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24226"/>
  <mc:AlternateContent xmlns:mc="http://schemas.openxmlformats.org/markup-compatibility/2006">
    <mc:Choice Requires="x15">
      <x15ac:absPath xmlns:x15ac="http://schemas.microsoft.com/office/spreadsheetml/2010/11/ac" url="C:\Users\Kaizu\Downloads\"/>
    </mc:Choice>
  </mc:AlternateContent>
  <xr:revisionPtr revIDLastSave="0" documentId="13_ncr:1_{119F7860-D5CB-45B3-B6C6-9D54D24ACECD}" xr6:coauthVersionLast="47" xr6:coauthVersionMax="47" xr10:uidLastSave="{00000000-0000-0000-0000-000000000000}"/>
  <bookViews>
    <workbookView xWindow="43080" yWindow="-20220" windowWidth="51840" windowHeight="21840" tabRatio="709" xr2:uid="{00000000-000D-0000-FFFF-FFFF00000000}"/>
  </bookViews>
  <sheets>
    <sheet name="Language &amp; Currency Data" sheetId="20" r:id="rId1"/>
    <sheet name="Political Party" sheetId="28" r:id="rId2"/>
    <sheet name="Political Question" sheetId="29" r:id="rId3"/>
    <sheet name="Languages" sheetId="31" r:id="rId4"/>
    <sheet name="Countries" sheetId="27" r:id="rId5"/>
  </sheets>
  <definedNames>
    <definedName name="_xlnm._FilterDatabase" localSheetId="0" hidden="1">'Language &amp; Currency Data'!$A$1:$AO$1</definedName>
    <definedName name="_xlnm._FilterDatabase" localSheetId="3" hidden="1">Languages!$B$1:$C$310</definedName>
    <definedName name="_xlnm._FilterDatabase" localSheetId="1" hidden="1">'Political Party'!$B$1:$D$172</definedName>
    <definedName name="_xlnm._FilterDatabase" localSheetId="2" hidden="1">'Political Question'!$A$1:$E$41</definedName>
    <definedName name="Countries">'Language &amp; Currency Data'!$A$1:$A$41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6" i="27" l="1"/>
  <c r="A17" i="27"/>
  <c r="A18" i="27"/>
  <c r="A19" i="27"/>
  <c r="A20" i="27"/>
  <c r="A21" i="27"/>
  <c r="A22" i="27"/>
  <c r="A23" i="27"/>
  <c r="A24" i="27"/>
  <c r="A25" i="27"/>
  <c r="A26" i="27"/>
  <c r="A27" i="27"/>
  <c r="A28" i="27"/>
  <c r="A29" i="27"/>
  <c r="A30" i="27"/>
  <c r="A31" i="27"/>
  <c r="A32" i="27"/>
  <c r="A33" i="27"/>
  <c r="A34" i="27"/>
  <c r="A35" i="27"/>
  <c r="A36" i="27"/>
  <c r="A37" i="27"/>
  <c r="A38" i="27"/>
  <c r="A39" i="27"/>
  <c r="A40" i="27"/>
  <c r="A41" i="27"/>
  <c r="A42" i="27"/>
  <c r="A43" i="27"/>
  <c r="A44" i="27"/>
  <c r="A45" i="27"/>
  <c r="A46" i="27"/>
  <c r="A47" i="27"/>
  <c r="A48" i="27"/>
  <c r="A49" i="27"/>
  <c r="A50" i="27"/>
  <c r="A51" i="27"/>
  <c r="A52" i="27"/>
  <c r="A53" i="27"/>
  <c r="A54" i="27"/>
  <c r="A55" i="27"/>
  <c r="A56" i="27"/>
  <c r="A57" i="27"/>
  <c r="A58" i="27"/>
  <c r="A59" i="27"/>
  <c r="A60" i="27"/>
  <c r="A61" i="27"/>
  <c r="A62" i="27"/>
  <c r="A63" i="27"/>
  <c r="A64" i="27"/>
  <c r="A65" i="27"/>
  <c r="A66" i="27"/>
  <c r="A67" i="27"/>
  <c r="A68" i="27"/>
  <c r="A69" i="27"/>
  <c r="A70" i="27"/>
  <c r="A71" i="27"/>
  <c r="A72" i="27"/>
  <c r="A73" i="27"/>
  <c r="A74" i="27"/>
  <c r="A75" i="27"/>
  <c r="A76" i="27"/>
  <c r="A77" i="27"/>
  <c r="A78" i="27"/>
  <c r="A79" i="27"/>
  <c r="A80" i="27"/>
  <c r="A81" i="27"/>
  <c r="A82" i="27"/>
  <c r="A83" i="27"/>
  <c r="A84" i="27"/>
  <c r="A85" i="27"/>
  <c r="A86" i="27"/>
  <c r="A87" i="27"/>
  <c r="A88" i="27"/>
  <c r="A89" i="27"/>
  <c r="A90" i="27"/>
  <c r="A91" i="27"/>
  <c r="A92" i="27"/>
  <c r="A93" i="27"/>
  <c r="A94" i="27"/>
  <c r="A95" i="27"/>
  <c r="A96" i="27"/>
  <c r="A97" i="27"/>
  <c r="A98" i="27"/>
  <c r="A99" i="27"/>
  <c r="A100" i="27"/>
  <c r="A101" i="27"/>
  <c r="A102" i="27"/>
  <c r="A103" i="27"/>
  <c r="A104" i="27"/>
  <c r="A105" i="27"/>
  <c r="A106" i="27"/>
  <c r="A107" i="27"/>
  <c r="A108" i="27"/>
  <c r="A109" i="27"/>
  <c r="A110" i="27"/>
  <c r="A111" i="27"/>
  <c r="A112" i="27"/>
  <c r="A113" i="27"/>
  <c r="A114" i="27"/>
  <c r="A115" i="27"/>
  <c r="A116" i="27"/>
  <c r="A117" i="27"/>
  <c r="A118" i="27"/>
  <c r="A119" i="27"/>
  <c r="A120" i="27"/>
  <c r="A121" i="27"/>
  <c r="A122" i="27"/>
  <c r="A123" i="27"/>
  <c r="A124" i="27"/>
  <c r="A125" i="27"/>
  <c r="A126" i="27"/>
  <c r="A127" i="27"/>
  <c r="A128" i="27"/>
  <c r="A129" i="27"/>
  <c r="A130" i="27"/>
  <c r="A131" i="27"/>
  <c r="A132" i="27"/>
  <c r="A133" i="27"/>
  <c r="A134" i="27"/>
  <c r="A135" i="27"/>
  <c r="A136" i="27"/>
  <c r="A137" i="27"/>
  <c r="A138" i="27"/>
  <c r="A139" i="27"/>
  <c r="A140" i="27"/>
  <c r="A141" i="27"/>
  <c r="A142" i="27"/>
  <c r="A143" i="27"/>
  <c r="A144" i="27"/>
  <c r="A145" i="27"/>
  <c r="A146" i="27"/>
  <c r="A147" i="27"/>
  <c r="A148" i="27"/>
  <c r="A149" i="27"/>
  <c r="A150" i="27"/>
  <c r="A151" i="27"/>
  <c r="A152" i="27"/>
  <c r="A153" i="27"/>
  <c r="A154" i="27"/>
  <c r="A155" i="27"/>
  <c r="A156" i="27"/>
  <c r="A157" i="27"/>
  <c r="A158" i="27"/>
  <c r="A159" i="27"/>
  <c r="A160" i="27"/>
  <c r="A161" i="27"/>
  <c r="A162" i="27"/>
  <c r="A163" i="27"/>
  <c r="A164" i="27"/>
  <c r="A165" i="27"/>
  <c r="A166" i="27"/>
  <c r="A167" i="27"/>
  <c r="A168" i="27"/>
  <c r="A169" i="27"/>
  <c r="A170" i="27"/>
  <c r="A171" i="27"/>
  <c r="A172" i="27"/>
  <c r="A173" i="27"/>
  <c r="A174" i="27"/>
  <c r="A175" i="27"/>
  <c r="A176" i="27"/>
  <c r="A177" i="27"/>
  <c r="A178" i="27"/>
  <c r="A179" i="27"/>
  <c r="A180" i="27"/>
  <c r="A181" i="27"/>
  <c r="A182" i="27"/>
  <c r="A183" i="27"/>
  <c r="A184" i="27"/>
  <c r="A185" i="27"/>
  <c r="A186" i="27"/>
  <c r="A187" i="27"/>
  <c r="A188" i="27"/>
  <c r="A189" i="27"/>
  <c r="A190" i="27"/>
  <c r="A191" i="27"/>
  <c r="A192" i="27"/>
  <c r="A193" i="27"/>
  <c r="A194" i="27"/>
  <c r="A195" i="27"/>
  <c r="A196" i="27"/>
  <c r="A197" i="27"/>
  <c r="A198" i="27"/>
  <c r="A199" i="27"/>
  <c r="A200" i="27"/>
  <c r="A201" i="27"/>
  <c r="A202" i="27"/>
  <c r="A203" i="27"/>
  <c r="A204" i="27"/>
  <c r="A205" i="27"/>
  <c r="A206" i="27"/>
  <c r="A207" i="27"/>
  <c r="A208" i="27"/>
  <c r="A209" i="27"/>
  <c r="A210" i="27"/>
  <c r="A211" i="27"/>
  <c r="A212" i="27"/>
  <c r="A213" i="27"/>
  <c r="A214" i="27"/>
  <c r="A215" i="27"/>
  <c r="A216" i="27"/>
  <c r="A217" i="27"/>
  <c r="A218" i="27"/>
  <c r="A219" i="27"/>
  <c r="A220" i="27"/>
  <c r="A221" i="27"/>
  <c r="A222" i="27"/>
  <c r="A223" i="27"/>
  <c r="A224" i="27"/>
  <c r="A225" i="27"/>
  <c r="A226" i="27"/>
  <c r="A227" i="27"/>
  <c r="A228" i="27"/>
  <c r="A229" i="27"/>
  <c r="A230" i="27"/>
  <c r="A231" i="27"/>
  <c r="A232" i="27"/>
  <c r="A233" i="27"/>
  <c r="A234" i="27"/>
  <c r="A235" i="27"/>
  <c r="A236" i="27"/>
  <c r="A237" i="27"/>
  <c r="A238" i="27"/>
  <c r="A239" i="27"/>
  <c r="A240" i="27"/>
  <c r="A241" i="27"/>
  <c r="A242" i="27"/>
  <c r="A243" i="27"/>
  <c r="A244" i="27"/>
  <c r="A245" i="27"/>
  <c r="A246" i="27"/>
  <c r="A247" i="27"/>
  <c r="A248" i="27"/>
  <c r="A249" i="27"/>
  <c r="A250" i="27"/>
  <c r="A251" i="27"/>
  <c r="A252" i="27"/>
  <c r="A253" i="27"/>
  <c r="A254" i="27"/>
  <c r="A255" i="27"/>
  <c r="A256" i="27"/>
  <c r="A257" i="27"/>
  <c r="A258" i="27"/>
  <c r="A259" i="27"/>
  <c r="A260" i="27"/>
  <c r="A261" i="27"/>
  <c r="A262" i="27"/>
  <c r="A263" i="27"/>
  <c r="A264" i="27"/>
  <c r="A265" i="27"/>
  <c r="A266" i="27"/>
  <c r="A267" i="27"/>
  <c r="A268" i="27"/>
  <c r="A269" i="27"/>
  <c r="A270" i="27"/>
  <c r="A271" i="27"/>
  <c r="A272" i="27"/>
  <c r="A273" i="27"/>
  <c r="A274" i="27"/>
  <c r="A275" i="27"/>
  <c r="A276" i="27"/>
  <c r="A277" i="27"/>
  <c r="A278" i="27"/>
  <c r="A279" i="27"/>
  <c r="A280" i="27"/>
  <c r="A281" i="27"/>
  <c r="A282" i="27"/>
  <c r="A283" i="27"/>
  <c r="A284" i="27"/>
  <c r="A285" i="27"/>
  <c r="A286" i="27"/>
  <c r="A287" i="27"/>
  <c r="A288" i="27"/>
  <c r="A289" i="27"/>
  <c r="A290" i="27"/>
  <c r="A291" i="27"/>
  <c r="A292" i="27"/>
  <c r="A293" i="27"/>
  <c r="A294" i="27"/>
  <c r="A295" i="27"/>
  <c r="A296" i="27"/>
  <c r="A297" i="27"/>
  <c r="A298" i="27"/>
  <c r="A299" i="27"/>
  <c r="A300" i="27"/>
  <c r="A301" i="27"/>
  <c r="A302" i="27"/>
  <c r="A303" i="27"/>
  <c r="A304" i="27"/>
  <c r="A305" i="27"/>
  <c r="A306" i="27"/>
  <c r="A307" i="27"/>
  <c r="A308" i="27"/>
  <c r="A309" i="27"/>
  <c r="A310" i="27"/>
  <c r="A311" i="27"/>
  <c r="A312" i="27"/>
  <c r="A313" i="27"/>
  <c r="A314" i="27"/>
  <c r="A315" i="27"/>
  <c r="A316" i="27"/>
  <c r="A317" i="27"/>
  <c r="A318" i="27"/>
  <c r="A319" i="27"/>
  <c r="A320" i="27"/>
  <c r="A321" i="27"/>
  <c r="A322" i="27"/>
  <c r="A323" i="27"/>
  <c r="X16" i="27"/>
  <c r="X17" i="27"/>
  <c r="X18" i="27"/>
  <c r="X19" i="27"/>
  <c r="X20" i="27"/>
  <c r="X21" i="27"/>
  <c r="X22" i="27"/>
  <c r="X23" i="27"/>
  <c r="X24" i="27"/>
  <c r="X25" i="27"/>
  <c r="X26" i="27"/>
  <c r="X27" i="27"/>
  <c r="X28" i="27"/>
  <c r="X29" i="27"/>
  <c r="X30" i="27"/>
  <c r="X31" i="27"/>
  <c r="X32" i="27"/>
  <c r="X33" i="27"/>
  <c r="X34" i="27"/>
  <c r="X35" i="27"/>
  <c r="X36" i="27"/>
  <c r="X37" i="27"/>
  <c r="X38" i="27"/>
  <c r="X39" i="27"/>
  <c r="X40" i="27"/>
  <c r="X41" i="27"/>
  <c r="X42" i="27"/>
  <c r="X43" i="27"/>
  <c r="X44" i="27"/>
  <c r="X45" i="27"/>
  <c r="X46" i="27"/>
  <c r="X47" i="27"/>
  <c r="X48" i="27"/>
  <c r="X49" i="27"/>
  <c r="X50" i="27"/>
  <c r="X51" i="27"/>
  <c r="X52" i="27"/>
  <c r="X53" i="27"/>
  <c r="X54" i="27"/>
  <c r="X55" i="27"/>
  <c r="X56" i="27"/>
  <c r="X57" i="27"/>
  <c r="X58" i="27"/>
  <c r="X59" i="27"/>
  <c r="X60" i="27"/>
  <c r="X61" i="27"/>
  <c r="X62" i="27"/>
  <c r="X63" i="27"/>
  <c r="X64" i="27"/>
  <c r="X65" i="27"/>
  <c r="X66" i="27"/>
  <c r="X67" i="27"/>
  <c r="X68" i="27"/>
  <c r="X69" i="27"/>
  <c r="X70" i="27"/>
  <c r="X71" i="27"/>
  <c r="X72" i="27"/>
  <c r="X73" i="27"/>
  <c r="X74" i="27"/>
  <c r="X75" i="27"/>
  <c r="X76" i="27"/>
  <c r="X77" i="27"/>
  <c r="X78" i="27"/>
  <c r="X79" i="27"/>
  <c r="X80" i="27"/>
  <c r="X81" i="27"/>
  <c r="X82" i="27"/>
  <c r="X83" i="27"/>
  <c r="X84" i="27"/>
  <c r="X85" i="27"/>
  <c r="X86" i="27"/>
  <c r="X87" i="27"/>
  <c r="X88" i="27"/>
  <c r="X89" i="27"/>
  <c r="X90" i="27"/>
  <c r="X91" i="27"/>
  <c r="X92" i="27"/>
  <c r="X93" i="27"/>
  <c r="X94" i="27"/>
  <c r="X95" i="27"/>
  <c r="X96" i="27"/>
  <c r="X97" i="27"/>
  <c r="X98" i="27"/>
  <c r="X99" i="27"/>
  <c r="X100" i="27"/>
  <c r="X101" i="27"/>
  <c r="X102" i="27"/>
  <c r="X103" i="27"/>
  <c r="X104" i="27"/>
  <c r="X105" i="27"/>
  <c r="X106" i="27"/>
  <c r="X107" i="27"/>
  <c r="X108" i="27"/>
  <c r="X109" i="27"/>
  <c r="X110" i="27"/>
  <c r="X111" i="27"/>
  <c r="X112" i="27"/>
  <c r="X113" i="27"/>
  <c r="X114" i="27"/>
  <c r="X115" i="27"/>
  <c r="X116" i="27"/>
  <c r="X117" i="27"/>
  <c r="X118" i="27"/>
  <c r="X119" i="27"/>
  <c r="X120" i="27"/>
  <c r="X121" i="27"/>
  <c r="X122" i="27"/>
  <c r="X123" i="27"/>
  <c r="X124" i="27"/>
  <c r="X125" i="27"/>
  <c r="X126" i="27"/>
  <c r="X127" i="27"/>
  <c r="X128" i="27"/>
  <c r="X129" i="27"/>
  <c r="X130" i="27"/>
  <c r="X131" i="27"/>
  <c r="X132" i="27"/>
  <c r="X133" i="27"/>
  <c r="X134" i="27"/>
  <c r="X135" i="27"/>
  <c r="X136" i="27"/>
  <c r="X137" i="27"/>
  <c r="X138" i="27"/>
  <c r="X139" i="27"/>
  <c r="X140" i="27"/>
  <c r="X141" i="27"/>
  <c r="X142" i="27"/>
  <c r="X143" i="27"/>
  <c r="X144" i="27"/>
  <c r="X145" i="27"/>
  <c r="X146" i="27"/>
  <c r="X147" i="27"/>
  <c r="X148" i="27"/>
  <c r="X149" i="27"/>
  <c r="X150" i="27"/>
  <c r="X151" i="27"/>
  <c r="X152" i="27"/>
  <c r="X153" i="27"/>
  <c r="X154" i="27"/>
  <c r="X155" i="27"/>
  <c r="X156" i="27"/>
  <c r="X157" i="27"/>
  <c r="X158" i="27"/>
  <c r="X159" i="27"/>
  <c r="X160" i="27"/>
  <c r="X161" i="27"/>
  <c r="X162" i="27"/>
  <c r="X163" i="27"/>
  <c r="X164" i="27"/>
  <c r="X165" i="27"/>
  <c r="X166" i="27"/>
  <c r="X167" i="27"/>
  <c r="X168" i="27"/>
  <c r="X169" i="27"/>
  <c r="X170" i="27"/>
  <c r="X171" i="27"/>
  <c r="X172" i="27"/>
  <c r="X173" i="27"/>
  <c r="X174" i="27"/>
  <c r="X175" i="27"/>
  <c r="X176" i="27"/>
  <c r="X177" i="27"/>
  <c r="X178" i="27"/>
  <c r="X179" i="27"/>
  <c r="X180" i="27"/>
  <c r="X181" i="27"/>
  <c r="X182" i="27"/>
  <c r="X183" i="27"/>
  <c r="X184" i="27"/>
  <c r="X185" i="27"/>
  <c r="X186" i="27"/>
  <c r="X187" i="27"/>
  <c r="X188" i="27"/>
  <c r="X189" i="27"/>
  <c r="X190" i="27"/>
  <c r="X191" i="27"/>
  <c r="X192" i="27"/>
  <c r="X193" i="27"/>
  <c r="X194" i="27"/>
  <c r="X195" i="27"/>
  <c r="X196" i="27"/>
  <c r="X197" i="27"/>
  <c r="X198" i="27"/>
  <c r="X199" i="27"/>
  <c r="X200" i="27"/>
  <c r="X201" i="27"/>
  <c r="X202" i="27"/>
  <c r="X203" i="27"/>
  <c r="X204" i="27"/>
  <c r="X205" i="27"/>
  <c r="X206" i="27"/>
  <c r="X207" i="27"/>
  <c r="X208" i="27"/>
  <c r="X209" i="27"/>
  <c r="X210" i="27"/>
  <c r="X211" i="27"/>
  <c r="X212" i="27"/>
  <c r="X213" i="27"/>
  <c r="X214" i="27"/>
  <c r="X215" i="27"/>
  <c r="X216" i="27"/>
  <c r="X217" i="27"/>
  <c r="X218" i="27"/>
  <c r="X219" i="27"/>
  <c r="X220" i="27"/>
  <c r="X221" i="27"/>
  <c r="X222" i="27"/>
  <c r="X223" i="27"/>
  <c r="X224" i="27"/>
  <c r="X225" i="27"/>
  <c r="X226" i="27"/>
  <c r="X227" i="27"/>
  <c r="X228" i="27"/>
  <c r="X229" i="27"/>
  <c r="X230" i="27"/>
  <c r="X231" i="27"/>
  <c r="X232" i="27"/>
  <c r="X233" i="27"/>
  <c r="X234" i="27"/>
  <c r="X235" i="27"/>
  <c r="X236" i="27"/>
  <c r="X237" i="27"/>
  <c r="X238" i="27"/>
  <c r="X239" i="27"/>
  <c r="X240" i="27"/>
  <c r="X241" i="27"/>
  <c r="X242" i="27"/>
  <c r="X243" i="27"/>
  <c r="X244" i="27"/>
  <c r="X245" i="27"/>
  <c r="X246" i="27"/>
  <c r="X247" i="27"/>
  <c r="X248" i="27"/>
  <c r="X249" i="27"/>
  <c r="X250" i="27"/>
  <c r="X251" i="27"/>
  <c r="X252" i="27"/>
  <c r="X253" i="27"/>
  <c r="X254" i="27"/>
  <c r="X255" i="27"/>
  <c r="X256" i="27"/>
  <c r="X257" i="27"/>
  <c r="X258" i="27"/>
  <c r="X259" i="27"/>
  <c r="X260" i="27"/>
  <c r="X261" i="27"/>
  <c r="X262" i="27"/>
  <c r="X263" i="27"/>
  <c r="X264" i="27"/>
  <c r="X265" i="27"/>
  <c r="X266" i="27"/>
  <c r="X267" i="27"/>
  <c r="X268" i="27"/>
  <c r="X269" i="27"/>
  <c r="X270" i="27"/>
  <c r="X271" i="27"/>
  <c r="X272" i="27"/>
  <c r="X273" i="27"/>
  <c r="X274" i="27"/>
  <c r="X275" i="27"/>
  <c r="X276" i="27"/>
  <c r="X277" i="27"/>
  <c r="X278" i="27"/>
  <c r="X279" i="27"/>
  <c r="X280" i="27"/>
  <c r="X281" i="27"/>
  <c r="X282" i="27"/>
  <c r="X283" i="27"/>
  <c r="X284" i="27"/>
  <c r="X285" i="27"/>
  <c r="X286" i="27"/>
  <c r="X287" i="27"/>
  <c r="X288" i="27"/>
  <c r="X289" i="27"/>
  <c r="X290" i="27"/>
  <c r="X291" i="27"/>
  <c r="X292" i="27"/>
  <c r="X293" i="27"/>
  <c r="X294" i="27"/>
  <c r="X295" i="27"/>
  <c r="X296" i="27"/>
  <c r="X297" i="27"/>
  <c r="X298" i="27"/>
  <c r="X299" i="27"/>
  <c r="X300" i="27"/>
  <c r="X301" i="27"/>
  <c r="X302" i="27"/>
  <c r="X303" i="27"/>
  <c r="X304" i="27"/>
  <c r="X305" i="27"/>
  <c r="X306" i="27"/>
  <c r="X307" i="27"/>
  <c r="X308" i="27"/>
  <c r="X309" i="27"/>
  <c r="X310" i="27"/>
  <c r="X311" i="27"/>
  <c r="X312" i="27"/>
  <c r="X313" i="27"/>
  <c r="X314" i="27"/>
  <c r="X315" i="27"/>
  <c r="X316" i="27"/>
  <c r="X317" i="27"/>
  <c r="X318" i="27"/>
  <c r="X319" i="27"/>
  <c r="X320" i="27"/>
  <c r="X321" i="27"/>
  <c r="X322" i="27"/>
  <c r="X323" i="27"/>
  <c r="AW14" i="27"/>
  <c r="AV14" i="27"/>
  <c r="AU14" i="27"/>
  <c r="AT14" i="27"/>
  <c r="AS14" i="27"/>
  <c r="AQ14" i="27"/>
  <c r="AP14" i="27"/>
  <c r="AR16" i="27"/>
  <c r="AS16" i="27"/>
  <c r="AT16" i="27"/>
  <c r="AU16" i="27"/>
  <c r="AV16" i="27"/>
  <c r="AW16" i="27"/>
  <c r="AR17" i="27"/>
  <c r="AS17" i="27"/>
  <c r="AT17" i="27"/>
  <c r="AU17" i="27"/>
  <c r="AV17" i="27"/>
  <c r="AW17" i="27"/>
  <c r="AR18" i="27"/>
  <c r="AS18" i="27"/>
  <c r="AT18" i="27"/>
  <c r="AU18" i="27"/>
  <c r="AV18" i="27"/>
  <c r="AW18" i="27"/>
  <c r="AR19" i="27"/>
  <c r="AS19" i="27"/>
  <c r="AT19" i="27"/>
  <c r="AU19" i="27"/>
  <c r="AV19" i="27"/>
  <c r="AW19" i="27"/>
  <c r="AR20" i="27"/>
  <c r="AS20" i="27"/>
  <c r="AT20" i="27"/>
  <c r="AU20" i="27"/>
  <c r="AV20" i="27"/>
  <c r="AW20" i="27"/>
  <c r="AR21" i="27"/>
  <c r="AS21" i="27"/>
  <c r="AT21" i="27"/>
  <c r="AU21" i="27"/>
  <c r="AV21" i="27"/>
  <c r="AW21" i="27"/>
  <c r="AR22" i="27"/>
  <c r="AS22" i="27"/>
  <c r="AT22" i="27"/>
  <c r="AU22" i="27"/>
  <c r="AV22" i="27"/>
  <c r="AW22" i="27"/>
  <c r="AR23" i="27"/>
  <c r="AS23" i="27"/>
  <c r="AT23" i="27"/>
  <c r="AU23" i="27"/>
  <c r="AV23" i="27"/>
  <c r="AW23" i="27"/>
  <c r="AR24" i="27"/>
  <c r="AS24" i="27"/>
  <c r="AT24" i="27"/>
  <c r="AU24" i="27"/>
  <c r="AV24" i="27"/>
  <c r="AW24" i="27"/>
  <c r="AR25" i="27"/>
  <c r="AS25" i="27"/>
  <c r="AT25" i="27"/>
  <c r="AU25" i="27"/>
  <c r="AV25" i="27"/>
  <c r="AW25" i="27"/>
  <c r="AR26" i="27"/>
  <c r="AS26" i="27"/>
  <c r="AT26" i="27"/>
  <c r="AU26" i="27"/>
  <c r="AV26" i="27"/>
  <c r="AW26" i="27"/>
  <c r="AR27" i="27"/>
  <c r="AS27" i="27"/>
  <c r="AT27" i="27"/>
  <c r="AU27" i="27"/>
  <c r="AV27" i="27"/>
  <c r="AW27" i="27"/>
  <c r="AR28" i="27"/>
  <c r="AS28" i="27"/>
  <c r="AT28" i="27"/>
  <c r="AU28" i="27"/>
  <c r="AV28" i="27"/>
  <c r="AW28" i="27"/>
  <c r="AR29" i="27"/>
  <c r="AS29" i="27"/>
  <c r="AT29" i="27"/>
  <c r="AU29" i="27"/>
  <c r="AV29" i="27"/>
  <c r="AW29" i="27"/>
  <c r="AR30" i="27"/>
  <c r="AS30" i="27"/>
  <c r="AT30" i="27"/>
  <c r="AU30" i="27"/>
  <c r="AV30" i="27"/>
  <c r="AW30" i="27"/>
  <c r="AR31" i="27"/>
  <c r="AS31" i="27"/>
  <c r="AT31" i="27"/>
  <c r="AU31" i="27"/>
  <c r="AV31" i="27"/>
  <c r="AW31" i="27"/>
  <c r="AR32" i="27"/>
  <c r="AS32" i="27"/>
  <c r="AT32" i="27"/>
  <c r="AU32" i="27"/>
  <c r="AV32" i="27"/>
  <c r="AW32" i="27"/>
  <c r="AR33" i="27"/>
  <c r="AS33" i="27"/>
  <c r="AT33" i="27"/>
  <c r="AU33" i="27"/>
  <c r="AV33" i="27"/>
  <c r="AW33" i="27"/>
  <c r="AR34" i="27"/>
  <c r="AS34" i="27"/>
  <c r="AT34" i="27"/>
  <c r="AU34" i="27"/>
  <c r="AV34" i="27"/>
  <c r="AW34" i="27"/>
  <c r="AR35" i="27"/>
  <c r="AS35" i="27"/>
  <c r="AT35" i="27"/>
  <c r="AU35" i="27"/>
  <c r="AV35" i="27"/>
  <c r="AW35" i="27"/>
  <c r="AR36" i="27"/>
  <c r="AS36" i="27"/>
  <c r="AT36" i="27"/>
  <c r="AU36" i="27"/>
  <c r="AV36" i="27"/>
  <c r="AW36" i="27"/>
  <c r="AR37" i="27"/>
  <c r="AS37" i="27"/>
  <c r="AT37" i="27"/>
  <c r="AU37" i="27"/>
  <c r="AV37" i="27"/>
  <c r="AW37" i="27"/>
  <c r="AR38" i="27"/>
  <c r="AS38" i="27"/>
  <c r="AT38" i="27"/>
  <c r="AU38" i="27"/>
  <c r="AV38" i="27"/>
  <c r="AW38" i="27"/>
  <c r="AR39" i="27"/>
  <c r="AS39" i="27"/>
  <c r="AT39" i="27"/>
  <c r="AU39" i="27"/>
  <c r="AV39" i="27"/>
  <c r="AW39" i="27"/>
  <c r="AR40" i="27"/>
  <c r="AS40" i="27"/>
  <c r="AT40" i="27"/>
  <c r="AU40" i="27"/>
  <c r="AV40" i="27"/>
  <c r="AW40" i="27"/>
  <c r="AR41" i="27"/>
  <c r="AS41" i="27"/>
  <c r="AT41" i="27"/>
  <c r="AU41" i="27"/>
  <c r="AV41" i="27"/>
  <c r="AW41" i="27"/>
  <c r="AR42" i="27"/>
  <c r="AS42" i="27"/>
  <c r="AT42" i="27"/>
  <c r="AU42" i="27"/>
  <c r="AV42" i="27"/>
  <c r="AW42" i="27"/>
  <c r="AR43" i="27"/>
  <c r="AS43" i="27"/>
  <c r="AT43" i="27"/>
  <c r="AU43" i="27"/>
  <c r="AV43" i="27"/>
  <c r="AW43" i="27"/>
  <c r="AR44" i="27"/>
  <c r="AS44" i="27"/>
  <c r="AT44" i="27"/>
  <c r="AU44" i="27"/>
  <c r="AV44" i="27"/>
  <c r="AW44" i="27"/>
  <c r="AR45" i="27"/>
  <c r="AS45" i="27"/>
  <c r="AT45" i="27"/>
  <c r="AU45" i="27"/>
  <c r="AV45" i="27"/>
  <c r="AW45" i="27"/>
  <c r="AR46" i="27"/>
  <c r="AS46" i="27"/>
  <c r="AT46" i="27"/>
  <c r="AU46" i="27"/>
  <c r="AV46" i="27"/>
  <c r="AW46" i="27"/>
  <c r="AR47" i="27"/>
  <c r="AS47" i="27"/>
  <c r="AT47" i="27"/>
  <c r="AU47" i="27"/>
  <c r="AV47" i="27"/>
  <c r="AW47" i="27"/>
  <c r="AR48" i="27"/>
  <c r="AS48" i="27"/>
  <c r="AT48" i="27"/>
  <c r="AU48" i="27"/>
  <c r="AV48" i="27"/>
  <c r="AW48" i="27"/>
  <c r="AR49" i="27"/>
  <c r="AS49" i="27"/>
  <c r="AT49" i="27"/>
  <c r="AU49" i="27"/>
  <c r="AV49" i="27"/>
  <c r="AW49" i="27"/>
  <c r="AR50" i="27"/>
  <c r="AS50" i="27"/>
  <c r="AT50" i="27"/>
  <c r="AU50" i="27"/>
  <c r="AV50" i="27"/>
  <c r="AW50" i="27"/>
  <c r="AR51" i="27"/>
  <c r="AS51" i="27"/>
  <c r="AT51" i="27"/>
  <c r="AU51" i="27"/>
  <c r="AV51" i="27"/>
  <c r="AW51" i="27"/>
  <c r="AR52" i="27"/>
  <c r="AS52" i="27"/>
  <c r="AT52" i="27"/>
  <c r="AU52" i="27"/>
  <c r="AV52" i="27"/>
  <c r="AW52" i="27"/>
  <c r="AR53" i="27"/>
  <c r="AS53" i="27"/>
  <c r="AT53" i="27"/>
  <c r="AU53" i="27"/>
  <c r="AV53" i="27"/>
  <c r="AW53" i="27"/>
  <c r="AR54" i="27"/>
  <c r="AS54" i="27"/>
  <c r="AT54" i="27"/>
  <c r="AU54" i="27"/>
  <c r="AV54" i="27"/>
  <c r="AW54" i="27"/>
  <c r="AR55" i="27"/>
  <c r="AS55" i="27"/>
  <c r="AT55" i="27"/>
  <c r="AU55" i="27"/>
  <c r="AV55" i="27"/>
  <c r="AW55" i="27"/>
  <c r="AR56" i="27"/>
  <c r="AS56" i="27"/>
  <c r="AT56" i="27"/>
  <c r="AU56" i="27"/>
  <c r="AV56" i="27"/>
  <c r="AW56" i="27"/>
  <c r="AR57" i="27"/>
  <c r="AS57" i="27"/>
  <c r="AT57" i="27"/>
  <c r="AU57" i="27"/>
  <c r="AV57" i="27"/>
  <c r="AW57" i="27"/>
  <c r="AR58" i="27"/>
  <c r="AS58" i="27"/>
  <c r="AT58" i="27"/>
  <c r="AU58" i="27"/>
  <c r="AV58" i="27"/>
  <c r="AW58" i="27"/>
  <c r="AR59" i="27"/>
  <c r="AS59" i="27"/>
  <c r="AT59" i="27"/>
  <c r="AU59" i="27"/>
  <c r="AV59" i="27"/>
  <c r="AW59" i="27"/>
  <c r="AR60" i="27"/>
  <c r="AS60" i="27"/>
  <c r="AT60" i="27"/>
  <c r="AU60" i="27"/>
  <c r="AV60" i="27"/>
  <c r="AW60" i="27"/>
  <c r="AR61" i="27"/>
  <c r="AS61" i="27"/>
  <c r="AT61" i="27"/>
  <c r="AU61" i="27"/>
  <c r="AV61" i="27"/>
  <c r="AW61" i="27"/>
  <c r="AR62" i="27"/>
  <c r="AS62" i="27"/>
  <c r="AT62" i="27"/>
  <c r="AU62" i="27"/>
  <c r="AV62" i="27"/>
  <c r="AW62" i="27"/>
  <c r="AR63" i="27"/>
  <c r="AS63" i="27"/>
  <c r="AT63" i="27"/>
  <c r="AU63" i="27"/>
  <c r="AV63" i="27"/>
  <c r="AW63" i="27"/>
  <c r="AR64" i="27"/>
  <c r="AS64" i="27"/>
  <c r="AT64" i="27"/>
  <c r="AU64" i="27"/>
  <c r="AV64" i="27"/>
  <c r="AW64" i="27"/>
  <c r="AR65" i="27"/>
  <c r="AS65" i="27"/>
  <c r="AT65" i="27"/>
  <c r="AU65" i="27"/>
  <c r="AV65" i="27"/>
  <c r="AW65" i="27"/>
  <c r="AR66" i="27"/>
  <c r="AS66" i="27"/>
  <c r="AT66" i="27"/>
  <c r="AU66" i="27"/>
  <c r="AV66" i="27"/>
  <c r="AW66" i="27"/>
  <c r="AR67" i="27"/>
  <c r="AS67" i="27"/>
  <c r="AT67" i="27"/>
  <c r="AU67" i="27"/>
  <c r="AV67" i="27"/>
  <c r="AW67" i="27"/>
  <c r="AR68" i="27"/>
  <c r="AS68" i="27"/>
  <c r="AT68" i="27"/>
  <c r="AU68" i="27"/>
  <c r="AV68" i="27"/>
  <c r="AW68" i="27"/>
  <c r="AR69" i="27"/>
  <c r="AS69" i="27"/>
  <c r="AT69" i="27"/>
  <c r="AU69" i="27"/>
  <c r="AV69" i="27"/>
  <c r="AW69" i="27"/>
  <c r="AR70" i="27"/>
  <c r="AS70" i="27"/>
  <c r="AT70" i="27"/>
  <c r="AU70" i="27"/>
  <c r="AV70" i="27"/>
  <c r="AW70" i="27"/>
  <c r="AR71" i="27"/>
  <c r="AS71" i="27"/>
  <c r="AT71" i="27"/>
  <c r="AU71" i="27"/>
  <c r="AV71" i="27"/>
  <c r="AW71" i="27"/>
  <c r="AR72" i="27"/>
  <c r="AS72" i="27"/>
  <c r="AT72" i="27"/>
  <c r="AU72" i="27"/>
  <c r="AV72" i="27"/>
  <c r="AW72" i="27"/>
  <c r="AR73" i="27"/>
  <c r="AS73" i="27"/>
  <c r="AT73" i="27"/>
  <c r="AU73" i="27"/>
  <c r="AV73" i="27"/>
  <c r="AW73" i="27"/>
  <c r="AR74" i="27"/>
  <c r="AS74" i="27"/>
  <c r="AT74" i="27"/>
  <c r="AU74" i="27"/>
  <c r="AV74" i="27"/>
  <c r="AW74" i="27"/>
  <c r="AR75" i="27"/>
  <c r="AS75" i="27"/>
  <c r="AT75" i="27"/>
  <c r="AU75" i="27"/>
  <c r="AV75" i="27"/>
  <c r="AW75" i="27"/>
  <c r="AR76" i="27"/>
  <c r="AS76" i="27"/>
  <c r="AT76" i="27"/>
  <c r="AU76" i="27"/>
  <c r="AV76" i="27"/>
  <c r="AW76" i="27"/>
  <c r="AR77" i="27"/>
  <c r="AS77" i="27"/>
  <c r="AT77" i="27"/>
  <c r="AU77" i="27"/>
  <c r="AV77" i="27"/>
  <c r="AW77" i="27"/>
  <c r="AR78" i="27"/>
  <c r="AS78" i="27"/>
  <c r="AT78" i="27"/>
  <c r="AU78" i="27"/>
  <c r="AV78" i="27"/>
  <c r="AW78" i="27"/>
  <c r="AR79" i="27"/>
  <c r="AS79" i="27"/>
  <c r="AT79" i="27"/>
  <c r="AU79" i="27"/>
  <c r="AV79" i="27"/>
  <c r="AW79" i="27"/>
  <c r="AR80" i="27"/>
  <c r="AS80" i="27"/>
  <c r="AT80" i="27"/>
  <c r="AU80" i="27"/>
  <c r="AV80" i="27"/>
  <c r="AW80" i="27"/>
  <c r="AR81" i="27"/>
  <c r="AS81" i="27"/>
  <c r="AT81" i="27"/>
  <c r="AU81" i="27"/>
  <c r="AV81" i="27"/>
  <c r="AW81" i="27"/>
  <c r="AR82" i="27"/>
  <c r="AS82" i="27"/>
  <c r="AT82" i="27"/>
  <c r="AU82" i="27"/>
  <c r="AV82" i="27"/>
  <c r="AW82" i="27"/>
  <c r="AR83" i="27"/>
  <c r="AS83" i="27"/>
  <c r="AT83" i="27"/>
  <c r="AU83" i="27"/>
  <c r="AV83" i="27"/>
  <c r="AW83" i="27"/>
  <c r="AR84" i="27"/>
  <c r="AS84" i="27"/>
  <c r="AT84" i="27"/>
  <c r="AU84" i="27"/>
  <c r="AV84" i="27"/>
  <c r="AW84" i="27"/>
  <c r="AR85" i="27"/>
  <c r="AS85" i="27"/>
  <c r="AT85" i="27"/>
  <c r="AU85" i="27"/>
  <c r="AV85" i="27"/>
  <c r="AW85" i="27"/>
  <c r="AR86" i="27"/>
  <c r="AS86" i="27"/>
  <c r="AT86" i="27"/>
  <c r="AU86" i="27"/>
  <c r="AV86" i="27"/>
  <c r="AW86" i="27"/>
  <c r="AR87" i="27"/>
  <c r="AS87" i="27"/>
  <c r="AT87" i="27"/>
  <c r="AU87" i="27"/>
  <c r="AV87" i="27"/>
  <c r="AW87" i="27"/>
  <c r="AR88" i="27"/>
  <c r="AS88" i="27"/>
  <c r="AT88" i="27"/>
  <c r="AU88" i="27"/>
  <c r="AV88" i="27"/>
  <c r="AW88" i="27"/>
  <c r="AR89" i="27"/>
  <c r="AS89" i="27"/>
  <c r="AT89" i="27"/>
  <c r="AU89" i="27"/>
  <c r="AV89" i="27"/>
  <c r="AW89" i="27"/>
  <c r="AR90" i="27"/>
  <c r="AS90" i="27"/>
  <c r="AT90" i="27"/>
  <c r="AU90" i="27"/>
  <c r="AV90" i="27"/>
  <c r="AW90" i="27"/>
  <c r="AR91" i="27"/>
  <c r="AS91" i="27"/>
  <c r="AT91" i="27"/>
  <c r="AU91" i="27"/>
  <c r="AV91" i="27"/>
  <c r="AW91" i="27"/>
  <c r="AR92" i="27"/>
  <c r="AS92" i="27"/>
  <c r="AT92" i="27"/>
  <c r="AU92" i="27"/>
  <c r="AV92" i="27"/>
  <c r="AW92" i="27"/>
  <c r="AR93" i="27"/>
  <c r="AS93" i="27"/>
  <c r="AT93" i="27"/>
  <c r="AU93" i="27"/>
  <c r="AV93" i="27"/>
  <c r="AW93" i="27"/>
  <c r="AR94" i="27"/>
  <c r="AS94" i="27"/>
  <c r="AT94" i="27"/>
  <c r="AU94" i="27"/>
  <c r="AV94" i="27"/>
  <c r="AW94" i="27"/>
  <c r="AR95" i="27"/>
  <c r="AS95" i="27"/>
  <c r="AT95" i="27"/>
  <c r="AU95" i="27"/>
  <c r="AV95" i="27"/>
  <c r="AW95" i="27"/>
  <c r="AR96" i="27"/>
  <c r="AS96" i="27"/>
  <c r="AT96" i="27"/>
  <c r="AU96" i="27"/>
  <c r="AV96" i="27"/>
  <c r="AW96" i="27"/>
  <c r="AR97" i="27"/>
  <c r="AS97" i="27"/>
  <c r="AT97" i="27"/>
  <c r="AU97" i="27"/>
  <c r="AV97" i="27"/>
  <c r="AW97" i="27"/>
  <c r="AR98" i="27"/>
  <c r="AS98" i="27"/>
  <c r="AT98" i="27"/>
  <c r="AU98" i="27"/>
  <c r="AV98" i="27"/>
  <c r="AW98" i="27"/>
  <c r="AR99" i="27"/>
  <c r="AS99" i="27"/>
  <c r="AT99" i="27"/>
  <c r="AU99" i="27"/>
  <c r="AV99" i="27"/>
  <c r="AW99" i="27"/>
  <c r="AR100" i="27"/>
  <c r="AS100" i="27"/>
  <c r="AT100" i="27"/>
  <c r="AU100" i="27"/>
  <c r="AV100" i="27"/>
  <c r="AW100" i="27"/>
  <c r="AR101" i="27"/>
  <c r="AS101" i="27"/>
  <c r="AT101" i="27"/>
  <c r="AU101" i="27"/>
  <c r="AV101" i="27"/>
  <c r="AW101" i="27"/>
  <c r="AR102" i="27"/>
  <c r="AS102" i="27"/>
  <c r="AT102" i="27"/>
  <c r="AU102" i="27"/>
  <c r="AV102" i="27"/>
  <c r="AW102" i="27"/>
  <c r="AR103" i="27"/>
  <c r="AS103" i="27"/>
  <c r="AT103" i="27"/>
  <c r="AU103" i="27"/>
  <c r="AV103" i="27"/>
  <c r="AW103" i="27"/>
  <c r="AR104" i="27"/>
  <c r="AS104" i="27"/>
  <c r="AT104" i="27"/>
  <c r="AU104" i="27"/>
  <c r="AV104" i="27"/>
  <c r="AW104" i="27"/>
  <c r="AR105" i="27"/>
  <c r="AS105" i="27"/>
  <c r="AT105" i="27"/>
  <c r="AU105" i="27"/>
  <c r="AV105" i="27"/>
  <c r="AW105" i="27"/>
  <c r="AR106" i="27"/>
  <c r="AS106" i="27"/>
  <c r="AT106" i="27"/>
  <c r="AU106" i="27"/>
  <c r="AV106" i="27"/>
  <c r="AW106" i="27"/>
  <c r="AR107" i="27"/>
  <c r="AS107" i="27"/>
  <c r="AT107" i="27"/>
  <c r="AU107" i="27"/>
  <c r="AV107" i="27"/>
  <c r="AW107" i="27"/>
  <c r="AR108" i="27"/>
  <c r="AS108" i="27"/>
  <c r="AT108" i="27"/>
  <c r="AU108" i="27"/>
  <c r="AV108" i="27"/>
  <c r="AW108" i="27"/>
  <c r="AR109" i="27"/>
  <c r="AS109" i="27"/>
  <c r="AT109" i="27"/>
  <c r="AU109" i="27"/>
  <c r="AV109" i="27"/>
  <c r="AW109" i="27"/>
  <c r="AR110" i="27"/>
  <c r="AS110" i="27"/>
  <c r="AT110" i="27"/>
  <c r="AU110" i="27"/>
  <c r="AV110" i="27"/>
  <c r="AW110" i="27"/>
  <c r="AR111" i="27"/>
  <c r="AS111" i="27"/>
  <c r="AT111" i="27"/>
  <c r="AU111" i="27"/>
  <c r="AV111" i="27"/>
  <c r="AW111" i="27"/>
  <c r="AR112" i="27"/>
  <c r="AS112" i="27"/>
  <c r="AT112" i="27"/>
  <c r="AU112" i="27"/>
  <c r="AV112" i="27"/>
  <c r="AW112" i="27"/>
  <c r="AR113" i="27"/>
  <c r="AS113" i="27"/>
  <c r="AT113" i="27"/>
  <c r="AU113" i="27"/>
  <c r="AV113" i="27"/>
  <c r="AW113" i="27"/>
  <c r="AR114" i="27"/>
  <c r="AS114" i="27"/>
  <c r="AT114" i="27"/>
  <c r="AU114" i="27"/>
  <c r="AV114" i="27"/>
  <c r="AW114" i="27"/>
  <c r="AR115" i="27"/>
  <c r="AS115" i="27"/>
  <c r="AT115" i="27"/>
  <c r="AU115" i="27"/>
  <c r="AV115" i="27"/>
  <c r="AW115" i="27"/>
  <c r="AR116" i="27"/>
  <c r="AS116" i="27"/>
  <c r="AT116" i="27"/>
  <c r="AU116" i="27"/>
  <c r="AV116" i="27"/>
  <c r="AW116" i="27"/>
  <c r="AR117" i="27"/>
  <c r="AS117" i="27"/>
  <c r="AT117" i="27"/>
  <c r="AU117" i="27"/>
  <c r="AV117" i="27"/>
  <c r="AW117" i="27"/>
  <c r="AR118" i="27"/>
  <c r="AS118" i="27"/>
  <c r="AT118" i="27"/>
  <c r="AU118" i="27"/>
  <c r="AV118" i="27"/>
  <c r="AW118" i="27"/>
  <c r="AR119" i="27"/>
  <c r="AS119" i="27"/>
  <c r="AT119" i="27"/>
  <c r="AU119" i="27"/>
  <c r="AV119" i="27"/>
  <c r="AW119" i="27"/>
  <c r="AR120" i="27"/>
  <c r="AS120" i="27"/>
  <c r="AT120" i="27"/>
  <c r="AU120" i="27"/>
  <c r="AV120" i="27"/>
  <c r="AW120" i="27"/>
  <c r="AR121" i="27"/>
  <c r="AS121" i="27"/>
  <c r="AT121" i="27"/>
  <c r="AU121" i="27"/>
  <c r="AV121" i="27"/>
  <c r="AW121" i="27"/>
  <c r="AR122" i="27"/>
  <c r="AS122" i="27"/>
  <c r="AT122" i="27"/>
  <c r="AU122" i="27"/>
  <c r="AV122" i="27"/>
  <c r="AW122" i="27"/>
  <c r="AR123" i="27"/>
  <c r="AS123" i="27"/>
  <c r="AT123" i="27"/>
  <c r="AU123" i="27"/>
  <c r="AV123" i="27"/>
  <c r="AW123" i="27"/>
  <c r="AR124" i="27"/>
  <c r="AS124" i="27"/>
  <c r="AT124" i="27"/>
  <c r="AU124" i="27"/>
  <c r="AV124" i="27"/>
  <c r="AW124" i="27"/>
  <c r="AR125" i="27"/>
  <c r="AS125" i="27"/>
  <c r="AT125" i="27"/>
  <c r="AU125" i="27"/>
  <c r="AV125" i="27"/>
  <c r="AW125" i="27"/>
  <c r="AR126" i="27"/>
  <c r="AS126" i="27"/>
  <c r="AT126" i="27"/>
  <c r="AU126" i="27"/>
  <c r="AV126" i="27"/>
  <c r="AW126" i="27"/>
  <c r="AR127" i="27"/>
  <c r="AS127" i="27"/>
  <c r="AT127" i="27"/>
  <c r="AU127" i="27"/>
  <c r="AV127" i="27"/>
  <c r="AW127" i="27"/>
  <c r="AR128" i="27"/>
  <c r="AS128" i="27"/>
  <c r="AT128" i="27"/>
  <c r="AU128" i="27"/>
  <c r="AV128" i="27"/>
  <c r="AW128" i="27"/>
  <c r="AR129" i="27"/>
  <c r="AS129" i="27"/>
  <c r="AT129" i="27"/>
  <c r="AU129" i="27"/>
  <c r="AV129" i="27"/>
  <c r="AW129" i="27"/>
  <c r="AR130" i="27"/>
  <c r="AS130" i="27"/>
  <c r="AT130" i="27"/>
  <c r="AU130" i="27"/>
  <c r="AV130" i="27"/>
  <c r="AW130" i="27"/>
  <c r="AR131" i="27"/>
  <c r="AS131" i="27"/>
  <c r="AT131" i="27"/>
  <c r="AU131" i="27"/>
  <c r="AV131" i="27"/>
  <c r="AW131" i="27"/>
  <c r="AR132" i="27"/>
  <c r="AS132" i="27"/>
  <c r="AT132" i="27"/>
  <c r="AU132" i="27"/>
  <c r="AV132" i="27"/>
  <c r="AW132" i="27"/>
  <c r="AR133" i="27"/>
  <c r="AS133" i="27"/>
  <c r="AT133" i="27"/>
  <c r="AU133" i="27"/>
  <c r="AV133" i="27"/>
  <c r="AW133" i="27"/>
  <c r="AR134" i="27"/>
  <c r="AS134" i="27"/>
  <c r="AT134" i="27"/>
  <c r="AU134" i="27"/>
  <c r="AV134" i="27"/>
  <c r="AW134" i="27"/>
  <c r="AR135" i="27"/>
  <c r="AS135" i="27"/>
  <c r="AT135" i="27"/>
  <c r="AU135" i="27"/>
  <c r="AV135" i="27"/>
  <c r="AW135" i="27"/>
  <c r="AR136" i="27"/>
  <c r="AS136" i="27"/>
  <c r="AT136" i="27"/>
  <c r="AU136" i="27"/>
  <c r="AV136" i="27"/>
  <c r="AW136" i="27"/>
  <c r="AR137" i="27"/>
  <c r="AS137" i="27"/>
  <c r="AT137" i="27"/>
  <c r="AU137" i="27"/>
  <c r="AV137" i="27"/>
  <c r="AW137" i="27"/>
  <c r="AR138" i="27"/>
  <c r="AS138" i="27"/>
  <c r="AT138" i="27"/>
  <c r="AU138" i="27"/>
  <c r="AV138" i="27"/>
  <c r="AW138" i="27"/>
  <c r="AR139" i="27"/>
  <c r="AS139" i="27"/>
  <c r="AT139" i="27"/>
  <c r="AU139" i="27"/>
  <c r="AV139" i="27"/>
  <c r="AW139" i="27"/>
  <c r="AR140" i="27"/>
  <c r="AS140" i="27"/>
  <c r="AT140" i="27"/>
  <c r="AU140" i="27"/>
  <c r="AV140" i="27"/>
  <c r="AW140" i="27"/>
  <c r="AR141" i="27"/>
  <c r="AS141" i="27"/>
  <c r="AT141" i="27"/>
  <c r="AU141" i="27"/>
  <c r="AV141" i="27"/>
  <c r="AW141" i="27"/>
  <c r="AR142" i="27"/>
  <c r="AS142" i="27"/>
  <c r="AT142" i="27"/>
  <c r="AU142" i="27"/>
  <c r="AV142" i="27"/>
  <c r="AW142" i="27"/>
  <c r="AR143" i="27"/>
  <c r="AS143" i="27"/>
  <c r="AT143" i="27"/>
  <c r="AU143" i="27"/>
  <c r="AV143" i="27"/>
  <c r="AW143" i="27"/>
  <c r="AR144" i="27"/>
  <c r="AS144" i="27"/>
  <c r="AT144" i="27"/>
  <c r="AU144" i="27"/>
  <c r="AV144" i="27"/>
  <c r="AW144" i="27"/>
  <c r="AR145" i="27"/>
  <c r="AS145" i="27"/>
  <c r="AT145" i="27"/>
  <c r="AU145" i="27"/>
  <c r="AV145" i="27"/>
  <c r="AW145" i="27"/>
  <c r="AR146" i="27"/>
  <c r="AS146" i="27"/>
  <c r="AT146" i="27"/>
  <c r="AU146" i="27"/>
  <c r="AV146" i="27"/>
  <c r="AW146" i="27"/>
  <c r="AR147" i="27"/>
  <c r="AS147" i="27"/>
  <c r="AT147" i="27"/>
  <c r="AU147" i="27"/>
  <c r="AV147" i="27"/>
  <c r="AW147" i="27"/>
  <c r="AR148" i="27"/>
  <c r="AS148" i="27"/>
  <c r="AT148" i="27"/>
  <c r="AU148" i="27"/>
  <c r="AV148" i="27"/>
  <c r="AW148" i="27"/>
  <c r="AR149" i="27"/>
  <c r="AS149" i="27"/>
  <c r="AT149" i="27"/>
  <c r="AU149" i="27"/>
  <c r="AV149" i="27"/>
  <c r="AW149" i="27"/>
  <c r="AR150" i="27"/>
  <c r="AS150" i="27"/>
  <c r="AT150" i="27"/>
  <c r="AU150" i="27"/>
  <c r="AV150" i="27"/>
  <c r="AW150" i="27"/>
  <c r="AR151" i="27"/>
  <c r="AS151" i="27"/>
  <c r="AT151" i="27"/>
  <c r="AU151" i="27"/>
  <c r="AV151" i="27"/>
  <c r="AW151" i="27"/>
  <c r="AR152" i="27"/>
  <c r="AS152" i="27"/>
  <c r="AT152" i="27"/>
  <c r="AU152" i="27"/>
  <c r="AV152" i="27"/>
  <c r="AW152" i="27"/>
  <c r="AR153" i="27"/>
  <c r="AS153" i="27"/>
  <c r="AT153" i="27"/>
  <c r="AU153" i="27"/>
  <c r="AV153" i="27"/>
  <c r="AW153" i="27"/>
  <c r="AR154" i="27"/>
  <c r="AS154" i="27"/>
  <c r="AT154" i="27"/>
  <c r="AU154" i="27"/>
  <c r="AV154" i="27"/>
  <c r="AW154" i="27"/>
  <c r="AR155" i="27"/>
  <c r="AS155" i="27"/>
  <c r="AT155" i="27"/>
  <c r="AU155" i="27"/>
  <c r="AV155" i="27"/>
  <c r="AW155" i="27"/>
  <c r="AR156" i="27"/>
  <c r="AS156" i="27"/>
  <c r="AT156" i="27"/>
  <c r="AU156" i="27"/>
  <c r="AV156" i="27"/>
  <c r="AW156" i="27"/>
  <c r="AR157" i="27"/>
  <c r="AS157" i="27"/>
  <c r="AT157" i="27"/>
  <c r="AU157" i="27"/>
  <c r="AV157" i="27"/>
  <c r="AW157" i="27"/>
  <c r="AR158" i="27"/>
  <c r="AS158" i="27"/>
  <c r="AT158" i="27"/>
  <c r="AU158" i="27"/>
  <c r="AV158" i="27"/>
  <c r="AW158" i="27"/>
  <c r="AR159" i="27"/>
  <c r="AS159" i="27"/>
  <c r="AT159" i="27"/>
  <c r="AU159" i="27"/>
  <c r="AV159" i="27"/>
  <c r="AW159" i="27"/>
  <c r="AR160" i="27"/>
  <c r="AS160" i="27"/>
  <c r="AT160" i="27"/>
  <c r="AU160" i="27"/>
  <c r="AV160" i="27"/>
  <c r="AW160" i="27"/>
  <c r="AR161" i="27"/>
  <c r="AS161" i="27"/>
  <c r="AT161" i="27"/>
  <c r="AU161" i="27"/>
  <c r="AV161" i="27"/>
  <c r="AW161" i="27"/>
  <c r="AR162" i="27"/>
  <c r="AS162" i="27"/>
  <c r="AT162" i="27"/>
  <c r="AU162" i="27"/>
  <c r="AV162" i="27"/>
  <c r="AW162" i="27"/>
  <c r="AR163" i="27"/>
  <c r="AS163" i="27"/>
  <c r="AT163" i="27"/>
  <c r="AU163" i="27"/>
  <c r="AV163" i="27"/>
  <c r="AW163" i="27"/>
  <c r="AR164" i="27"/>
  <c r="AS164" i="27"/>
  <c r="AT164" i="27"/>
  <c r="AU164" i="27"/>
  <c r="AV164" i="27"/>
  <c r="AW164" i="27"/>
  <c r="AR165" i="27"/>
  <c r="AS165" i="27"/>
  <c r="AT165" i="27"/>
  <c r="AU165" i="27"/>
  <c r="AV165" i="27"/>
  <c r="AW165" i="27"/>
  <c r="AR166" i="27"/>
  <c r="AS166" i="27"/>
  <c r="AT166" i="27"/>
  <c r="AU166" i="27"/>
  <c r="AV166" i="27"/>
  <c r="AW166" i="27"/>
  <c r="AR167" i="27"/>
  <c r="AS167" i="27"/>
  <c r="AT167" i="27"/>
  <c r="AU167" i="27"/>
  <c r="AV167" i="27"/>
  <c r="AW167" i="27"/>
  <c r="AR168" i="27"/>
  <c r="AS168" i="27"/>
  <c r="AT168" i="27"/>
  <c r="AU168" i="27"/>
  <c r="AV168" i="27"/>
  <c r="AW168" i="27"/>
  <c r="AR169" i="27"/>
  <c r="AS169" i="27"/>
  <c r="AT169" i="27"/>
  <c r="AU169" i="27"/>
  <c r="AV169" i="27"/>
  <c r="AW169" i="27"/>
  <c r="AR170" i="27"/>
  <c r="AS170" i="27"/>
  <c r="AT170" i="27"/>
  <c r="AU170" i="27"/>
  <c r="AV170" i="27"/>
  <c r="AW170" i="27"/>
  <c r="AR171" i="27"/>
  <c r="AS171" i="27"/>
  <c r="AT171" i="27"/>
  <c r="AU171" i="27"/>
  <c r="AV171" i="27"/>
  <c r="AW171" i="27"/>
  <c r="AR172" i="27"/>
  <c r="AS172" i="27"/>
  <c r="AT172" i="27"/>
  <c r="AU172" i="27"/>
  <c r="AV172" i="27"/>
  <c r="AW172" i="27"/>
  <c r="AR173" i="27"/>
  <c r="AS173" i="27"/>
  <c r="AT173" i="27"/>
  <c r="AU173" i="27"/>
  <c r="AV173" i="27"/>
  <c r="AW173" i="27"/>
  <c r="AR174" i="27"/>
  <c r="AS174" i="27"/>
  <c r="AT174" i="27"/>
  <c r="AU174" i="27"/>
  <c r="AV174" i="27"/>
  <c r="AW174" i="27"/>
  <c r="AR175" i="27"/>
  <c r="AS175" i="27"/>
  <c r="AT175" i="27"/>
  <c r="AU175" i="27"/>
  <c r="AV175" i="27"/>
  <c r="AW175" i="27"/>
  <c r="AR176" i="27"/>
  <c r="AS176" i="27"/>
  <c r="AT176" i="27"/>
  <c r="AU176" i="27"/>
  <c r="AV176" i="27"/>
  <c r="AW176" i="27"/>
  <c r="AR177" i="27"/>
  <c r="AS177" i="27"/>
  <c r="AT177" i="27"/>
  <c r="AU177" i="27"/>
  <c r="AV177" i="27"/>
  <c r="AW177" i="27"/>
  <c r="AR178" i="27"/>
  <c r="AS178" i="27"/>
  <c r="AT178" i="27"/>
  <c r="AU178" i="27"/>
  <c r="AV178" i="27"/>
  <c r="AW178" i="27"/>
  <c r="AR179" i="27"/>
  <c r="AS179" i="27"/>
  <c r="AT179" i="27"/>
  <c r="AU179" i="27"/>
  <c r="AV179" i="27"/>
  <c r="AW179" i="27"/>
  <c r="AR180" i="27"/>
  <c r="AS180" i="27"/>
  <c r="AT180" i="27"/>
  <c r="AU180" i="27"/>
  <c r="AV180" i="27"/>
  <c r="AW180" i="27"/>
  <c r="AR181" i="27"/>
  <c r="AS181" i="27"/>
  <c r="AT181" i="27"/>
  <c r="AU181" i="27"/>
  <c r="AV181" i="27"/>
  <c r="AW181" i="27"/>
  <c r="AR182" i="27"/>
  <c r="AS182" i="27"/>
  <c r="AT182" i="27"/>
  <c r="AU182" i="27"/>
  <c r="AV182" i="27"/>
  <c r="AW182" i="27"/>
  <c r="AR183" i="27"/>
  <c r="AS183" i="27"/>
  <c r="AT183" i="27"/>
  <c r="AU183" i="27"/>
  <c r="AV183" i="27"/>
  <c r="AW183" i="27"/>
  <c r="AR184" i="27"/>
  <c r="AS184" i="27"/>
  <c r="AT184" i="27"/>
  <c r="AU184" i="27"/>
  <c r="AV184" i="27"/>
  <c r="AW184" i="27"/>
  <c r="AR185" i="27"/>
  <c r="AS185" i="27"/>
  <c r="AT185" i="27"/>
  <c r="AU185" i="27"/>
  <c r="AV185" i="27"/>
  <c r="AW185" i="27"/>
  <c r="AR186" i="27"/>
  <c r="AS186" i="27"/>
  <c r="AT186" i="27"/>
  <c r="AU186" i="27"/>
  <c r="AV186" i="27"/>
  <c r="AW186" i="27"/>
  <c r="AR187" i="27"/>
  <c r="AS187" i="27"/>
  <c r="AT187" i="27"/>
  <c r="AU187" i="27"/>
  <c r="AV187" i="27"/>
  <c r="AW187" i="27"/>
  <c r="AR188" i="27"/>
  <c r="AS188" i="27"/>
  <c r="AT188" i="27"/>
  <c r="AU188" i="27"/>
  <c r="AV188" i="27"/>
  <c r="AW188" i="27"/>
  <c r="AR189" i="27"/>
  <c r="AS189" i="27"/>
  <c r="AT189" i="27"/>
  <c r="AU189" i="27"/>
  <c r="AV189" i="27"/>
  <c r="AW189" i="27"/>
  <c r="AR190" i="27"/>
  <c r="AS190" i="27"/>
  <c r="AT190" i="27"/>
  <c r="AU190" i="27"/>
  <c r="AV190" i="27"/>
  <c r="AW190" i="27"/>
  <c r="AR191" i="27"/>
  <c r="AS191" i="27"/>
  <c r="AT191" i="27"/>
  <c r="AU191" i="27"/>
  <c r="AV191" i="27"/>
  <c r="AW191" i="27"/>
  <c r="AR192" i="27"/>
  <c r="AS192" i="27"/>
  <c r="AT192" i="27"/>
  <c r="AU192" i="27"/>
  <c r="AV192" i="27"/>
  <c r="AW192" i="27"/>
  <c r="AR193" i="27"/>
  <c r="AS193" i="27"/>
  <c r="AT193" i="27"/>
  <c r="AU193" i="27"/>
  <c r="AV193" i="27"/>
  <c r="AW193" i="27"/>
  <c r="AR194" i="27"/>
  <c r="AS194" i="27"/>
  <c r="AT194" i="27"/>
  <c r="AU194" i="27"/>
  <c r="AV194" i="27"/>
  <c r="AW194" i="27"/>
  <c r="AR195" i="27"/>
  <c r="AS195" i="27"/>
  <c r="AT195" i="27"/>
  <c r="AU195" i="27"/>
  <c r="AV195" i="27"/>
  <c r="AW195" i="27"/>
  <c r="AR196" i="27"/>
  <c r="AS196" i="27"/>
  <c r="AT196" i="27"/>
  <c r="AU196" i="27"/>
  <c r="AV196" i="27"/>
  <c r="AW196" i="27"/>
  <c r="AR197" i="27"/>
  <c r="AS197" i="27"/>
  <c r="AT197" i="27"/>
  <c r="AU197" i="27"/>
  <c r="AV197" i="27"/>
  <c r="AW197" i="27"/>
  <c r="AR198" i="27"/>
  <c r="AS198" i="27"/>
  <c r="AT198" i="27"/>
  <c r="AU198" i="27"/>
  <c r="AV198" i="27"/>
  <c r="AW198" i="27"/>
  <c r="AR199" i="27"/>
  <c r="AS199" i="27"/>
  <c r="AT199" i="27"/>
  <c r="AU199" i="27"/>
  <c r="AV199" i="27"/>
  <c r="AW199" i="27"/>
  <c r="AR200" i="27"/>
  <c r="AS200" i="27"/>
  <c r="AT200" i="27"/>
  <c r="AU200" i="27"/>
  <c r="AV200" i="27"/>
  <c r="AW200" i="27"/>
  <c r="AR201" i="27"/>
  <c r="AS201" i="27"/>
  <c r="AT201" i="27"/>
  <c r="AU201" i="27"/>
  <c r="AV201" i="27"/>
  <c r="AW201" i="27"/>
  <c r="AR202" i="27"/>
  <c r="AS202" i="27"/>
  <c r="AT202" i="27"/>
  <c r="AU202" i="27"/>
  <c r="AV202" i="27"/>
  <c r="AW202" i="27"/>
  <c r="AR203" i="27"/>
  <c r="AS203" i="27"/>
  <c r="AT203" i="27"/>
  <c r="AU203" i="27"/>
  <c r="AV203" i="27"/>
  <c r="AW203" i="27"/>
  <c r="AR204" i="27"/>
  <c r="AS204" i="27"/>
  <c r="AT204" i="27"/>
  <c r="AU204" i="27"/>
  <c r="AV204" i="27"/>
  <c r="AW204" i="27"/>
  <c r="AR205" i="27"/>
  <c r="AS205" i="27"/>
  <c r="AT205" i="27"/>
  <c r="AU205" i="27"/>
  <c r="AV205" i="27"/>
  <c r="AW205" i="27"/>
  <c r="AR206" i="27"/>
  <c r="AS206" i="27"/>
  <c r="AT206" i="27"/>
  <c r="AU206" i="27"/>
  <c r="AV206" i="27"/>
  <c r="AW206" i="27"/>
  <c r="AR207" i="27"/>
  <c r="AS207" i="27"/>
  <c r="AT207" i="27"/>
  <c r="AU207" i="27"/>
  <c r="AV207" i="27"/>
  <c r="AW207" i="27"/>
  <c r="AR208" i="27"/>
  <c r="AS208" i="27"/>
  <c r="AT208" i="27"/>
  <c r="AU208" i="27"/>
  <c r="AV208" i="27"/>
  <c r="AW208" i="27"/>
  <c r="AR209" i="27"/>
  <c r="AS209" i="27"/>
  <c r="AT209" i="27"/>
  <c r="AU209" i="27"/>
  <c r="AV209" i="27"/>
  <c r="AW209" i="27"/>
  <c r="AR210" i="27"/>
  <c r="AS210" i="27"/>
  <c r="AT210" i="27"/>
  <c r="AU210" i="27"/>
  <c r="AV210" i="27"/>
  <c r="AW210" i="27"/>
  <c r="AR211" i="27"/>
  <c r="AS211" i="27"/>
  <c r="AT211" i="27"/>
  <c r="AU211" i="27"/>
  <c r="AV211" i="27"/>
  <c r="AW211" i="27"/>
  <c r="AR212" i="27"/>
  <c r="AS212" i="27"/>
  <c r="AT212" i="27"/>
  <c r="AU212" i="27"/>
  <c r="AV212" i="27"/>
  <c r="AW212" i="27"/>
  <c r="AR213" i="27"/>
  <c r="AS213" i="27"/>
  <c r="AT213" i="27"/>
  <c r="AU213" i="27"/>
  <c r="AV213" i="27"/>
  <c r="AW213" i="27"/>
  <c r="AR214" i="27"/>
  <c r="AS214" i="27"/>
  <c r="AT214" i="27"/>
  <c r="AU214" i="27"/>
  <c r="AV214" i="27"/>
  <c r="AW214" i="27"/>
  <c r="AR215" i="27"/>
  <c r="AS215" i="27"/>
  <c r="AT215" i="27"/>
  <c r="AU215" i="27"/>
  <c r="AV215" i="27"/>
  <c r="AW215" i="27"/>
  <c r="AR216" i="27"/>
  <c r="AS216" i="27"/>
  <c r="AT216" i="27"/>
  <c r="AU216" i="27"/>
  <c r="AV216" i="27"/>
  <c r="AW216" i="27"/>
  <c r="AR217" i="27"/>
  <c r="AS217" i="27"/>
  <c r="AT217" i="27"/>
  <c r="AU217" i="27"/>
  <c r="AV217" i="27"/>
  <c r="AW217" i="27"/>
  <c r="AR218" i="27"/>
  <c r="AS218" i="27"/>
  <c r="AT218" i="27"/>
  <c r="AU218" i="27"/>
  <c r="AV218" i="27"/>
  <c r="AW218" i="27"/>
  <c r="AR219" i="27"/>
  <c r="AS219" i="27"/>
  <c r="AT219" i="27"/>
  <c r="AU219" i="27"/>
  <c r="AV219" i="27"/>
  <c r="AW219" i="27"/>
  <c r="AR220" i="27"/>
  <c r="AS220" i="27"/>
  <c r="AT220" i="27"/>
  <c r="AU220" i="27"/>
  <c r="AV220" i="27"/>
  <c r="AW220" i="27"/>
  <c r="AR221" i="27"/>
  <c r="AS221" i="27"/>
  <c r="AT221" i="27"/>
  <c r="AU221" i="27"/>
  <c r="AV221" i="27"/>
  <c r="AW221" i="27"/>
  <c r="AR222" i="27"/>
  <c r="AS222" i="27"/>
  <c r="AT222" i="27"/>
  <c r="AU222" i="27"/>
  <c r="AV222" i="27"/>
  <c r="AW222" i="27"/>
  <c r="AR223" i="27"/>
  <c r="AS223" i="27"/>
  <c r="AT223" i="27"/>
  <c r="AU223" i="27"/>
  <c r="AV223" i="27"/>
  <c r="AW223" i="27"/>
  <c r="AR224" i="27"/>
  <c r="AS224" i="27"/>
  <c r="AT224" i="27"/>
  <c r="AU224" i="27"/>
  <c r="AV224" i="27"/>
  <c r="AW224" i="27"/>
  <c r="AR225" i="27"/>
  <c r="AS225" i="27"/>
  <c r="AT225" i="27"/>
  <c r="AU225" i="27"/>
  <c r="AV225" i="27"/>
  <c r="AW225" i="27"/>
  <c r="AR226" i="27"/>
  <c r="AS226" i="27"/>
  <c r="AT226" i="27"/>
  <c r="AU226" i="27"/>
  <c r="AV226" i="27"/>
  <c r="AW226" i="27"/>
  <c r="AR227" i="27"/>
  <c r="AS227" i="27"/>
  <c r="AT227" i="27"/>
  <c r="AU227" i="27"/>
  <c r="AV227" i="27"/>
  <c r="AW227" i="27"/>
  <c r="AR228" i="27"/>
  <c r="AS228" i="27"/>
  <c r="AT228" i="27"/>
  <c r="AU228" i="27"/>
  <c r="AV228" i="27"/>
  <c r="AW228" i="27"/>
  <c r="AR229" i="27"/>
  <c r="AS229" i="27"/>
  <c r="AT229" i="27"/>
  <c r="AU229" i="27"/>
  <c r="AV229" i="27"/>
  <c r="AW229" i="27"/>
  <c r="AR230" i="27"/>
  <c r="AS230" i="27"/>
  <c r="AT230" i="27"/>
  <c r="AU230" i="27"/>
  <c r="AV230" i="27"/>
  <c r="AW230" i="27"/>
  <c r="AR231" i="27"/>
  <c r="AS231" i="27"/>
  <c r="AT231" i="27"/>
  <c r="AU231" i="27"/>
  <c r="AV231" i="27"/>
  <c r="AW231" i="27"/>
  <c r="AR232" i="27"/>
  <c r="AS232" i="27"/>
  <c r="AT232" i="27"/>
  <c r="AU232" i="27"/>
  <c r="AV232" i="27"/>
  <c r="AW232" i="27"/>
  <c r="AR233" i="27"/>
  <c r="AS233" i="27"/>
  <c r="AT233" i="27"/>
  <c r="AU233" i="27"/>
  <c r="AV233" i="27"/>
  <c r="AW233" i="27"/>
  <c r="AR234" i="27"/>
  <c r="AS234" i="27"/>
  <c r="AT234" i="27"/>
  <c r="AU234" i="27"/>
  <c r="AV234" i="27"/>
  <c r="AW234" i="27"/>
  <c r="AR235" i="27"/>
  <c r="AS235" i="27"/>
  <c r="AT235" i="27"/>
  <c r="AU235" i="27"/>
  <c r="AV235" i="27"/>
  <c r="AW235" i="27"/>
  <c r="AR236" i="27"/>
  <c r="AS236" i="27"/>
  <c r="AT236" i="27"/>
  <c r="AU236" i="27"/>
  <c r="AV236" i="27"/>
  <c r="AW236" i="27"/>
  <c r="AR237" i="27"/>
  <c r="AS237" i="27"/>
  <c r="AT237" i="27"/>
  <c r="AU237" i="27"/>
  <c r="AV237" i="27"/>
  <c r="AW237" i="27"/>
  <c r="AR238" i="27"/>
  <c r="AS238" i="27"/>
  <c r="AT238" i="27"/>
  <c r="AU238" i="27"/>
  <c r="AV238" i="27"/>
  <c r="AW238" i="27"/>
  <c r="AR239" i="27"/>
  <c r="AS239" i="27"/>
  <c r="AT239" i="27"/>
  <c r="AU239" i="27"/>
  <c r="AV239" i="27"/>
  <c r="AW239" i="27"/>
  <c r="AR240" i="27"/>
  <c r="AS240" i="27"/>
  <c r="AT240" i="27"/>
  <c r="AU240" i="27"/>
  <c r="AV240" i="27"/>
  <c r="AW240" i="27"/>
  <c r="AR241" i="27"/>
  <c r="AS241" i="27"/>
  <c r="AT241" i="27"/>
  <c r="AU241" i="27"/>
  <c r="AV241" i="27"/>
  <c r="AW241" i="27"/>
  <c r="AR242" i="27"/>
  <c r="AS242" i="27"/>
  <c r="AT242" i="27"/>
  <c r="AU242" i="27"/>
  <c r="AV242" i="27"/>
  <c r="AW242" i="27"/>
  <c r="AR243" i="27"/>
  <c r="AS243" i="27"/>
  <c r="AT243" i="27"/>
  <c r="AU243" i="27"/>
  <c r="AV243" i="27"/>
  <c r="AW243" i="27"/>
  <c r="AR244" i="27"/>
  <c r="AS244" i="27"/>
  <c r="AT244" i="27"/>
  <c r="AU244" i="27"/>
  <c r="AV244" i="27"/>
  <c r="AW244" i="27"/>
  <c r="AR245" i="27"/>
  <c r="AS245" i="27"/>
  <c r="AT245" i="27"/>
  <c r="AU245" i="27"/>
  <c r="AV245" i="27"/>
  <c r="AW245" i="27"/>
  <c r="AR246" i="27"/>
  <c r="AS246" i="27"/>
  <c r="AT246" i="27"/>
  <c r="AU246" i="27"/>
  <c r="AV246" i="27"/>
  <c r="AW246" i="27"/>
  <c r="AR247" i="27"/>
  <c r="AS247" i="27"/>
  <c r="AT247" i="27"/>
  <c r="AU247" i="27"/>
  <c r="AV247" i="27"/>
  <c r="AW247" i="27"/>
  <c r="AR248" i="27"/>
  <c r="AS248" i="27"/>
  <c r="AT248" i="27"/>
  <c r="AU248" i="27"/>
  <c r="AV248" i="27"/>
  <c r="AW248" i="27"/>
  <c r="AR249" i="27"/>
  <c r="AS249" i="27"/>
  <c r="AT249" i="27"/>
  <c r="AU249" i="27"/>
  <c r="AV249" i="27"/>
  <c r="AW249" i="27"/>
  <c r="AR250" i="27"/>
  <c r="AS250" i="27"/>
  <c r="AT250" i="27"/>
  <c r="AU250" i="27"/>
  <c r="AV250" i="27"/>
  <c r="AW250" i="27"/>
  <c r="AR251" i="27"/>
  <c r="AS251" i="27"/>
  <c r="AT251" i="27"/>
  <c r="AU251" i="27"/>
  <c r="AV251" i="27"/>
  <c r="AW251" i="27"/>
  <c r="AR252" i="27"/>
  <c r="AS252" i="27"/>
  <c r="AT252" i="27"/>
  <c r="AU252" i="27"/>
  <c r="AV252" i="27"/>
  <c r="AW252" i="27"/>
  <c r="AR253" i="27"/>
  <c r="AS253" i="27"/>
  <c r="AT253" i="27"/>
  <c r="AU253" i="27"/>
  <c r="AV253" i="27"/>
  <c r="AW253" i="27"/>
  <c r="AR254" i="27"/>
  <c r="AS254" i="27"/>
  <c r="AT254" i="27"/>
  <c r="AU254" i="27"/>
  <c r="AV254" i="27"/>
  <c r="AW254" i="27"/>
  <c r="AR255" i="27"/>
  <c r="AS255" i="27"/>
  <c r="AT255" i="27"/>
  <c r="AU255" i="27"/>
  <c r="AV255" i="27"/>
  <c r="AW255" i="27"/>
  <c r="AR256" i="27"/>
  <c r="AS256" i="27"/>
  <c r="AT256" i="27"/>
  <c r="AU256" i="27"/>
  <c r="AV256" i="27"/>
  <c r="AW256" i="27"/>
  <c r="AR257" i="27"/>
  <c r="AS257" i="27"/>
  <c r="AT257" i="27"/>
  <c r="AU257" i="27"/>
  <c r="AV257" i="27"/>
  <c r="AW257" i="27"/>
  <c r="AR258" i="27"/>
  <c r="AS258" i="27"/>
  <c r="AT258" i="27"/>
  <c r="AU258" i="27"/>
  <c r="AV258" i="27"/>
  <c r="AW258" i="27"/>
  <c r="AR259" i="27"/>
  <c r="AS259" i="27"/>
  <c r="AT259" i="27"/>
  <c r="AU259" i="27"/>
  <c r="AV259" i="27"/>
  <c r="AW259" i="27"/>
  <c r="AR260" i="27"/>
  <c r="AS260" i="27"/>
  <c r="AT260" i="27"/>
  <c r="AU260" i="27"/>
  <c r="AV260" i="27"/>
  <c r="AW260" i="27"/>
  <c r="AR261" i="27"/>
  <c r="AS261" i="27"/>
  <c r="AT261" i="27"/>
  <c r="AU261" i="27"/>
  <c r="AV261" i="27"/>
  <c r="AW261" i="27"/>
  <c r="AR262" i="27"/>
  <c r="AS262" i="27"/>
  <c r="AT262" i="27"/>
  <c r="AU262" i="27"/>
  <c r="AV262" i="27"/>
  <c r="AW262" i="27"/>
  <c r="AR263" i="27"/>
  <c r="AS263" i="27"/>
  <c r="AT263" i="27"/>
  <c r="AU263" i="27"/>
  <c r="AV263" i="27"/>
  <c r="AW263" i="27"/>
  <c r="AR264" i="27"/>
  <c r="AS264" i="27"/>
  <c r="AT264" i="27"/>
  <c r="AU264" i="27"/>
  <c r="AV264" i="27"/>
  <c r="AW264" i="27"/>
  <c r="AR265" i="27"/>
  <c r="AS265" i="27"/>
  <c r="AT265" i="27"/>
  <c r="AU265" i="27"/>
  <c r="AV265" i="27"/>
  <c r="AW265" i="27"/>
  <c r="AR266" i="27"/>
  <c r="AS266" i="27"/>
  <c r="AT266" i="27"/>
  <c r="AU266" i="27"/>
  <c r="AV266" i="27"/>
  <c r="AW266" i="27"/>
  <c r="AR267" i="27"/>
  <c r="AS267" i="27"/>
  <c r="AT267" i="27"/>
  <c r="AU267" i="27"/>
  <c r="AV267" i="27"/>
  <c r="AW267" i="27"/>
  <c r="AR268" i="27"/>
  <c r="AS268" i="27"/>
  <c r="AT268" i="27"/>
  <c r="AU268" i="27"/>
  <c r="AV268" i="27"/>
  <c r="AW268" i="27"/>
  <c r="AR269" i="27"/>
  <c r="AS269" i="27"/>
  <c r="AT269" i="27"/>
  <c r="AU269" i="27"/>
  <c r="AV269" i="27"/>
  <c r="AW269" i="27"/>
  <c r="AR270" i="27"/>
  <c r="AS270" i="27"/>
  <c r="AT270" i="27"/>
  <c r="AU270" i="27"/>
  <c r="AV270" i="27"/>
  <c r="AW270" i="27"/>
  <c r="AR271" i="27"/>
  <c r="AS271" i="27"/>
  <c r="AT271" i="27"/>
  <c r="AU271" i="27"/>
  <c r="AV271" i="27"/>
  <c r="AW271" i="27"/>
  <c r="AR272" i="27"/>
  <c r="AS272" i="27"/>
  <c r="AT272" i="27"/>
  <c r="AU272" i="27"/>
  <c r="AV272" i="27"/>
  <c r="AW272" i="27"/>
  <c r="AR273" i="27"/>
  <c r="AS273" i="27"/>
  <c r="AT273" i="27"/>
  <c r="AU273" i="27"/>
  <c r="AV273" i="27"/>
  <c r="AW273" i="27"/>
  <c r="AR274" i="27"/>
  <c r="AS274" i="27"/>
  <c r="AT274" i="27"/>
  <c r="AU274" i="27"/>
  <c r="AV274" i="27"/>
  <c r="AW274" i="27"/>
  <c r="AR275" i="27"/>
  <c r="AS275" i="27"/>
  <c r="AT275" i="27"/>
  <c r="AU275" i="27"/>
  <c r="AV275" i="27"/>
  <c r="AW275" i="27"/>
  <c r="AR276" i="27"/>
  <c r="AS276" i="27"/>
  <c r="AT276" i="27"/>
  <c r="AU276" i="27"/>
  <c r="AV276" i="27"/>
  <c r="AW276" i="27"/>
  <c r="AR277" i="27"/>
  <c r="AS277" i="27"/>
  <c r="AT277" i="27"/>
  <c r="AU277" i="27"/>
  <c r="AV277" i="27"/>
  <c r="AW277" i="27"/>
  <c r="AR278" i="27"/>
  <c r="AS278" i="27"/>
  <c r="AT278" i="27"/>
  <c r="AU278" i="27"/>
  <c r="AV278" i="27"/>
  <c r="AW278" i="27"/>
  <c r="AR279" i="27"/>
  <c r="AS279" i="27"/>
  <c r="AT279" i="27"/>
  <c r="AU279" i="27"/>
  <c r="AV279" i="27"/>
  <c r="AW279" i="27"/>
  <c r="AR280" i="27"/>
  <c r="AS280" i="27"/>
  <c r="AT280" i="27"/>
  <c r="AU280" i="27"/>
  <c r="AV280" i="27"/>
  <c r="AW280" i="27"/>
  <c r="AR281" i="27"/>
  <c r="AS281" i="27"/>
  <c r="AT281" i="27"/>
  <c r="AU281" i="27"/>
  <c r="AV281" i="27"/>
  <c r="AW281" i="27"/>
  <c r="AR282" i="27"/>
  <c r="AS282" i="27"/>
  <c r="AT282" i="27"/>
  <c r="AU282" i="27"/>
  <c r="AV282" i="27"/>
  <c r="AW282" i="27"/>
  <c r="AR283" i="27"/>
  <c r="AS283" i="27"/>
  <c r="AT283" i="27"/>
  <c r="AU283" i="27"/>
  <c r="AV283" i="27"/>
  <c r="AW283" i="27"/>
  <c r="AR284" i="27"/>
  <c r="AS284" i="27"/>
  <c r="AT284" i="27"/>
  <c r="AU284" i="27"/>
  <c r="AV284" i="27"/>
  <c r="AW284" i="27"/>
  <c r="AR285" i="27"/>
  <c r="AS285" i="27"/>
  <c r="AT285" i="27"/>
  <c r="AU285" i="27"/>
  <c r="AV285" i="27"/>
  <c r="AW285" i="27"/>
  <c r="AR286" i="27"/>
  <c r="AS286" i="27"/>
  <c r="AT286" i="27"/>
  <c r="AU286" i="27"/>
  <c r="AV286" i="27"/>
  <c r="AW286" i="27"/>
  <c r="AR287" i="27"/>
  <c r="AS287" i="27"/>
  <c r="AT287" i="27"/>
  <c r="AU287" i="27"/>
  <c r="AV287" i="27"/>
  <c r="AW287" i="27"/>
  <c r="AR288" i="27"/>
  <c r="AS288" i="27"/>
  <c r="AT288" i="27"/>
  <c r="AU288" i="27"/>
  <c r="AV288" i="27"/>
  <c r="AW288" i="27"/>
  <c r="AR289" i="27"/>
  <c r="AS289" i="27"/>
  <c r="AT289" i="27"/>
  <c r="AU289" i="27"/>
  <c r="AV289" i="27"/>
  <c r="AW289" i="27"/>
  <c r="AR290" i="27"/>
  <c r="AS290" i="27"/>
  <c r="AT290" i="27"/>
  <c r="AU290" i="27"/>
  <c r="AV290" i="27"/>
  <c r="AW290" i="27"/>
  <c r="AR291" i="27"/>
  <c r="AS291" i="27"/>
  <c r="AT291" i="27"/>
  <c r="AU291" i="27"/>
  <c r="AV291" i="27"/>
  <c r="AW291" i="27"/>
  <c r="AR292" i="27"/>
  <c r="AS292" i="27"/>
  <c r="AT292" i="27"/>
  <c r="AU292" i="27"/>
  <c r="AV292" i="27"/>
  <c r="AW292" i="27"/>
  <c r="AR293" i="27"/>
  <c r="AS293" i="27"/>
  <c r="AT293" i="27"/>
  <c r="AU293" i="27"/>
  <c r="AV293" i="27"/>
  <c r="AW293" i="27"/>
  <c r="AR294" i="27"/>
  <c r="AS294" i="27"/>
  <c r="AT294" i="27"/>
  <c r="AU294" i="27"/>
  <c r="AV294" i="27"/>
  <c r="AW294" i="27"/>
  <c r="AR295" i="27"/>
  <c r="AS295" i="27"/>
  <c r="AT295" i="27"/>
  <c r="AU295" i="27"/>
  <c r="AV295" i="27"/>
  <c r="AW295" i="27"/>
  <c r="AR296" i="27"/>
  <c r="AS296" i="27"/>
  <c r="AT296" i="27"/>
  <c r="AU296" i="27"/>
  <c r="AV296" i="27"/>
  <c r="AW296" i="27"/>
  <c r="AR297" i="27"/>
  <c r="AS297" i="27"/>
  <c r="AT297" i="27"/>
  <c r="AU297" i="27"/>
  <c r="AV297" i="27"/>
  <c r="AW297" i="27"/>
  <c r="AR298" i="27"/>
  <c r="AS298" i="27"/>
  <c r="AT298" i="27"/>
  <c r="AU298" i="27"/>
  <c r="AV298" i="27"/>
  <c r="AW298" i="27"/>
  <c r="AR299" i="27"/>
  <c r="AS299" i="27"/>
  <c r="AT299" i="27"/>
  <c r="AU299" i="27"/>
  <c r="AV299" i="27"/>
  <c r="AW299" i="27"/>
  <c r="AR300" i="27"/>
  <c r="AS300" i="27"/>
  <c r="AT300" i="27"/>
  <c r="AU300" i="27"/>
  <c r="AV300" i="27"/>
  <c r="AW300" i="27"/>
  <c r="AR301" i="27"/>
  <c r="AS301" i="27"/>
  <c r="AT301" i="27"/>
  <c r="AU301" i="27"/>
  <c r="AV301" i="27"/>
  <c r="AW301" i="27"/>
  <c r="AR302" i="27"/>
  <c r="AS302" i="27"/>
  <c r="AT302" i="27"/>
  <c r="AU302" i="27"/>
  <c r="AV302" i="27"/>
  <c r="AW302" i="27"/>
  <c r="AR303" i="27"/>
  <c r="AS303" i="27"/>
  <c r="AT303" i="27"/>
  <c r="AU303" i="27"/>
  <c r="AV303" i="27"/>
  <c r="AW303" i="27"/>
  <c r="AR304" i="27"/>
  <c r="AS304" i="27"/>
  <c r="AT304" i="27"/>
  <c r="AU304" i="27"/>
  <c r="AV304" i="27"/>
  <c r="AW304" i="27"/>
  <c r="AR305" i="27"/>
  <c r="AS305" i="27"/>
  <c r="AT305" i="27"/>
  <c r="AU305" i="27"/>
  <c r="AV305" i="27"/>
  <c r="AW305" i="27"/>
  <c r="AR306" i="27"/>
  <c r="AS306" i="27"/>
  <c r="AT306" i="27"/>
  <c r="AU306" i="27"/>
  <c r="AV306" i="27"/>
  <c r="AW306" i="27"/>
  <c r="AR307" i="27"/>
  <c r="AS307" i="27"/>
  <c r="AT307" i="27"/>
  <c r="AU307" i="27"/>
  <c r="AV307" i="27"/>
  <c r="AW307" i="27"/>
  <c r="AR308" i="27"/>
  <c r="AS308" i="27"/>
  <c r="AT308" i="27"/>
  <c r="AU308" i="27"/>
  <c r="AV308" i="27"/>
  <c r="AW308" i="27"/>
  <c r="AR309" i="27"/>
  <c r="AS309" i="27"/>
  <c r="AT309" i="27"/>
  <c r="AU309" i="27"/>
  <c r="AV309" i="27"/>
  <c r="AW309" i="27"/>
  <c r="AR310" i="27"/>
  <c r="AS310" i="27"/>
  <c r="AT310" i="27"/>
  <c r="AU310" i="27"/>
  <c r="AV310" i="27"/>
  <c r="AW310" i="27"/>
  <c r="AR311" i="27"/>
  <c r="AS311" i="27"/>
  <c r="AT311" i="27"/>
  <c r="AU311" i="27"/>
  <c r="AV311" i="27"/>
  <c r="AW311" i="27"/>
  <c r="AR312" i="27"/>
  <c r="AS312" i="27"/>
  <c r="AT312" i="27"/>
  <c r="AU312" i="27"/>
  <c r="AV312" i="27"/>
  <c r="AW312" i="27"/>
  <c r="AR313" i="27"/>
  <c r="AS313" i="27"/>
  <c r="AT313" i="27"/>
  <c r="AU313" i="27"/>
  <c r="AV313" i="27"/>
  <c r="AW313" i="27"/>
  <c r="AR314" i="27"/>
  <c r="AS314" i="27"/>
  <c r="AT314" i="27"/>
  <c r="AU314" i="27"/>
  <c r="AV314" i="27"/>
  <c r="AW314" i="27"/>
  <c r="AR315" i="27"/>
  <c r="AS315" i="27"/>
  <c r="AT315" i="27"/>
  <c r="AU315" i="27"/>
  <c r="AV315" i="27"/>
  <c r="AW315" i="27"/>
  <c r="AR316" i="27"/>
  <c r="AS316" i="27"/>
  <c r="AT316" i="27"/>
  <c r="AU316" i="27"/>
  <c r="AV316" i="27"/>
  <c r="AW316" i="27"/>
  <c r="AR317" i="27"/>
  <c r="AS317" i="27"/>
  <c r="AT317" i="27"/>
  <c r="AU317" i="27"/>
  <c r="AV317" i="27"/>
  <c r="AW317" i="27"/>
  <c r="AR318" i="27"/>
  <c r="AS318" i="27"/>
  <c r="AT318" i="27"/>
  <c r="AU318" i="27"/>
  <c r="AV318" i="27"/>
  <c r="AW318" i="27"/>
  <c r="AR319" i="27"/>
  <c r="AS319" i="27"/>
  <c r="AT319" i="27"/>
  <c r="AU319" i="27"/>
  <c r="AV319" i="27"/>
  <c r="AW319" i="27"/>
  <c r="AR320" i="27"/>
  <c r="AS320" i="27"/>
  <c r="AT320" i="27"/>
  <c r="AU320" i="27"/>
  <c r="AV320" i="27"/>
  <c r="AW320" i="27"/>
  <c r="AR321" i="27"/>
  <c r="AS321" i="27"/>
  <c r="AT321" i="27"/>
  <c r="AU321" i="27"/>
  <c r="AV321" i="27"/>
  <c r="AW321" i="27"/>
  <c r="AR322" i="27"/>
  <c r="AS322" i="27"/>
  <c r="AT322" i="27"/>
  <c r="AU322" i="27"/>
  <c r="AV322" i="27"/>
  <c r="AW322" i="27"/>
  <c r="AR323" i="27"/>
  <c r="AS323" i="27"/>
  <c r="AT323" i="27"/>
  <c r="AU323" i="27"/>
  <c r="AV323" i="27"/>
  <c r="AW323" i="27"/>
  <c r="AW15" i="27"/>
  <c r="AV15" i="27"/>
  <c r="AU15" i="27"/>
  <c r="AT15" i="27"/>
  <c r="AS15" i="27"/>
  <c r="AR15" i="27"/>
  <c r="AQ16" i="27"/>
  <c r="AQ17" i="27"/>
  <c r="AQ18" i="27"/>
  <c r="AQ19" i="27"/>
  <c r="AQ20" i="27"/>
  <c r="AQ21" i="27"/>
  <c r="AQ22" i="27"/>
  <c r="AQ23" i="27"/>
  <c r="AQ24" i="27"/>
  <c r="AQ25" i="27"/>
  <c r="AQ26" i="27"/>
  <c r="AQ27" i="27"/>
  <c r="AQ28" i="27"/>
  <c r="AQ29" i="27"/>
  <c r="AQ30" i="27"/>
  <c r="AQ31" i="27"/>
  <c r="AQ32" i="27"/>
  <c r="AQ33" i="27"/>
  <c r="AQ34" i="27"/>
  <c r="AQ35" i="27"/>
  <c r="AQ36" i="27"/>
  <c r="AQ37" i="27"/>
  <c r="AQ38" i="27"/>
  <c r="AQ39" i="27"/>
  <c r="AQ40" i="27"/>
  <c r="AQ41" i="27"/>
  <c r="AQ42" i="27"/>
  <c r="AQ43" i="27"/>
  <c r="AQ44" i="27"/>
  <c r="AQ45" i="27"/>
  <c r="AQ46" i="27"/>
  <c r="AQ47" i="27"/>
  <c r="AQ48" i="27"/>
  <c r="AQ49" i="27"/>
  <c r="AQ50" i="27"/>
  <c r="AQ51" i="27"/>
  <c r="AQ52" i="27"/>
  <c r="AQ53" i="27"/>
  <c r="AQ54" i="27"/>
  <c r="AQ55" i="27"/>
  <c r="AQ56" i="27"/>
  <c r="AQ57" i="27"/>
  <c r="AQ58" i="27"/>
  <c r="AQ59" i="27"/>
  <c r="AQ60" i="27"/>
  <c r="AQ61" i="27"/>
  <c r="AQ62" i="27"/>
  <c r="AQ63" i="27"/>
  <c r="AQ64" i="27"/>
  <c r="AQ65" i="27"/>
  <c r="AQ66" i="27"/>
  <c r="AQ67" i="27"/>
  <c r="AQ68" i="27"/>
  <c r="AQ69" i="27"/>
  <c r="AQ70" i="27"/>
  <c r="AQ71" i="27"/>
  <c r="AQ72" i="27"/>
  <c r="AQ73" i="27"/>
  <c r="AQ74" i="27"/>
  <c r="AQ75" i="27"/>
  <c r="AQ76" i="27"/>
  <c r="AQ77" i="27"/>
  <c r="AQ78" i="27"/>
  <c r="AQ79" i="27"/>
  <c r="AQ80" i="27"/>
  <c r="AQ81" i="27"/>
  <c r="AQ82" i="27"/>
  <c r="AQ83" i="27"/>
  <c r="AQ84" i="27"/>
  <c r="AQ85" i="27"/>
  <c r="AQ86" i="27"/>
  <c r="AQ87" i="27"/>
  <c r="AQ88" i="27"/>
  <c r="AQ89" i="27"/>
  <c r="AQ90" i="27"/>
  <c r="AQ91" i="27"/>
  <c r="AQ92" i="27"/>
  <c r="AQ93" i="27"/>
  <c r="AQ94" i="27"/>
  <c r="AQ95" i="27"/>
  <c r="AQ96" i="27"/>
  <c r="AQ97" i="27"/>
  <c r="AQ98" i="27"/>
  <c r="AQ99" i="27"/>
  <c r="AQ100" i="27"/>
  <c r="AQ101" i="27"/>
  <c r="AQ102" i="27"/>
  <c r="AQ103" i="27"/>
  <c r="AQ104" i="27"/>
  <c r="AQ105" i="27"/>
  <c r="AQ106" i="27"/>
  <c r="AQ107" i="27"/>
  <c r="AQ108" i="27"/>
  <c r="AQ109" i="27"/>
  <c r="AQ110" i="27"/>
  <c r="AQ111" i="27"/>
  <c r="AQ112" i="27"/>
  <c r="AQ113" i="27"/>
  <c r="AQ114" i="27"/>
  <c r="AQ115" i="27"/>
  <c r="AQ116" i="27"/>
  <c r="AQ117" i="27"/>
  <c r="AQ118" i="27"/>
  <c r="AQ119" i="27"/>
  <c r="AQ120" i="27"/>
  <c r="AQ121" i="27"/>
  <c r="AQ122" i="27"/>
  <c r="AQ123" i="27"/>
  <c r="AQ124" i="27"/>
  <c r="AQ125" i="27"/>
  <c r="AQ126" i="27"/>
  <c r="AQ127" i="27"/>
  <c r="AQ128" i="27"/>
  <c r="AQ129" i="27"/>
  <c r="AQ130" i="27"/>
  <c r="AQ131" i="27"/>
  <c r="AQ132" i="27"/>
  <c r="AQ133" i="27"/>
  <c r="AQ134" i="27"/>
  <c r="AQ135" i="27"/>
  <c r="AQ136" i="27"/>
  <c r="AQ137" i="27"/>
  <c r="AQ138" i="27"/>
  <c r="AQ139" i="27"/>
  <c r="AQ140" i="27"/>
  <c r="AQ141" i="27"/>
  <c r="AQ142" i="27"/>
  <c r="AQ143" i="27"/>
  <c r="AQ144" i="27"/>
  <c r="AQ145" i="27"/>
  <c r="AQ146" i="27"/>
  <c r="AQ147" i="27"/>
  <c r="AQ148" i="27"/>
  <c r="AQ149" i="27"/>
  <c r="AQ150" i="27"/>
  <c r="AQ151" i="27"/>
  <c r="AQ152" i="27"/>
  <c r="AQ153" i="27"/>
  <c r="AQ154" i="27"/>
  <c r="AQ155" i="27"/>
  <c r="AQ156" i="27"/>
  <c r="AQ157" i="27"/>
  <c r="AQ158" i="27"/>
  <c r="AQ159" i="27"/>
  <c r="AQ160" i="27"/>
  <c r="AQ161" i="27"/>
  <c r="AQ162" i="27"/>
  <c r="AQ163" i="27"/>
  <c r="AQ164" i="27"/>
  <c r="AQ165" i="27"/>
  <c r="AQ166" i="27"/>
  <c r="AQ167" i="27"/>
  <c r="AQ168" i="27"/>
  <c r="AQ169" i="27"/>
  <c r="AQ170" i="27"/>
  <c r="AQ171" i="27"/>
  <c r="AQ172" i="27"/>
  <c r="AQ173" i="27"/>
  <c r="AQ174" i="27"/>
  <c r="AQ175" i="27"/>
  <c r="AQ176" i="27"/>
  <c r="AQ177" i="27"/>
  <c r="AQ178" i="27"/>
  <c r="AQ179" i="27"/>
  <c r="AQ180" i="27"/>
  <c r="AQ181" i="27"/>
  <c r="AQ182" i="27"/>
  <c r="AQ183" i="27"/>
  <c r="AQ184" i="27"/>
  <c r="AQ185" i="27"/>
  <c r="AQ186" i="27"/>
  <c r="AQ187" i="27"/>
  <c r="AQ188" i="27"/>
  <c r="AQ189" i="27"/>
  <c r="AQ190" i="27"/>
  <c r="AQ191" i="27"/>
  <c r="AQ192" i="27"/>
  <c r="AQ193" i="27"/>
  <c r="AQ194" i="27"/>
  <c r="AQ195" i="27"/>
  <c r="AQ196" i="27"/>
  <c r="AQ197" i="27"/>
  <c r="AQ198" i="27"/>
  <c r="AQ199" i="27"/>
  <c r="AQ200" i="27"/>
  <c r="AQ201" i="27"/>
  <c r="AQ202" i="27"/>
  <c r="AQ203" i="27"/>
  <c r="AQ204" i="27"/>
  <c r="AQ205" i="27"/>
  <c r="AQ206" i="27"/>
  <c r="AQ207" i="27"/>
  <c r="AQ208" i="27"/>
  <c r="AQ209" i="27"/>
  <c r="AQ210" i="27"/>
  <c r="AQ211" i="27"/>
  <c r="AQ212" i="27"/>
  <c r="AQ213" i="27"/>
  <c r="AQ214" i="27"/>
  <c r="AQ215" i="27"/>
  <c r="AQ216" i="27"/>
  <c r="AQ217" i="27"/>
  <c r="AQ218" i="27"/>
  <c r="AQ219" i="27"/>
  <c r="AQ220" i="27"/>
  <c r="AQ221" i="27"/>
  <c r="AQ222" i="27"/>
  <c r="AQ223" i="27"/>
  <c r="AQ224" i="27"/>
  <c r="AQ225" i="27"/>
  <c r="AQ226" i="27"/>
  <c r="AQ227" i="27"/>
  <c r="AQ228" i="27"/>
  <c r="AQ229" i="27"/>
  <c r="AQ230" i="27"/>
  <c r="AQ231" i="27"/>
  <c r="AQ232" i="27"/>
  <c r="AQ233" i="27"/>
  <c r="AQ234" i="27"/>
  <c r="AQ235" i="27"/>
  <c r="AQ236" i="27"/>
  <c r="AQ237" i="27"/>
  <c r="AQ238" i="27"/>
  <c r="AQ239" i="27"/>
  <c r="AQ240" i="27"/>
  <c r="AQ241" i="27"/>
  <c r="AQ242" i="27"/>
  <c r="AQ243" i="27"/>
  <c r="AQ244" i="27"/>
  <c r="AQ245" i="27"/>
  <c r="AQ246" i="27"/>
  <c r="AQ247" i="27"/>
  <c r="AQ248" i="27"/>
  <c r="AQ249" i="27"/>
  <c r="AQ250" i="27"/>
  <c r="AQ251" i="27"/>
  <c r="AQ252" i="27"/>
  <c r="AQ253" i="27"/>
  <c r="AQ254" i="27"/>
  <c r="AQ255" i="27"/>
  <c r="AQ256" i="27"/>
  <c r="AQ257" i="27"/>
  <c r="AQ258" i="27"/>
  <c r="AQ259" i="27"/>
  <c r="AQ260" i="27"/>
  <c r="AQ261" i="27"/>
  <c r="AQ262" i="27"/>
  <c r="AQ263" i="27"/>
  <c r="AQ264" i="27"/>
  <c r="AQ265" i="27"/>
  <c r="AQ266" i="27"/>
  <c r="AQ267" i="27"/>
  <c r="AQ268" i="27"/>
  <c r="AQ269" i="27"/>
  <c r="AQ270" i="27"/>
  <c r="AQ271" i="27"/>
  <c r="AQ272" i="27"/>
  <c r="AQ273" i="27"/>
  <c r="AQ274" i="27"/>
  <c r="AQ275" i="27"/>
  <c r="AQ276" i="27"/>
  <c r="AQ277" i="27"/>
  <c r="AQ278" i="27"/>
  <c r="AQ279" i="27"/>
  <c r="AQ280" i="27"/>
  <c r="AQ281" i="27"/>
  <c r="AQ282" i="27"/>
  <c r="AQ283" i="27"/>
  <c r="AQ284" i="27"/>
  <c r="AQ285" i="27"/>
  <c r="AQ286" i="27"/>
  <c r="AQ287" i="27"/>
  <c r="AQ288" i="27"/>
  <c r="AQ289" i="27"/>
  <c r="AQ290" i="27"/>
  <c r="AQ291" i="27"/>
  <c r="AQ292" i="27"/>
  <c r="AQ293" i="27"/>
  <c r="AQ294" i="27"/>
  <c r="AQ295" i="27"/>
  <c r="AQ296" i="27"/>
  <c r="AQ297" i="27"/>
  <c r="AQ298" i="27"/>
  <c r="AQ299" i="27"/>
  <c r="AQ300" i="27"/>
  <c r="AQ301" i="27"/>
  <c r="AQ302" i="27"/>
  <c r="AQ303" i="27"/>
  <c r="AQ304" i="27"/>
  <c r="AQ305" i="27"/>
  <c r="AQ306" i="27"/>
  <c r="AQ307" i="27"/>
  <c r="AQ308" i="27"/>
  <c r="AQ309" i="27"/>
  <c r="AQ310" i="27"/>
  <c r="AQ311" i="27"/>
  <c r="AQ312" i="27"/>
  <c r="AQ313" i="27"/>
  <c r="AQ314" i="27"/>
  <c r="AQ315" i="27"/>
  <c r="AQ316" i="27"/>
  <c r="AQ317" i="27"/>
  <c r="AQ318" i="27"/>
  <c r="AQ319" i="27"/>
  <c r="AQ320" i="27"/>
  <c r="AQ321" i="27"/>
  <c r="AQ322" i="27"/>
  <c r="AQ323" i="27"/>
  <c r="AQ15" i="27"/>
  <c r="AP16" i="27"/>
  <c r="AP17" i="27"/>
  <c r="AP18" i="27"/>
  <c r="AP19" i="27"/>
  <c r="AP20" i="27"/>
  <c r="AP21" i="27"/>
  <c r="AP22" i="27"/>
  <c r="AP23" i="27"/>
  <c r="AP24" i="27"/>
  <c r="AP25" i="27"/>
  <c r="AP26" i="27"/>
  <c r="AP27" i="27"/>
  <c r="AP28" i="27"/>
  <c r="AP29" i="27"/>
  <c r="AP30" i="27"/>
  <c r="AP31" i="27"/>
  <c r="AP32" i="27"/>
  <c r="AP33" i="27"/>
  <c r="AP34" i="27"/>
  <c r="AP35" i="27"/>
  <c r="AP36" i="27"/>
  <c r="AP37" i="27"/>
  <c r="AP38" i="27"/>
  <c r="AP39" i="27"/>
  <c r="AP40" i="27"/>
  <c r="AP41" i="27"/>
  <c r="AP42" i="27"/>
  <c r="AP43" i="27"/>
  <c r="AP44" i="27"/>
  <c r="AP45" i="27"/>
  <c r="AP46" i="27"/>
  <c r="AP47" i="27"/>
  <c r="AP48" i="27"/>
  <c r="AP49" i="27"/>
  <c r="AP50" i="27"/>
  <c r="AP51" i="27"/>
  <c r="AP52" i="27"/>
  <c r="AP53" i="27"/>
  <c r="AP54" i="27"/>
  <c r="AP55" i="27"/>
  <c r="AP56" i="27"/>
  <c r="AP57" i="27"/>
  <c r="AP58" i="27"/>
  <c r="AP59" i="27"/>
  <c r="AP60" i="27"/>
  <c r="AP61" i="27"/>
  <c r="AP62" i="27"/>
  <c r="AP63" i="27"/>
  <c r="AP64" i="27"/>
  <c r="AP65" i="27"/>
  <c r="AP66" i="27"/>
  <c r="AP67" i="27"/>
  <c r="AP68" i="27"/>
  <c r="AP69" i="27"/>
  <c r="AP70" i="27"/>
  <c r="AP71" i="27"/>
  <c r="AP72" i="27"/>
  <c r="AP73" i="27"/>
  <c r="AP74" i="27"/>
  <c r="AP75" i="27"/>
  <c r="AP76" i="27"/>
  <c r="AP77" i="27"/>
  <c r="AP78" i="27"/>
  <c r="AP79" i="27"/>
  <c r="AP80" i="27"/>
  <c r="AP81" i="27"/>
  <c r="AP82" i="27"/>
  <c r="AP83" i="27"/>
  <c r="AP84" i="27"/>
  <c r="AP85" i="27"/>
  <c r="AP86" i="27"/>
  <c r="AP87" i="27"/>
  <c r="AP88" i="27"/>
  <c r="AP89" i="27"/>
  <c r="AP90" i="27"/>
  <c r="AP91" i="27"/>
  <c r="AP92" i="27"/>
  <c r="AP93" i="27"/>
  <c r="AP94" i="27"/>
  <c r="AP95" i="27"/>
  <c r="AP96" i="27"/>
  <c r="AP97" i="27"/>
  <c r="AP98" i="27"/>
  <c r="AP99" i="27"/>
  <c r="AP100" i="27"/>
  <c r="AP101" i="27"/>
  <c r="AP102" i="27"/>
  <c r="AP103" i="27"/>
  <c r="AP104" i="27"/>
  <c r="AP105" i="27"/>
  <c r="AP106" i="27"/>
  <c r="AP107" i="27"/>
  <c r="AP108" i="27"/>
  <c r="AP109" i="27"/>
  <c r="AP110" i="27"/>
  <c r="AP111" i="27"/>
  <c r="AP112" i="27"/>
  <c r="AP113" i="27"/>
  <c r="AP114" i="27"/>
  <c r="AP115" i="27"/>
  <c r="AP116" i="27"/>
  <c r="AP117" i="27"/>
  <c r="AP118" i="27"/>
  <c r="AP119" i="27"/>
  <c r="AP120" i="27"/>
  <c r="AP121" i="27"/>
  <c r="AP122" i="27"/>
  <c r="AP123" i="27"/>
  <c r="AP124" i="27"/>
  <c r="AP125" i="27"/>
  <c r="AP126" i="27"/>
  <c r="AP127" i="27"/>
  <c r="AP128" i="27"/>
  <c r="AP129" i="27"/>
  <c r="AP130" i="27"/>
  <c r="AP131" i="27"/>
  <c r="AP132" i="27"/>
  <c r="AP133" i="27"/>
  <c r="AP134" i="27"/>
  <c r="AP135" i="27"/>
  <c r="AP136" i="27"/>
  <c r="AP137" i="27"/>
  <c r="AP138" i="27"/>
  <c r="AP139" i="27"/>
  <c r="AP140" i="27"/>
  <c r="AP141" i="27"/>
  <c r="AP142" i="27"/>
  <c r="AP143" i="27"/>
  <c r="AP144" i="27"/>
  <c r="AP145" i="27"/>
  <c r="AP146" i="27"/>
  <c r="AP147" i="27"/>
  <c r="AP148" i="27"/>
  <c r="AP149" i="27"/>
  <c r="AP150" i="27"/>
  <c r="AP151" i="27"/>
  <c r="AP152" i="27"/>
  <c r="AP153" i="27"/>
  <c r="AP154" i="27"/>
  <c r="AP155" i="27"/>
  <c r="AP156" i="27"/>
  <c r="AP157" i="27"/>
  <c r="AP158" i="27"/>
  <c r="AP159" i="27"/>
  <c r="AP160" i="27"/>
  <c r="AP161" i="27"/>
  <c r="AP162" i="27"/>
  <c r="AP163" i="27"/>
  <c r="AP164" i="27"/>
  <c r="AP165" i="27"/>
  <c r="AP166" i="27"/>
  <c r="AP167" i="27"/>
  <c r="AP168" i="27"/>
  <c r="AP169" i="27"/>
  <c r="AP170" i="27"/>
  <c r="AP171" i="27"/>
  <c r="AP172" i="27"/>
  <c r="AP173" i="27"/>
  <c r="AP174" i="27"/>
  <c r="AP175" i="27"/>
  <c r="AP176" i="27"/>
  <c r="AP177" i="27"/>
  <c r="AP178" i="27"/>
  <c r="AP179" i="27"/>
  <c r="AP180" i="27"/>
  <c r="AP181" i="27"/>
  <c r="AP182" i="27"/>
  <c r="AP183" i="27"/>
  <c r="AP184" i="27"/>
  <c r="AP185" i="27"/>
  <c r="AP186" i="27"/>
  <c r="AP187" i="27"/>
  <c r="AP188" i="27"/>
  <c r="AP189" i="27"/>
  <c r="AP190" i="27"/>
  <c r="AP191" i="27"/>
  <c r="AP192" i="27"/>
  <c r="AP193" i="27"/>
  <c r="AP194" i="27"/>
  <c r="AP195" i="27"/>
  <c r="AP196" i="27"/>
  <c r="AP197" i="27"/>
  <c r="AP198" i="27"/>
  <c r="AP199" i="27"/>
  <c r="AP200" i="27"/>
  <c r="AP201" i="27"/>
  <c r="AP202" i="27"/>
  <c r="AP203" i="27"/>
  <c r="AP204" i="27"/>
  <c r="AP205" i="27"/>
  <c r="AP206" i="27"/>
  <c r="AP207" i="27"/>
  <c r="AP208" i="27"/>
  <c r="AP209" i="27"/>
  <c r="AP210" i="27"/>
  <c r="AP211" i="27"/>
  <c r="AP212" i="27"/>
  <c r="AP213" i="27"/>
  <c r="AP214" i="27"/>
  <c r="AP215" i="27"/>
  <c r="AP216" i="27"/>
  <c r="AP217" i="27"/>
  <c r="AP218" i="27"/>
  <c r="AP219" i="27"/>
  <c r="AP220" i="27"/>
  <c r="AP221" i="27"/>
  <c r="AP222" i="27"/>
  <c r="AP223" i="27"/>
  <c r="AP224" i="27"/>
  <c r="AP225" i="27"/>
  <c r="AP226" i="27"/>
  <c r="AP227" i="27"/>
  <c r="AP228" i="27"/>
  <c r="AP229" i="27"/>
  <c r="AP230" i="27"/>
  <c r="AP231" i="27"/>
  <c r="AP232" i="27"/>
  <c r="AP233" i="27"/>
  <c r="AP234" i="27"/>
  <c r="AP235" i="27"/>
  <c r="AP236" i="27"/>
  <c r="AP237" i="27"/>
  <c r="AP238" i="27"/>
  <c r="AP239" i="27"/>
  <c r="AP240" i="27"/>
  <c r="AP241" i="27"/>
  <c r="AP242" i="27"/>
  <c r="AP243" i="27"/>
  <c r="AP244" i="27"/>
  <c r="AP245" i="27"/>
  <c r="AP246" i="27"/>
  <c r="AP247" i="27"/>
  <c r="AP248" i="27"/>
  <c r="AP249" i="27"/>
  <c r="AP250" i="27"/>
  <c r="AP251" i="27"/>
  <c r="AP252" i="27"/>
  <c r="AP253" i="27"/>
  <c r="AP254" i="27"/>
  <c r="AP255" i="27"/>
  <c r="AP256" i="27"/>
  <c r="AP257" i="27"/>
  <c r="AP258" i="27"/>
  <c r="AP259" i="27"/>
  <c r="AP260" i="27"/>
  <c r="AP261" i="27"/>
  <c r="AP262" i="27"/>
  <c r="AP263" i="27"/>
  <c r="AP264" i="27"/>
  <c r="AP265" i="27"/>
  <c r="AP266" i="27"/>
  <c r="AP267" i="27"/>
  <c r="AP268" i="27"/>
  <c r="AP269" i="27"/>
  <c r="AP270" i="27"/>
  <c r="AP271" i="27"/>
  <c r="AP272" i="27"/>
  <c r="AP273" i="27"/>
  <c r="AP274" i="27"/>
  <c r="AP275" i="27"/>
  <c r="AP276" i="27"/>
  <c r="AP277" i="27"/>
  <c r="AP278" i="27"/>
  <c r="AP279" i="27"/>
  <c r="AP280" i="27"/>
  <c r="AP281" i="27"/>
  <c r="AP282" i="27"/>
  <c r="AP283" i="27"/>
  <c r="AP284" i="27"/>
  <c r="AP285" i="27"/>
  <c r="AP286" i="27"/>
  <c r="AP287" i="27"/>
  <c r="AP288" i="27"/>
  <c r="AP289" i="27"/>
  <c r="AP290" i="27"/>
  <c r="AP291" i="27"/>
  <c r="AP292" i="27"/>
  <c r="AP293" i="27"/>
  <c r="AP294" i="27"/>
  <c r="AP295" i="27"/>
  <c r="AP296" i="27"/>
  <c r="AP297" i="27"/>
  <c r="AP298" i="27"/>
  <c r="AP299" i="27"/>
  <c r="AP300" i="27"/>
  <c r="AP301" i="27"/>
  <c r="AP302" i="27"/>
  <c r="AP303" i="27"/>
  <c r="AP304" i="27"/>
  <c r="AP305" i="27"/>
  <c r="AP306" i="27"/>
  <c r="AP307" i="27"/>
  <c r="AP308" i="27"/>
  <c r="AP309" i="27"/>
  <c r="AP310" i="27"/>
  <c r="AP311" i="27"/>
  <c r="AP312" i="27"/>
  <c r="AP313" i="27"/>
  <c r="AP314" i="27"/>
  <c r="AP315" i="27"/>
  <c r="AP316" i="27"/>
  <c r="AP317" i="27"/>
  <c r="AP318" i="27"/>
  <c r="AP319" i="27"/>
  <c r="AP320" i="27"/>
  <c r="AP321" i="27"/>
  <c r="AP322" i="27"/>
  <c r="AP323" i="27"/>
  <c r="AP15" i="27"/>
  <c r="B323" i="27"/>
  <c r="C323" i="27"/>
  <c r="D323" i="27"/>
  <c r="E323" i="27"/>
  <c r="F323" i="27"/>
  <c r="G323" i="27"/>
  <c r="H323" i="27"/>
  <c r="I323" i="27"/>
  <c r="J323" i="27"/>
  <c r="K323" i="27"/>
  <c r="L323" i="27"/>
  <c r="M323" i="27"/>
  <c r="N323" i="27"/>
  <c r="O323" i="27"/>
  <c r="P323" i="27"/>
  <c r="Q323" i="27"/>
  <c r="R323" i="27"/>
  <c r="S323" i="27"/>
  <c r="T323" i="27"/>
  <c r="U323" i="27"/>
  <c r="V323" i="27"/>
  <c r="W323" i="27"/>
  <c r="Y323" i="27"/>
  <c r="Z323" i="27"/>
  <c r="AA323" i="27"/>
  <c r="AB323" i="27"/>
  <c r="AC323" i="27"/>
  <c r="AD323" i="27"/>
  <c r="AE323" i="27"/>
  <c r="AF323" i="27"/>
  <c r="AG323" i="27"/>
  <c r="AH323" i="27"/>
  <c r="AI323" i="27"/>
  <c r="AJ323" i="27"/>
  <c r="AK323" i="27"/>
  <c r="AL323" i="27"/>
  <c r="AM323" i="27"/>
  <c r="AN323" i="27"/>
  <c r="AO323" i="27"/>
  <c r="B16" i="27"/>
  <c r="C16" i="27"/>
  <c r="D16" i="27"/>
  <c r="E16" i="27"/>
  <c r="F16" i="27"/>
  <c r="G16" i="27"/>
  <c r="H16" i="27"/>
  <c r="I16" i="27"/>
  <c r="J16" i="27"/>
  <c r="K16" i="27"/>
  <c r="L16" i="27"/>
  <c r="M16" i="27"/>
  <c r="N16" i="27"/>
  <c r="O16" i="27"/>
  <c r="P16" i="27"/>
  <c r="Q16" i="27"/>
  <c r="R16" i="27"/>
  <c r="S16" i="27"/>
  <c r="T16" i="27"/>
  <c r="U16" i="27"/>
  <c r="V16" i="27"/>
  <c r="W16" i="27"/>
  <c r="Y16" i="27"/>
  <c r="Z16" i="27"/>
  <c r="AA16" i="27"/>
  <c r="AB16" i="27"/>
  <c r="AC16" i="27"/>
  <c r="AD16" i="27"/>
  <c r="AE16" i="27"/>
  <c r="AF16" i="27"/>
  <c r="AG16" i="27"/>
  <c r="AH16" i="27"/>
  <c r="AI16" i="27"/>
  <c r="AJ16" i="27"/>
  <c r="AK16" i="27"/>
  <c r="AL16" i="27"/>
  <c r="AM16" i="27"/>
  <c r="AN16" i="27"/>
  <c r="AO16" i="27"/>
  <c r="B17" i="27"/>
  <c r="C17" i="27"/>
  <c r="D17" i="27"/>
  <c r="E17" i="27"/>
  <c r="F17" i="27"/>
  <c r="G17" i="27"/>
  <c r="H17" i="27"/>
  <c r="I17" i="27"/>
  <c r="J17" i="27"/>
  <c r="K17" i="27"/>
  <c r="L17" i="27"/>
  <c r="M17" i="27"/>
  <c r="N17" i="27"/>
  <c r="O17" i="27"/>
  <c r="P17" i="27"/>
  <c r="Q17" i="27"/>
  <c r="R17" i="27"/>
  <c r="S17" i="27"/>
  <c r="T17" i="27"/>
  <c r="U17" i="27"/>
  <c r="V17" i="27"/>
  <c r="W17" i="27"/>
  <c r="Y17" i="27"/>
  <c r="Z17" i="27"/>
  <c r="AA17" i="27"/>
  <c r="AB17" i="27"/>
  <c r="AC17" i="27"/>
  <c r="AD17" i="27"/>
  <c r="AE17" i="27"/>
  <c r="AF17" i="27"/>
  <c r="AG17" i="27"/>
  <c r="AH17" i="27"/>
  <c r="AI17" i="27"/>
  <c r="AJ17" i="27"/>
  <c r="AK17" i="27"/>
  <c r="AL17" i="27"/>
  <c r="AM17" i="27"/>
  <c r="AN17" i="27"/>
  <c r="AO17" i="27"/>
  <c r="B18" i="27"/>
  <c r="C18" i="27"/>
  <c r="D18" i="27"/>
  <c r="E18" i="27"/>
  <c r="F18" i="27"/>
  <c r="G18" i="27"/>
  <c r="H18" i="27"/>
  <c r="I18" i="27"/>
  <c r="J18" i="27"/>
  <c r="K18" i="27"/>
  <c r="L18" i="27"/>
  <c r="M18" i="27"/>
  <c r="N18" i="27"/>
  <c r="O18" i="27"/>
  <c r="P18" i="27"/>
  <c r="Q18" i="27"/>
  <c r="R18" i="27"/>
  <c r="S18" i="27"/>
  <c r="T18" i="27"/>
  <c r="U18" i="27"/>
  <c r="V18" i="27"/>
  <c r="W18" i="27"/>
  <c r="Y18" i="27"/>
  <c r="Z18" i="27"/>
  <c r="AA18" i="27"/>
  <c r="AB18" i="27"/>
  <c r="AC18" i="27"/>
  <c r="AD18" i="27"/>
  <c r="AE18" i="27"/>
  <c r="AF18" i="27"/>
  <c r="AG18" i="27"/>
  <c r="AH18" i="27"/>
  <c r="AI18" i="27"/>
  <c r="AJ18" i="27"/>
  <c r="AK18" i="27"/>
  <c r="AL18" i="27"/>
  <c r="AM18" i="27"/>
  <c r="AN18" i="27"/>
  <c r="AO18" i="27"/>
  <c r="B19" i="27"/>
  <c r="C19" i="27"/>
  <c r="D19" i="27"/>
  <c r="E19" i="27"/>
  <c r="F19" i="27"/>
  <c r="G19" i="27"/>
  <c r="H19" i="27"/>
  <c r="I19" i="27"/>
  <c r="J19" i="27"/>
  <c r="K19" i="27"/>
  <c r="L19" i="27"/>
  <c r="M19" i="27"/>
  <c r="N19" i="27"/>
  <c r="O19" i="27"/>
  <c r="P19" i="27"/>
  <c r="Q19" i="27"/>
  <c r="R19" i="27"/>
  <c r="S19" i="27"/>
  <c r="T19" i="27"/>
  <c r="U19" i="27"/>
  <c r="V19" i="27"/>
  <c r="W19" i="27"/>
  <c r="Y19" i="27"/>
  <c r="Z19" i="27"/>
  <c r="AA19" i="27"/>
  <c r="AB19" i="27"/>
  <c r="AC19" i="27"/>
  <c r="AD19" i="27"/>
  <c r="AE19" i="27"/>
  <c r="AF19" i="27"/>
  <c r="AG19" i="27"/>
  <c r="AH19" i="27"/>
  <c r="AI19" i="27"/>
  <c r="AJ19" i="27"/>
  <c r="AK19" i="27"/>
  <c r="AL19" i="27"/>
  <c r="AM19" i="27"/>
  <c r="AN19" i="27"/>
  <c r="AO19" i="27"/>
  <c r="B20" i="27"/>
  <c r="C20" i="27"/>
  <c r="D20" i="27"/>
  <c r="E20" i="27"/>
  <c r="F20" i="27"/>
  <c r="G20" i="27"/>
  <c r="H20" i="27"/>
  <c r="I20" i="27"/>
  <c r="J20" i="27"/>
  <c r="K20" i="27"/>
  <c r="L20" i="27"/>
  <c r="M20" i="27"/>
  <c r="N20" i="27"/>
  <c r="O20" i="27"/>
  <c r="P20" i="27"/>
  <c r="Q20" i="27"/>
  <c r="R20" i="27"/>
  <c r="S20" i="27"/>
  <c r="T20" i="27"/>
  <c r="U20" i="27"/>
  <c r="V20" i="27"/>
  <c r="W20" i="27"/>
  <c r="Y20" i="27"/>
  <c r="Z20" i="27"/>
  <c r="AA20" i="27"/>
  <c r="AB20" i="27"/>
  <c r="AC20" i="27"/>
  <c r="AD20" i="27"/>
  <c r="AE20" i="27"/>
  <c r="AF20" i="27"/>
  <c r="AG20" i="27"/>
  <c r="AH20" i="27"/>
  <c r="AI20" i="27"/>
  <c r="AJ20" i="27"/>
  <c r="AK20" i="27"/>
  <c r="AL20" i="27"/>
  <c r="AM20" i="27"/>
  <c r="AN20" i="27"/>
  <c r="AO20" i="27"/>
  <c r="B21" i="27"/>
  <c r="C21" i="27"/>
  <c r="D21" i="27"/>
  <c r="E21" i="27"/>
  <c r="F21" i="27"/>
  <c r="G21" i="27"/>
  <c r="H21" i="27"/>
  <c r="I21" i="27"/>
  <c r="J21" i="27"/>
  <c r="K21" i="27"/>
  <c r="L21" i="27"/>
  <c r="M21" i="27"/>
  <c r="N21" i="27"/>
  <c r="O21" i="27"/>
  <c r="P21" i="27"/>
  <c r="Q21" i="27"/>
  <c r="R21" i="27"/>
  <c r="S21" i="27"/>
  <c r="T21" i="27"/>
  <c r="U21" i="27"/>
  <c r="V21" i="27"/>
  <c r="W21" i="27"/>
  <c r="Y21" i="27"/>
  <c r="Z21" i="27"/>
  <c r="AA21" i="27"/>
  <c r="AB21" i="27"/>
  <c r="AC21" i="27"/>
  <c r="AD21" i="27"/>
  <c r="AE21" i="27"/>
  <c r="AF21" i="27"/>
  <c r="AG21" i="27"/>
  <c r="AH21" i="27"/>
  <c r="AI21" i="27"/>
  <c r="AJ21" i="27"/>
  <c r="AK21" i="27"/>
  <c r="AL21" i="27"/>
  <c r="AM21" i="27"/>
  <c r="AN21" i="27"/>
  <c r="AO21" i="27"/>
  <c r="B22" i="27"/>
  <c r="C22" i="27"/>
  <c r="D22" i="27"/>
  <c r="E22" i="27"/>
  <c r="F22" i="27"/>
  <c r="G22" i="27"/>
  <c r="H22" i="27"/>
  <c r="I22" i="27"/>
  <c r="J22" i="27"/>
  <c r="K22" i="27"/>
  <c r="L22" i="27"/>
  <c r="M22" i="27"/>
  <c r="N22" i="27"/>
  <c r="O22" i="27"/>
  <c r="P22" i="27"/>
  <c r="Q22" i="27"/>
  <c r="R22" i="27"/>
  <c r="S22" i="27"/>
  <c r="T22" i="27"/>
  <c r="U22" i="27"/>
  <c r="V22" i="27"/>
  <c r="W22" i="27"/>
  <c r="Y22" i="27"/>
  <c r="Z22" i="27"/>
  <c r="AA22" i="27"/>
  <c r="AB22" i="27"/>
  <c r="AC22" i="27"/>
  <c r="AD22" i="27"/>
  <c r="AE22" i="27"/>
  <c r="AF22" i="27"/>
  <c r="AG22" i="27"/>
  <c r="AH22" i="27"/>
  <c r="AI22" i="27"/>
  <c r="AJ22" i="27"/>
  <c r="AK22" i="27"/>
  <c r="AL22" i="27"/>
  <c r="AM22" i="27"/>
  <c r="AN22" i="27"/>
  <c r="AO22" i="27"/>
  <c r="B23" i="27"/>
  <c r="C23" i="27"/>
  <c r="D23" i="27"/>
  <c r="E23" i="27"/>
  <c r="F23" i="27"/>
  <c r="G23" i="27"/>
  <c r="H23" i="27"/>
  <c r="I23" i="27"/>
  <c r="J23" i="27"/>
  <c r="K23" i="27"/>
  <c r="L23" i="27"/>
  <c r="M23" i="27"/>
  <c r="N23" i="27"/>
  <c r="O23" i="27"/>
  <c r="P23" i="27"/>
  <c r="Q23" i="27"/>
  <c r="R23" i="27"/>
  <c r="S23" i="27"/>
  <c r="T23" i="27"/>
  <c r="U23" i="27"/>
  <c r="V23" i="27"/>
  <c r="W23" i="27"/>
  <c r="Y23" i="27"/>
  <c r="Z23" i="27"/>
  <c r="AA23" i="27"/>
  <c r="AB23" i="27"/>
  <c r="AC23" i="27"/>
  <c r="AD23" i="27"/>
  <c r="AE23" i="27"/>
  <c r="AF23" i="27"/>
  <c r="AG23" i="27"/>
  <c r="AH23" i="27"/>
  <c r="AI23" i="27"/>
  <c r="AJ23" i="27"/>
  <c r="AK23" i="27"/>
  <c r="AL23" i="27"/>
  <c r="AM23" i="27"/>
  <c r="AN23" i="27"/>
  <c r="AO23" i="27"/>
  <c r="B24" i="27"/>
  <c r="C24" i="27"/>
  <c r="D24" i="27"/>
  <c r="E24" i="27"/>
  <c r="F24" i="27"/>
  <c r="G24" i="27"/>
  <c r="H24" i="27"/>
  <c r="I24" i="27"/>
  <c r="J24" i="27"/>
  <c r="K24" i="27"/>
  <c r="L24" i="27"/>
  <c r="M24" i="27"/>
  <c r="N24" i="27"/>
  <c r="O24" i="27"/>
  <c r="P24" i="27"/>
  <c r="Q24" i="27"/>
  <c r="R24" i="27"/>
  <c r="S24" i="27"/>
  <c r="T24" i="27"/>
  <c r="U24" i="27"/>
  <c r="V24" i="27"/>
  <c r="W24" i="27"/>
  <c r="Y24" i="27"/>
  <c r="Z24" i="27"/>
  <c r="AA24" i="27"/>
  <c r="AB24" i="27"/>
  <c r="AC24" i="27"/>
  <c r="AD24" i="27"/>
  <c r="AE24" i="27"/>
  <c r="AF24" i="27"/>
  <c r="AG24" i="27"/>
  <c r="AH24" i="27"/>
  <c r="AI24" i="27"/>
  <c r="AJ24" i="27"/>
  <c r="AK24" i="27"/>
  <c r="AL24" i="27"/>
  <c r="AM24" i="27"/>
  <c r="AN24" i="27"/>
  <c r="AO24" i="27"/>
  <c r="B25" i="27"/>
  <c r="C25" i="27"/>
  <c r="D25" i="27"/>
  <c r="E25" i="27"/>
  <c r="F25" i="27"/>
  <c r="G25" i="27"/>
  <c r="H25" i="27"/>
  <c r="I25" i="27"/>
  <c r="J25" i="27"/>
  <c r="K25" i="27"/>
  <c r="L25" i="27"/>
  <c r="M25" i="27"/>
  <c r="N25" i="27"/>
  <c r="O25" i="27"/>
  <c r="P25" i="27"/>
  <c r="Q25" i="27"/>
  <c r="R25" i="27"/>
  <c r="S25" i="27"/>
  <c r="T25" i="27"/>
  <c r="U25" i="27"/>
  <c r="V25" i="27"/>
  <c r="W25" i="27"/>
  <c r="Y25" i="27"/>
  <c r="Z25" i="27"/>
  <c r="AA25" i="27"/>
  <c r="AB25" i="27"/>
  <c r="AC25" i="27"/>
  <c r="AD25" i="27"/>
  <c r="AE25" i="27"/>
  <c r="AF25" i="27"/>
  <c r="AG25" i="27"/>
  <c r="AH25" i="27"/>
  <c r="AI25" i="27"/>
  <c r="AJ25" i="27"/>
  <c r="AK25" i="27"/>
  <c r="AL25" i="27"/>
  <c r="AM25" i="27"/>
  <c r="AN25" i="27"/>
  <c r="AO25" i="27"/>
  <c r="B26" i="27"/>
  <c r="C26" i="27"/>
  <c r="D26" i="27"/>
  <c r="E26" i="27"/>
  <c r="F26" i="27"/>
  <c r="G26" i="27"/>
  <c r="H26" i="27"/>
  <c r="I26" i="27"/>
  <c r="J26" i="27"/>
  <c r="K26" i="27"/>
  <c r="L26" i="27"/>
  <c r="M26" i="27"/>
  <c r="N26" i="27"/>
  <c r="O26" i="27"/>
  <c r="P26" i="27"/>
  <c r="Q26" i="27"/>
  <c r="R26" i="27"/>
  <c r="S26" i="27"/>
  <c r="T26" i="27"/>
  <c r="U26" i="27"/>
  <c r="V26" i="27"/>
  <c r="W26" i="27"/>
  <c r="Y26" i="27"/>
  <c r="Z26" i="27"/>
  <c r="AA26" i="27"/>
  <c r="AB26" i="27"/>
  <c r="AC26" i="27"/>
  <c r="AD26" i="27"/>
  <c r="AE26" i="27"/>
  <c r="AF26" i="27"/>
  <c r="AG26" i="27"/>
  <c r="AH26" i="27"/>
  <c r="AI26" i="27"/>
  <c r="AJ26" i="27"/>
  <c r="AK26" i="27"/>
  <c r="AL26" i="27"/>
  <c r="AM26" i="27"/>
  <c r="AN26" i="27"/>
  <c r="AO26" i="27"/>
  <c r="B27" i="27"/>
  <c r="C27" i="27"/>
  <c r="D27" i="27"/>
  <c r="E27" i="27"/>
  <c r="F27" i="27"/>
  <c r="G27" i="27"/>
  <c r="H27" i="27"/>
  <c r="I27" i="27"/>
  <c r="J27" i="27"/>
  <c r="K27" i="27"/>
  <c r="L27" i="27"/>
  <c r="M27" i="27"/>
  <c r="N27" i="27"/>
  <c r="O27" i="27"/>
  <c r="P27" i="27"/>
  <c r="Q27" i="27"/>
  <c r="R27" i="27"/>
  <c r="S27" i="27"/>
  <c r="T27" i="27"/>
  <c r="U27" i="27"/>
  <c r="V27" i="27"/>
  <c r="W27" i="27"/>
  <c r="Y27" i="27"/>
  <c r="Z27" i="27"/>
  <c r="AA27" i="27"/>
  <c r="AB27" i="27"/>
  <c r="AC27" i="27"/>
  <c r="AD27" i="27"/>
  <c r="AE27" i="27"/>
  <c r="AF27" i="27"/>
  <c r="AG27" i="27"/>
  <c r="AH27" i="27"/>
  <c r="AI27" i="27"/>
  <c r="AJ27" i="27"/>
  <c r="AK27" i="27"/>
  <c r="AL27" i="27"/>
  <c r="AM27" i="27"/>
  <c r="AN27" i="27"/>
  <c r="AO27" i="27"/>
  <c r="B28" i="27"/>
  <c r="C28" i="27"/>
  <c r="D28" i="27"/>
  <c r="E28" i="27"/>
  <c r="F28" i="27"/>
  <c r="G28" i="27"/>
  <c r="H28" i="27"/>
  <c r="I28" i="27"/>
  <c r="J28" i="27"/>
  <c r="K28" i="27"/>
  <c r="L28" i="27"/>
  <c r="M28" i="27"/>
  <c r="N28" i="27"/>
  <c r="O28" i="27"/>
  <c r="P28" i="27"/>
  <c r="Q28" i="27"/>
  <c r="R28" i="27"/>
  <c r="S28" i="27"/>
  <c r="T28" i="27"/>
  <c r="U28" i="27"/>
  <c r="V28" i="27"/>
  <c r="W28" i="27"/>
  <c r="Y28" i="27"/>
  <c r="Z28" i="27"/>
  <c r="AA28" i="27"/>
  <c r="AB28" i="27"/>
  <c r="AC28" i="27"/>
  <c r="AD28" i="27"/>
  <c r="AE28" i="27"/>
  <c r="AF28" i="27"/>
  <c r="AG28" i="27"/>
  <c r="AH28" i="27"/>
  <c r="AI28" i="27"/>
  <c r="AJ28" i="27"/>
  <c r="AK28" i="27"/>
  <c r="AL28" i="27"/>
  <c r="AM28" i="27"/>
  <c r="AN28" i="27"/>
  <c r="AO28" i="27"/>
  <c r="B29" i="27"/>
  <c r="C29" i="27"/>
  <c r="D29" i="27"/>
  <c r="E29" i="27"/>
  <c r="F29" i="27"/>
  <c r="G29" i="27"/>
  <c r="H29" i="27"/>
  <c r="I29" i="27"/>
  <c r="J29" i="27"/>
  <c r="K29" i="27"/>
  <c r="L29" i="27"/>
  <c r="M29" i="27"/>
  <c r="N29" i="27"/>
  <c r="O29" i="27"/>
  <c r="P29" i="27"/>
  <c r="Q29" i="27"/>
  <c r="R29" i="27"/>
  <c r="S29" i="27"/>
  <c r="T29" i="27"/>
  <c r="U29" i="27"/>
  <c r="V29" i="27"/>
  <c r="W29" i="27"/>
  <c r="Y29" i="27"/>
  <c r="Z29" i="27"/>
  <c r="AA29" i="27"/>
  <c r="AB29" i="27"/>
  <c r="AC29" i="27"/>
  <c r="AD29" i="27"/>
  <c r="AE29" i="27"/>
  <c r="AF29" i="27"/>
  <c r="AG29" i="27"/>
  <c r="AH29" i="27"/>
  <c r="AI29" i="27"/>
  <c r="AJ29" i="27"/>
  <c r="AK29" i="27"/>
  <c r="AL29" i="27"/>
  <c r="AM29" i="27"/>
  <c r="AN29" i="27"/>
  <c r="AO29" i="27"/>
  <c r="B30" i="27"/>
  <c r="C30" i="27"/>
  <c r="D30" i="27"/>
  <c r="E30" i="27"/>
  <c r="F30" i="27"/>
  <c r="G30" i="27"/>
  <c r="H30" i="27"/>
  <c r="I30" i="27"/>
  <c r="J30" i="27"/>
  <c r="K30" i="27"/>
  <c r="L30" i="27"/>
  <c r="M30" i="27"/>
  <c r="N30" i="27"/>
  <c r="O30" i="27"/>
  <c r="P30" i="27"/>
  <c r="Q30" i="27"/>
  <c r="R30" i="27"/>
  <c r="S30" i="27"/>
  <c r="T30" i="27"/>
  <c r="U30" i="27"/>
  <c r="V30" i="27"/>
  <c r="W30" i="27"/>
  <c r="Y30" i="27"/>
  <c r="Z30" i="27"/>
  <c r="AA30" i="27"/>
  <c r="AB30" i="27"/>
  <c r="AC30" i="27"/>
  <c r="AD30" i="27"/>
  <c r="AE30" i="27"/>
  <c r="AF30" i="27"/>
  <c r="AG30" i="27"/>
  <c r="AH30" i="27"/>
  <c r="AI30" i="27"/>
  <c r="AJ30" i="27"/>
  <c r="AK30" i="27"/>
  <c r="AL30" i="27"/>
  <c r="AM30" i="27"/>
  <c r="AN30" i="27"/>
  <c r="AO30" i="27"/>
  <c r="B31" i="27"/>
  <c r="C31" i="27"/>
  <c r="D31" i="27"/>
  <c r="E31" i="27"/>
  <c r="F31" i="27"/>
  <c r="G31" i="27"/>
  <c r="H31" i="27"/>
  <c r="I31" i="27"/>
  <c r="J31" i="27"/>
  <c r="K31" i="27"/>
  <c r="L31" i="27"/>
  <c r="M31" i="27"/>
  <c r="N31" i="27"/>
  <c r="O31" i="27"/>
  <c r="P31" i="27"/>
  <c r="Q31" i="27"/>
  <c r="R31" i="27"/>
  <c r="S31" i="27"/>
  <c r="T31" i="27"/>
  <c r="U31" i="27"/>
  <c r="V31" i="27"/>
  <c r="W31" i="27"/>
  <c r="Y31" i="27"/>
  <c r="Z31" i="27"/>
  <c r="AA31" i="27"/>
  <c r="AB31" i="27"/>
  <c r="AC31" i="27"/>
  <c r="AD31" i="27"/>
  <c r="AE31" i="27"/>
  <c r="AF31" i="27"/>
  <c r="AG31" i="27"/>
  <c r="AH31" i="27"/>
  <c r="AI31" i="27"/>
  <c r="AJ31" i="27"/>
  <c r="AK31" i="27"/>
  <c r="AL31" i="27"/>
  <c r="AM31" i="27"/>
  <c r="AN31" i="27"/>
  <c r="AO31" i="27"/>
  <c r="B32" i="27"/>
  <c r="C32" i="27"/>
  <c r="D32" i="27"/>
  <c r="E32" i="27"/>
  <c r="F32" i="27"/>
  <c r="G32" i="27"/>
  <c r="H32" i="27"/>
  <c r="I32" i="27"/>
  <c r="J32" i="27"/>
  <c r="K32" i="27"/>
  <c r="L32" i="27"/>
  <c r="M32" i="27"/>
  <c r="N32" i="27"/>
  <c r="O32" i="27"/>
  <c r="P32" i="27"/>
  <c r="Q32" i="27"/>
  <c r="R32" i="27"/>
  <c r="S32" i="27"/>
  <c r="T32" i="27"/>
  <c r="U32" i="27"/>
  <c r="V32" i="27"/>
  <c r="W32" i="27"/>
  <c r="Y32" i="27"/>
  <c r="Z32" i="27"/>
  <c r="AA32" i="27"/>
  <c r="AB32" i="27"/>
  <c r="AC32" i="27"/>
  <c r="AD32" i="27"/>
  <c r="AE32" i="27"/>
  <c r="AF32" i="27"/>
  <c r="AG32" i="27"/>
  <c r="AH32" i="27"/>
  <c r="AI32" i="27"/>
  <c r="AJ32" i="27"/>
  <c r="AK32" i="27"/>
  <c r="AL32" i="27"/>
  <c r="AM32" i="27"/>
  <c r="AN32" i="27"/>
  <c r="AO32" i="27"/>
  <c r="B33" i="27"/>
  <c r="C33" i="27"/>
  <c r="D33" i="27"/>
  <c r="E33" i="27"/>
  <c r="F33" i="27"/>
  <c r="G33" i="27"/>
  <c r="H33" i="27"/>
  <c r="I33" i="27"/>
  <c r="J33" i="27"/>
  <c r="K33" i="27"/>
  <c r="L33" i="27"/>
  <c r="M33" i="27"/>
  <c r="N33" i="27"/>
  <c r="O33" i="27"/>
  <c r="P33" i="27"/>
  <c r="Q33" i="27"/>
  <c r="R33" i="27"/>
  <c r="S33" i="27"/>
  <c r="T33" i="27"/>
  <c r="U33" i="27"/>
  <c r="V33" i="27"/>
  <c r="W33" i="27"/>
  <c r="Y33" i="27"/>
  <c r="Z33" i="27"/>
  <c r="AA33" i="27"/>
  <c r="AB33" i="27"/>
  <c r="AC33" i="27"/>
  <c r="AD33" i="27"/>
  <c r="AE33" i="27"/>
  <c r="AF33" i="27"/>
  <c r="AG33" i="27"/>
  <c r="AH33" i="27"/>
  <c r="AI33" i="27"/>
  <c r="AJ33" i="27"/>
  <c r="AK33" i="27"/>
  <c r="AL33" i="27"/>
  <c r="AM33" i="27"/>
  <c r="AN33" i="27"/>
  <c r="AO33" i="27"/>
  <c r="B34" i="27"/>
  <c r="C34" i="27"/>
  <c r="D34" i="27"/>
  <c r="E34" i="27"/>
  <c r="F34" i="27"/>
  <c r="G34" i="27"/>
  <c r="H34" i="27"/>
  <c r="I34" i="27"/>
  <c r="J34" i="27"/>
  <c r="K34" i="27"/>
  <c r="L34" i="27"/>
  <c r="M34" i="27"/>
  <c r="N34" i="27"/>
  <c r="O34" i="27"/>
  <c r="P34" i="27"/>
  <c r="Q34" i="27"/>
  <c r="R34" i="27"/>
  <c r="S34" i="27"/>
  <c r="T34" i="27"/>
  <c r="U34" i="27"/>
  <c r="V34" i="27"/>
  <c r="W34" i="27"/>
  <c r="Y34" i="27"/>
  <c r="Z34" i="27"/>
  <c r="AA34" i="27"/>
  <c r="AB34" i="27"/>
  <c r="AC34" i="27"/>
  <c r="AD34" i="27"/>
  <c r="AE34" i="27"/>
  <c r="AF34" i="27"/>
  <c r="AG34" i="27"/>
  <c r="AH34" i="27"/>
  <c r="AI34" i="27"/>
  <c r="AJ34" i="27"/>
  <c r="AK34" i="27"/>
  <c r="AL34" i="27"/>
  <c r="AM34" i="27"/>
  <c r="AN34" i="27"/>
  <c r="AO34" i="27"/>
  <c r="B35" i="27"/>
  <c r="C35" i="27"/>
  <c r="D35" i="27"/>
  <c r="E35" i="27"/>
  <c r="F35" i="27"/>
  <c r="G35" i="27"/>
  <c r="H35" i="27"/>
  <c r="I35" i="27"/>
  <c r="J35" i="27"/>
  <c r="K35" i="27"/>
  <c r="L35" i="27"/>
  <c r="M35" i="27"/>
  <c r="N35" i="27"/>
  <c r="O35" i="27"/>
  <c r="P35" i="27"/>
  <c r="Q35" i="27"/>
  <c r="R35" i="27"/>
  <c r="S35" i="27"/>
  <c r="T35" i="27"/>
  <c r="U35" i="27"/>
  <c r="V35" i="27"/>
  <c r="W35" i="27"/>
  <c r="Y35" i="27"/>
  <c r="Z35" i="27"/>
  <c r="AA35" i="27"/>
  <c r="AB35" i="27"/>
  <c r="AC35" i="27"/>
  <c r="AD35" i="27"/>
  <c r="AE35" i="27"/>
  <c r="AF35" i="27"/>
  <c r="AG35" i="27"/>
  <c r="AH35" i="27"/>
  <c r="AI35" i="27"/>
  <c r="AJ35" i="27"/>
  <c r="AK35" i="27"/>
  <c r="AL35" i="27"/>
  <c r="AM35" i="27"/>
  <c r="AN35" i="27"/>
  <c r="AO35" i="27"/>
  <c r="B36" i="27"/>
  <c r="C36" i="27"/>
  <c r="D36" i="27"/>
  <c r="E36" i="27"/>
  <c r="F36" i="27"/>
  <c r="G36" i="27"/>
  <c r="H36" i="27"/>
  <c r="I36" i="27"/>
  <c r="J36" i="27"/>
  <c r="K36" i="27"/>
  <c r="L36" i="27"/>
  <c r="M36" i="27"/>
  <c r="N36" i="27"/>
  <c r="O36" i="27"/>
  <c r="P36" i="27"/>
  <c r="Q36" i="27"/>
  <c r="R36" i="27"/>
  <c r="S36" i="27"/>
  <c r="T36" i="27"/>
  <c r="U36" i="27"/>
  <c r="V36" i="27"/>
  <c r="W36" i="27"/>
  <c r="Y36" i="27"/>
  <c r="Z36" i="27"/>
  <c r="AA36" i="27"/>
  <c r="AB36" i="27"/>
  <c r="AC36" i="27"/>
  <c r="AD36" i="27"/>
  <c r="AE36" i="27"/>
  <c r="AF36" i="27"/>
  <c r="AG36" i="27"/>
  <c r="AH36" i="27"/>
  <c r="AI36" i="27"/>
  <c r="AJ36" i="27"/>
  <c r="AK36" i="27"/>
  <c r="AL36" i="27"/>
  <c r="AM36" i="27"/>
  <c r="AN36" i="27"/>
  <c r="AO36" i="27"/>
  <c r="B37" i="27"/>
  <c r="C37" i="27"/>
  <c r="D37" i="27"/>
  <c r="E37" i="27"/>
  <c r="F37" i="27"/>
  <c r="G37" i="27"/>
  <c r="H37" i="27"/>
  <c r="I37" i="27"/>
  <c r="J37" i="27"/>
  <c r="K37" i="27"/>
  <c r="L37" i="27"/>
  <c r="M37" i="27"/>
  <c r="N37" i="27"/>
  <c r="O37" i="27"/>
  <c r="P37" i="27"/>
  <c r="Q37" i="27"/>
  <c r="R37" i="27"/>
  <c r="S37" i="27"/>
  <c r="T37" i="27"/>
  <c r="U37" i="27"/>
  <c r="V37" i="27"/>
  <c r="W37" i="27"/>
  <c r="Y37" i="27"/>
  <c r="Z37" i="27"/>
  <c r="AA37" i="27"/>
  <c r="AB37" i="27"/>
  <c r="AC37" i="27"/>
  <c r="AD37" i="27"/>
  <c r="AE37" i="27"/>
  <c r="AF37" i="27"/>
  <c r="AG37" i="27"/>
  <c r="AH37" i="27"/>
  <c r="AI37" i="27"/>
  <c r="AJ37" i="27"/>
  <c r="AK37" i="27"/>
  <c r="AL37" i="27"/>
  <c r="AM37" i="27"/>
  <c r="AN37" i="27"/>
  <c r="AO37" i="27"/>
  <c r="B38" i="27"/>
  <c r="C38" i="27"/>
  <c r="D38" i="27"/>
  <c r="E38" i="27"/>
  <c r="F38" i="27"/>
  <c r="G38" i="27"/>
  <c r="H38" i="27"/>
  <c r="I38" i="27"/>
  <c r="J38" i="27"/>
  <c r="K38" i="27"/>
  <c r="L38" i="27"/>
  <c r="M38" i="27"/>
  <c r="N38" i="27"/>
  <c r="O38" i="27"/>
  <c r="P38" i="27"/>
  <c r="Q38" i="27"/>
  <c r="R38" i="27"/>
  <c r="S38" i="27"/>
  <c r="T38" i="27"/>
  <c r="U38" i="27"/>
  <c r="V38" i="27"/>
  <c r="W38" i="27"/>
  <c r="Y38" i="27"/>
  <c r="Z38" i="27"/>
  <c r="AA38" i="27"/>
  <c r="AB38" i="27"/>
  <c r="AC38" i="27"/>
  <c r="AD38" i="27"/>
  <c r="AE38" i="27"/>
  <c r="AF38" i="27"/>
  <c r="AG38" i="27"/>
  <c r="AH38" i="27"/>
  <c r="AI38" i="27"/>
  <c r="AJ38" i="27"/>
  <c r="AK38" i="27"/>
  <c r="AL38" i="27"/>
  <c r="AM38" i="27"/>
  <c r="AN38" i="27"/>
  <c r="AO38" i="27"/>
  <c r="B39" i="27"/>
  <c r="C39" i="27"/>
  <c r="D39" i="27"/>
  <c r="E39" i="27"/>
  <c r="F39" i="27"/>
  <c r="G39" i="27"/>
  <c r="H39" i="27"/>
  <c r="I39" i="27"/>
  <c r="J39" i="27"/>
  <c r="K39" i="27"/>
  <c r="L39" i="27"/>
  <c r="M39" i="27"/>
  <c r="N39" i="27"/>
  <c r="O39" i="27"/>
  <c r="P39" i="27"/>
  <c r="Q39" i="27"/>
  <c r="R39" i="27"/>
  <c r="S39" i="27"/>
  <c r="T39" i="27"/>
  <c r="U39" i="27"/>
  <c r="V39" i="27"/>
  <c r="W39" i="27"/>
  <c r="Y39" i="27"/>
  <c r="Z39" i="27"/>
  <c r="AA39" i="27"/>
  <c r="AB39" i="27"/>
  <c r="AC39" i="27"/>
  <c r="AD39" i="27"/>
  <c r="AE39" i="27"/>
  <c r="AF39" i="27"/>
  <c r="AG39" i="27"/>
  <c r="AH39" i="27"/>
  <c r="AI39" i="27"/>
  <c r="AJ39" i="27"/>
  <c r="AK39" i="27"/>
  <c r="AL39" i="27"/>
  <c r="AM39" i="27"/>
  <c r="AN39" i="27"/>
  <c r="AO39" i="27"/>
  <c r="B40" i="27"/>
  <c r="C40" i="27"/>
  <c r="D40" i="27"/>
  <c r="E40" i="27"/>
  <c r="F40" i="27"/>
  <c r="G40" i="27"/>
  <c r="H40" i="27"/>
  <c r="I40" i="27"/>
  <c r="J40" i="27"/>
  <c r="K40" i="27"/>
  <c r="L40" i="27"/>
  <c r="M40" i="27"/>
  <c r="N40" i="27"/>
  <c r="O40" i="27"/>
  <c r="P40" i="27"/>
  <c r="Q40" i="27"/>
  <c r="R40" i="27"/>
  <c r="S40" i="27"/>
  <c r="T40" i="27"/>
  <c r="U40" i="27"/>
  <c r="V40" i="27"/>
  <c r="W40" i="27"/>
  <c r="Y40" i="27"/>
  <c r="Z40" i="27"/>
  <c r="AA40" i="27"/>
  <c r="AB40" i="27"/>
  <c r="AC40" i="27"/>
  <c r="AD40" i="27"/>
  <c r="AE40" i="27"/>
  <c r="AF40" i="27"/>
  <c r="AG40" i="27"/>
  <c r="AH40" i="27"/>
  <c r="AI40" i="27"/>
  <c r="AJ40" i="27"/>
  <c r="AK40" i="27"/>
  <c r="AL40" i="27"/>
  <c r="AM40" i="27"/>
  <c r="AN40" i="27"/>
  <c r="AO40" i="27"/>
  <c r="B41" i="27"/>
  <c r="C41" i="27"/>
  <c r="D41" i="27"/>
  <c r="E41" i="27"/>
  <c r="F41" i="27"/>
  <c r="G41" i="27"/>
  <c r="H41" i="27"/>
  <c r="I41" i="27"/>
  <c r="J41" i="27"/>
  <c r="K41" i="27"/>
  <c r="L41" i="27"/>
  <c r="M41" i="27"/>
  <c r="N41" i="27"/>
  <c r="O41" i="27"/>
  <c r="P41" i="27"/>
  <c r="Q41" i="27"/>
  <c r="R41" i="27"/>
  <c r="S41" i="27"/>
  <c r="T41" i="27"/>
  <c r="U41" i="27"/>
  <c r="V41" i="27"/>
  <c r="W41" i="27"/>
  <c r="Y41" i="27"/>
  <c r="Z41" i="27"/>
  <c r="AA41" i="27"/>
  <c r="AB41" i="27"/>
  <c r="AC41" i="27"/>
  <c r="AD41" i="27"/>
  <c r="AE41" i="27"/>
  <c r="AF41" i="27"/>
  <c r="AG41" i="27"/>
  <c r="AH41" i="27"/>
  <c r="AI41" i="27"/>
  <c r="AJ41" i="27"/>
  <c r="AK41" i="27"/>
  <c r="AL41" i="27"/>
  <c r="AM41" i="27"/>
  <c r="AN41" i="27"/>
  <c r="AO41" i="27"/>
  <c r="B42" i="27"/>
  <c r="C42" i="27"/>
  <c r="D42" i="27"/>
  <c r="E42" i="27"/>
  <c r="F42" i="27"/>
  <c r="G42" i="27"/>
  <c r="H42" i="27"/>
  <c r="I42" i="27"/>
  <c r="J42" i="27"/>
  <c r="K42" i="27"/>
  <c r="L42" i="27"/>
  <c r="M42" i="27"/>
  <c r="N42" i="27"/>
  <c r="O42" i="27"/>
  <c r="P42" i="27"/>
  <c r="Q42" i="27"/>
  <c r="R42" i="27"/>
  <c r="S42" i="27"/>
  <c r="T42" i="27"/>
  <c r="U42" i="27"/>
  <c r="V42" i="27"/>
  <c r="W42" i="27"/>
  <c r="Y42" i="27"/>
  <c r="Z42" i="27"/>
  <c r="AA42" i="27"/>
  <c r="AB42" i="27"/>
  <c r="AC42" i="27"/>
  <c r="AD42" i="27"/>
  <c r="AE42" i="27"/>
  <c r="AF42" i="27"/>
  <c r="AG42" i="27"/>
  <c r="AH42" i="27"/>
  <c r="AI42" i="27"/>
  <c r="AJ42" i="27"/>
  <c r="AK42" i="27"/>
  <c r="AL42" i="27"/>
  <c r="AM42" i="27"/>
  <c r="AN42" i="27"/>
  <c r="AO42" i="27"/>
  <c r="B43" i="27"/>
  <c r="C43" i="27"/>
  <c r="D43" i="27"/>
  <c r="E43" i="27"/>
  <c r="F43" i="27"/>
  <c r="G43" i="27"/>
  <c r="H43" i="27"/>
  <c r="I43" i="27"/>
  <c r="J43" i="27"/>
  <c r="K43" i="27"/>
  <c r="L43" i="27"/>
  <c r="M43" i="27"/>
  <c r="N43" i="27"/>
  <c r="O43" i="27"/>
  <c r="P43" i="27"/>
  <c r="Q43" i="27"/>
  <c r="R43" i="27"/>
  <c r="S43" i="27"/>
  <c r="T43" i="27"/>
  <c r="U43" i="27"/>
  <c r="V43" i="27"/>
  <c r="W43" i="27"/>
  <c r="Y43" i="27"/>
  <c r="Z43" i="27"/>
  <c r="AA43" i="27"/>
  <c r="AB43" i="27"/>
  <c r="AC43" i="27"/>
  <c r="AD43" i="27"/>
  <c r="AE43" i="27"/>
  <c r="AF43" i="27"/>
  <c r="AG43" i="27"/>
  <c r="AH43" i="27"/>
  <c r="AI43" i="27"/>
  <c r="AJ43" i="27"/>
  <c r="AK43" i="27"/>
  <c r="AL43" i="27"/>
  <c r="AM43" i="27"/>
  <c r="AN43" i="27"/>
  <c r="AO43" i="27"/>
  <c r="B44" i="27"/>
  <c r="C44" i="27"/>
  <c r="D44" i="27"/>
  <c r="E44" i="27"/>
  <c r="F44" i="27"/>
  <c r="G44" i="27"/>
  <c r="H44" i="27"/>
  <c r="I44" i="27"/>
  <c r="J44" i="27"/>
  <c r="K44" i="27"/>
  <c r="L44" i="27"/>
  <c r="M44" i="27"/>
  <c r="N44" i="27"/>
  <c r="O44" i="27"/>
  <c r="P44" i="27"/>
  <c r="Q44" i="27"/>
  <c r="R44" i="27"/>
  <c r="S44" i="27"/>
  <c r="T44" i="27"/>
  <c r="U44" i="27"/>
  <c r="V44" i="27"/>
  <c r="W44" i="27"/>
  <c r="Y44" i="27"/>
  <c r="Z44" i="27"/>
  <c r="AA44" i="27"/>
  <c r="AB44" i="27"/>
  <c r="AC44" i="27"/>
  <c r="AD44" i="27"/>
  <c r="AE44" i="27"/>
  <c r="AF44" i="27"/>
  <c r="AG44" i="27"/>
  <c r="AH44" i="27"/>
  <c r="AI44" i="27"/>
  <c r="AJ44" i="27"/>
  <c r="AK44" i="27"/>
  <c r="AL44" i="27"/>
  <c r="AM44" i="27"/>
  <c r="AN44" i="27"/>
  <c r="AO44" i="27"/>
  <c r="B45" i="27"/>
  <c r="C45" i="27"/>
  <c r="D45" i="27"/>
  <c r="E45" i="27"/>
  <c r="F45" i="27"/>
  <c r="G45" i="27"/>
  <c r="H45" i="27"/>
  <c r="I45" i="27"/>
  <c r="J45" i="27"/>
  <c r="K45" i="27"/>
  <c r="L45" i="27"/>
  <c r="M45" i="27"/>
  <c r="N45" i="27"/>
  <c r="O45" i="27"/>
  <c r="P45" i="27"/>
  <c r="Q45" i="27"/>
  <c r="R45" i="27"/>
  <c r="S45" i="27"/>
  <c r="T45" i="27"/>
  <c r="U45" i="27"/>
  <c r="V45" i="27"/>
  <c r="W45" i="27"/>
  <c r="Y45" i="27"/>
  <c r="Z45" i="27"/>
  <c r="AA45" i="27"/>
  <c r="AB45" i="27"/>
  <c r="AC45" i="27"/>
  <c r="AD45" i="27"/>
  <c r="AE45" i="27"/>
  <c r="AF45" i="27"/>
  <c r="AG45" i="27"/>
  <c r="AH45" i="27"/>
  <c r="AI45" i="27"/>
  <c r="AJ45" i="27"/>
  <c r="AK45" i="27"/>
  <c r="AL45" i="27"/>
  <c r="AM45" i="27"/>
  <c r="AN45" i="27"/>
  <c r="AO45" i="27"/>
  <c r="B46" i="27"/>
  <c r="C46" i="27"/>
  <c r="D46" i="27"/>
  <c r="E46" i="27"/>
  <c r="F46" i="27"/>
  <c r="G46" i="27"/>
  <c r="H46" i="27"/>
  <c r="I46" i="27"/>
  <c r="J46" i="27"/>
  <c r="K46" i="27"/>
  <c r="L46" i="27"/>
  <c r="M46" i="27"/>
  <c r="N46" i="27"/>
  <c r="O46" i="27"/>
  <c r="P46" i="27"/>
  <c r="Q46" i="27"/>
  <c r="R46" i="27"/>
  <c r="S46" i="27"/>
  <c r="T46" i="27"/>
  <c r="U46" i="27"/>
  <c r="V46" i="27"/>
  <c r="W46" i="27"/>
  <c r="Y46" i="27"/>
  <c r="Z46" i="27"/>
  <c r="AA46" i="27"/>
  <c r="AB46" i="27"/>
  <c r="AC46" i="27"/>
  <c r="AD46" i="27"/>
  <c r="AE46" i="27"/>
  <c r="AF46" i="27"/>
  <c r="AG46" i="27"/>
  <c r="AH46" i="27"/>
  <c r="AI46" i="27"/>
  <c r="AJ46" i="27"/>
  <c r="AK46" i="27"/>
  <c r="AL46" i="27"/>
  <c r="AM46" i="27"/>
  <c r="AN46" i="27"/>
  <c r="AO46" i="27"/>
  <c r="B47" i="27"/>
  <c r="C47" i="27"/>
  <c r="D47" i="27"/>
  <c r="E47" i="27"/>
  <c r="F47" i="27"/>
  <c r="G47" i="27"/>
  <c r="H47" i="27"/>
  <c r="I47" i="27"/>
  <c r="J47" i="27"/>
  <c r="K47" i="27"/>
  <c r="L47" i="27"/>
  <c r="M47" i="27"/>
  <c r="N47" i="27"/>
  <c r="O47" i="27"/>
  <c r="P47" i="27"/>
  <c r="Q47" i="27"/>
  <c r="R47" i="27"/>
  <c r="S47" i="27"/>
  <c r="T47" i="27"/>
  <c r="U47" i="27"/>
  <c r="V47" i="27"/>
  <c r="W47" i="27"/>
  <c r="Y47" i="27"/>
  <c r="Z47" i="27"/>
  <c r="AA47" i="27"/>
  <c r="AB47" i="27"/>
  <c r="AC47" i="27"/>
  <c r="AD47" i="27"/>
  <c r="AE47" i="27"/>
  <c r="AF47" i="27"/>
  <c r="AG47" i="27"/>
  <c r="AH47" i="27"/>
  <c r="AI47" i="27"/>
  <c r="AJ47" i="27"/>
  <c r="AK47" i="27"/>
  <c r="AL47" i="27"/>
  <c r="AM47" i="27"/>
  <c r="AN47" i="27"/>
  <c r="AO47" i="27"/>
  <c r="B48" i="27"/>
  <c r="C48" i="27"/>
  <c r="D48" i="27"/>
  <c r="E48" i="27"/>
  <c r="F48" i="27"/>
  <c r="G48" i="27"/>
  <c r="H48" i="27"/>
  <c r="I48" i="27"/>
  <c r="J48" i="27"/>
  <c r="K48" i="27"/>
  <c r="L48" i="27"/>
  <c r="M48" i="27"/>
  <c r="N48" i="27"/>
  <c r="O48" i="27"/>
  <c r="P48" i="27"/>
  <c r="Q48" i="27"/>
  <c r="R48" i="27"/>
  <c r="S48" i="27"/>
  <c r="T48" i="27"/>
  <c r="U48" i="27"/>
  <c r="V48" i="27"/>
  <c r="W48" i="27"/>
  <c r="Y48" i="27"/>
  <c r="Z48" i="27"/>
  <c r="AA48" i="27"/>
  <c r="AB48" i="27"/>
  <c r="AC48" i="27"/>
  <c r="AD48" i="27"/>
  <c r="AE48" i="27"/>
  <c r="AF48" i="27"/>
  <c r="AG48" i="27"/>
  <c r="AH48" i="27"/>
  <c r="AI48" i="27"/>
  <c r="AJ48" i="27"/>
  <c r="AK48" i="27"/>
  <c r="AL48" i="27"/>
  <c r="AM48" i="27"/>
  <c r="AN48" i="27"/>
  <c r="AO48" i="27"/>
  <c r="B49" i="27"/>
  <c r="C49" i="27"/>
  <c r="D49" i="27"/>
  <c r="E49" i="27"/>
  <c r="F49" i="27"/>
  <c r="G49" i="27"/>
  <c r="H49" i="27"/>
  <c r="I49" i="27"/>
  <c r="J49" i="27"/>
  <c r="K49" i="27"/>
  <c r="L49" i="27"/>
  <c r="M49" i="27"/>
  <c r="N49" i="27"/>
  <c r="O49" i="27"/>
  <c r="P49" i="27"/>
  <c r="Q49" i="27"/>
  <c r="R49" i="27"/>
  <c r="S49" i="27"/>
  <c r="T49" i="27"/>
  <c r="U49" i="27"/>
  <c r="V49" i="27"/>
  <c r="W49" i="27"/>
  <c r="Y49" i="27"/>
  <c r="Z49" i="27"/>
  <c r="AA49" i="27"/>
  <c r="AB49" i="27"/>
  <c r="AC49" i="27"/>
  <c r="AD49" i="27"/>
  <c r="AE49" i="27"/>
  <c r="AF49" i="27"/>
  <c r="AG49" i="27"/>
  <c r="AH49" i="27"/>
  <c r="AI49" i="27"/>
  <c r="AJ49" i="27"/>
  <c r="AK49" i="27"/>
  <c r="AL49" i="27"/>
  <c r="AM49" i="27"/>
  <c r="AN49" i="27"/>
  <c r="AO49" i="27"/>
  <c r="B50" i="27"/>
  <c r="C50" i="27"/>
  <c r="D50" i="27"/>
  <c r="E50" i="27"/>
  <c r="F50" i="27"/>
  <c r="G50" i="27"/>
  <c r="H50" i="27"/>
  <c r="I50" i="27"/>
  <c r="J50" i="27"/>
  <c r="K50" i="27"/>
  <c r="L50" i="27"/>
  <c r="M50" i="27"/>
  <c r="N50" i="27"/>
  <c r="O50" i="27"/>
  <c r="P50" i="27"/>
  <c r="Q50" i="27"/>
  <c r="R50" i="27"/>
  <c r="S50" i="27"/>
  <c r="T50" i="27"/>
  <c r="U50" i="27"/>
  <c r="V50" i="27"/>
  <c r="W50" i="27"/>
  <c r="Y50" i="27"/>
  <c r="Z50" i="27"/>
  <c r="AA50" i="27"/>
  <c r="AB50" i="27"/>
  <c r="AC50" i="27"/>
  <c r="AD50" i="27"/>
  <c r="AE50" i="27"/>
  <c r="AF50" i="27"/>
  <c r="AG50" i="27"/>
  <c r="AH50" i="27"/>
  <c r="AI50" i="27"/>
  <c r="AJ50" i="27"/>
  <c r="AK50" i="27"/>
  <c r="AL50" i="27"/>
  <c r="AM50" i="27"/>
  <c r="AN50" i="27"/>
  <c r="AO50" i="27"/>
  <c r="B51" i="27"/>
  <c r="C51" i="27"/>
  <c r="D51" i="27"/>
  <c r="E51" i="27"/>
  <c r="F51" i="27"/>
  <c r="G51" i="27"/>
  <c r="H51" i="27"/>
  <c r="I51" i="27"/>
  <c r="J51" i="27"/>
  <c r="K51" i="27"/>
  <c r="L51" i="27"/>
  <c r="M51" i="27"/>
  <c r="N51" i="27"/>
  <c r="O51" i="27"/>
  <c r="P51" i="27"/>
  <c r="Q51" i="27"/>
  <c r="R51" i="27"/>
  <c r="S51" i="27"/>
  <c r="T51" i="27"/>
  <c r="U51" i="27"/>
  <c r="V51" i="27"/>
  <c r="W51" i="27"/>
  <c r="Y51" i="27"/>
  <c r="Z51" i="27"/>
  <c r="AA51" i="27"/>
  <c r="AB51" i="27"/>
  <c r="AC51" i="27"/>
  <c r="AD51" i="27"/>
  <c r="AE51" i="27"/>
  <c r="AF51" i="27"/>
  <c r="AG51" i="27"/>
  <c r="AH51" i="27"/>
  <c r="AI51" i="27"/>
  <c r="AJ51" i="27"/>
  <c r="AK51" i="27"/>
  <c r="AL51" i="27"/>
  <c r="AM51" i="27"/>
  <c r="AN51" i="27"/>
  <c r="AO51" i="27"/>
  <c r="B52" i="27"/>
  <c r="C52" i="27"/>
  <c r="D52" i="27"/>
  <c r="E52" i="27"/>
  <c r="F52" i="27"/>
  <c r="G52" i="27"/>
  <c r="H52" i="27"/>
  <c r="I52" i="27"/>
  <c r="J52" i="27"/>
  <c r="K52" i="27"/>
  <c r="L52" i="27"/>
  <c r="M52" i="27"/>
  <c r="N52" i="27"/>
  <c r="O52" i="27"/>
  <c r="P52" i="27"/>
  <c r="Q52" i="27"/>
  <c r="R52" i="27"/>
  <c r="S52" i="27"/>
  <c r="T52" i="27"/>
  <c r="U52" i="27"/>
  <c r="V52" i="27"/>
  <c r="W52" i="27"/>
  <c r="Y52" i="27"/>
  <c r="Z52" i="27"/>
  <c r="AA52" i="27"/>
  <c r="AB52" i="27"/>
  <c r="AC52" i="27"/>
  <c r="AD52" i="27"/>
  <c r="AE52" i="27"/>
  <c r="AF52" i="27"/>
  <c r="AG52" i="27"/>
  <c r="AH52" i="27"/>
  <c r="AI52" i="27"/>
  <c r="AJ52" i="27"/>
  <c r="AK52" i="27"/>
  <c r="AL52" i="27"/>
  <c r="AM52" i="27"/>
  <c r="AN52" i="27"/>
  <c r="AO52" i="27"/>
  <c r="B53" i="27"/>
  <c r="C53" i="27"/>
  <c r="D53" i="27"/>
  <c r="E53" i="27"/>
  <c r="F53" i="27"/>
  <c r="G53" i="27"/>
  <c r="H53" i="27"/>
  <c r="I53" i="27"/>
  <c r="J53" i="27"/>
  <c r="K53" i="27"/>
  <c r="L53" i="27"/>
  <c r="M53" i="27"/>
  <c r="N53" i="27"/>
  <c r="O53" i="27"/>
  <c r="P53" i="27"/>
  <c r="Q53" i="27"/>
  <c r="R53" i="27"/>
  <c r="S53" i="27"/>
  <c r="T53" i="27"/>
  <c r="U53" i="27"/>
  <c r="V53" i="27"/>
  <c r="W53" i="27"/>
  <c r="Y53" i="27"/>
  <c r="Z53" i="27"/>
  <c r="AA53" i="27"/>
  <c r="AB53" i="27"/>
  <c r="AC53" i="27"/>
  <c r="AD53" i="27"/>
  <c r="AE53" i="27"/>
  <c r="AF53" i="27"/>
  <c r="AG53" i="27"/>
  <c r="AH53" i="27"/>
  <c r="AI53" i="27"/>
  <c r="AJ53" i="27"/>
  <c r="AK53" i="27"/>
  <c r="AL53" i="27"/>
  <c r="AM53" i="27"/>
  <c r="AN53" i="27"/>
  <c r="AO53" i="27"/>
  <c r="B54" i="27"/>
  <c r="C54" i="27"/>
  <c r="D54" i="27"/>
  <c r="E54" i="27"/>
  <c r="F54" i="27"/>
  <c r="G54" i="27"/>
  <c r="H54" i="27"/>
  <c r="I54" i="27"/>
  <c r="J54" i="27"/>
  <c r="K54" i="27"/>
  <c r="L54" i="27"/>
  <c r="M54" i="27"/>
  <c r="N54" i="27"/>
  <c r="O54" i="27"/>
  <c r="P54" i="27"/>
  <c r="Q54" i="27"/>
  <c r="R54" i="27"/>
  <c r="S54" i="27"/>
  <c r="T54" i="27"/>
  <c r="U54" i="27"/>
  <c r="V54" i="27"/>
  <c r="W54" i="27"/>
  <c r="Y54" i="27"/>
  <c r="Z54" i="27"/>
  <c r="AA54" i="27"/>
  <c r="AB54" i="27"/>
  <c r="AC54" i="27"/>
  <c r="AD54" i="27"/>
  <c r="AE54" i="27"/>
  <c r="AF54" i="27"/>
  <c r="AG54" i="27"/>
  <c r="AH54" i="27"/>
  <c r="AI54" i="27"/>
  <c r="AJ54" i="27"/>
  <c r="AK54" i="27"/>
  <c r="AL54" i="27"/>
  <c r="AM54" i="27"/>
  <c r="AN54" i="27"/>
  <c r="AO54" i="27"/>
  <c r="B55" i="27"/>
  <c r="C55" i="27"/>
  <c r="D55" i="27"/>
  <c r="E55" i="27"/>
  <c r="F55" i="27"/>
  <c r="G55" i="27"/>
  <c r="H55" i="27"/>
  <c r="I55" i="27"/>
  <c r="J55" i="27"/>
  <c r="K55" i="27"/>
  <c r="L55" i="27"/>
  <c r="M55" i="27"/>
  <c r="N55" i="27"/>
  <c r="O55" i="27"/>
  <c r="P55" i="27"/>
  <c r="Q55" i="27"/>
  <c r="R55" i="27"/>
  <c r="S55" i="27"/>
  <c r="T55" i="27"/>
  <c r="U55" i="27"/>
  <c r="V55" i="27"/>
  <c r="W55" i="27"/>
  <c r="Y55" i="27"/>
  <c r="Z55" i="27"/>
  <c r="AA55" i="27"/>
  <c r="AB55" i="27"/>
  <c r="AC55" i="27"/>
  <c r="AD55" i="27"/>
  <c r="AE55" i="27"/>
  <c r="AF55" i="27"/>
  <c r="AG55" i="27"/>
  <c r="AH55" i="27"/>
  <c r="AI55" i="27"/>
  <c r="AJ55" i="27"/>
  <c r="AK55" i="27"/>
  <c r="AL55" i="27"/>
  <c r="AM55" i="27"/>
  <c r="AN55" i="27"/>
  <c r="AO55" i="27"/>
  <c r="B56" i="27"/>
  <c r="C56" i="27"/>
  <c r="D56" i="27"/>
  <c r="E56" i="27"/>
  <c r="F56" i="27"/>
  <c r="G56" i="27"/>
  <c r="H56" i="27"/>
  <c r="I56" i="27"/>
  <c r="J56" i="27"/>
  <c r="K56" i="27"/>
  <c r="L56" i="27"/>
  <c r="M56" i="27"/>
  <c r="N56" i="27"/>
  <c r="O56" i="27"/>
  <c r="P56" i="27"/>
  <c r="Q56" i="27"/>
  <c r="R56" i="27"/>
  <c r="S56" i="27"/>
  <c r="T56" i="27"/>
  <c r="U56" i="27"/>
  <c r="V56" i="27"/>
  <c r="W56" i="27"/>
  <c r="Y56" i="27"/>
  <c r="Z56" i="27"/>
  <c r="AA56" i="27"/>
  <c r="AB56" i="27"/>
  <c r="AC56" i="27"/>
  <c r="AD56" i="27"/>
  <c r="AE56" i="27"/>
  <c r="AF56" i="27"/>
  <c r="AG56" i="27"/>
  <c r="AH56" i="27"/>
  <c r="AI56" i="27"/>
  <c r="AJ56" i="27"/>
  <c r="AK56" i="27"/>
  <c r="AL56" i="27"/>
  <c r="AM56" i="27"/>
  <c r="AN56" i="27"/>
  <c r="AO56" i="27"/>
  <c r="B57" i="27"/>
  <c r="C57" i="27"/>
  <c r="D57" i="27"/>
  <c r="E57" i="27"/>
  <c r="F57" i="27"/>
  <c r="G57" i="27"/>
  <c r="H57" i="27"/>
  <c r="I57" i="27"/>
  <c r="J57" i="27"/>
  <c r="K57" i="27"/>
  <c r="L57" i="27"/>
  <c r="M57" i="27"/>
  <c r="N57" i="27"/>
  <c r="O57" i="27"/>
  <c r="P57" i="27"/>
  <c r="Q57" i="27"/>
  <c r="R57" i="27"/>
  <c r="S57" i="27"/>
  <c r="T57" i="27"/>
  <c r="U57" i="27"/>
  <c r="V57" i="27"/>
  <c r="W57" i="27"/>
  <c r="Y57" i="27"/>
  <c r="Z57" i="27"/>
  <c r="AA57" i="27"/>
  <c r="AB57" i="27"/>
  <c r="AC57" i="27"/>
  <c r="AD57" i="27"/>
  <c r="AE57" i="27"/>
  <c r="AF57" i="27"/>
  <c r="AG57" i="27"/>
  <c r="AH57" i="27"/>
  <c r="AI57" i="27"/>
  <c r="AJ57" i="27"/>
  <c r="AK57" i="27"/>
  <c r="AL57" i="27"/>
  <c r="AM57" i="27"/>
  <c r="AN57" i="27"/>
  <c r="AO57" i="27"/>
  <c r="B58" i="27"/>
  <c r="C58" i="27"/>
  <c r="D58" i="27"/>
  <c r="E58" i="27"/>
  <c r="F58" i="27"/>
  <c r="G58" i="27"/>
  <c r="H58" i="27"/>
  <c r="I58" i="27"/>
  <c r="J58" i="27"/>
  <c r="K58" i="27"/>
  <c r="L58" i="27"/>
  <c r="M58" i="27"/>
  <c r="N58" i="27"/>
  <c r="O58" i="27"/>
  <c r="P58" i="27"/>
  <c r="Q58" i="27"/>
  <c r="R58" i="27"/>
  <c r="S58" i="27"/>
  <c r="T58" i="27"/>
  <c r="U58" i="27"/>
  <c r="V58" i="27"/>
  <c r="W58" i="27"/>
  <c r="Y58" i="27"/>
  <c r="Z58" i="27"/>
  <c r="AA58" i="27"/>
  <c r="AB58" i="27"/>
  <c r="AC58" i="27"/>
  <c r="AD58" i="27"/>
  <c r="AE58" i="27"/>
  <c r="AF58" i="27"/>
  <c r="AG58" i="27"/>
  <c r="AH58" i="27"/>
  <c r="AI58" i="27"/>
  <c r="AJ58" i="27"/>
  <c r="AK58" i="27"/>
  <c r="AL58" i="27"/>
  <c r="AM58" i="27"/>
  <c r="AN58" i="27"/>
  <c r="AO58" i="27"/>
  <c r="B59" i="27"/>
  <c r="C59" i="27"/>
  <c r="D59" i="27"/>
  <c r="E59" i="27"/>
  <c r="F59" i="27"/>
  <c r="G59" i="27"/>
  <c r="H59" i="27"/>
  <c r="I59" i="27"/>
  <c r="J59" i="27"/>
  <c r="K59" i="27"/>
  <c r="L59" i="27"/>
  <c r="M59" i="27"/>
  <c r="N59" i="27"/>
  <c r="O59" i="27"/>
  <c r="P59" i="27"/>
  <c r="Q59" i="27"/>
  <c r="R59" i="27"/>
  <c r="S59" i="27"/>
  <c r="T59" i="27"/>
  <c r="U59" i="27"/>
  <c r="V59" i="27"/>
  <c r="W59" i="27"/>
  <c r="Y59" i="27"/>
  <c r="Z59" i="27"/>
  <c r="AA59" i="27"/>
  <c r="AB59" i="27"/>
  <c r="AC59" i="27"/>
  <c r="AD59" i="27"/>
  <c r="AE59" i="27"/>
  <c r="AF59" i="27"/>
  <c r="AG59" i="27"/>
  <c r="AH59" i="27"/>
  <c r="AI59" i="27"/>
  <c r="AJ59" i="27"/>
  <c r="AK59" i="27"/>
  <c r="AL59" i="27"/>
  <c r="AM59" i="27"/>
  <c r="AN59" i="27"/>
  <c r="AO59" i="27"/>
  <c r="B60" i="27"/>
  <c r="C60" i="27"/>
  <c r="D60" i="27"/>
  <c r="E60" i="27"/>
  <c r="F60" i="27"/>
  <c r="G60" i="27"/>
  <c r="H60" i="27"/>
  <c r="I60" i="27"/>
  <c r="J60" i="27"/>
  <c r="K60" i="27"/>
  <c r="L60" i="27"/>
  <c r="M60" i="27"/>
  <c r="N60" i="27"/>
  <c r="O60" i="27"/>
  <c r="P60" i="27"/>
  <c r="Q60" i="27"/>
  <c r="R60" i="27"/>
  <c r="S60" i="27"/>
  <c r="T60" i="27"/>
  <c r="U60" i="27"/>
  <c r="V60" i="27"/>
  <c r="W60" i="27"/>
  <c r="Y60" i="27"/>
  <c r="Z60" i="27"/>
  <c r="AA60" i="27"/>
  <c r="AB60" i="27"/>
  <c r="AC60" i="27"/>
  <c r="AD60" i="27"/>
  <c r="AE60" i="27"/>
  <c r="AF60" i="27"/>
  <c r="AG60" i="27"/>
  <c r="AH60" i="27"/>
  <c r="AI60" i="27"/>
  <c r="AJ60" i="27"/>
  <c r="AK60" i="27"/>
  <c r="AL60" i="27"/>
  <c r="AM60" i="27"/>
  <c r="AN60" i="27"/>
  <c r="AO60" i="27"/>
  <c r="B61" i="27"/>
  <c r="C61" i="27"/>
  <c r="D61" i="27"/>
  <c r="E61" i="27"/>
  <c r="F61" i="27"/>
  <c r="G61" i="27"/>
  <c r="H61" i="27"/>
  <c r="I61" i="27"/>
  <c r="J61" i="27"/>
  <c r="K61" i="27"/>
  <c r="L61" i="27"/>
  <c r="M61" i="27"/>
  <c r="N61" i="27"/>
  <c r="O61" i="27"/>
  <c r="P61" i="27"/>
  <c r="Q61" i="27"/>
  <c r="R61" i="27"/>
  <c r="S61" i="27"/>
  <c r="T61" i="27"/>
  <c r="U61" i="27"/>
  <c r="V61" i="27"/>
  <c r="W61" i="27"/>
  <c r="Y61" i="27"/>
  <c r="Z61" i="27"/>
  <c r="AA61" i="27"/>
  <c r="AB61" i="27"/>
  <c r="AC61" i="27"/>
  <c r="AD61" i="27"/>
  <c r="AE61" i="27"/>
  <c r="AF61" i="27"/>
  <c r="AG61" i="27"/>
  <c r="AH61" i="27"/>
  <c r="AI61" i="27"/>
  <c r="AJ61" i="27"/>
  <c r="AK61" i="27"/>
  <c r="AL61" i="27"/>
  <c r="AM61" i="27"/>
  <c r="AN61" i="27"/>
  <c r="AO61" i="27"/>
  <c r="B62" i="27"/>
  <c r="C62" i="27"/>
  <c r="D62" i="27"/>
  <c r="E62" i="27"/>
  <c r="F62" i="27"/>
  <c r="G62" i="27"/>
  <c r="H62" i="27"/>
  <c r="I62" i="27"/>
  <c r="J62" i="27"/>
  <c r="K62" i="27"/>
  <c r="L62" i="27"/>
  <c r="M62" i="27"/>
  <c r="N62" i="27"/>
  <c r="O62" i="27"/>
  <c r="P62" i="27"/>
  <c r="Q62" i="27"/>
  <c r="R62" i="27"/>
  <c r="S62" i="27"/>
  <c r="T62" i="27"/>
  <c r="U62" i="27"/>
  <c r="V62" i="27"/>
  <c r="W62" i="27"/>
  <c r="Y62" i="27"/>
  <c r="Z62" i="27"/>
  <c r="AA62" i="27"/>
  <c r="AB62" i="27"/>
  <c r="AC62" i="27"/>
  <c r="AD62" i="27"/>
  <c r="AE62" i="27"/>
  <c r="AF62" i="27"/>
  <c r="AG62" i="27"/>
  <c r="AH62" i="27"/>
  <c r="AI62" i="27"/>
  <c r="AJ62" i="27"/>
  <c r="AK62" i="27"/>
  <c r="AL62" i="27"/>
  <c r="AM62" i="27"/>
  <c r="AN62" i="27"/>
  <c r="AO62" i="27"/>
  <c r="B63" i="27"/>
  <c r="C63" i="27"/>
  <c r="D63" i="27"/>
  <c r="E63" i="27"/>
  <c r="F63" i="27"/>
  <c r="G63" i="27"/>
  <c r="H63" i="27"/>
  <c r="I63" i="27"/>
  <c r="J63" i="27"/>
  <c r="K63" i="27"/>
  <c r="L63" i="27"/>
  <c r="M63" i="27"/>
  <c r="N63" i="27"/>
  <c r="O63" i="27"/>
  <c r="P63" i="27"/>
  <c r="Q63" i="27"/>
  <c r="R63" i="27"/>
  <c r="S63" i="27"/>
  <c r="T63" i="27"/>
  <c r="U63" i="27"/>
  <c r="V63" i="27"/>
  <c r="W63" i="27"/>
  <c r="Y63" i="27"/>
  <c r="Z63" i="27"/>
  <c r="AA63" i="27"/>
  <c r="AB63" i="27"/>
  <c r="AC63" i="27"/>
  <c r="AD63" i="27"/>
  <c r="AE63" i="27"/>
  <c r="AF63" i="27"/>
  <c r="AG63" i="27"/>
  <c r="AH63" i="27"/>
  <c r="AI63" i="27"/>
  <c r="AJ63" i="27"/>
  <c r="AK63" i="27"/>
  <c r="AL63" i="27"/>
  <c r="AM63" i="27"/>
  <c r="AN63" i="27"/>
  <c r="AO63" i="27"/>
  <c r="B64" i="27"/>
  <c r="C64" i="27"/>
  <c r="D64" i="27"/>
  <c r="E64" i="27"/>
  <c r="F64" i="27"/>
  <c r="G64" i="27"/>
  <c r="H64" i="27"/>
  <c r="I64" i="27"/>
  <c r="J64" i="27"/>
  <c r="K64" i="27"/>
  <c r="L64" i="27"/>
  <c r="M64" i="27"/>
  <c r="N64" i="27"/>
  <c r="O64" i="27"/>
  <c r="P64" i="27"/>
  <c r="Q64" i="27"/>
  <c r="R64" i="27"/>
  <c r="S64" i="27"/>
  <c r="T64" i="27"/>
  <c r="U64" i="27"/>
  <c r="V64" i="27"/>
  <c r="W64" i="27"/>
  <c r="Y64" i="27"/>
  <c r="Z64" i="27"/>
  <c r="AA64" i="27"/>
  <c r="AB64" i="27"/>
  <c r="AC64" i="27"/>
  <c r="AD64" i="27"/>
  <c r="AE64" i="27"/>
  <c r="AF64" i="27"/>
  <c r="AG64" i="27"/>
  <c r="AH64" i="27"/>
  <c r="AI64" i="27"/>
  <c r="AJ64" i="27"/>
  <c r="AK64" i="27"/>
  <c r="AL64" i="27"/>
  <c r="AM64" i="27"/>
  <c r="AN64" i="27"/>
  <c r="AO64" i="27"/>
  <c r="B65" i="27"/>
  <c r="C65" i="27"/>
  <c r="D65" i="27"/>
  <c r="E65" i="27"/>
  <c r="F65" i="27"/>
  <c r="G65" i="27"/>
  <c r="H65" i="27"/>
  <c r="I65" i="27"/>
  <c r="J65" i="27"/>
  <c r="K65" i="27"/>
  <c r="L65" i="27"/>
  <c r="M65" i="27"/>
  <c r="N65" i="27"/>
  <c r="O65" i="27"/>
  <c r="P65" i="27"/>
  <c r="Q65" i="27"/>
  <c r="R65" i="27"/>
  <c r="S65" i="27"/>
  <c r="T65" i="27"/>
  <c r="U65" i="27"/>
  <c r="V65" i="27"/>
  <c r="W65" i="27"/>
  <c r="Y65" i="27"/>
  <c r="Z65" i="27"/>
  <c r="AA65" i="27"/>
  <c r="AB65" i="27"/>
  <c r="AC65" i="27"/>
  <c r="AD65" i="27"/>
  <c r="AE65" i="27"/>
  <c r="AF65" i="27"/>
  <c r="AG65" i="27"/>
  <c r="AH65" i="27"/>
  <c r="AI65" i="27"/>
  <c r="AJ65" i="27"/>
  <c r="AK65" i="27"/>
  <c r="AL65" i="27"/>
  <c r="AM65" i="27"/>
  <c r="AN65" i="27"/>
  <c r="AO65" i="27"/>
  <c r="B66" i="27"/>
  <c r="C66" i="27"/>
  <c r="D66" i="27"/>
  <c r="E66" i="27"/>
  <c r="F66" i="27"/>
  <c r="G66" i="27"/>
  <c r="H66" i="27"/>
  <c r="I66" i="27"/>
  <c r="J66" i="27"/>
  <c r="K66" i="27"/>
  <c r="L66" i="27"/>
  <c r="M66" i="27"/>
  <c r="N66" i="27"/>
  <c r="O66" i="27"/>
  <c r="P66" i="27"/>
  <c r="Q66" i="27"/>
  <c r="R66" i="27"/>
  <c r="S66" i="27"/>
  <c r="T66" i="27"/>
  <c r="U66" i="27"/>
  <c r="V66" i="27"/>
  <c r="W66" i="27"/>
  <c r="Y66" i="27"/>
  <c r="Z66" i="27"/>
  <c r="AA66" i="27"/>
  <c r="AB66" i="27"/>
  <c r="AC66" i="27"/>
  <c r="AD66" i="27"/>
  <c r="AE66" i="27"/>
  <c r="AF66" i="27"/>
  <c r="AG66" i="27"/>
  <c r="AH66" i="27"/>
  <c r="AI66" i="27"/>
  <c r="AJ66" i="27"/>
  <c r="AK66" i="27"/>
  <c r="AL66" i="27"/>
  <c r="AM66" i="27"/>
  <c r="AN66" i="27"/>
  <c r="AO66" i="27"/>
  <c r="B67" i="27"/>
  <c r="C67" i="27"/>
  <c r="D67" i="27"/>
  <c r="E67" i="27"/>
  <c r="F67" i="27"/>
  <c r="G67" i="27"/>
  <c r="H67" i="27"/>
  <c r="I67" i="27"/>
  <c r="J67" i="27"/>
  <c r="K67" i="27"/>
  <c r="L67" i="27"/>
  <c r="M67" i="27"/>
  <c r="N67" i="27"/>
  <c r="O67" i="27"/>
  <c r="P67" i="27"/>
  <c r="Q67" i="27"/>
  <c r="R67" i="27"/>
  <c r="S67" i="27"/>
  <c r="T67" i="27"/>
  <c r="U67" i="27"/>
  <c r="V67" i="27"/>
  <c r="W67" i="27"/>
  <c r="Y67" i="27"/>
  <c r="Z67" i="27"/>
  <c r="AA67" i="27"/>
  <c r="AB67" i="27"/>
  <c r="AC67" i="27"/>
  <c r="AD67" i="27"/>
  <c r="AE67" i="27"/>
  <c r="AF67" i="27"/>
  <c r="AG67" i="27"/>
  <c r="AH67" i="27"/>
  <c r="AI67" i="27"/>
  <c r="AJ67" i="27"/>
  <c r="AK67" i="27"/>
  <c r="AL67" i="27"/>
  <c r="AM67" i="27"/>
  <c r="AN67" i="27"/>
  <c r="AO67" i="27"/>
  <c r="B68" i="27"/>
  <c r="C68" i="27"/>
  <c r="D68" i="27"/>
  <c r="E68" i="27"/>
  <c r="F68" i="27"/>
  <c r="G68" i="27"/>
  <c r="H68" i="27"/>
  <c r="I68" i="27"/>
  <c r="J68" i="27"/>
  <c r="K68" i="27"/>
  <c r="L68" i="27"/>
  <c r="M68" i="27"/>
  <c r="N68" i="27"/>
  <c r="O68" i="27"/>
  <c r="P68" i="27"/>
  <c r="Q68" i="27"/>
  <c r="R68" i="27"/>
  <c r="S68" i="27"/>
  <c r="T68" i="27"/>
  <c r="U68" i="27"/>
  <c r="V68" i="27"/>
  <c r="W68" i="27"/>
  <c r="Y68" i="27"/>
  <c r="Z68" i="27"/>
  <c r="AA68" i="27"/>
  <c r="AB68" i="27"/>
  <c r="AC68" i="27"/>
  <c r="AD68" i="27"/>
  <c r="AE68" i="27"/>
  <c r="AF68" i="27"/>
  <c r="AG68" i="27"/>
  <c r="AH68" i="27"/>
  <c r="AI68" i="27"/>
  <c r="AJ68" i="27"/>
  <c r="AK68" i="27"/>
  <c r="AL68" i="27"/>
  <c r="AM68" i="27"/>
  <c r="AN68" i="27"/>
  <c r="AO68" i="27"/>
  <c r="B69" i="27"/>
  <c r="C69" i="27"/>
  <c r="D69" i="27"/>
  <c r="E69" i="27"/>
  <c r="F69" i="27"/>
  <c r="G69" i="27"/>
  <c r="H69" i="27"/>
  <c r="I69" i="27"/>
  <c r="J69" i="27"/>
  <c r="K69" i="27"/>
  <c r="L69" i="27"/>
  <c r="M69" i="27"/>
  <c r="N69" i="27"/>
  <c r="O69" i="27"/>
  <c r="P69" i="27"/>
  <c r="Q69" i="27"/>
  <c r="R69" i="27"/>
  <c r="S69" i="27"/>
  <c r="T69" i="27"/>
  <c r="U69" i="27"/>
  <c r="V69" i="27"/>
  <c r="W69" i="27"/>
  <c r="Y69" i="27"/>
  <c r="Z69" i="27"/>
  <c r="AA69" i="27"/>
  <c r="AB69" i="27"/>
  <c r="AC69" i="27"/>
  <c r="AD69" i="27"/>
  <c r="AE69" i="27"/>
  <c r="AF69" i="27"/>
  <c r="AG69" i="27"/>
  <c r="AH69" i="27"/>
  <c r="AI69" i="27"/>
  <c r="AJ69" i="27"/>
  <c r="AK69" i="27"/>
  <c r="AL69" i="27"/>
  <c r="AM69" i="27"/>
  <c r="AN69" i="27"/>
  <c r="AO69" i="27"/>
  <c r="B70" i="27"/>
  <c r="C70" i="27"/>
  <c r="D70" i="27"/>
  <c r="E70" i="27"/>
  <c r="F70" i="27"/>
  <c r="G70" i="27"/>
  <c r="H70" i="27"/>
  <c r="I70" i="27"/>
  <c r="J70" i="27"/>
  <c r="K70" i="27"/>
  <c r="L70" i="27"/>
  <c r="M70" i="27"/>
  <c r="N70" i="27"/>
  <c r="O70" i="27"/>
  <c r="P70" i="27"/>
  <c r="Q70" i="27"/>
  <c r="R70" i="27"/>
  <c r="S70" i="27"/>
  <c r="T70" i="27"/>
  <c r="U70" i="27"/>
  <c r="V70" i="27"/>
  <c r="W70" i="27"/>
  <c r="Y70" i="27"/>
  <c r="Z70" i="27"/>
  <c r="AA70" i="27"/>
  <c r="AB70" i="27"/>
  <c r="AC70" i="27"/>
  <c r="AD70" i="27"/>
  <c r="AE70" i="27"/>
  <c r="AF70" i="27"/>
  <c r="AG70" i="27"/>
  <c r="AH70" i="27"/>
  <c r="AI70" i="27"/>
  <c r="AJ70" i="27"/>
  <c r="AK70" i="27"/>
  <c r="AL70" i="27"/>
  <c r="AM70" i="27"/>
  <c r="AN70" i="27"/>
  <c r="AO70" i="27"/>
  <c r="B71" i="27"/>
  <c r="C71" i="27"/>
  <c r="D71" i="27"/>
  <c r="E71" i="27"/>
  <c r="F71" i="27"/>
  <c r="G71" i="27"/>
  <c r="H71" i="27"/>
  <c r="I71" i="27"/>
  <c r="J71" i="27"/>
  <c r="K71" i="27"/>
  <c r="L71" i="27"/>
  <c r="M71" i="27"/>
  <c r="N71" i="27"/>
  <c r="O71" i="27"/>
  <c r="P71" i="27"/>
  <c r="Q71" i="27"/>
  <c r="R71" i="27"/>
  <c r="S71" i="27"/>
  <c r="T71" i="27"/>
  <c r="U71" i="27"/>
  <c r="V71" i="27"/>
  <c r="W71" i="27"/>
  <c r="Y71" i="27"/>
  <c r="Z71" i="27"/>
  <c r="AA71" i="27"/>
  <c r="AB71" i="27"/>
  <c r="AC71" i="27"/>
  <c r="AD71" i="27"/>
  <c r="AE71" i="27"/>
  <c r="AF71" i="27"/>
  <c r="AG71" i="27"/>
  <c r="AH71" i="27"/>
  <c r="AI71" i="27"/>
  <c r="AJ71" i="27"/>
  <c r="AK71" i="27"/>
  <c r="AL71" i="27"/>
  <c r="AM71" i="27"/>
  <c r="AN71" i="27"/>
  <c r="AO71" i="27"/>
  <c r="B72" i="27"/>
  <c r="C72" i="27"/>
  <c r="D72" i="27"/>
  <c r="E72" i="27"/>
  <c r="F72" i="27"/>
  <c r="G72" i="27"/>
  <c r="H72" i="27"/>
  <c r="I72" i="27"/>
  <c r="J72" i="27"/>
  <c r="K72" i="27"/>
  <c r="L72" i="27"/>
  <c r="M72" i="27"/>
  <c r="N72" i="27"/>
  <c r="O72" i="27"/>
  <c r="P72" i="27"/>
  <c r="Q72" i="27"/>
  <c r="R72" i="27"/>
  <c r="S72" i="27"/>
  <c r="T72" i="27"/>
  <c r="U72" i="27"/>
  <c r="V72" i="27"/>
  <c r="W72" i="27"/>
  <c r="Y72" i="27"/>
  <c r="Z72" i="27"/>
  <c r="AA72" i="27"/>
  <c r="AB72" i="27"/>
  <c r="AC72" i="27"/>
  <c r="AD72" i="27"/>
  <c r="AE72" i="27"/>
  <c r="AF72" i="27"/>
  <c r="AG72" i="27"/>
  <c r="AH72" i="27"/>
  <c r="AI72" i="27"/>
  <c r="AJ72" i="27"/>
  <c r="AK72" i="27"/>
  <c r="AL72" i="27"/>
  <c r="AM72" i="27"/>
  <c r="AN72" i="27"/>
  <c r="AO72" i="27"/>
  <c r="B73" i="27"/>
  <c r="C73" i="27"/>
  <c r="D73" i="27"/>
  <c r="E73" i="27"/>
  <c r="F73" i="27"/>
  <c r="G73" i="27"/>
  <c r="H73" i="27"/>
  <c r="I73" i="27"/>
  <c r="J73" i="27"/>
  <c r="K73" i="27"/>
  <c r="L73" i="27"/>
  <c r="M73" i="27"/>
  <c r="N73" i="27"/>
  <c r="O73" i="27"/>
  <c r="P73" i="27"/>
  <c r="Q73" i="27"/>
  <c r="R73" i="27"/>
  <c r="S73" i="27"/>
  <c r="T73" i="27"/>
  <c r="U73" i="27"/>
  <c r="V73" i="27"/>
  <c r="W73" i="27"/>
  <c r="Y73" i="27"/>
  <c r="Z73" i="27"/>
  <c r="AA73" i="27"/>
  <c r="AB73" i="27"/>
  <c r="AC73" i="27"/>
  <c r="AD73" i="27"/>
  <c r="AE73" i="27"/>
  <c r="AF73" i="27"/>
  <c r="AG73" i="27"/>
  <c r="AH73" i="27"/>
  <c r="AI73" i="27"/>
  <c r="AJ73" i="27"/>
  <c r="AK73" i="27"/>
  <c r="AL73" i="27"/>
  <c r="AM73" i="27"/>
  <c r="AN73" i="27"/>
  <c r="AO73" i="27"/>
  <c r="B74" i="27"/>
  <c r="C74" i="27"/>
  <c r="D74" i="27"/>
  <c r="E74" i="27"/>
  <c r="F74" i="27"/>
  <c r="G74" i="27"/>
  <c r="H74" i="27"/>
  <c r="I74" i="27"/>
  <c r="J74" i="27"/>
  <c r="K74" i="27"/>
  <c r="L74" i="27"/>
  <c r="M74" i="27"/>
  <c r="N74" i="27"/>
  <c r="O74" i="27"/>
  <c r="P74" i="27"/>
  <c r="Q74" i="27"/>
  <c r="R74" i="27"/>
  <c r="S74" i="27"/>
  <c r="T74" i="27"/>
  <c r="U74" i="27"/>
  <c r="V74" i="27"/>
  <c r="W74" i="27"/>
  <c r="Y74" i="27"/>
  <c r="Z74" i="27"/>
  <c r="AA74" i="27"/>
  <c r="AB74" i="27"/>
  <c r="AC74" i="27"/>
  <c r="AD74" i="27"/>
  <c r="AE74" i="27"/>
  <c r="AF74" i="27"/>
  <c r="AG74" i="27"/>
  <c r="AH74" i="27"/>
  <c r="AI74" i="27"/>
  <c r="AJ74" i="27"/>
  <c r="AK74" i="27"/>
  <c r="AL74" i="27"/>
  <c r="AM74" i="27"/>
  <c r="AN74" i="27"/>
  <c r="AO74" i="27"/>
  <c r="B75" i="27"/>
  <c r="C75" i="27"/>
  <c r="D75" i="27"/>
  <c r="E75" i="27"/>
  <c r="F75" i="27"/>
  <c r="G75" i="27"/>
  <c r="H75" i="27"/>
  <c r="I75" i="27"/>
  <c r="J75" i="27"/>
  <c r="K75" i="27"/>
  <c r="L75" i="27"/>
  <c r="M75" i="27"/>
  <c r="N75" i="27"/>
  <c r="O75" i="27"/>
  <c r="P75" i="27"/>
  <c r="Q75" i="27"/>
  <c r="R75" i="27"/>
  <c r="S75" i="27"/>
  <c r="T75" i="27"/>
  <c r="U75" i="27"/>
  <c r="V75" i="27"/>
  <c r="W75" i="27"/>
  <c r="Y75" i="27"/>
  <c r="Z75" i="27"/>
  <c r="AA75" i="27"/>
  <c r="AB75" i="27"/>
  <c r="AC75" i="27"/>
  <c r="AD75" i="27"/>
  <c r="AE75" i="27"/>
  <c r="AF75" i="27"/>
  <c r="AG75" i="27"/>
  <c r="AH75" i="27"/>
  <c r="AI75" i="27"/>
  <c r="AJ75" i="27"/>
  <c r="AK75" i="27"/>
  <c r="AL75" i="27"/>
  <c r="AM75" i="27"/>
  <c r="AN75" i="27"/>
  <c r="AO75" i="27"/>
  <c r="B76" i="27"/>
  <c r="C76" i="27"/>
  <c r="D76" i="27"/>
  <c r="E76" i="27"/>
  <c r="F76" i="27"/>
  <c r="G76" i="27"/>
  <c r="H76" i="27"/>
  <c r="I76" i="27"/>
  <c r="J76" i="27"/>
  <c r="K76" i="27"/>
  <c r="L76" i="27"/>
  <c r="M76" i="27"/>
  <c r="N76" i="27"/>
  <c r="O76" i="27"/>
  <c r="P76" i="27"/>
  <c r="Q76" i="27"/>
  <c r="R76" i="27"/>
  <c r="S76" i="27"/>
  <c r="T76" i="27"/>
  <c r="U76" i="27"/>
  <c r="V76" i="27"/>
  <c r="W76" i="27"/>
  <c r="Y76" i="27"/>
  <c r="Z76" i="27"/>
  <c r="AA76" i="27"/>
  <c r="AB76" i="27"/>
  <c r="AC76" i="27"/>
  <c r="AD76" i="27"/>
  <c r="AE76" i="27"/>
  <c r="AF76" i="27"/>
  <c r="AG76" i="27"/>
  <c r="AH76" i="27"/>
  <c r="AI76" i="27"/>
  <c r="AJ76" i="27"/>
  <c r="AK76" i="27"/>
  <c r="AL76" i="27"/>
  <c r="AM76" i="27"/>
  <c r="AN76" i="27"/>
  <c r="AO76" i="27"/>
  <c r="B77" i="27"/>
  <c r="C77" i="27"/>
  <c r="D77" i="27"/>
  <c r="E77" i="27"/>
  <c r="F77" i="27"/>
  <c r="G77" i="27"/>
  <c r="H77" i="27"/>
  <c r="I77" i="27"/>
  <c r="J77" i="27"/>
  <c r="K77" i="27"/>
  <c r="L77" i="27"/>
  <c r="M77" i="27"/>
  <c r="N77" i="27"/>
  <c r="O77" i="27"/>
  <c r="P77" i="27"/>
  <c r="Q77" i="27"/>
  <c r="R77" i="27"/>
  <c r="S77" i="27"/>
  <c r="T77" i="27"/>
  <c r="U77" i="27"/>
  <c r="V77" i="27"/>
  <c r="W77" i="27"/>
  <c r="Y77" i="27"/>
  <c r="Z77" i="27"/>
  <c r="AA77" i="27"/>
  <c r="AB77" i="27"/>
  <c r="AC77" i="27"/>
  <c r="AD77" i="27"/>
  <c r="AE77" i="27"/>
  <c r="AF77" i="27"/>
  <c r="AG77" i="27"/>
  <c r="AH77" i="27"/>
  <c r="AI77" i="27"/>
  <c r="AJ77" i="27"/>
  <c r="AK77" i="27"/>
  <c r="AL77" i="27"/>
  <c r="AM77" i="27"/>
  <c r="AN77" i="27"/>
  <c r="AO77" i="27"/>
  <c r="B78" i="27"/>
  <c r="C78" i="27"/>
  <c r="D78" i="27"/>
  <c r="E78" i="27"/>
  <c r="F78" i="27"/>
  <c r="G78" i="27"/>
  <c r="H78" i="27"/>
  <c r="I78" i="27"/>
  <c r="J78" i="27"/>
  <c r="K78" i="27"/>
  <c r="L78" i="27"/>
  <c r="M78" i="27"/>
  <c r="N78" i="27"/>
  <c r="O78" i="27"/>
  <c r="P78" i="27"/>
  <c r="Q78" i="27"/>
  <c r="R78" i="27"/>
  <c r="S78" i="27"/>
  <c r="T78" i="27"/>
  <c r="U78" i="27"/>
  <c r="V78" i="27"/>
  <c r="W78" i="27"/>
  <c r="Y78" i="27"/>
  <c r="Z78" i="27"/>
  <c r="AA78" i="27"/>
  <c r="AB78" i="27"/>
  <c r="AC78" i="27"/>
  <c r="AD78" i="27"/>
  <c r="AE78" i="27"/>
  <c r="AF78" i="27"/>
  <c r="AG78" i="27"/>
  <c r="AH78" i="27"/>
  <c r="AI78" i="27"/>
  <c r="AJ78" i="27"/>
  <c r="AK78" i="27"/>
  <c r="AL78" i="27"/>
  <c r="AM78" i="27"/>
  <c r="AN78" i="27"/>
  <c r="AO78" i="27"/>
  <c r="B79" i="27"/>
  <c r="C79" i="27"/>
  <c r="D79" i="27"/>
  <c r="E79" i="27"/>
  <c r="F79" i="27"/>
  <c r="G79" i="27"/>
  <c r="H79" i="27"/>
  <c r="I79" i="27"/>
  <c r="J79" i="27"/>
  <c r="K79" i="27"/>
  <c r="L79" i="27"/>
  <c r="M79" i="27"/>
  <c r="N79" i="27"/>
  <c r="O79" i="27"/>
  <c r="P79" i="27"/>
  <c r="Q79" i="27"/>
  <c r="R79" i="27"/>
  <c r="S79" i="27"/>
  <c r="T79" i="27"/>
  <c r="U79" i="27"/>
  <c r="V79" i="27"/>
  <c r="W79" i="27"/>
  <c r="Y79" i="27"/>
  <c r="Z79" i="27"/>
  <c r="AA79" i="27"/>
  <c r="AB79" i="27"/>
  <c r="AC79" i="27"/>
  <c r="AD79" i="27"/>
  <c r="AE79" i="27"/>
  <c r="AF79" i="27"/>
  <c r="AG79" i="27"/>
  <c r="AH79" i="27"/>
  <c r="AI79" i="27"/>
  <c r="AJ79" i="27"/>
  <c r="AK79" i="27"/>
  <c r="AL79" i="27"/>
  <c r="AM79" i="27"/>
  <c r="AN79" i="27"/>
  <c r="AO79" i="27"/>
  <c r="B80" i="27"/>
  <c r="C80" i="27"/>
  <c r="D80" i="27"/>
  <c r="E80" i="27"/>
  <c r="F80" i="27"/>
  <c r="G80" i="27"/>
  <c r="H80" i="27"/>
  <c r="I80" i="27"/>
  <c r="J80" i="27"/>
  <c r="K80" i="27"/>
  <c r="L80" i="27"/>
  <c r="M80" i="27"/>
  <c r="N80" i="27"/>
  <c r="O80" i="27"/>
  <c r="P80" i="27"/>
  <c r="Q80" i="27"/>
  <c r="R80" i="27"/>
  <c r="S80" i="27"/>
  <c r="T80" i="27"/>
  <c r="U80" i="27"/>
  <c r="V80" i="27"/>
  <c r="W80" i="27"/>
  <c r="Y80" i="27"/>
  <c r="Z80" i="27"/>
  <c r="AA80" i="27"/>
  <c r="AB80" i="27"/>
  <c r="AC80" i="27"/>
  <c r="AD80" i="27"/>
  <c r="AE80" i="27"/>
  <c r="AF80" i="27"/>
  <c r="AG80" i="27"/>
  <c r="AH80" i="27"/>
  <c r="AI80" i="27"/>
  <c r="AJ80" i="27"/>
  <c r="AK80" i="27"/>
  <c r="AL80" i="27"/>
  <c r="AM80" i="27"/>
  <c r="AN80" i="27"/>
  <c r="AO80" i="27"/>
  <c r="B81" i="27"/>
  <c r="C81" i="27"/>
  <c r="D81" i="27"/>
  <c r="E81" i="27"/>
  <c r="F81" i="27"/>
  <c r="G81" i="27"/>
  <c r="H81" i="27"/>
  <c r="I81" i="27"/>
  <c r="J81" i="27"/>
  <c r="K81" i="27"/>
  <c r="L81" i="27"/>
  <c r="M81" i="27"/>
  <c r="N81" i="27"/>
  <c r="O81" i="27"/>
  <c r="P81" i="27"/>
  <c r="Q81" i="27"/>
  <c r="R81" i="27"/>
  <c r="S81" i="27"/>
  <c r="T81" i="27"/>
  <c r="U81" i="27"/>
  <c r="V81" i="27"/>
  <c r="W81" i="27"/>
  <c r="Y81" i="27"/>
  <c r="Z81" i="27"/>
  <c r="AA81" i="27"/>
  <c r="AB81" i="27"/>
  <c r="AC81" i="27"/>
  <c r="AD81" i="27"/>
  <c r="AE81" i="27"/>
  <c r="AF81" i="27"/>
  <c r="AG81" i="27"/>
  <c r="AH81" i="27"/>
  <c r="AI81" i="27"/>
  <c r="AJ81" i="27"/>
  <c r="AK81" i="27"/>
  <c r="AL81" i="27"/>
  <c r="AM81" i="27"/>
  <c r="AN81" i="27"/>
  <c r="AO81" i="27"/>
  <c r="B82" i="27"/>
  <c r="C82" i="27"/>
  <c r="D82" i="27"/>
  <c r="E82" i="27"/>
  <c r="F82" i="27"/>
  <c r="G82" i="27"/>
  <c r="H82" i="27"/>
  <c r="I82" i="27"/>
  <c r="J82" i="27"/>
  <c r="K82" i="27"/>
  <c r="L82" i="27"/>
  <c r="M82" i="27"/>
  <c r="N82" i="27"/>
  <c r="O82" i="27"/>
  <c r="P82" i="27"/>
  <c r="Q82" i="27"/>
  <c r="R82" i="27"/>
  <c r="S82" i="27"/>
  <c r="T82" i="27"/>
  <c r="U82" i="27"/>
  <c r="V82" i="27"/>
  <c r="W82" i="27"/>
  <c r="Y82" i="27"/>
  <c r="Z82" i="27"/>
  <c r="AA82" i="27"/>
  <c r="AB82" i="27"/>
  <c r="AC82" i="27"/>
  <c r="AD82" i="27"/>
  <c r="AE82" i="27"/>
  <c r="AF82" i="27"/>
  <c r="AG82" i="27"/>
  <c r="AH82" i="27"/>
  <c r="AI82" i="27"/>
  <c r="AJ82" i="27"/>
  <c r="AK82" i="27"/>
  <c r="AL82" i="27"/>
  <c r="AM82" i="27"/>
  <c r="AN82" i="27"/>
  <c r="AO82" i="27"/>
  <c r="B83" i="27"/>
  <c r="C83" i="27"/>
  <c r="D83" i="27"/>
  <c r="E83" i="27"/>
  <c r="F83" i="27"/>
  <c r="G83" i="27"/>
  <c r="H83" i="27"/>
  <c r="I83" i="27"/>
  <c r="J83" i="27"/>
  <c r="K83" i="27"/>
  <c r="L83" i="27"/>
  <c r="M83" i="27"/>
  <c r="N83" i="27"/>
  <c r="O83" i="27"/>
  <c r="P83" i="27"/>
  <c r="Q83" i="27"/>
  <c r="R83" i="27"/>
  <c r="S83" i="27"/>
  <c r="T83" i="27"/>
  <c r="U83" i="27"/>
  <c r="V83" i="27"/>
  <c r="W83" i="27"/>
  <c r="Y83" i="27"/>
  <c r="Z83" i="27"/>
  <c r="AA83" i="27"/>
  <c r="AB83" i="27"/>
  <c r="AC83" i="27"/>
  <c r="AD83" i="27"/>
  <c r="AE83" i="27"/>
  <c r="AF83" i="27"/>
  <c r="AG83" i="27"/>
  <c r="AH83" i="27"/>
  <c r="AI83" i="27"/>
  <c r="AJ83" i="27"/>
  <c r="AK83" i="27"/>
  <c r="AL83" i="27"/>
  <c r="AM83" i="27"/>
  <c r="AN83" i="27"/>
  <c r="AO83" i="27"/>
  <c r="B84" i="27"/>
  <c r="C84" i="27"/>
  <c r="D84" i="27"/>
  <c r="E84" i="27"/>
  <c r="F84" i="27"/>
  <c r="G84" i="27"/>
  <c r="H84" i="27"/>
  <c r="I84" i="27"/>
  <c r="J84" i="27"/>
  <c r="K84" i="27"/>
  <c r="L84" i="27"/>
  <c r="M84" i="27"/>
  <c r="N84" i="27"/>
  <c r="O84" i="27"/>
  <c r="P84" i="27"/>
  <c r="Q84" i="27"/>
  <c r="R84" i="27"/>
  <c r="S84" i="27"/>
  <c r="T84" i="27"/>
  <c r="U84" i="27"/>
  <c r="V84" i="27"/>
  <c r="W84" i="27"/>
  <c r="Y84" i="27"/>
  <c r="Z84" i="27"/>
  <c r="AA84" i="27"/>
  <c r="AB84" i="27"/>
  <c r="AC84" i="27"/>
  <c r="AD84" i="27"/>
  <c r="AE84" i="27"/>
  <c r="AF84" i="27"/>
  <c r="AG84" i="27"/>
  <c r="AH84" i="27"/>
  <c r="AI84" i="27"/>
  <c r="AJ84" i="27"/>
  <c r="AK84" i="27"/>
  <c r="AL84" i="27"/>
  <c r="AM84" i="27"/>
  <c r="AN84" i="27"/>
  <c r="AO84" i="27"/>
  <c r="B85" i="27"/>
  <c r="C85" i="27"/>
  <c r="D85" i="27"/>
  <c r="E85" i="27"/>
  <c r="F85" i="27"/>
  <c r="G85" i="27"/>
  <c r="H85" i="27"/>
  <c r="I85" i="27"/>
  <c r="J85" i="27"/>
  <c r="K85" i="27"/>
  <c r="L85" i="27"/>
  <c r="M85" i="27"/>
  <c r="N85" i="27"/>
  <c r="O85" i="27"/>
  <c r="P85" i="27"/>
  <c r="Q85" i="27"/>
  <c r="R85" i="27"/>
  <c r="S85" i="27"/>
  <c r="T85" i="27"/>
  <c r="U85" i="27"/>
  <c r="V85" i="27"/>
  <c r="W85" i="27"/>
  <c r="Y85" i="27"/>
  <c r="Z85" i="27"/>
  <c r="AA85" i="27"/>
  <c r="AB85" i="27"/>
  <c r="AC85" i="27"/>
  <c r="AD85" i="27"/>
  <c r="AE85" i="27"/>
  <c r="AF85" i="27"/>
  <c r="AG85" i="27"/>
  <c r="AH85" i="27"/>
  <c r="AI85" i="27"/>
  <c r="AJ85" i="27"/>
  <c r="AK85" i="27"/>
  <c r="AL85" i="27"/>
  <c r="AM85" i="27"/>
  <c r="AN85" i="27"/>
  <c r="AO85" i="27"/>
  <c r="B86" i="27"/>
  <c r="C86" i="27"/>
  <c r="D86" i="27"/>
  <c r="E86" i="27"/>
  <c r="F86" i="27"/>
  <c r="G86" i="27"/>
  <c r="H86" i="27"/>
  <c r="I86" i="27"/>
  <c r="J86" i="27"/>
  <c r="K86" i="27"/>
  <c r="L86" i="27"/>
  <c r="M86" i="27"/>
  <c r="N86" i="27"/>
  <c r="O86" i="27"/>
  <c r="P86" i="27"/>
  <c r="Q86" i="27"/>
  <c r="R86" i="27"/>
  <c r="S86" i="27"/>
  <c r="T86" i="27"/>
  <c r="U86" i="27"/>
  <c r="V86" i="27"/>
  <c r="W86" i="27"/>
  <c r="Y86" i="27"/>
  <c r="Z86" i="27"/>
  <c r="AA86" i="27"/>
  <c r="AB86" i="27"/>
  <c r="AC86" i="27"/>
  <c r="AD86" i="27"/>
  <c r="AE86" i="27"/>
  <c r="AF86" i="27"/>
  <c r="AG86" i="27"/>
  <c r="AH86" i="27"/>
  <c r="AI86" i="27"/>
  <c r="AJ86" i="27"/>
  <c r="AK86" i="27"/>
  <c r="AL86" i="27"/>
  <c r="AM86" i="27"/>
  <c r="AN86" i="27"/>
  <c r="AO86" i="27"/>
  <c r="B87" i="27"/>
  <c r="C87" i="27"/>
  <c r="D87" i="27"/>
  <c r="E87" i="27"/>
  <c r="F87" i="27"/>
  <c r="G87" i="27"/>
  <c r="H87" i="27"/>
  <c r="I87" i="27"/>
  <c r="J87" i="27"/>
  <c r="K87" i="27"/>
  <c r="L87" i="27"/>
  <c r="M87" i="27"/>
  <c r="N87" i="27"/>
  <c r="O87" i="27"/>
  <c r="P87" i="27"/>
  <c r="Q87" i="27"/>
  <c r="R87" i="27"/>
  <c r="S87" i="27"/>
  <c r="T87" i="27"/>
  <c r="U87" i="27"/>
  <c r="V87" i="27"/>
  <c r="W87" i="27"/>
  <c r="Y87" i="27"/>
  <c r="Z87" i="27"/>
  <c r="AA87" i="27"/>
  <c r="AB87" i="27"/>
  <c r="AC87" i="27"/>
  <c r="AD87" i="27"/>
  <c r="AE87" i="27"/>
  <c r="AF87" i="27"/>
  <c r="AG87" i="27"/>
  <c r="AH87" i="27"/>
  <c r="AI87" i="27"/>
  <c r="AJ87" i="27"/>
  <c r="AK87" i="27"/>
  <c r="AL87" i="27"/>
  <c r="AM87" i="27"/>
  <c r="AN87" i="27"/>
  <c r="AO87" i="27"/>
  <c r="B88" i="27"/>
  <c r="C88" i="27"/>
  <c r="D88" i="27"/>
  <c r="E88" i="27"/>
  <c r="F88" i="27"/>
  <c r="G88" i="27"/>
  <c r="H88" i="27"/>
  <c r="I88" i="27"/>
  <c r="J88" i="27"/>
  <c r="K88" i="27"/>
  <c r="L88" i="27"/>
  <c r="M88" i="27"/>
  <c r="N88" i="27"/>
  <c r="O88" i="27"/>
  <c r="P88" i="27"/>
  <c r="Q88" i="27"/>
  <c r="R88" i="27"/>
  <c r="S88" i="27"/>
  <c r="T88" i="27"/>
  <c r="U88" i="27"/>
  <c r="V88" i="27"/>
  <c r="W88" i="27"/>
  <c r="Y88" i="27"/>
  <c r="Z88" i="27"/>
  <c r="AA88" i="27"/>
  <c r="AB88" i="27"/>
  <c r="AC88" i="27"/>
  <c r="AD88" i="27"/>
  <c r="AE88" i="27"/>
  <c r="AF88" i="27"/>
  <c r="AG88" i="27"/>
  <c r="AH88" i="27"/>
  <c r="AI88" i="27"/>
  <c r="AJ88" i="27"/>
  <c r="AK88" i="27"/>
  <c r="AL88" i="27"/>
  <c r="AM88" i="27"/>
  <c r="AN88" i="27"/>
  <c r="AO88" i="27"/>
  <c r="B89" i="27"/>
  <c r="C89" i="27"/>
  <c r="D89" i="27"/>
  <c r="E89" i="27"/>
  <c r="F89" i="27"/>
  <c r="G89" i="27"/>
  <c r="H89" i="27"/>
  <c r="I89" i="27"/>
  <c r="J89" i="27"/>
  <c r="K89" i="27"/>
  <c r="L89" i="27"/>
  <c r="M89" i="27"/>
  <c r="N89" i="27"/>
  <c r="O89" i="27"/>
  <c r="P89" i="27"/>
  <c r="Q89" i="27"/>
  <c r="R89" i="27"/>
  <c r="S89" i="27"/>
  <c r="T89" i="27"/>
  <c r="U89" i="27"/>
  <c r="V89" i="27"/>
  <c r="W89" i="27"/>
  <c r="Y89" i="27"/>
  <c r="Z89" i="27"/>
  <c r="AA89" i="27"/>
  <c r="AB89" i="27"/>
  <c r="AC89" i="27"/>
  <c r="AD89" i="27"/>
  <c r="AE89" i="27"/>
  <c r="AF89" i="27"/>
  <c r="AG89" i="27"/>
  <c r="AH89" i="27"/>
  <c r="AI89" i="27"/>
  <c r="AJ89" i="27"/>
  <c r="AK89" i="27"/>
  <c r="AL89" i="27"/>
  <c r="AM89" i="27"/>
  <c r="AN89" i="27"/>
  <c r="AO89" i="27"/>
  <c r="B90" i="27"/>
  <c r="C90" i="27"/>
  <c r="D90" i="27"/>
  <c r="E90" i="27"/>
  <c r="F90" i="27"/>
  <c r="G90" i="27"/>
  <c r="H90" i="27"/>
  <c r="I90" i="27"/>
  <c r="J90" i="27"/>
  <c r="K90" i="27"/>
  <c r="L90" i="27"/>
  <c r="M90" i="27"/>
  <c r="N90" i="27"/>
  <c r="O90" i="27"/>
  <c r="P90" i="27"/>
  <c r="Q90" i="27"/>
  <c r="R90" i="27"/>
  <c r="S90" i="27"/>
  <c r="T90" i="27"/>
  <c r="U90" i="27"/>
  <c r="V90" i="27"/>
  <c r="W90" i="27"/>
  <c r="Y90" i="27"/>
  <c r="Z90" i="27"/>
  <c r="AA90" i="27"/>
  <c r="AB90" i="27"/>
  <c r="AC90" i="27"/>
  <c r="AD90" i="27"/>
  <c r="AE90" i="27"/>
  <c r="AF90" i="27"/>
  <c r="AG90" i="27"/>
  <c r="AH90" i="27"/>
  <c r="AI90" i="27"/>
  <c r="AJ90" i="27"/>
  <c r="AK90" i="27"/>
  <c r="AL90" i="27"/>
  <c r="AM90" i="27"/>
  <c r="AN90" i="27"/>
  <c r="AO90" i="27"/>
  <c r="B91" i="27"/>
  <c r="C91" i="27"/>
  <c r="D91" i="27"/>
  <c r="E91" i="27"/>
  <c r="F91" i="27"/>
  <c r="G91" i="27"/>
  <c r="H91" i="27"/>
  <c r="I91" i="27"/>
  <c r="J91" i="27"/>
  <c r="K91" i="27"/>
  <c r="L91" i="27"/>
  <c r="M91" i="27"/>
  <c r="N91" i="27"/>
  <c r="O91" i="27"/>
  <c r="P91" i="27"/>
  <c r="Q91" i="27"/>
  <c r="R91" i="27"/>
  <c r="S91" i="27"/>
  <c r="T91" i="27"/>
  <c r="U91" i="27"/>
  <c r="V91" i="27"/>
  <c r="W91" i="27"/>
  <c r="Y91" i="27"/>
  <c r="Z91" i="27"/>
  <c r="AA91" i="27"/>
  <c r="AB91" i="27"/>
  <c r="AC91" i="27"/>
  <c r="AD91" i="27"/>
  <c r="AE91" i="27"/>
  <c r="AF91" i="27"/>
  <c r="AG91" i="27"/>
  <c r="AH91" i="27"/>
  <c r="AI91" i="27"/>
  <c r="AJ91" i="27"/>
  <c r="AK91" i="27"/>
  <c r="AL91" i="27"/>
  <c r="AM91" i="27"/>
  <c r="AN91" i="27"/>
  <c r="AO91" i="27"/>
  <c r="B92" i="27"/>
  <c r="C92" i="27"/>
  <c r="D92" i="27"/>
  <c r="E92" i="27"/>
  <c r="F92" i="27"/>
  <c r="G92" i="27"/>
  <c r="H92" i="27"/>
  <c r="I92" i="27"/>
  <c r="J92" i="27"/>
  <c r="K92" i="27"/>
  <c r="L92" i="27"/>
  <c r="M92" i="27"/>
  <c r="N92" i="27"/>
  <c r="O92" i="27"/>
  <c r="P92" i="27"/>
  <c r="Q92" i="27"/>
  <c r="R92" i="27"/>
  <c r="S92" i="27"/>
  <c r="T92" i="27"/>
  <c r="U92" i="27"/>
  <c r="V92" i="27"/>
  <c r="W92" i="27"/>
  <c r="Y92" i="27"/>
  <c r="Z92" i="27"/>
  <c r="AA92" i="27"/>
  <c r="AB92" i="27"/>
  <c r="AC92" i="27"/>
  <c r="AD92" i="27"/>
  <c r="AE92" i="27"/>
  <c r="AF92" i="27"/>
  <c r="AG92" i="27"/>
  <c r="AH92" i="27"/>
  <c r="AI92" i="27"/>
  <c r="AJ92" i="27"/>
  <c r="AK92" i="27"/>
  <c r="AL92" i="27"/>
  <c r="AM92" i="27"/>
  <c r="AN92" i="27"/>
  <c r="AO92" i="27"/>
  <c r="B93" i="27"/>
  <c r="C93" i="27"/>
  <c r="D93" i="27"/>
  <c r="E93" i="27"/>
  <c r="F93" i="27"/>
  <c r="G93" i="27"/>
  <c r="H93" i="27"/>
  <c r="I93" i="27"/>
  <c r="J93" i="27"/>
  <c r="K93" i="27"/>
  <c r="L93" i="27"/>
  <c r="M93" i="27"/>
  <c r="N93" i="27"/>
  <c r="O93" i="27"/>
  <c r="P93" i="27"/>
  <c r="Q93" i="27"/>
  <c r="R93" i="27"/>
  <c r="S93" i="27"/>
  <c r="T93" i="27"/>
  <c r="U93" i="27"/>
  <c r="V93" i="27"/>
  <c r="W93" i="27"/>
  <c r="Y93" i="27"/>
  <c r="Z93" i="27"/>
  <c r="AA93" i="27"/>
  <c r="AB93" i="27"/>
  <c r="AC93" i="27"/>
  <c r="AD93" i="27"/>
  <c r="AE93" i="27"/>
  <c r="AF93" i="27"/>
  <c r="AG93" i="27"/>
  <c r="AH93" i="27"/>
  <c r="AI93" i="27"/>
  <c r="AJ93" i="27"/>
  <c r="AK93" i="27"/>
  <c r="AL93" i="27"/>
  <c r="AM93" i="27"/>
  <c r="AN93" i="27"/>
  <c r="AO93" i="27"/>
  <c r="B94" i="27"/>
  <c r="C94" i="27"/>
  <c r="D94" i="27"/>
  <c r="E94" i="27"/>
  <c r="F94" i="27"/>
  <c r="G94" i="27"/>
  <c r="H94" i="27"/>
  <c r="I94" i="27"/>
  <c r="J94" i="27"/>
  <c r="K94" i="27"/>
  <c r="L94" i="27"/>
  <c r="M94" i="27"/>
  <c r="N94" i="27"/>
  <c r="O94" i="27"/>
  <c r="P94" i="27"/>
  <c r="Q94" i="27"/>
  <c r="R94" i="27"/>
  <c r="S94" i="27"/>
  <c r="T94" i="27"/>
  <c r="U94" i="27"/>
  <c r="V94" i="27"/>
  <c r="W94" i="27"/>
  <c r="Y94" i="27"/>
  <c r="Z94" i="27"/>
  <c r="AA94" i="27"/>
  <c r="AB94" i="27"/>
  <c r="AC94" i="27"/>
  <c r="AD94" i="27"/>
  <c r="AE94" i="27"/>
  <c r="AF94" i="27"/>
  <c r="AG94" i="27"/>
  <c r="AH94" i="27"/>
  <c r="AI94" i="27"/>
  <c r="AJ94" i="27"/>
  <c r="AK94" i="27"/>
  <c r="AL94" i="27"/>
  <c r="AM94" i="27"/>
  <c r="AN94" i="27"/>
  <c r="AO94" i="27"/>
  <c r="B95" i="27"/>
  <c r="C95" i="27"/>
  <c r="D95" i="27"/>
  <c r="E95" i="27"/>
  <c r="F95" i="27"/>
  <c r="G95" i="27"/>
  <c r="H95" i="27"/>
  <c r="I95" i="27"/>
  <c r="J95" i="27"/>
  <c r="K95" i="27"/>
  <c r="L95" i="27"/>
  <c r="M95" i="27"/>
  <c r="N95" i="27"/>
  <c r="O95" i="27"/>
  <c r="P95" i="27"/>
  <c r="Q95" i="27"/>
  <c r="R95" i="27"/>
  <c r="S95" i="27"/>
  <c r="T95" i="27"/>
  <c r="U95" i="27"/>
  <c r="V95" i="27"/>
  <c r="W95" i="27"/>
  <c r="Y95" i="27"/>
  <c r="Z95" i="27"/>
  <c r="AA95" i="27"/>
  <c r="AB95" i="27"/>
  <c r="AC95" i="27"/>
  <c r="AD95" i="27"/>
  <c r="AE95" i="27"/>
  <c r="AF95" i="27"/>
  <c r="AG95" i="27"/>
  <c r="AH95" i="27"/>
  <c r="AI95" i="27"/>
  <c r="AJ95" i="27"/>
  <c r="AK95" i="27"/>
  <c r="AL95" i="27"/>
  <c r="AM95" i="27"/>
  <c r="AN95" i="27"/>
  <c r="AO95" i="27"/>
  <c r="B96" i="27"/>
  <c r="C96" i="27"/>
  <c r="D96" i="27"/>
  <c r="E96" i="27"/>
  <c r="F96" i="27"/>
  <c r="G96" i="27"/>
  <c r="H96" i="27"/>
  <c r="I96" i="27"/>
  <c r="J96" i="27"/>
  <c r="K96" i="27"/>
  <c r="L96" i="27"/>
  <c r="M96" i="27"/>
  <c r="N96" i="27"/>
  <c r="O96" i="27"/>
  <c r="P96" i="27"/>
  <c r="Q96" i="27"/>
  <c r="R96" i="27"/>
  <c r="S96" i="27"/>
  <c r="T96" i="27"/>
  <c r="U96" i="27"/>
  <c r="V96" i="27"/>
  <c r="W96" i="27"/>
  <c r="Y96" i="27"/>
  <c r="Z96" i="27"/>
  <c r="AA96" i="27"/>
  <c r="AB96" i="27"/>
  <c r="AC96" i="27"/>
  <c r="AD96" i="27"/>
  <c r="AE96" i="27"/>
  <c r="AF96" i="27"/>
  <c r="AG96" i="27"/>
  <c r="AH96" i="27"/>
  <c r="AI96" i="27"/>
  <c r="AJ96" i="27"/>
  <c r="AK96" i="27"/>
  <c r="AL96" i="27"/>
  <c r="AM96" i="27"/>
  <c r="AN96" i="27"/>
  <c r="AO96" i="27"/>
  <c r="B97" i="27"/>
  <c r="C97" i="27"/>
  <c r="D97" i="27"/>
  <c r="E97" i="27"/>
  <c r="F97" i="27"/>
  <c r="G97" i="27"/>
  <c r="H97" i="27"/>
  <c r="I97" i="27"/>
  <c r="J97" i="27"/>
  <c r="K97" i="27"/>
  <c r="L97" i="27"/>
  <c r="M97" i="27"/>
  <c r="N97" i="27"/>
  <c r="O97" i="27"/>
  <c r="P97" i="27"/>
  <c r="Q97" i="27"/>
  <c r="R97" i="27"/>
  <c r="S97" i="27"/>
  <c r="T97" i="27"/>
  <c r="U97" i="27"/>
  <c r="V97" i="27"/>
  <c r="W97" i="27"/>
  <c r="Y97" i="27"/>
  <c r="Z97" i="27"/>
  <c r="AA97" i="27"/>
  <c r="AB97" i="27"/>
  <c r="AC97" i="27"/>
  <c r="AD97" i="27"/>
  <c r="AE97" i="27"/>
  <c r="AF97" i="27"/>
  <c r="AG97" i="27"/>
  <c r="AH97" i="27"/>
  <c r="AI97" i="27"/>
  <c r="AJ97" i="27"/>
  <c r="AK97" i="27"/>
  <c r="AL97" i="27"/>
  <c r="AM97" i="27"/>
  <c r="AN97" i="27"/>
  <c r="AO97" i="27"/>
  <c r="B98" i="27"/>
  <c r="C98" i="27"/>
  <c r="D98" i="27"/>
  <c r="E98" i="27"/>
  <c r="F98" i="27"/>
  <c r="G98" i="27"/>
  <c r="H98" i="27"/>
  <c r="I98" i="27"/>
  <c r="J98" i="27"/>
  <c r="K98" i="27"/>
  <c r="L98" i="27"/>
  <c r="M98" i="27"/>
  <c r="N98" i="27"/>
  <c r="O98" i="27"/>
  <c r="P98" i="27"/>
  <c r="Q98" i="27"/>
  <c r="R98" i="27"/>
  <c r="S98" i="27"/>
  <c r="T98" i="27"/>
  <c r="U98" i="27"/>
  <c r="V98" i="27"/>
  <c r="W98" i="27"/>
  <c r="Y98" i="27"/>
  <c r="Z98" i="27"/>
  <c r="AA98" i="27"/>
  <c r="AB98" i="27"/>
  <c r="AC98" i="27"/>
  <c r="AD98" i="27"/>
  <c r="AE98" i="27"/>
  <c r="AF98" i="27"/>
  <c r="AG98" i="27"/>
  <c r="AH98" i="27"/>
  <c r="AI98" i="27"/>
  <c r="AJ98" i="27"/>
  <c r="AK98" i="27"/>
  <c r="AL98" i="27"/>
  <c r="AM98" i="27"/>
  <c r="AN98" i="27"/>
  <c r="AO98" i="27"/>
  <c r="B99" i="27"/>
  <c r="C99" i="27"/>
  <c r="D99" i="27"/>
  <c r="E99" i="27"/>
  <c r="F99" i="27"/>
  <c r="G99" i="27"/>
  <c r="H99" i="27"/>
  <c r="I99" i="27"/>
  <c r="J99" i="27"/>
  <c r="K99" i="27"/>
  <c r="L99" i="27"/>
  <c r="M99" i="27"/>
  <c r="N99" i="27"/>
  <c r="O99" i="27"/>
  <c r="P99" i="27"/>
  <c r="Q99" i="27"/>
  <c r="R99" i="27"/>
  <c r="S99" i="27"/>
  <c r="T99" i="27"/>
  <c r="U99" i="27"/>
  <c r="V99" i="27"/>
  <c r="W99" i="27"/>
  <c r="Y99" i="27"/>
  <c r="Z99" i="27"/>
  <c r="AA99" i="27"/>
  <c r="AB99" i="27"/>
  <c r="AC99" i="27"/>
  <c r="AD99" i="27"/>
  <c r="AE99" i="27"/>
  <c r="AF99" i="27"/>
  <c r="AG99" i="27"/>
  <c r="AH99" i="27"/>
  <c r="AI99" i="27"/>
  <c r="AJ99" i="27"/>
  <c r="AK99" i="27"/>
  <c r="AL99" i="27"/>
  <c r="AM99" i="27"/>
  <c r="AN99" i="27"/>
  <c r="AO99" i="27"/>
  <c r="B100" i="27"/>
  <c r="C100" i="27"/>
  <c r="D100" i="27"/>
  <c r="E100" i="27"/>
  <c r="F100" i="27"/>
  <c r="G100" i="27"/>
  <c r="H100" i="27"/>
  <c r="I100" i="27"/>
  <c r="J100" i="27"/>
  <c r="K100" i="27"/>
  <c r="L100" i="27"/>
  <c r="M100" i="27"/>
  <c r="N100" i="27"/>
  <c r="O100" i="27"/>
  <c r="P100" i="27"/>
  <c r="Q100" i="27"/>
  <c r="R100" i="27"/>
  <c r="S100" i="27"/>
  <c r="T100" i="27"/>
  <c r="U100" i="27"/>
  <c r="V100" i="27"/>
  <c r="W100" i="27"/>
  <c r="Y100" i="27"/>
  <c r="Z100" i="27"/>
  <c r="AA100" i="27"/>
  <c r="AB100" i="27"/>
  <c r="AC100" i="27"/>
  <c r="AD100" i="27"/>
  <c r="AE100" i="27"/>
  <c r="AF100" i="27"/>
  <c r="AG100" i="27"/>
  <c r="AH100" i="27"/>
  <c r="AI100" i="27"/>
  <c r="AJ100" i="27"/>
  <c r="AK100" i="27"/>
  <c r="AL100" i="27"/>
  <c r="AM100" i="27"/>
  <c r="AN100" i="27"/>
  <c r="AO100" i="27"/>
  <c r="B101" i="27"/>
  <c r="C101" i="27"/>
  <c r="D101" i="27"/>
  <c r="E101" i="27"/>
  <c r="F101" i="27"/>
  <c r="G101" i="27"/>
  <c r="H101" i="27"/>
  <c r="I101" i="27"/>
  <c r="J101" i="27"/>
  <c r="K101" i="27"/>
  <c r="L101" i="27"/>
  <c r="M101" i="27"/>
  <c r="N101" i="27"/>
  <c r="O101" i="27"/>
  <c r="P101" i="27"/>
  <c r="Q101" i="27"/>
  <c r="R101" i="27"/>
  <c r="S101" i="27"/>
  <c r="T101" i="27"/>
  <c r="U101" i="27"/>
  <c r="V101" i="27"/>
  <c r="W101" i="27"/>
  <c r="Y101" i="27"/>
  <c r="Z101" i="27"/>
  <c r="AA101" i="27"/>
  <c r="AB101" i="27"/>
  <c r="AC101" i="27"/>
  <c r="AD101" i="27"/>
  <c r="AE101" i="27"/>
  <c r="AF101" i="27"/>
  <c r="AG101" i="27"/>
  <c r="AH101" i="27"/>
  <c r="AI101" i="27"/>
  <c r="AJ101" i="27"/>
  <c r="AK101" i="27"/>
  <c r="AL101" i="27"/>
  <c r="AM101" i="27"/>
  <c r="AN101" i="27"/>
  <c r="AO101" i="27"/>
  <c r="B102" i="27"/>
  <c r="C102" i="27"/>
  <c r="D102" i="27"/>
  <c r="E102" i="27"/>
  <c r="F102" i="27"/>
  <c r="G102" i="27"/>
  <c r="H102" i="27"/>
  <c r="I102" i="27"/>
  <c r="J102" i="27"/>
  <c r="K102" i="27"/>
  <c r="L102" i="27"/>
  <c r="M102" i="27"/>
  <c r="N102" i="27"/>
  <c r="O102" i="27"/>
  <c r="P102" i="27"/>
  <c r="Q102" i="27"/>
  <c r="R102" i="27"/>
  <c r="S102" i="27"/>
  <c r="T102" i="27"/>
  <c r="U102" i="27"/>
  <c r="V102" i="27"/>
  <c r="W102" i="27"/>
  <c r="Y102" i="27"/>
  <c r="Z102" i="27"/>
  <c r="AA102" i="27"/>
  <c r="AB102" i="27"/>
  <c r="AC102" i="27"/>
  <c r="AD102" i="27"/>
  <c r="AE102" i="27"/>
  <c r="AF102" i="27"/>
  <c r="AG102" i="27"/>
  <c r="AH102" i="27"/>
  <c r="AI102" i="27"/>
  <c r="AJ102" i="27"/>
  <c r="AK102" i="27"/>
  <c r="AL102" i="27"/>
  <c r="AM102" i="27"/>
  <c r="AN102" i="27"/>
  <c r="AO102" i="27"/>
  <c r="B103" i="27"/>
  <c r="C103" i="27"/>
  <c r="D103" i="27"/>
  <c r="E103" i="27"/>
  <c r="F103" i="27"/>
  <c r="G103" i="27"/>
  <c r="H103" i="27"/>
  <c r="I103" i="27"/>
  <c r="J103" i="27"/>
  <c r="K103" i="27"/>
  <c r="L103" i="27"/>
  <c r="M103" i="27"/>
  <c r="N103" i="27"/>
  <c r="O103" i="27"/>
  <c r="P103" i="27"/>
  <c r="Q103" i="27"/>
  <c r="R103" i="27"/>
  <c r="S103" i="27"/>
  <c r="T103" i="27"/>
  <c r="U103" i="27"/>
  <c r="V103" i="27"/>
  <c r="W103" i="27"/>
  <c r="Y103" i="27"/>
  <c r="Z103" i="27"/>
  <c r="AA103" i="27"/>
  <c r="AB103" i="27"/>
  <c r="AC103" i="27"/>
  <c r="AD103" i="27"/>
  <c r="AE103" i="27"/>
  <c r="AF103" i="27"/>
  <c r="AG103" i="27"/>
  <c r="AH103" i="27"/>
  <c r="AI103" i="27"/>
  <c r="AJ103" i="27"/>
  <c r="AK103" i="27"/>
  <c r="AL103" i="27"/>
  <c r="AM103" i="27"/>
  <c r="AN103" i="27"/>
  <c r="AO103" i="27"/>
  <c r="B104" i="27"/>
  <c r="C104" i="27"/>
  <c r="D104" i="27"/>
  <c r="E104" i="27"/>
  <c r="F104" i="27"/>
  <c r="G104" i="27"/>
  <c r="H104" i="27"/>
  <c r="I104" i="27"/>
  <c r="J104" i="27"/>
  <c r="K104" i="27"/>
  <c r="L104" i="27"/>
  <c r="M104" i="27"/>
  <c r="N104" i="27"/>
  <c r="O104" i="27"/>
  <c r="P104" i="27"/>
  <c r="Q104" i="27"/>
  <c r="R104" i="27"/>
  <c r="S104" i="27"/>
  <c r="T104" i="27"/>
  <c r="U104" i="27"/>
  <c r="V104" i="27"/>
  <c r="W104" i="27"/>
  <c r="Y104" i="27"/>
  <c r="Z104" i="27"/>
  <c r="AA104" i="27"/>
  <c r="AB104" i="27"/>
  <c r="AC104" i="27"/>
  <c r="AD104" i="27"/>
  <c r="AE104" i="27"/>
  <c r="AF104" i="27"/>
  <c r="AG104" i="27"/>
  <c r="AH104" i="27"/>
  <c r="AI104" i="27"/>
  <c r="AJ104" i="27"/>
  <c r="AK104" i="27"/>
  <c r="AL104" i="27"/>
  <c r="AM104" i="27"/>
  <c r="AN104" i="27"/>
  <c r="AO104" i="27"/>
  <c r="B105" i="27"/>
  <c r="C105" i="27"/>
  <c r="D105" i="27"/>
  <c r="E105" i="27"/>
  <c r="F105" i="27"/>
  <c r="G105" i="27"/>
  <c r="H105" i="27"/>
  <c r="I105" i="27"/>
  <c r="J105" i="27"/>
  <c r="K105" i="27"/>
  <c r="L105" i="27"/>
  <c r="M105" i="27"/>
  <c r="N105" i="27"/>
  <c r="O105" i="27"/>
  <c r="P105" i="27"/>
  <c r="Q105" i="27"/>
  <c r="R105" i="27"/>
  <c r="S105" i="27"/>
  <c r="T105" i="27"/>
  <c r="U105" i="27"/>
  <c r="V105" i="27"/>
  <c r="W105" i="27"/>
  <c r="Y105" i="27"/>
  <c r="Z105" i="27"/>
  <c r="AA105" i="27"/>
  <c r="AB105" i="27"/>
  <c r="AC105" i="27"/>
  <c r="AD105" i="27"/>
  <c r="AE105" i="27"/>
  <c r="AF105" i="27"/>
  <c r="AG105" i="27"/>
  <c r="AH105" i="27"/>
  <c r="AI105" i="27"/>
  <c r="AJ105" i="27"/>
  <c r="AK105" i="27"/>
  <c r="AL105" i="27"/>
  <c r="AM105" i="27"/>
  <c r="AN105" i="27"/>
  <c r="AO105" i="27"/>
  <c r="B106" i="27"/>
  <c r="C106" i="27"/>
  <c r="D106" i="27"/>
  <c r="E106" i="27"/>
  <c r="F106" i="27"/>
  <c r="G106" i="27"/>
  <c r="H106" i="27"/>
  <c r="I106" i="27"/>
  <c r="J106" i="27"/>
  <c r="K106" i="27"/>
  <c r="L106" i="27"/>
  <c r="M106" i="27"/>
  <c r="N106" i="27"/>
  <c r="O106" i="27"/>
  <c r="P106" i="27"/>
  <c r="Q106" i="27"/>
  <c r="R106" i="27"/>
  <c r="S106" i="27"/>
  <c r="T106" i="27"/>
  <c r="U106" i="27"/>
  <c r="V106" i="27"/>
  <c r="W106" i="27"/>
  <c r="Y106" i="27"/>
  <c r="Z106" i="27"/>
  <c r="AA106" i="27"/>
  <c r="AB106" i="27"/>
  <c r="AC106" i="27"/>
  <c r="AD106" i="27"/>
  <c r="AE106" i="27"/>
  <c r="AF106" i="27"/>
  <c r="AG106" i="27"/>
  <c r="AH106" i="27"/>
  <c r="AI106" i="27"/>
  <c r="AJ106" i="27"/>
  <c r="AK106" i="27"/>
  <c r="AL106" i="27"/>
  <c r="AM106" i="27"/>
  <c r="AN106" i="27"/>
  <c r="AO106" i="27"/>
  <c r="B107" i="27"/>
  <c r="C107" i="27"/>
  <c r="D107" i="27"/>
  <c r="E107" i="27"/>
  <c r="F107" i="27"/>
  <c r="G107" i="27"/>
  <c r="H107" i="27"/>
  <c r="I107" i="27"/>
  <c r="J107" i="27"/>
  <c r="K107" i="27"/>
  <c r="L107" i="27"/>
  <c r="M107" i="27"/>
  <c r="N107" i="27"/>
  <c r="O107" i="27"/>
  <c r="P107" i="27"/>
  <c r="Q107" i="27"/>
  <c r="R107" i="27"/>
  <c r="S107" i="27"/>
  <c r="T107" i="27"/>
  <c r="U107" i="27"/>
  <c r="V107" i="27"/>
  <c r="W107" i="27"/>
  <c r="Y107" i="27"/>
  <c r="Z107" i="27"/>
  <c r="AA107" i="27"/>
  <c r="AB107" i="27"/>
  <c r="AC107" i="27"/>
  <c r="AD107" i="27"/>
  <c r="AE107" i="27"/>
  <c r="AF107" i="27"/>
  <c r="AG107" i="27"/>
  <c r="AH107" i="27"/>
  <c r="AI107" i="27"/>
  <c r="AJ107" i="27"/>
  <c r="AK107" i="27"/>
  <c r="AL107" i="27"/>
  <c r="AM107" i="27"/>
  <c r="AN107" i="27"/>
  <c r="AO107" i="27"/>
  <c r="B108" i="27"/>
  <c r="C108" i="27"/>
  <c r="D108" i="27"/>
  <c r="E108" i="27"/>
  <c r="F108" i="27"/>
  <c r="G108" i="27"/>
  <c r="H108" i="27"/>
  <c r="I108" i="27"/>
  <c r="J108" i="27"/>
  <c r="K108" i="27"/>
  <c r="L108" i="27"/>
  <c r="M108" i="27"/>
  <c r="N108" i="27"/>
  <c r="O108" i="27"/>
  <c r="P108" i="27"/>
  <c r="Q108" i="27"/>
  <c r="R108" i="27"/>
  <c r="S108" i="27"/>
  <c r="T108" i="27"/>
  <c r="U108" i="27"/>
  <c r="V108" i="27"/>
  <c r="W108" i="27"/>
  <c r="Y108" i="27"/>
  <c r="Z108" i="27"/>
  <c r="AA108" i="27"/>
  <c r="AB108" i="27"/>
  <c r="AC108" i="27"/>
  <c r="AD108" i="27"/>
  <c r="AE108" i="27"/>
  <c r="AF108" i="27"/>
  <c r="AG108" i="27"/>
  <c r="AH108" i="27"/>
  <c r="AI108" i="27"/>
  <c r="AJ108" i="27"/>
  <c r="AK108" i="27"/>
  <c r="AL108" i="27"/>
  <c r="AM108" i="27"/>
  <c r="AN108" i="27"/>
  <c r="AO108" i="27"/>
  <c r="B109" i="27"/>
  <c r="C109" i="27"/>
  <c r="D109" i="27"/>
  <c r="E109" i="27"/>
  <c r="F109" i="27"/>
  <c r="G109" i="27"/>
  <c r="H109" i="27"/>
  <c r="I109" i="27"/>
  <c r="J109" i="27"/>
  <c r="K109" i="27"/>
  <c r="L109" i="27"/>
  <c r="M109" i="27"/>
  <c r="N109" i="27"/>
  <c r="O109" i="27"/>
  <c r="P109" i="27"/>
  <c r="Q109" i="27"/>
  <c r="R109" i="27"/>
  <c r="S109" i="27"/>
  <c r="T109" i="27"/>
  <c r="U109" i="27"/>
  <c r="V109" i="27"/>
  <c r="W109" i="27"/>
  <c r="Y109" i="27"/>
  <c r="Z109" i="27"/>
  <c r="AA109" i="27"/>
  <c r="AB109" i="27"/>
  <c r="AC109" i="27"/>
  <c r="AD109" i="27"/>
  <c r="AE109" i="27"/>
  <c r="AF109" i="27"/>
  <c r="AG109" i="27"/>
  <c r="AH109" i="27"/>
  <c r="AI109" i="27"/>
  <c r="AJ109" i="27"/>
  <c r="AK109" i="27"/>
  <c r="AL109" i="27"/>
  <c r="AM109" i="27"/>
  <c r="AN109" i="27"/>
  <c r="AO109" i="27"/>
  <c r="B110" i="27"/>
  <c r="C110" i="27"/>
  <c r="D110" i="27"/>
  <c r="E110" i="27"/>
  <c r="F110" i="27"/>
  <c r="G110" i="27"/>
  <c r="H110" i="27"/>
  <c r="I110" i="27"/>
  <c r="J110" i="27"/>
  <c r="K110" i="27"/>
  <c r="L110" i="27"/>
  <c r="M110" i="27"/>
  <c r="N110" i="27"/>
  <c r="O110" i="27"/>
  <c r="P110" i="27"/>
  <c r="Q110" i="27"/>
  <c r="R110" i="27"/>
  <c r="S110" i="27"/>
  <c r="T110" i="27"/>
  <c r="U110" i="27"/>
  <c r="V110" i="27"/>
  <c r="W110" i="27"/>
  <c r="Y110" i="27"/>
  <c r="Z110" i="27"/>
  <c r="AA110" i="27"/>
  <c r="AB110" i="27"/>
  <c r="AC110" i="27"/>
  <c r="AD110" i="27"/>
  <c r="AE110" i="27"/>
  <c r="AF110" i="27"/>
  <c r="AG110" i="27"/>
  <c r="AH110" i="27"/>
  <c r="AI110" i="27"/>
  <c r="AJ110" i="27"/>
  <c r="AK110" i="27"/>
  <c r="AL110" i="27"/>
  <c r="AM110" i="27"/>
  <c r="AN110" i="27"/>
  <c r="AO110" i="27"/>
  <c r="B111" i="27"/>
  <c r="C111" i="27"/>
  <c r="D111" i="27"/>
  <c r="E111" i="27"/>
  <c r="F111" i="27"/>
  <c r="G111" i="27"/>
  <c r="H111" i="27"/>
  <c r="I111" i="27"/>
  <c r="J111" i="27"/>
  <c r="K111" i="27"/>
  <c r="L111" i="27"/>
  <c r="M111" i="27"/>
  <c r="N111" i="27"/>
  <c r="O111" i="27"/>
  <c r="P111" i="27"/>
  <c r="Q111" i="27"/>
  <c r="R111" i="27"/>
  <c r="S111" i="27"/>
  <c r="T111" i="27"/>
  <c r="U111" i="27"/>
  <c r="V111" i="27"/>
  <c r="W111" i="27"/>
  <c r="Y111" i="27"/>
  <c r="Z111" i="27"/>
  <c r="AA111" i="27"/>
  <c r="AB111" i="27"/>
  <c r="AC111" i="27"/>
  <c r="AD111" i="27"/>
  <c r="AE111" i="27"/>
  <c r="AF111" i="27"/>
  <c r="AG111" i="27"/>
  <c r="AH111" i="27"/>
  <c r="AI111" i="27"/>
  <c r="AJ111" i="27"/>
  <c r="AK111" i="27"/>
  <c r="AL111" i="27"/>
  <c r="AM111" i="27"/>
  <c r="AN111" i="27"/>
  <c r="AO111" i="27"/>
  <c r="B112" i="27"/>
  <c r="C112" i="27"/>
  <c r="D112" i="27"/>
  <c r="E112" i="27"/>
  <c r="F112" i="27"/>
  <c r="G112" i="27"/>
  <c r="H112" i="27"/>
  <c r="I112" i="27"/>
  <c r="J112" i="27"/>
  <c r="K112" i="27"/>
  <c r="L112" i="27"/>
  <c r="M112" i="27"/>
  <c r="N112" i="27"/>
  <c r="O112" i="27"/>
  <c r="P112" i="27"/>
  <c r="Q112" i="27"/>
  <c r="R112" i="27"/>
  <c r="S112" i="27"/>
  <c r="T112" i="27"/>
  <c r="U112" i="27"/>
  <c r="V112" i="27"/>
  <c r="W112" i="27"/>
  <c r="Y112" i="27"/>
  <c r="Z112" i="27"/>
  <c r="AA112" i="27"/>
  <c r="AB112" i="27"/>
  <c r="AC112" i="27"/>
  <c r="AD112" i="27"/>
  <c r="AE112" i="27"/>
  <c r="AF112" i="27"/>
  <c r="AG112" i="27"/>
  <c r="AH112" i="27"/>
  <c r="AI112" i="27"/>
  <c r="AJ112" i="27"/>
  <c r="AK112" i="27"/>
  <c r="AL112" i="27"/>
  <c r="AM112" i="27"/>
  <c r="AN112" i="27"/>
  <c r="AO112" i="27"/>
  <c r="B113" i="27"/>
  <c r="C113" i="27"/>
  <c r="D113" i="27"/>
  <c r="E113" i="27"/>
  <c r="F113" i="27"/>
  <c r="G113" i="27"/>
  <c r="H113" i="27"/>
  <c r="I113" i="27"/>
  <c r="J113" i="27"/>
  <c r="K113" i="27"/>
  <c r="L113" i="27"/>
  <c r="M113" i="27"/>
  <c r="N113" i="27"/>
  <c r="O113" i="27"/>
  <c r="P113" i="27"/>
  <c r="Q113" i="27"/>
  <c r="R113" i="27"/>
  <c r="S113" i="27"/>
  <c r="T113" i="27"/>
  <c r="U113" i="27"/>
  <c r="V113" i="27"/>
  <c r="W113" i="27"/>
  <c r="Y113" i="27"/>
  <c r="Z113" i="27"/>
  <c r="AA113" i="27"/>
  <c r="AB113" i="27"/>
  <c r="AC113" i="27"/>
  <c r="AD113" i="27"/>
  <c r="AE113" i="27"/>
  <c r="AF113" i="27"/>
  <c r="AG113" i="27"/>
  <c r="AH113" i="27"/>
  <c r="AI113" i="27"/>
  <c r="AJ113" i="27"/>
  <c r="AK113" i="27"/>
  <c r="AL113" i="27"/>
  <c r="AM113" i="27"/>
  <c r="AN113" i="27"/>
  <c r="AO113" i="27"/>
  <c r="B114" i="27"/>
  <c r="C114" i="27"/>
  <c r="D114" i="27"/>
  <c r="E114" i="27"/>
  <c r="F114" i="27"/>
  <c r="G114" i="27"/>
  <c r="H114" i="27"/>
  <c r="I114" i="27"/>
  <c r="J114" i="27"/>
  <c r="K114" i="27"/>
  <c r="L114" i="27"/>
  <c r="M114" i="27"/>
  <c r="N114" i="27"/>
  <c r="O114" i="27"/>
  <c r="P114" i="27"/>
  <c r="Q114" i="27"/>
  <c r="R114" i="27"/>
  <c r="S114" i="27"/>
  <c r="T114" i="27"/>
  <c r="U114" i="27"/>
  <c r="V114" i="27"/>
  <c r="W114" i="27"/>
  <c r="Y114" i="27"/>
  <c r="Z114" i="27"/>
  <c r="AA114" i="27"/>
  <c r="AB114" i="27"/>
  <c r="AC114" i="27"/>
  <c r="AD114" i="27"/>
  <c r="AE114" i="27"/>
  <c r="AF114" i="27"/>
  <c r="AG114" i="27"/>
  <c r="AH114" i="27"/>
  <c r="AI114" i="27"/>
  <c r="AJ114" i="27"/>
  <c r="AK114" i="27"/>
  <c r="AL114" i="27"/>
  <c r="AM114" i="27"/>
  <c r="AN114" i="27"/>
  <c r="AO114" i="27"/>
  <c r="B115" i="27"/>
  <c r="C115" i="27"/>
  <c r="D115" i="27"/>
  <c r="E115" i="27"/>
  <c r="F115" i="27"/>
  <c r="G115" i="27"/>
  <c r="H115" i="27"/>
  <c r="I115" i="27"/>
  <c r="J115" i="27"/>
  <c r="K115" i="27"/>
  <c r="L115" i="27"/>
  <c r="M115" i="27"/>
  <c r="N115" i="27"/>
  <c r="O115" i="27"/>
  <c r="P115" i="27"/>
  <c r="Q115" i="27"/>
  <c r="R115" i="27"/>
  <c r="S115" i="27"/>
  <c r="T115" i="27"/>
  <c r="U115" i="27"/>
  <c r="V115" i="27"/>
  <c r="W115" i="27"/>
  <c r="Y115" i="27"/>
  <c r="Z115" i="27"/>
  <c r="AA115" i="27"/>
  <c r="AB115" i="27"/>
  <c r="AC115" i="27"/>
  <c r="AD115" i="27"/>
  <c r="AE115" i="27"/>
  <c r="AF115" i="27"/>
  <c r="AG115" i="27"/>
  <c r="AH115" i="27"/>
  <c r="AI115" i="27"/>
  <c r="AJ115" i="27"/>
  <c r="AK115" i="27"/>
  <c r="AL115" i="27"/>
  <c r="AM115" i="27"/>
  <c r="AN115" i="27"/>
  <c r="AO115" i="27"/>
  <c r="B116" i="27"/>
  <c r="C116" i="27"/>
  <c r="D116" i="27"/>
  <c r="E116" i="27"/>
  <c r="F116" i="27"/>
  <c r="G116" i="27"/>
  <c r="H116" i="27"/>
  <c r="I116" i="27"/>
  <c r="J116" i="27"/>
  <c r="K116" i="27"/>
  <c r="L116" i="27"/>
  <c r="M116" i="27"/>
  <c r="N116" i="27"/>
  <c r="O116" i="27"/>
  <c r="P116" i="27"/>
  <c r="Q116" i="27"/>
  <c r="R116" i="27"/>
  <c r="S116" i="27"/>
  <c r="T116" i="27"/>
  <c r="U116" i="27"/>
  <c r="V116" i="27"/>
  <c r="W116" i="27"/>
  <c r="Y116" i="27"/>
  <c r="Z116" i="27"/>
  <c r="AA116" i="27"/>
  <c r="AB116" i="27"/>
  <c r="AC116" i="27"/>
  <c r="AD116" i="27"/>
  <c r="AE116" i="27"/>
  <c r="AF116" i="27"/>
  <c r="AG116" i="27"/>
  <c r="AH116" i="27"/>
  <c r="AI116" i="27"/>
  <c r="AJ116" i="27"/>
  <c r="AK116" i="27"/>
  <c r="AL116" i="27"/>
  <c r="AM116" i="27"/>
  <c r="AN116" i="27"/>
  <c r="AO116" i="27"/>
  <c r="B117" i="27"/>
  <c r="C117" i="27"/>
  <c r="D117" i="27"/>
  <c r="E117" i="27"/>
  <c r="F117" i="27"/>
  <c r="G117" i="27"/>
  <c r="H117" i="27"/>
  <c r="I117" i="27"/>
  <c r="J117" i="27"/>
  <c r="K117" i="27"/>
  <c r="L117" i="27"/>
  <c r="M117" i="27"/>
  <c r="N117" i="27"/>
  <c r="O117" i="27"/>
  <c r="P117" i="27"/>
  <c r="Q117" i="27"/>
  <c r="R117" i="27"/>
  <c r="S117" i="27"/>
  <c r="T117" i="27"/>
  <c r="U117" i="27"/>
  <c r="V117" i="27"/>
  <c r="W117" i="27"/>
  <c r="Y117" i="27"/>
  <c r="Z117" i="27"/>
  <c r="AA117" i="27"/>
  <c r="AB117" i="27"/>
  <c r="AC117" i="27"/>
  <c r="AD117" i="27"/>
  <c r="AE117" i="27"/>
  <c r="AF117" i="27"/>
  <c r="AG117" i="27"/>
  <c r="AH117" i="27"/>
  <c r="AI117" i="27"/>
  <c r="AJ117" i="27"/>
  <c r="AK117" i="27"/>
  <c r="AL117" i="27"/>
  <c r="AM117" i="27"/>
  <c r="AN117" i="27"/>
  <c r="AO117" i="27"/>
  <c r="B118" i="27"/>
  <c r="C118" i="27"/>
  <c r="D118" i="27"/>
  <c r="E118" i="27"/>
  <c r="F118" i="27"/>
  <c r="G118" i="27"/>
  <c r="H118" i="27"/>
  <c r="I118" i="27"/>
  <c r="J118" i="27"/>
  <c r="K118" i="27"/>
  <c r="L118" i="27"/>
  <c r="M118" i="27"/>
  <c r="N118" i="27"/>
  <c r="O118" i="27"/>
  <c r="P118" i="27"/>
  <c r="Q118" i="27"/>
  <c r="R118" i="27"/>
  <c r="S118" i="27"/>
  <c r="T118" i="27"/>
  <c r="U118" i="27"/>
  <c r="V118" i="27"/>
  <c r="W118" i="27"/>
  <c r="Y118" i="27"/>
  <c r="Z118" i="27"/>
  <c r="AA118" i="27"/>
  <c r="AB118" i="27"/>
  <c r="AC118" i="27"/>
  <c r="AD118" i="27"/>
  <c r="AE118" i="27"/>
  <c r="AF118" i="27"/>
  <c r="AG118" i="27"/>
  <c r="AH118" i="27"/>
  <c r="AI118" i="27"/>
  <c r="AJ118" i="27"/>
  <c r="AK118" i="27"/>
  <c r="AL118" i="27"/>
  <c r="AM118" i="27"/>
  <c r="AN118" i="27"/>
  <c r="AO118" i="27"/>
  <c r="B119" i="27"/>
  <c r="C119" i="27"/>
  <c r="D119" i="27"/>
  <c r="E119" i="27"/>
  <c r="F119" i="27"/>
  <c r="G119" i="27"/>
  <c r="H119" i="27"/>
  <c r="I119" i="27"/>
  <c r="J119" i="27"/>
  <c r="K119" i="27"/>
  <c r="L119" i="27"/>
  <c r="M119" i="27"/>
  <c r="N119" i="27"/>
  <c r="O119" i="27"/>
  <c r="P119" i="27"/>
  <c r="Q119" i="27"/>
  <c r="R119" i="27"/>
  <c r="S119" i="27"/>
  <c r="T119" i="27"/>
  <c r="U119" i="27"/>
  <c r="V119" i="27"/>
  <c r="W119" i="27"/>
  <c r="Y119" i="27"/>
  <c r="Z119" i="27"/>
  <c r="AA119" i="27"/>
  <c r="AB119" i="27"/>
  <c r="AC119" i="27"/>
  <c r="AD119" i="27"/>
  <c r="AE119" i="27"/>
  <c r="AF119" i="27"/>
  <c r="AG119" i="27"/>
  <c r="AH119" i="27"/>
  <c r="AI119" i="27"/>
  <c r="AJ119" i="27"/>
  <c r="AK119" i="27"/>
  <c r="AL119" i="27"/>
  <c r="AM119" i="27"/>
  <c r="AN119" i="27"/>
  <c r="AO119" i="27"/>
  <c r="B120" i="27"/>
  <c r="C120" i="27"/>
  <c r="D120" i="27"/>
  <c r="E120" i="27"/>
  <c r="F120" i="27"/>
  <c r="G120" i="27"/>
  <c r="H120" i="27"/>
  <c r="I120" i="27"/>
  <c r="J120" i="27"/>
  <c r="K120" i="27"/>
  <c r="L120" i="27"/>
  <c r="M120" i="27"/>
  <c r="N120" i="27"/>
  <c r="O120" i="27"/>
  <c r="P120" i="27"/>
  <c r="Q120" i="27"/>
  <c r="R120" i="27"/>
  <c r="S120" i="27"/>
  <c r="T120" i="27"/>
  <c r="U120" i="27"/>
  <c r="V120" i="27"/>
  <c r="W120" i="27"/>
  <c r="Y120" i="27"/>
  <c r="Z120" i="27"/>
  <c r="AA120" i="27"/>
  <c r="AB120" i="27"/>
  <c r="AC120" i="27"/>
  <c r="AD120" i="27"/>
  <c r="AE120" i="27"/>
  <c r="AF120" i="27"/>
  <c r="AG120" i="27"/>
  <c r="AH120" i="27"/>
  <c r="AI120" i="27"/>
  <c r="AJ120" i="27"/>
  <c r="AK120" i="27"/>
  <c r="AL120" i="27"/>
  <c r="AM120" i="27"/>
  <c r="AN120" i="27"/>
  <c r="AO120" i="27"/>
  <c r="B121" i="27"/>
  <c r="C121" i="27"/>
  <c r="D121" i="27"/>
  <c r="E121" i="27"/>
  <c r="F121" i="27"/>
  <c r="G121" i="27"/>
  <c r="H121" i="27"/>
  <c r="I121" i="27"/>
  <c r="J121" i="27"/>
  <c r="K121" i="27"/>
  <c r="L121" i="27"/>
  <c r="M121" i="27"/>
  <c r="N121" i="27"/>
  <c r="O121" i="27"/>
  <c r="P121" i="27"/>
  <c r="Q121" i="27"/>
  <c r="R121" i="27"/>
  <c r="S121" i="27"/>
  <c r="T121" i="27"/>
  <c r="U121" i="27"/>
  <c r="V121" i="27"/>
  <c r="W121" i="27"/>
  <c r="Y121" i="27"/>
  <c r="Z121" i="27"/>
  <c r="AA121" i="27"/>
  <c r="AB121" i="27"/>
  <c r="AC121" i="27"/>
  <c r="AD121" i="27"/>
  <c r="AE121" i="27"/>
  <c r="AF121" i="27"/>
  <c r="AG121" i="27"/>
  <c r="AH121" i="27"/>
  <c r="AI121" i="27"/>
  <c r="AJ121" i="27"/>
  <c r="AK121" i="27"/>
  <c r="AL121" i="27"/>
  <c r="AM121" i="27"/>
  <c r="AN121" i="27"/>
  <c r="AO121" i="27"/>
  <c r="B122" i="27"/>
  <c r="C122" i="27"/>
  <c r="D122" i="27"/>
  <c r="E122" i="27"/>
  <c r="F122" i="27"/>
  <c r="G122" i="27"/>
  <c r="H122" i="27"/>
  <c r="I122" i="27"/>
  <c r="J122" i="27"/>
  <c r="K122" i="27"/>
  <c r="L122" i="27"/>
  <c r="M122" i="27"/>
  <c r="N122" i="27"/>
  <c r="O122" i="27"/>
  <c r="P122" i="27"/>
  <c r="Q122" i="27"/>
  <c r="R122" i="27"/>
  <c r="S122" i="27"/>
  <c r="T122" i="27"/>
  <c r="U122" i="27"/>
  <c r="V122" i="27"/>
  <c r="W122" i="27"/>
  <c r="Y122" i="27"/>
  <c r="Z122" i="27"/>
  <c r="AA122" i="27"/>
  <c r="AB122" i="27"/>
  <c r="AC122" i="27"/>
  <c r="AD122" i="27"/>
  <c r="AE122" i="27"/>
  <c r="AF122" i="27"/>
  <c r="AG122" i="27"/>
  <c r="AH122" i="27"/>
  <c r="AI122" i="27"/>
  <c r="AJ122" i="27"/>
  <c r="AK122" i="27"/>
  <c r="AL122" i="27"/>
  <c r="AM122" i="27"/>
  <c r="AN122" i="27"/>
  <c r="AO122" i="27"/>
  <c r="B123" i="27"/>
  <c r="C123" i="27"/>
  <c r="D123" i="27"/>
  <c r="E123" i="27"/>
  <c r="F123" i="27"/>
  <c r="G123" i="27"/>
  <c r="H123" i="27"/>
  <c r="I123" i="27"/>
  <c r="J123" i="27"/>
  <c r="K123" i="27"/>
  <c r="L123" i="27"/>
  <c r="M123" i="27"/>
  <c r="N123" i="27"/>
  <c r="O123" i="27"/>
  <c r="P123" i="27"/>
  <c r="Q123" i="27"/>
  <c r="R123" i="27"/>
  <c r="S123" i="27"/>
  <c r="T123" i="27"/>
  <c r="U123" i="27"/>
  <c r="V123" i="27"/>
  <c r="W123" i="27"/>
  <c r="Y123" i="27"/>
  <c r="Z123" i="27"/>
  <c r="AA123" i="27"/>
  <c r="AB123" i="27"/>
  <c r="AC123" i="27"/>
  <c r="AD123" i="27"/>
  <c r="AE123" i="27"/>
  <c r="AF123" i="27"/>
  <c r="AG123" i="27"/>
  <c r="AH123" i="27"/>
  <c r="AI123" i="27"/>
  <c r="AJ123" i="27"/>
  <c r="AK123" i="27"/>
  <c r="AL123" i="27"/>
  <c r="AM123" i="27"/>
  <c r="AN123" i="27"/>
  <c r="AO123" i="27"/>
  <c r="B124" i="27"/>
  <c r="C124" i="27"/>
  <c r="D124" i="27"/>
  <c r="E124" i="27"/>
  <c r="F124" i="27"/>
  <c r="G124" i="27"/>
  <c r="H124" i="27"/>
  <c r="I124" i="27"/>
  <c r="J124" i="27"/>
  <c r="K124" i="27"/>
  <c r="L124" i="27"/>
  <c r="M124" i="27"/>
  <c r="N124" i="27"/>
  <c r="O124" i="27"/>
  <c r="P124" i="27"/>
  <c r="Q124" i="27"/>
  <c r="R124" i="27"/>
  <c r="S124" i="27"/>
  <c r="T124" i="27"/>
  <c r="U124" i="27"/>
  <c r="V124" i="27"/>
  <c r="W124" i="27"/>
  <c r="Y124" i="27"/>
  <c r="Z124" i="27"/>
  <c r="AA124" i="27"/>
  <c r="AB124" i="27"/>
  <c r="AC124" i="27"/>
  <c r="AD124" i="27"/>
  <c r="AE124" i="27"/>
  <c r="AF124" i="27"/>
  <c r="AG124" i="27"/>
  <c r="AH124" i="27"/>
  <c r="AI124" i="27"/>
  <c r="AJ124" i="27"/>
  <c r="AK124" i="27"/>
  <c r="AL124" i="27"/>
  <c r="AM124" i="27"/>
  <c r="AN124" i="27"/>
  <c r="AO124" i="27"/>
  <c r="B125" i="27"/>
  <c r="C125" i="27"/>
  <c r="D125" i="27"/>
  <c r="E125" i="27"/>
  <c r="F125" i="27"/>
  <c r="G125" i="27"/>
  <c r="H125" i="27"/>
  <c r="I125" i="27"/>
  <c r="J125" i="27"/>
  <c r="K125" i="27"/>
  <c r="L125" i="27"/>
  <c r="M125" i="27"/>
  <c r="N125" i="27"/>
  <c r="O125" i="27"/>
  <c r="P125" i="27"/>
  <c r="Q125" i="27"/>
  <c r="R125" i="27"/>
  <c r="S125" i="27"/>
  <c r="T125" i="27"/>
  <c r="U125" i="27"/>
  <c r="V125" i="27"/>
  <c r="W125" i="27"/>
  <c r="Y125" i="27"/>
  <c r="Z125" i="27"/>
  <c r="AA125" i="27"/>
  <c r="AB125" i="27"/>
  <c r="AC125" i="27"/>
  <c r="AD125" i="27"/>
  <c r="AE125" i="27"/>
  <c r="AF125" i="27"/>
  <c r="AG125" i="27"/>
  <c r="AH125" i="27"/>
  <c r="AI125" i="27"/>
  <c r="AJ125" i="27"/>
  <c r="AK125" i="27"/>
  <c r="AL125" i="27"/>
  <c r="AM125" i="27"/>
  <c r="AN125" i="27"/>
  <c r="AO125" i="27"/>
  <c r="B126" i="27"/>
  <c r="C126" i="27"/>
  <c r="D126" i="27"/>
  <c r="E126" i="27"/>
  <c r="F126" i="27"/>
  <c r="G126" i="27"/>
  <c r="H126" i="27"/>
  <c r="I126" i="27"/>
  <c r="J126" i="27"/>
  <c r="K126" i="27"/>
  <c r="L126" i="27"/>
  <c r="M126" i="27"/>
  <c r="N126" i="27"/>
  <c r="O126" i="27"/>
  <c r="P126" i="27"/>
  <c r="Q126" i="27"/>
  <c r="R126" i="27"/>
  <c r="S126" i="27"/>
  <c r="T126" i="27"/>
  <c r="U126" i="27"/>
  <c r="V126" i="27"/>
  <c r="W126" i="27"/>
  <c r="Y126" i="27"/>
  <c r="Z126" i="27"/>
  <c r="AA126" i="27"/>
  <c r="AB126" i="27"/>
  <c r="AC126" i="27"/>
  <c r="AD126" i="27"/>
  <c r="AE126" i="27"/>
  <c r="AF126" i="27"/>
  <c r="AG126" i="27"/>
  <c r="AH126" i="27"/>
  <c r="AI126" i="27"/>
  <c r="AJ126" i="27"/>
  <c r="AK126" i="27"/>
  <c r="AL126" i="27"/>
  <c r="AM126" i="27"/>
  <c r="AN126" i="27"/>
  <c r="AO126" i="27"/>
  <c r="B127" i="27"/>
  <c r="C127" i="27"/>
  <c r="D127" i="27"/>
  <c r="E127" i="27"/>
  <c r="F127" i="27"/>
  <c r="G127" i="27"/>
  <c r="H127" i="27"/>
  <c r="I127" i="27"/>
  <c r="J127" i="27"/>
  <c r="K127" i="27"/>
  <c r="L127" i="27"/>
  <c r="M127" i="27"/>
  <c r="N127" i="27"/>
  <c r="O127" i="27"/>
  <c r="P127" i="27"/>
  <c r="Q127" i="27"/>
  <c r="R127" i="27"/>
  <c r="S127" i="27"/>
  <c r="T127" i="27"/>
  <c r="U127" i="27"/>
  <c r="V127" i="27"/>
  <c r="W127" i="27"/>
  <c r="Y127" i="27"/>
  <c r="Z127" i="27"/>
  <c r="AA127" i="27"/>
  <c r="AB127" i="27"/>
  <c r="AC127" i="27"/>
  <c r="AD127" i="27"/>
  <c r="AE127" i="27"/>
  <c r="AF127" i="27"/>
  <c r="AG127" i="27"/>
  <c r="AH127" i="27"/>
  <c r="AI127" i="27"/>
  <c r="AJ127" i="27"/>
  <c r="AK127" i="27"/>
  <c r="AL127" i="27"/>
  <c r="AM127" i="27"/>
  <c r="AN127" i="27"/>
  <c r="AO127" i="27"/>
  <c r="B128" i="27"/>
  <c r="C128" i="27"/>
  <c r="D128" i="27"/>
  <c r="E128" i="27"/>
  <c r="F128" i="27"/>
  <c r="G128" i="27"/>
  <c r="H128" i="27"/>
  <c r="I128" i="27"/>
  <c r="J128" i="27"/>
  <c r="K128" i="27"/>
  <c r="L128" i="27"/>
  <c r="M128" i="27"/>
  <c r="N128" i="27"/>
  <c r="O128" i="27"/>
  <c r="P128" i="27"/>
  <c r="Q128" i="27"/>
  <c r="R128" i="27"/>
  <c r="S128" i="27"/>
  <c r="T128" i="27"/>
  <c r="U128" i="27"/>
  <c r="V128" i="27"/>
  <c r="W128" i="27"/>
  <c r="Y128" i="27"/>
  <c r="Z128" i="27"/>
  <c r="AA128" i="27"/>
  <c r="AB128" i="27"/>
  <c r="AC128" i="27"/>
  <c r="AD128" i="27"/>
  <c r="AE128" i="27"/>
  <c r="AF128" i="27"/>
  <c r="AG128" i="27"/>
  <c r="AH128" i="27"/>
  <c r="AI128" i="27"/>
  <c r="AJ128" i="27"/>
  <c r="AK128" i="27"/>
  <c r="AL128" i="27"/>
  <c r="AM128" i="27"/>
  <c r="AN128" i="27"/>
  <c r="AO128" i="27"/>
  <c r="B129" i="27"/>
  <c r="C129" i="27"/>
  <c r="D129" i="27"/>
  <c r="E129" i="27"/>
  <c r="F129" i="27"/>
  <c r="G129" i="27"/>
  <c r="H129" i="27"/>
  <c r="I129" i="27"/>
  <c r="J129" i="27"/>
  <c r="K129" i="27"/>
  <c r="L129" i="27"/>
  <c r="M129" i="27"/>
  <c r="N129" i="27"/>
  <c r="O129" i="27"/>
  <c r="P129" i="27"/>
  <c r="Q129" i="27"/>
  <c r="R129" i="27"/>
  <c r="S129" i="27"/>
  <c r="T129" i="27"/>
  <c r="U129" i="27"/>
  <c r="V129" i="27"/>
  <c r="W129" i="27"/>
  <c r="Y129" i="27"/>
  <c r="Z129" i="27"/>
  <c r="AA129" i="27"/>
  <c r="AB129" i="27"/>
  <c r="AC129" i="27"/>
  <c r="AD129" i="27"/>
  <c r="AE129" i="27"/>
  <c r="AF129" i="27"/>
  <c r="AG129" i="27"/>
  <c r="AH129" i="27"/>
  <c r="AI129" i="27"/>
  <c r="AJ129" i="27"/>
  <c r="AK129" i="27"/>
  <c r="AL129" i="27"/>
  <c r="AM129" i="27"/>
  <c r="AN129" i="27"/>
  <c r="AO129" i="27"/>
  <c r="B130" i="27"/>
  <c r="C130" i="27"/>
  <c r="D130" i="27"/>
  <c r="E130" i="27"/>
  <c r="F130" i="27"/>
  <c r="G130" i="27"/>
  <c r="H130" i="27"/>
  <c r="I130" i="27"/>
  <c r="J130" i="27"/>
  <c r="K130" i="27"/>
  <c r="L130" i="27"/>
  <c r="M130" i="27"/>
  <c r="N130" i="27"/>
  <c r="O130" i="27"/>
  <c r="P130" i="27"/>
  <c r="Q130" i="27"/>
  <c r="R130" i="27"/>
  <c r="S130" i="27"/>
  <c r="T130" i="27"/>
  <c r="U130" i="27"/>
  <c r="V130" i="27"/>
  <c r="W130" i="27"/>
  <c r="Y130" i="27"/>
  <c r="Z130" i="27"/>
  <c r="AA130" i="27"/>
  <c r="AB130" i="27"/>
  <c r="AC130" i="27"/>
  <c r="AD130" i="27"/>
  <c r="AE130" i="27"/>
  <c r="AF130" i="27"/>
  <c r="AG130" i="27"/>
  <c r="AH130" i="27"/>
  <c r="AI130" i="27"/>
  <c r="AJ130" i="27"/>
  <c r="AK130" i="27"/>
  <c r="AL130" i="27"/>
  <c r="AM130" i="27"/>
  <c r="AN130" i="27"/>
  <c r="AO130" i="27"/>
  <c r="B131" i="27"/>
  <c r="C131" i="27"/>
  <c r="D131" i="27"/>
  <c r="E131" i="27"/>
  <c r="F131" i="27"/>
  <c r="G131" i="27"/>
  <c r="H131" i="27"/>
  <c r="I131" i="27"/>
  <c r="J131" i="27"/>
  <c r="K131" i="27"/>
  <c r="L131" i="27"/>
  <c r="M131" i="27"/>
  <c r="N131" i="27"/>
  <c r="O131" i="27"/>
  <c r="P131" i="27"/>
  <c r="Q131" i="27"/>
  <c r="R131" i="27"/>
  <c r="S131" i="27"/>
  <c r="T131" i="27"/>
  <c r="U131" i="27"/>
  <c r="V131" i="27"/>
  <c r="W131" i="27"/>
  <c r="Y131" i="27"/>
  <c r="Z131" i="27"/>
  <c r="AA131" i="27"/>
  <c r="AB131" i="27"/>
  <c r="AC131" i="27"/>
  <c r="AD131" i="27"/>
  <c r="AE131" i="27"/>
  <c r="AF131" i="27"/>
  <c r="AG131" i="27"/>
  <c r="AH131" i="27"/>
  <c r="AI131" i="27"/>
  <c r="AJ131" i="27"/>
  <c r="AK131" i="27"/>
  <c r="AL131" i="27"/>
  <c r="AM131" i="27"/>
  <c r="AN131" i="27"/>
  <c r="AO131" i="27"/>
  <c r="B132" i="27"/>
  <c r="C132" i="27"/>
  <c r="D132" i="27"/>
  <c r="E132" i="27"/>
  <c r="F132" i="27"/>
  <c r="G132" i="27"/>
  <c r="H132" i="27"/>
  <c r="I132" i="27"/>
  <c r="J132" i="27"/>
  <c r="K132" i="27"/>
  <c r="L132" i="27"/>
  <c r="M132" i="27"/>
  <c r="N132" i="27"/>
  <c r="O132" i="27"/>
  <c r="P132" i="27"/>
  <c r="Q132" i="27"/>
  <c r="R132" i="27"/>
  <c r="S132" i="27"/>
  <c r="T132" i="27"/>
  <c r="U132" i="27"/>
  <c r="V132" i="27"/>
  <c r="W132" i="27"/>
  <c r="Y132" i="27"/>
  <c r="Z132" i="27"/>
  <c r="AA132" i="27"/>
  <c r="AB132" i="27"/>
  <c r="AC132" i="27"/>
  <c r="AD132" i="27"/>
  <c r="AE132" i="27"/>
  <c r="AF132" i="27"/>
  <c r="AG132" i="27"/>
  <c r="AH132" i="27"/>
  <c r="AI132" i="27"/>
  <c r="AJ132" i="27"/>
  <c r="AK132" i="27"/>
  <c r="AL132" i="27"/>
  <c r="AM132" i="27"/>
  <c r="AN132" i="27"/>
  <c r="AO132" i="27"/>
  <c r="B133" i="27"/>
  <c r="C133" i="27"/>
  <c r="D133" i="27"/>
  <c r="E133" i="27"/>
  <c r="F133" i="27"/>
  <c r="G133" i="27"/>
  <c r="H133" i="27"/>
  <c r="I133" i="27"/>
  <c r="J133" i="27"/>
  <c r="K133" i="27"/>
  <c r="L133" i="27"/>
  <c r="M133" i="27"/>
  <c r="N133" i="27"/>
  <c r="O133" i="27"/>
  <c r="P133" i="27"/>
  <c r="Q133" i="27"/>
  <c r="R133" i="27"/>
  <c r="S133" i="27"/>
  <c r="T133" i="27"/>
  <c r="U133" i="27"/>
  <c r="V133" i="27"/>
  <c r="W133" i="27"/>
  <c r="Y133" i="27"/>
  <c r="Z133" i="27"/>
  <c r="AA133" i="27"/>
  <c r="AB133" i="27"/>
  <c r="AC133" i="27"/>
  <c r="AD133" i="27"/>
  <c r="AE133" i="27"/>
  <c r="AF133" i="27"/>
  <c r="AG133" i="27"/>
  <c r="AH133" i="27"/>
  <c r="AI133" i="27"/>
  <c r="AJ133" i="27"/>
  <c r="AK133" i="27"/>
  <c r="AL133" i="27"/>
  <c r="AM133" i="27"/>
  <c r="AN133" i="27"/>
  <c r="AO133" i="27"/>
  <c r="B134" i="27"/>
  <c r="C134" i="27"/>
  <c r="D134" i="27"/>
  <c r="E134" i="27"/>
  <c r="F134" i="27"/>
  <c r="G134" i="27"/>
  <c r="H134" i="27"/>
  <c r="I134" i="27"/>
  <c r="J134" i="27"/>
  <c r="K134" i="27"/>
  <c r="L134" i="27"/>
  <c r="M134" i="27"/>
  <c r="N134" i="27"/>
  <c r="O134" i="27"/>
  <c r="P134" i="27"/>
  <c r="Q134" i="27"/>
  <c r="R134" i="27"/>
  <c r="S134" i="27"/>
  <c r="T134" i="27"/>
  <c r="U134" i="27"/>
  <c r="V134" i="27"/>
  <c r="W134" i="27"/>
  <c r="Y134" i="27"/>
  <c r="Z134" i="27"/>
  <c r="AA134" i="27"/>
  <c r="AB134" i="27"/>
  <c r="AC134" i="27"/>
  <c r="AD134" i="27"/>
  <c r="AE134" i="27"/>
  <c r="AF134" i="27"/>
  <c r="AG134" i="27"/>
  <c r="AH134" i="27"/>
  <c r="AI134" i="27"/>
  <c r="AJ134" i="27"/>
  <c r="AK134" i="27"/>
  <c r="AL134" i="27"/>
  <c r="AM134" i="27"/>
  <c r="AN134" i="27"/>
  <c r="AO134" i="27"/>
  <c r="B135" i="27"/>
  <c r="C135" i="27"/>
  <c r="D135" i="27"/>
  <c r="E135" i="27"/>
  <c r="F135" i="27"/>
  <c r="G135" i="27"/>
  <c r="H135" i="27"/>
  <c r="I135" i="27"/>
  <c r="J135" i="27"/>
  <c r="K135" i="27"/>
  <c r="L135" i="27"/>
  <c r="M135" i="27"/>
  <c r="N135" i="27"/>
  <c r="O135" i="27"/>
  <c r="P135" i="27"/>
  <c r="Q135" i="27"/>
  <c r="R135" i="27"/>
  <c r="S135" i="27"/>
  <c r="T135" i="27"/>
  <c r="U135" i="27"/>
  <c r="V135" i="27"/>
  <c r="W135" i="27"/>
  <c r="Y135" i="27"/>
  <c r="Z135" i="27"/>
  <c r="AA135" i="27"/>
  <c r="AB135" i="27"/>
  <c r="AC135" i="27"/>
  <c r="AD135" i="27"/>
  <c r="AE135" i="27"/>
  <c r="AF135" i="27"/>
  <c r="AG135" i="27"/>
  <c r="AH135" i="27"/>
  <c r="AI135" i="27"/>
  <c r="AJ135" i="27"/>
  <c r="AK135" i="27"/>
  <c r="AL135" i="27"/>
  <c r="AM135" i="27"/>
  <c r="AN135" i="27"/>
  <c r="AO135" i="27"/>
  <c r="B136" i="27"/>
  <c r="C136" i="27"/>
  <c r="D136" i="27"/>
  <c r="E136" i="27"/>
  <c r="F136" i="27"/>
  <c r="G136" i="27"/>
  <c r="H136" i="27"/>
  <c r="I136" i="27"/>
  <c r="J136" i="27"/>
  <c r="K136" i="27"/>
  <c r="L136" i="27"/>
  <c r="M136" i="27"/>
  <c r="N136" i="27"/>
  <c r="O136" i="27"/>
  <c r="P136" i="27"/>
  <c r="Q136" i="27"/>
  <c r="R136" i="27"/>
  <c r="S136" i="27"/>
  <c r="T136" i="27"/>
  <c r="U136" i="27"/>
  <c r="V136" i="27"/>
  <c r="W136" i="27"/>
  <c r="Y136" i="27"/>
  <c r="Z136" i="27"/>
  <c r="AA136" i="27"/>
  <c r="AB136" i="27"/>
  <c r="AC136" i="27"/>
  <c r="AD136" i="27"/>
  <c r="AE136" i="27"/>
  <c r="AF136" i="27"/>
  <c r="AG136" i="27"/>
  <c r="AH136" i="27"/>
  <c r="AI136" i="27"/>
  <c r="AJ136" i="27"/>
  <c r="AK136" i="27"/>
  <c r="AL136" i="27"/>
  <c r="AM136" i="27"/>
  <c r="AN136" i="27"/>
  <c r="AO136" i="27"/>
  <c r="B137" i="27"/>
  <c r="C137" i="27"/>
  <c r="D137" i="27"/>
  <c r="E137" i="27"/>
  <c r="F137" i="27"/>
  <c r="G137" i="27"/>
  <c r="H137" i="27"/>
  <c r="I137" i="27"/>
  <c r="J137" i="27"/>
  <c r="K137" i="27"/>
  <c r="L137" i="27"/>
  <c r="M137" i="27"/>
  <c r="N137" i="27"/>
  <c r="O137" i="27"/>
  <c r="P137" i="27"/>
  <c r="Q137" i="27"/>
  <c r="R137" i="27"/>
  <c r="S137" i="27"/>
  <c r="T137" i="27"/>
  <c r="U137" i="27"/>
  <c r="V137" i="27"/>
  <c r="W137" i="27"/>
  <c r="Y137" i="27"/>
  <c r="Z137" i="27"/>
  <c r="AA137" i="27"/>
  <c r="AB137" i="27"/>
  <c r="AC137" i="27"/>
  <c r="AD137" i="27"/>
  <c r="AE137" i="27"/>
  <c r="AF137" i="27"/>
  <c r="AG137" i="27"/>
  <c r="AH137" i="27"/>
  <c r="AI137" i="27"/>
  <c r="AJ137" i="27"/>
  <c r="AK137" i="27"/>
  <c r="AL137" i="27"/>
  <c r="AM137" i="27"/>
  <c r="AN137" i="27"/>
  <c r="AO137" i="27"/>
  <c r="B138" i="27"/>
  <c r="C138" i="27"/>
  <c r="D138" i="27"/>
  <c r="E138" i="27"/>
  <c r="F138" i="27"/>
  <c r="G138" i="27"/>
  <c r="H138" i="27"/>
  <c r="I138" i="27"/>
  <c r="J138" i="27"/>
  <c r="K138" i="27"/>
  <c r="L138" i="27"/>
  <c r="M138" i="27"/>
  <c r="N138" i="27"/>
  <c r="O138" i="27"/>
  <c r="P138" i="27"/>
  <c r="Q138" i="27"/>
  <c r="R138" i="27"/>
  <c r="S138" i="27"/>
  <c r="T138" i="27"/>
  <c r="U138" i="27"/>
  <c r="V138" i="27"/>
  <c r="W138" i="27"/>
  <c r="Y138" i="27"/>
  <c r="Z138" i="27"/>
  <c r="AA138" i="27"/>
  <c r="AB138" i="27"/>
  <c r="AC138" i="27"/>
  <c r="AD138" i="27"/>
  <c r="AE138" i="27"/>
  <c r="AF138" i="27"/>
  <c r="AG138" i="27"/>
  <c r="AH138" i="27"/>
  <c r="AI138" i="27"/>
  <c r="AJ138" i="27"/>
  <c r="AK138" i="27"/>
  <c r="AL138" i="27"/>
  <c r="AM138" i="27"/>
  <c r="AN138" i="27"/>
  <c r="AO138" i="27"/>
  <c r="B139" i="27"/>
  <c r="C139" i="27"/>
  <c r="D139" i="27"/>
  <c r="E139" i="27"/>
  <c r="F139" i="27"/>
  <c r="G139" i="27"/>
  <c r="H139" i="27"/>
  <c r="I139" i="27"/>
  <c r="J139" i="27"/>
  <c r="K139" i="27"/>
  <c r="L139" i="27"/>
  <c r="M139" i="27"/>
  <c r="N139" i="27"/>
  <c r="O139" i="27"/>
  <c r="P139" i="27"/>
  <c r="Q139" i="27"/>
  <c r="R139" i="27"/>
  <c r="S139" i="27"/>
  <c r="T139" i="27"/>
  <c r="U139" i="27"/>
  <c r="V139" i="27"/>
  <c r="W139" i="27"/>
  <c r="Y139" i="27"/>
  <c r="Z139" i="27"/>
  <c r="AA139" i="27"/>
  <c r="AB139" i="27"/>
  <c r="AC139" i="27"/>
  <c r="AD139" i="27"/>
  <c r="AE139" i="27"/>
  <c r="AF139" i="27"/>
  <c r="AG139" i="27"/>
  <c r="AH139" i="27"/>
  <c r="AI139" i="27"/>
  <c r="AJ139" i="27"/>
  <c r="AK139" i="27"/>
  <c r="AL139" i="27"/>
  <c r="AM139" i="27"/>
  <c r="AN139" i="27"/>
  <c r="AO139" i="27"/>
  <c r="B140" i="27"/>
  <c r="C140" i="27"/>
  <c r="D140" i="27"/>
  <c r="E140" i="27"/>
  <c r="F140" i="27"/>
  <c r="G140" i="27"/>
  <c r="H140" i="27"/>
  <c r="I140" i="27"/>
  <c r="J140" i="27"/>
  <c r="K140" i="27"/>
  <c r="L140" i="27"/>
  <c r="M140" i="27"/>
  <c r="N140" i="27"/>
  <c r="O140" i="27"/>
  <c r="P140" i="27"/>
  <c r="Q140" i="27"/>
  <c r="R140" i="27"/>
  <c r="S140" i="27"/>
  <c r="T140" i="27"/>
  <c r="U140" i="27"/>
  <c r="V140" i="27"/>
  <c r="W140" i="27"/>
  <c r="Y140" i="27"/>
  <c r="Z140" i="27"/>
  <c r="AA140" i="27"/>
  <c r="AB140" i="27"/>
  <c r="AC140" i="27"/>
  <c r="AD140" i="27"/>
  <c r="AE140" i="27"/>
  <c r="AF140" i="27"/>
  <c r="AG140" i="27"/>
  <c r="AH140" i="27"/>
  <c r="AI140" i="27"/>
  <c r="AJ140" i="27"/>
  <c r="AK140" i="27"/>
  <c r="AL140" i="27"/>
  <c r="AM140" i="27"/>
  <c r="AN140" i="27"/>
  <c r="AO140" i="27"/>
  <c r="B141" i="27"/>
  <c r="C141" i="27"/>
  <c r="D141" i="27"/>
  <c r="E141" i="27"/>
  <c r="F141" i="27"/>
  <c r="G141" i="27"/>
  <c r="H141" i="27"/>
  <c r="I141" i="27"/>
  <c r="J141" i="27"/>
  <c r="K141" i="27"/>
  <c r="L141" i="27"/>
  <c r="M141" i="27"/>
  <c r="N141" i="27"/>
  <c r="O141" i="27"/>
  <c r="P141" i="27"/>
  <c r="Q141" i="27"/>
  <c r="R141" i="27"/>
  <c r="S141" i="27"/>
  <c r="T141" i="27"/>
  <c r="U141" i="27"/>
  <c r="V141" i="27"/>
  <c r="W141" i="27"/>
  <c r="Y141" i="27"/>
  <c r="Z141" i="27"/>
  <c r="AA141" i="27"/>
  <c r="AB141" i="27"/>
  <c r="AC141" i="27"/>
  <c r="AD141" i="27"/>
  <c r="AE141" i="27"/>
  <c r="AF141" i="27"/>
  <c r="AG141" i="27"/>
  <c r="AH141" i="27"/>
  <c r="AI141" i="27"/>
  <c r="AJ141" i="27"/>
  <c r="AK141" i="27"/>
  <c r="AL141" i="27"/>
  <c r="AM141" i="27"/>
  <c r="AN141" i="27"/>
  <c r="AO141" i="27"/>
  <c r="B142" i="27"/>
  <c r="C142" i="27"/>
  <c r="D142" i="27"/>
  <c r="E142" i="27"/>
  <c r="F142" i="27"/>
  <c r="G142" i="27"/>
  <c r="H142" i="27"/>
  <c r="I142" i="27"/>
  <c r="J142" i="27"/>
  <c r="K142" i="27"/>
  <c r="L142" i="27"/>
  <c r="M142" i="27"/>
  <c r="N142" i="27"/>
  <c r="O142" i="27"/>
  <c r="P142" i="27"/>
  <c r="Q142" i="27"/>
  <c r="R142" i="27"/>
  <c r="S142" i="27"/>
  <c r="T142" i="27"/>
  <c r="U142" i="27"/>
  <c r="V142" i="27"/>
  <c r="W142" i="27"/>
  <c r="Y142" i="27"/>
  <c r="Z142" i="27"/>
  <c r="AA142" i="27"/>
  <c r="AB142" i="27"/>
  <c r="AC142" i="27"/>
  <c r="AD142" i="27"/>
  <c r="AE142" i="27"/>
  <c r="AF142" i="27"/>
  <c r="AG142" i="27"/>
  <c r="AH142" i="27"/>
  <c r="AI142" i="27"/>
  <c r="AJ142" i="27"/>
  <c r="AK142" i="27"/>
  <c r="AL142" i="27"/>
  <c r="AM142" i="27"/>
  <c r="AN142" i="27"/>
  <c r="AO142" i="27"/>
  <c r="B143" i="27"/>
  <c r="C143" i="27"/>
  <c r="D143" i="27"/>
  <c r="E143" i="27"/>
  <c r="F143" i="27"/>
  <c r="G143" i="27"/>
  <c r="H143" i="27"/>
  <c r="I143" i="27"/>
  <c r="J143" i="27"/>
  <c r="K143" i="27"/>
  <c r="L143" i="27"/>
  <c r="M143" i="27"/>
  <c r="N143" i="27"/>
  <c r="O143" i="27"/>
  <c r="P143" i="27"/>
  <c r="Q143" i="27"/>
  <c r="R143" i="27"/>
  <c r="S143" i="27"/>
  <c r="T143" i="27"/>
  <c r="U143" i="27"/>
  <c r="V143" i="27"/>
  <c r="W143" i="27"/>
  <c r="Y143" i="27"/>
  <c r="Z143" i="27"/>
  <c r="AA143" i="27"/>
  <c r="AB143" i="27"/>
  <c r="AC143" i="27"/>
  <c r="AD143" i="27"/>
  <c r="AE143" i="27"/>
  <c r="AF143" i="27"/>
  <c r="AG143" i="27"/>
  <c r="AH143" i="27"/>
  <c r="AI143" i="27"/>
  <c r="AJ143" i="27"/>
  <c r="AK143" i="27"/>
  <c r="AL143" i="27"/>
  <c r="AM143" i="27"/>
  <c r="AN143" i="27"/>
  <c r="AO143" i="27"/>
  <c r="B144" i="27"/>
  <c r="C144" i="27"/>
  <c r="D144" i="27"/>
  <c r="E144" i="27"/>
  <c r="F144" i="27"/>
  <c r="G144" i="27"/>
  <c r="H144" i="27"/>
  <c r="I144" i="27"/>
  <c r="J144" i="27"/>
  <c r="K144" i="27"/>
  <c r="L144" i="27"/>
  <c r="M144" i="27"/>
  <c r="N144" i="27"/>
  <c r="O144" i="27"/>
  <c r="P144" i="27"/>
  <c r="Q144" i="27"/>
  <c r="R144" i="27"/>
  <c r="S144" i="27"/>
  <c r="T144" i="27"/>
  <c r="U144" i="27"/>
  <c r="V144" i="27"/>
  <c r="W144" i="27"/>
  <c r="Y144" i="27"/>
  <c r="Z144" i="27"/>
  <c r="AA144" i="27"/>
  <c r="AB144" i="27"/>
  <c r="AC144" i="27"/>
  <c r="AD144" i="27"/>
  <c r="AE144" i="27"/>
  <c r="AF144" i="27"/>
  <c r="AG144" i="27"/>
  <c r="AH144" i="27"/>
  <c r="AI144" i="27"/>
  <c r="AJ144" i="27"/>
  <c r="AK144" i="27"/>
  <c r="AL144" i="27"/>
  <c r="AM144" i="27"/>
  <c r="AN144" i="27"/>
  <c r="AO144" i="27"/>
  <c r="B145" i="27"/>
  <c r="C145" i="27"/>
  <c r="D145" i="27"/>
  <c r="E145" i="27"/>
  <c r="F145" i="27"/>
  <c r="G145" i="27"/>
  <c r="H145" i="27"/>
  <c r="I145" i="27"/>
  <c r="J145" i="27"/>
  <c r="K145" i="27"/>
  <c r="L145" i="27"/>
  <c r="M145" i="27"/>
  <c r="N145" i="27"/>
  <c r="O145" i="27"/>
  <c r="P145" i="27"/>
  <c r="Q145" i="27"/>
  <c r="R145" i="27"/>
  <c r="S145" i="27"/>
  <c r="T145" i="27"/>
  <c r="U145" i="27"/>
  <c r="V145" i="27"/>
  <c r="W145" i="27"/>
  <c r="Y145" i="27"/>
  <c r="Z145" i="27"/>
  <c r="AA145" i="27"/>
  <c r="AB145" i="27"/>
  <c r="AC145" i="27"/>
  <c r="AD145" i="27"/>
  <c r="AE145" i="27"/>
  <c r="AF145" i="27"/>
  <c r="AG145" i="27"/>
  <c r="AH145" i="27"/>
  <c r="AI145" i="27"/>
  <c r="AJ145" i="27"/>
  <c r="AK145" i="27"/>
  <c r="AL145" i="27"/>
  <c r="AM145" i="27"/>
  <c r="AN145" i="27"/>
  <c r="AO145" i="27"/>
  <c r="B146" i="27"/>
  <c r="C146" i="27"/>
  <c r="D146" i="27"/>
  <c r="E146" i="27"/>
  <c r="F146" i="27"/>
  <c r="G146" i="27"/>
  <c r="H146" i="27"/>
  <c r="I146" i="27"/>
  <c r="J146" i="27"/>
  <c r="K146" i="27"/>
  <c r="L146" i="27"/>
  <c r="M146" i="27"/>
  <c r="N146" i="27"/>
  <c r="O146" i="27"/>
  <c r="P146" i="27"/>
  <c r="Q146" i="27"/>
  <c r="R146" i="27"/>
  <c r="S146" i="27"/>
  <c r="T146" i="27"/>
  <c r="U146" i="27"/>
  <c r="V146" i="27"/>
  <c r="W146" i="27"/>
  <c r="Y146" i="27"/>
  <c r="Z146" i="27"/>
  <c r="AA146" i="27"/>
  <c r="AB146" i="27"/>
  <c r="AC146" i="27"/>
  <c r="AD146" i="27"/>
  <c r="AE146" i="27"/>
  <c r="AF146" i="27"/>
  <c r="AG146" i="27"/>
  <c r="AH146" i="27"/>
  <c r="AI146" i="27"/>
  <c r="AJ146" i="27"/>
  <c r="AK146" i="27"/>
  <c r="AL146" i="27"/>
  <c r="AM146" i="27"/>
  <c r="AN146" i="27"/>
  <c r="AO146" i="27"/>
  <c r="B147" i="27"/>
  <c r="C147" i="27"/>
  <c r="D147" i="27"/>
  <c r="E147" i="27"/>
  <c r="F147" i="27"/>
  <c r="G147" i="27"/>
  <c r="H147" i="27"/>
  <c r="I147" i="27"/>
  <c r="J147" i="27"/>
  <c r="K147" i="27"/>
  <c r="L147" i="27"/>
  <c r="M147" i="27"/>
  <c r="N147" i="27"/>
  <c r="O147" i="27"/>
  <c r="P147" i="27"/>
  <c r="Q147" i="27"/>
  <c r="R147" i="27"/>
  <c r="S147" i="27"/>
  <c r="T147" i="27"/>
  <c r="U147" i="27"/>
  <c r="V147" i="27"/>
  <c r="W147" i="27"/>
  <c r="Y147" i="27"/>
  <c r="Z147" i="27"/>
  <c r="AA147" i="27"/>
  <c r="AB147" i="27"/>
  <c r="AC147" i="27"/>
  <c r="AD147" i="27"/>
  <c r="AE147" i="27"/>
  <c r="AF147" i="27"/>
  <c r="AG147" i="27"/>
  <c r="AH147" i="27"/>
  <c r="AI147" i="27"/>
  <c r="AJ147" i="27"/>
  <c r="AK147" i="27"/>
  <c r="AL147" i="27"/>
  <c r="AM147" i="27"/>
  <c r="AN147" i="27"/>
  <c r="AO147" i="27"/>
  <c r="B148" i="27"/>
  <c r="C148" i="27"/>
  <c r="D148" i="27"/>
  <c r="E148" i="27"/>
  <c r="F148" i="27"/>
  <c r="G148" i="27"/>
  <c r="H148" i="27"/>
  <c r="I148" i="27"/>
  <c r="J148" i="27"/>
  <c r="K148" i="27"/>
  <c r="L148" i="27"/>
  <c r="M148" i="27"/>
  <c r="N148" i="27"/>
  <c r="O148" i="27"/>
  <c r="P148" i="27"/>
  <c r="Q148" i="27"/>
  <c r="R148" i="27"/>
  <c r="S148" i="27"/>
  <c r="T148" i="27"/>
  <c r="U148" i="27"/>
  <c r="V148" i="27"/>
  <c r="W148" i="27"/>
  <c r="Y148" i="27"/>
  <c r="Z148" i="27"/>
  <c r="AA148" i="27"/>
  <c r="AB148" i="27"/>
  <c r="AC148" i="27"/>
  <c r="AD148" i="27"/>
  <c r="AE148" i="27"/>
  <c r="AF148" i="27"/>
  <c r="AG148" i="27"/>
  <c r="AH148" i="27"/>
  <c r="AI148" i="27"/>
  <c r="AJ148" i="27"/>
  <c r="AK148" i="27"/>
  <c r="AL148" i="27"/>
  <c r="AM148" i="27"/>
  <c r="AN148" i="27"/>
  <c r="AO148" i="27"/>
  <c r="B149" i="27"/>
  <c r="C149" i="27"/>
  <c r="D149" i="27"/>
  <c r="E149" i="27"/>
  <c r="F149" i="27"/>
  <c r="G149" i="27"/>
  <c r="H149" i="27"/>
  <c r="I149" i="27"/>
  <c r="J149" i="27"/>
  <c r="K149" i="27"/>
  <c r="L149" i="27"/>
  <c r="M149" i="27"/>
  <c r="N149" i="27"/>
  <c r="O149" i="27"/>
  <c r="P149" i="27"/>
  <c r="Q149" i="27"/>
  <c r="R149" i="27"/>
  <c r="S149" i="27"/>
  <c r="T149" i="27"/>
  <c r="U149" i="27"/>
  <c r="V149" i="27"/>
  <c r="W149" i="27"/>
  <c r="Y149" i="27"/>
  <c r="Z149" i="27"/>
  <c r="AA149" i="27"/>
  <c r="AB149" i="27"/>
  <c r="AC149" i="27"/>
  <c r="AD149" i="27"/>
  <c r="AE149" i="27"/>
  <c r="AF149" i="27"/>
  <c r="AG149" i="27"/>
  <c r="AH149" i="27"/>
  <c r="AI149" i="27"/>
  <c r="AJ149" i="27"/>
  <c r="AK149" i="27"/>
  <c r="AL149" i="27"/>
  <c r="AM149" i="27"/>
  <c r="AN149" i="27"/>
  <c r="AO149" i="27"/>
  <c r="B150" i="27"/>
  <c r="C150" i="27"/>
  <c r="D150" i="27"/>
  <c r="E150" i="27"/>
  <c r="F150" i="27"/>
  <c r="G150" i="27"/>
  <c r="H150" i="27"/>
  <c r="I150" i="27"/>
  <c r="J150" i="27"/>
  <c r="K150" i="27"/>
  <c r="L150" i="27"/>
  <c r="M150" i="27"/>
  <c r="N150" i="27"/>
  <c r="O150" i="27"/>
  <c r="P150" i="27"/>
  <c r="Q150" i="27"/>
  <c r="R150" i="27"/>
  <c r="S150" i="27"/>
  <c r="T150" i="27"/>
  <c r="U150" i="27"/>
  <c r="V150" i="27"/>
  <c r="W150" i="27"/>
  <c r="Y150" i="27"/>
  <c r="Z150" i="27"/>
  <c r="AA150" i="27"/>
  <c r="AB150" i="27"/>
  <c r="AC150" i="27"/>
  <c r="AD150" i="27"/>
  <c r="AE150" i="27"/>
  <c r="AF150" i="27"/>
  <c r="AG150" i="27"/>
  <c r="AH150" i="27"/>
  <c r="AI150" i="27"/>
  <c r="AJ150" i="27"/>
  <c r="AK150" i="27"/>
  <c r="AL150" i="27"/>
  <c r="AM150" i="27"/>
  <c r="AN150" i="27"/>
  <c r="AO150" i="27"/>
  <c r="B151" i="27"/>
  <c r="C151" i="27"/>
  <c r="D151" i="27"/>
  <c r="E151" i="27"/>
  <c r="F151" i="27"/>
  <c r="G151" i="27"/>
  <c r="H151" i="27"/>
  <c r="I151" i="27"/>
  <c r="J151" i="27"/>
  <c r="K151" i="27"/>
  <c r="L151" i="27"/>
  <c r="M151" i="27"/>
  <c r="N151" i="27"/>
  <c r="O151" i="27"/>
  <c r="P151" i="27"/>
  <c r="Q151" i="27"/>
  <c r="R151" i="27"/>
  <c r="S151" i="27"/>
  <c r="T151" i="27"/>
  <c r="U151" i="27"/>
  <c r="V151" i="27"/>
  <c r="W151" i="27"/>
  <c r="Y151" i="27"/>
  <c r="Z151" i="27"/>
  <c r="AA151" i="27"/>
  <c r="AB151" i="27"/>
  <c r="AC151" i="27"/>
  <c r="AD151" i="27"/>
  <c r="AE151" i="27"/>
  <c r="AF151" i="27"/>
  <c r="AG151" i="27"/>
  <c r="AH151" i="27"/>
  <c r="AI151" i="27"/>
  <c r="AJ151" i="27"/>
  <c r="AK151" i="27"/>
  <c r="AL151" i="27"/>
  <c r="AM151" i="27"/>
  <c r="AN151" i="27"/>
  <c r="AO151" i="27"/>
  <c r="B152" i="27"/>
  <c r="C152" i="27"/>
  <c r="D152" i="27"/>
  <c r="E152" i="27"/>
  <c r="F152" i="27"/>
  <c r="G152" i="27"/>
  <c r="H152" i="27"/>
  <c r="I152" i="27"/>
  <c r="J152" i="27"/>
  <c r="K152" i="27"/>
  <c r="L152" i="27"/>
  <c r="M152" i="27"/>
  <c r="N152" i="27"/>
  <c r="O152" i="27"/>
  <c r="P152" i="27"/>
  <c r="Q152" i="27"/>
  <c r="R152" i="27"/>
  <c r="S152" i="27"/>
  <c r="T152" i="27"/>
  <c r="U152" i="27"/>
  <c r="V152" i="27"/>
  <c r="W152" i="27"/>
  <c r="Y152" i="27"/>
  <c r="Z152" i="27"/>
  <c r="AA152" i="27"/>
  <c r="AB152" i="27"/>
  <c r="AC152" i="27"/>
  <c r="AD152" i="27"/>
  <c r="AE152" i="27"/>
  <c r="AF152" i="27"/>
  <c r="AG152" i="27"/>
  <c r="AH152" i="27"/>
  <c r="AI152" i="27"/>
  <c r="AJ152" i="27"/>
  <c r="AK152" i="27"/>
  <c r="AL152" i="27"/>
  <c r="AM152" i="27"/>
  <c r="AN152" i="27"/>
  <c r="AO152" i="27"/>
  <c r="B153" i="27"/>
  <c r="C153" i="27"/>
  <c r="D153" i="27"/>
  <c r="E153" i="27"/>
  <c r="F153" i="27"/>
  <c r="G153" i="27"/>
  <c r="H153" i="27"/>
  <c r="I153" i="27"/>
  <c r="J153" i="27"/>
  <c r="K153" i="27"/>
  <c r="L153" i="27"/>
  <c r="M153" i="27"/>
  <c r="N153" i="27"/>
  <c r="O153" i="27"/>
  <c r="P153" i="27"/>
  <c r="Q153" i="27"/>
  <c r="R153" i="27"/>
  <c r="S153" i="27"/>
  <c r="T153" i="27"/>
  <c r="U153" i="27"/>
  <c r="V153" i="27"/>
  <c r="W153" i="27"/>
  <c r="Y153" i="27"/>
  <c r="Z153" i="27"/>
  <c r="AA153" i="27"/>
  <c r="AB153" i="27"/>
  <c r="AC153" i="27"/>
  <c r="AD153" i="27"/>
  <c r="AE153" i="27"/>
  <c r="AF153" i="27"/>
  <c r="AG153" i="27"/>
  <c r="AH153" i="27"/>
  <c r="AI153" i="27"/>
  <c r="AJ153" i="27"/>
  <c r="AK153" i="27"/>
  <c r="AL153" i="27"/>
  <c r="AM153" i="27"/>
  <c r="AN153" i="27"/>
  <c r="AO153" i="27"/>
  <c r="B154" i="27"/>
  <c r="C154" i="27"/>
  <c r="D154" i="27"/>
  <c r="E154" i="27"/>
  <c r="F154" i="27"/>
  <c r="G154" i="27"/>
  <c r="H154" i="27"/>
  <c r="I154" i="27"/>
  <c r="J154" i="27"/>
  <c r="K154" i="27"/>
  <c r="L154" i="27"/>
  <c r="M154" i="27"/>
  <c r="N154" i="27"/>
  <c r="O154" i="27"/>
  <c r="P154" i="27"/>
  <c r="Q154" i="27"/>
  <c r="R154" i="27"/>
  <c r="S154" i="27"/>
  <c r="T154" i="27"/>
  <c r="U154" i="27"/>
  <c r="V154" i="27"/>
  <c r="W154" i="27"/>
  <c r="Y154" i="27"/>
  <c r="Z154" i="27"/>
  <c r="AA154" i="27"/>
  <c r="AB154" i="27"/>
  <c r="AC154" i="27"/>
  <c r="AD154" i="27"/>
  <c r="AE154" i="27"/>
  <c r="AF154" i="27"/>
  <c r="AG154" i="27"/>
  <c r="AH154" i="27"/>
  <c r="AI154" i="27"/>
  <c r="AJ154" i="27"/>
  <c r="AK154" i="27"/>
  <c r="AL154" i="27"/>
  <c r="AM154" i="27"/>
  <c r="AN154" i="27"/>
  <c r="AO154" i="27"/>
  <c r="B155" i="27"/>
  <c r="C155" i="27"/>
  <c r="D155" i="27"/>
  <c r="E155" i="27"/>
  <c r="F155" i="27"/>
  <c r="G155" i="27"/>
  <c r="H155" i="27"/>
  <c r="I155" i="27"/>
  <c r="J155" i="27"/>
  <c r="K155" i="27"/>
  <c r="L155" i="27"/>
  <c r="M155" i="27"/>
  <c r="N155" i="27"/>
  <c r="O155" i="27"/>
  <c r="P155" i="27"/>
  <c r="Q155" i="27"/>
  <c r="R155" i="27"/>
  <c r="S155" i="27"/>
  <c r="T155" i="27"/>
  <c r="U155" i="27"/>
  <c r="V155" i="27"/>
  <c r="W155" i="27"/>
  <c r="Y155" i="27"/>
  <c r="Z155" i="27"/>
  <c r="AA155" i="27"/>
  <c r="AB155" i="27"/>
  <c r="AC155" i="27"/>
  <c r="AD155" i="27"/>
  <c r="AE155" i="27"/>
  <c r="AF155" i="27"/>
  <c r="AG155" i="27"/>
  <c r="AH155" i="27"/>
  <c r="AI155" i="27"/>
  <c r="AJ155" i="27"/>
  <c r="AK155" i="27"/>
  <c r="AL155" i="27"/>
  <c r="AM155" i="27"/>
  <c r="AN155" i="27"/>
  <c r="AO155" i="27"/>
  <c r="B156" i="27"/>
  <c r="C156" i="27"/>
  <c r="D156" i="27"/>
  <c r="E156" i="27"/>
  <c r="F156" i="27"/>
  <c r="G156" i="27"/>
  <c r="H156" i="27"/>
  <c r="I156" i="27"/>
  <c r="J156" i="27"/>
  <c r="K156" i="27"/>
  <c r="L156" i="27"/>
  <c r="M156" i="27"/>
  <c r="N156" i="27"/>
  <c r="O156" i="27"/>
  <c r="P156" i="27"/>
  <c r="Q156" i="27"/>
  <c r="R156" i="27"/>
  <c r="S156" i="27"/>
  <c r="T156" i="27"/>
  <c r="U156" i="27"/>
  <c r="V156" i="27"/>
  <c r="W156" i="27"/>
  <c r="Y156" i="27"/>
  <c r="Z156" i="27"/>
  <c r="AA156" i="27"/>
  <c r="AB156" i="27"/>
  <c r="AC156" i="27"/>
  <c r="AD156" i="27"/>
  <c r="AE156" i="27"/>
  <c r="AF156" i="27"/>
  <c r="AG156" i="27"/>
  <c r="AH156" i="27"/>
  <c r="AI156" i="27"/>
  <c r="AJ156" i="27"/>
  <c r="AK156" i="27"/>
  <c r="AL156" i="27"/>
  <c r="AM156" i="27"/>
  <c r="AN156" i="27"/>
  <c r="AO156" i="27"/>
  <c r="B157" i="27"/>
  <c r="C157" i="27"/>
  <c r="D157" i="27"/>
  <c r="E157" i="27"/>
  <c r="F157" i="27"/>
  <c r="G157" i="27"/>
  <c r="H157" i="27"/>
  <c r="I157" i="27"/>
  <c r="J157" i="27"/>
  <c r="K157" i="27"/>
  <c r="L157" i="27"/>
  <c r="M157" i="27"/>
  <c r="N157" i="27"/>
  <c r="O157" i="27"/>
  <c r="P157" i="27"/>
  <c r="Q157" i="27"/>
  <c r="R157" i="27"/>
  <c r="S157" i="27"/>
  <c r="T157" i="27"/>
  <c r="U157" i="27"/>
  <c r="V157" i="27"/>
  <c r="W157" i="27"/>
  <c r="Y157" i="27"/>
  <c r="Z157" i="27"/>
  <c r="AA157" i="27"/>
  <c r="AB157" i="27"/>
  <c r="AC157" i="27"/>
  <c r="AD157" i="27"/>
  <c r="AE157" i="27"/>
  <c r="AF157" i="27"/>
  <c r="AG157" i="27"/>
  <c r="AH157" i="27"/>
  <c r="AI157" i="27"/>
  <c r="AJ157" i="27"/>
  <c r="AK157" i="27"/>
  <c r="AL157" i="27"/>
  <c r="AM157" i="27"/>
  <c r="AN157" i="27"/>
  <c r="AO157" i="27"/>
  <c r="B158" i="27"/>
  <c r="C158" i="27"/>
  <c r="D158" i="27"/>
  <c r="E158" i="27"/>
  <c r="F158" i="27"/>
  <c r="G158" i="27"/>
  <c r="H158" i="27"/>
  <c r="I158" i="27"/>
  <c r="J158" i="27"/>
  <c r="K158" i="27"/>
  <c r="L158" i="27"/>
  <c r="M158" i="27"/>
  <c r="N158" i="27"/>
  <c r="O158" i="27"/>
  <c r="P158" i="27"/>
  <c r="Q158" i="27"/>
  <c r="R158" i="27"/>
  <c r="S158" i="27"/>
  <c r="T158" i="27"/>
  <c r="U158" i="27"/>
  <c r="V158" i="27"/>
  <c r="W158" i="27"/>
  <c r="Y158" i="27"/>
  <c r="Z158" i="27"/>
  <c r="AA158" i="27"/>
  <c r="AB158" i="27"/>
  <c r="AC158" i="27"/>
  <c r="AD158" i="27"/>
  <c r="AE158" i="27"/>
  <c r="AF158" i="27"/>
  <c r="AG158" i="27"/>
  <c r="AH158" i="27"/>
  <c r="AI158" i="27"/>
  <c r="AJ158" i="27"/>
  <c r="AK158" i="27"/>
  <c r="AL158" i="27"/>
  <c r="AM158" i="27"/>
  <c r="AN158" i="27"/>
  <c r="AO158" i="27"/>
  <c r="B159" i="27"/>
  <c r="C159" i="27"/>
  <c r="D159" i="27"/>
  <c r="E159" i="27"/>
  <c r="F159" i="27"/>
  <c r="G159" i="27"/>
  <c r="H159" i="27"/>
  <c r="I159" i="27"/>
  <c r="J159" i="27"/>
  <c r="K159" i="27"/>
  <c r="L159" i="27"/>
  <c r="M159" i="27"/>
  <c r="N159" i="27"/>
  <c r="O159" i="27"/>
  <c r="P159" i="27"/>
  <c r="Q159" i="27"/>
  <c r="R159" i="27"/>
  <c r="S159" i="27"/>
  <c r="T159" i="27"/>
  <c r="U159" i="27"/>
  <c r="V159" i="27"/>
  <c r="W159" i="27"/>
  <c r="Y159" i="27"/>
  <c r="Z159" i="27"/>
  <c r="AA159" i="27"/>
  <c r="AB159" i="27"/>
  <c r="AC159" i="27"/>
  <c r="AD159" i="27"/>
  <c r="AE159" i="27"/>
  <c r="AF159" i="27"/>
  <c r="AG159" i="27"/>
  <c r="AH159" i="27"/>
  <c r="AI159" i="27"/>
  <c r="AJ159" i="27"/>
  <c r="AK159" i="27"/>
  <c r="AL159" i="27"/>
  <c r="AM159" i="27"/>
  <c r="AN159" i="27"/>
  <c r="AO159" i="27"/>
  <c r="B160" i="27"/>
  <c r="C160" i="27"/>
  <c r="D160" i="27"/>
  <c r="E160" i="27"/>
  <c r="F160" i="27"/>
  <c r="G160" i="27"/>
  <c r="H160" i="27"/>
  <c r="I160" i="27"/>
  <c r="J160" i="27"/>
  <c r="K160" i="27"/>
  <c r="L160" i="27"/>
  <c r="M160" i="27"/>
  <c r="N160" i="27"/>
  <c r="O160" i="27"/>
  <c r="P160" i="27"/>
  <c r="Q160" i="27"/>
  <c r="R160" i="27"/>
  <c r="S160" i="27"/>
  <c r="T160" i="27"/>
  <c r="U160" i="27"/>
  <c r="V160" i="27"/>
  <c r="W160" i="27"/>
  <c r="Y160" i="27"/>
  <c r="Z160" i="27"/>
  <c r="AA160" i="27"/>
  <c r="AB160" i="27"/>
  <c r="AC160" i="27"/>
  <c r="AD160" i="27"/>
  <c r="AE160" i="27"/>
  <c r="AF160" i="27"/>
  <c r="AG160" i="27"/>
  <c r="AH160" i="27"/>
  <c r="AI160" i="27"/>
  <c r="AJ160" i="27"/>
  <c r="AK160" i="27"/>
  <c r="AL160" i="27"/>
  <c r="AM160" i="27"/>
  <c r="AN160" i="27"/>
  <c r="AO160" i="27"/>
  <c r="B161" i="27"/>
  <c r="C161" i="27"/>
  <c r="D161" i="27"/>
  <c r="E161" i="27"/>
  <c r="F161" i="27"/>
  <c r="G161" i="27"/>
  <c r="H161" i="27"/>
  <c r="I161" i="27"/>
  <c r="J161" i="27"/>
  <c r="K161" i="27"/>
  <c r="L161" i="27"/>
  <c r="M161" i="27"/>
  <c r="N161" i="27"/>
  <c r="O161" i="27"/>
  <c r="P161" i="27"/>
  <c r="Q161" i="27"/>
  <c r="R161" i="27"/>
  <c r="S161" i="27"/>
  <c r="T161" i="27"/>
  <c r="U161" i="27"/>
  <c r="V161" i="27"/>
  <c r="W161" i="27"/>
  <c r="Y161" i="27"/>
  <c r="Z161" i="27"/>
  <c r="AA161" i="27"/>
  <c r="AB161" i="27"/>
  <c r="AC161" i="27"/>
  <c r="AD161" i="27"/>
  <c r="AE161" i="27"/>
  <c r="AF161" i="27"/>
  <c r="AG161" i="27"/>
  <c r="AH161" i="27"/>
  <c r="AI161" i="27"/>
  <c r="AJ161" i="27"/>
  <c r="AK161" i="27"/>
  <c r="AL161" i="27"/>
  <c r="AM161" i="27"/>
  <c r="AN161" i="27"/>
  <c r="AO161" i="27"/>
  <c r="B162" i="27"/>
  <c r="C162" i="27"/>
  <c r="D162" i="27"/>
  <c r="E162" i="27"/>
  <c r="F162" i="27"/>
  <c r="G162" i="27"/>
  <c r="H162" i="27"/>
  <c r="I162" i="27"/>
  <c r="J162" i="27"/>
  <c r="K162" i="27"/>
  <c r="L162" i="27"/>
  <c r="M162" i="27"/>
  <c r="N162" i="27"/>
  <c r="O162" i="27"/>
  <c r="P162" i="27"/>
  <c r="Q162" i="27"/>
  <c r="R162" i="27"/>
  <c r="S162" i="27"/>
  <c r="T162" i="27"/>
  <c r="U162" i="27"/>
  <c r="V162" i="27"/>
  <c r="W162" i="27"/>
  <c r="Y162" i="27"/>
  <c r="Z162" i="27"/>
  <c r="AA162" i="27"/>
  <c r="AB162" i="27"/>
  <c r="AC162" i="27"/>
  <c r="AD162" i="27"/>
  <c r="AE162" i="27"/>
  <c r="AF162" i="27"/>
  <c r="AG162" i="27"/>
  <c r="AH162" i="27"/>
  <c r="AI162" i="27"/>
  <c r="AJ162" i="27"/>
  <c r="AK162" i="27"/>
  <c r="AL162" i="27"/>
  <c r="AM162" i="27"/>
  <c r="AN162" i="27"/>
  <c r="AO162" i="27"/>
  <c r="B163" i="27"/>
  <c r="C163" i="27"/>
  <c r="D163" i="27"/>
  <c r="E163" i="27"/>
  <c r="F163" i="27"/>
  <c r="G163" i="27"/>
  <c r="H163" i="27"/>
  <c r="I163" i="27"/>
  <c r="J163" i="27"/>
  <c r="K163" i="27"/>
  <c r="L163" i="27"/>
  <c r="M163" i="27"/>
  <c r="N163" i="27"/>
  <c r="O163" i="27"/>
  <c r="P163" i="27"/>
  <c r="Q163" i="27"/>
  <c r="R163" i="27"/>
  <c r="S163" i="27"/>
  <c r="T163" i="27"/>
  <c r="U163" i="27"/>
  <c r="V163" i="27"/>
  <c r="W163" i="27"/>
  <c r="Y163" i="27"/>
  <c r="Z163" i="27"/>
  <c r="AA163" i="27"/>
  <c r="AB163" i="27"/>
  <c r="AC163" i="27"/>
  <c r="AD163" i="27"/>
  <c r="AE163" i="27"/>
  <c r="AF163" i="27"/>
  <c r="AG163" i="27"/>
  <c r="AH163" i="27"/>
  <c r="AI163" i="27"/>
  <c r="AJ163" i="27"/>
  <c r="AK163" i="27"/>
  <c r="AL163" i="27"/>
  <c r="AM163" i="27"/>
  <c r="AN163" i="27"/>
  <c r="AO163" i="27"/>
  <c r="B164" i="27"/>
  <c r="C164" i="27"/>
  <c r="D164" i="27"/>
  <c r="E164" i="27"/>
  <c r="F164" i="27"/>
  <c r="G164" i="27"/>
  <c r="H164" i="27"/>
  <c r="I164" i="27"/>
  <c r="J164" i="27"/>
  <c r="K164" i="27"/>
  <c r="L164" i="27"/>
  <c r="M164" i="27"/>
  <c r="N164" i="27"/>
  <c r="O164" i="27"/>
  <c r="P164" i="27"/>
  <c r="Q164" i="27"/>
  <c r="R164" i="27"/>
  <c r="S164" i="27"/>
  <c r="T164" i="27"/>
  <c r="U164" i="27"/>
  <c r="V164" i="27"/>
  <c r="W164" i="27"/>
  <c r="Y164" i="27"/>
  <c r="Z164" i="27"/>
  <c r="AA164" i="27"/>
  <c r="AB164" i="27"/>
  <c r="AC164" i="27"/>
  <c r="AD164" i="27"/>
  <c r="AE164" i="27"/>
  <c r="AF164" i="27"/>
  <c r="AG164" i="27"/>
  <c r="AH164" i="27"/>
  <c r="AI164" i="27"/>
  <c r="AJ164" i="27"/>
  <c r="AK164" i="27"/>
  <c r="AL164" i="27"/>
  <c r="AM164" i="27"/>
  <c r="AN164" i="27"/>
  <c r="AO164" i="27"/>
  <c r="B165" i="27"/>
  <c r="C165" i="27"/>
  <c r="D165" i="27"/>
  <c r="E165" i="27"/>
  <c r="F165" i="27"/>
  <c r="G165" i="27"/>
  <c r="H165" i="27"/>
  <c r="I165" i="27"/>
  <c r="J165" i="27"/>
  <c r="K165" i="27"/>
  <c r="L165" i="27"/>
  <c r="M165" i="27"/>
  <c r="N165" i="27"/>
  <c r="O165" i="27"/>
  <c r="P165" i="27"/>
  <c r="Q165" i="27"/>
  <c r="R165" i="27"/>
  <c r="S165" i="27"/>
  <c r="T165" i="27"/>
  <c r="U165" i="27"/>
  <c r="V165" i="27"/>
  <c r="W165" i="27"/>
  <c r="Y165" i="27"/>
  <c r="Z165" i="27"/>
  <c r="AA165" i="27"/>
  <c r="AB165" i="27"/>
  <c r="AC165" i="27"/>
  <c r="AD165" i="27"/>
  <c r="AE165" i="27"/>
  <c r="AF165" i="27"/>
  <c r="AG165" i="27"/>
  <c r="AH165" i="27"/>
  <c r="AI165" i="27"/>
  <c r="AJ165" i="27"/>
  <c r="AK165" i="27"/>
  <c r="AL165" i="27"/>
  <c r="AM165" i="27"/>
  <c r="AN165" i="27"/>
  <c r="AO165" i="27"/>
  <c r="B166" i="27"/>
  <c r="C166" i="27"/>
  <c r="D166" i="27"/>
  <c r="E166" i="27"/>
  <c r="F166" i="27"/>
  <c r="G166" i="27"/>
  <c r="H166" i="27"/>
  <c r="I166" i="27"/>
  <c r="J166" i="27"/>
  <c r="K166" i="27"/>
  <c r="L166" i="27"/>
  <c r="M166" i="27"/>
  <c r="N166" i="27"/>
  <c r="O166" i="27"/>
  <c r="P166" i="27"/>
  <c r="Q166" i="27"/>
  <c r="R166" i="27"/>
  <c r="S166" i="27"/>
  <c r="T166" i="27"/>
  <c r="U166" i="27"/>
  <c r="V166" i="27"/>
  <c r="W166" i="27"/>
  <c r="Y166" i="27"/>
  <c r="Z166" i="27"/>
  <c r="AA166" i="27"/>
  <c r="AB166" i="27"/>
  <c r="AC166" i="27"/>
  <c r="AD166" i="27"/>
  <c r="AE166" i="27"/>
  <c r="AF166" i="27"/>
  <c r="AG166" i="27"/>
  <c r="AH166" i="27"/>
  <c r="AI166" i="27"/>
  <c r="AJ166" i="27"/>
  <c r="AK166" i="27"/>
  <c r="AL166" i="27"/>
  <c r="AM166" i="27"/>
  <c r="AN166" i="27"/>
  <c r="AO166" i="27"/>
  <c r="B167" i="27"/>
  <c r="C167" i="27"/>
  <c r="D167" i="27"/>
  <c r="E167" i="27"/>
  <c r="F167" i="27"/>
  <c r="G167" i="27"/>
  <c r="H167" i="27"/>
  <c r="I167" i="27"/>
  <c r="J167" i="27"/>
  <c r="K167" i="27"/>
  <c r="L167" i="27"/>
  <c r="M167" i="27"/>
  <c r="N167" i="27"/>
  <c r="O167" i="27"/>
  <c r="P167" i="27"/>
  <c r="Q167" i="27"/>
  <c r="R167" i="27"/>
  <c r="S167" i="27"/>
  <c r="T167" i="27"/>
  <c r="U167" i="27"/>
  <c r="V167" i="27"/>
  <c r="W167" i="27"/>
  <c r="Y167" i="27"/>
  <c r="Z167" i="27"/>
  <c r="AA167" i="27"/>
  <c r="AB167" i="27"/>
  <c r="AC167" i="27"/>
  <c r="AD167" i="27"/>
  <c r="AE167" i="27"/>
  <c r="AF167" i="27"/>
  <c r="AG167" i="27"/>
  <c r="AH167" i="27"/>
  <c r="AI167" i="27"/>
  <c r="AJ167" i="27"/>
  <c r="AK167" i="27"/>
  <c r="AL167" i="27"/>
  <c r="AM167" i="27"/>
  <c r="AN167" i="27"/>
  <c r="AO167" i="27"/>
  <c r="B168" i="27"/>
  <c r="C168" i="27"/>
  <c r="D168" i="27"/>
  <c r="E168" i="27"/>
  <c r="F168" i="27"/>
  <c r="G168" i="27"/>
  <c r="H168" i="27"/>
  <c r="I168" i="27"/>
  <c r="J168" i="27"/>
  <c r="K168" i="27"/>
  <c r="L168" i="27"/>
  <c r="M168" i="27"/>
  <c r="N168" i="27"/>
  <c r="O168" i="27"/>
  <c r="P168" i="27"/>
  <c r="Q168" i="27"/>
  <c r="R168" i="27"/>
  <c r="S168" i="27"/>
  <c r="T168" i="27"/>
  <c r="U168" i="27"/>
  <c r="V168" i="27"/>
  <c r="W168" i="27"/>
  <c r="Y168" i="27"/>
  <c r="Z168" i="27"/>
  <c r="AA168" i="27"/>
  <c r="AB168" i="27"/>
  <c r="AC168" i="27"/>
  <c r="AD168" i="27"/>
  <c r="AE168" i="27"/>
  <c r="AF168" i="27"/>
  <c r="AG168" i="27"/>
  <c r="AH168" i="27"/>
  <c r="AI168" i="27"/>
  <c r="AJ168" i="27"/>
  <c r="AK168" i="27"/>
  <c r="AL168" i="27"/>
  <c r="AM168" i="27"/>
  <c r="AN168" i="27"/>
  <c r="AO168" i="27"/>
  <c r="B169" i="27"/>
  <c r="C169" i="27"/>
  <c r="D169" i="27"/>
  <c r="E169" i="27"/>
  <c r="F169" i="27"/>
  <c r="G169" i="27"/>
  <c r="H169" i="27"/>
  <c r="I169" i="27"/>
  <c r="J169" i="27"/>
  <c r="K169" i="27"/>
  <c r="L169" i="27"/>
  <c r="M169" i="27"/>
  <c r="N169" i="27"/>
  <c r="O169" i="27"/>
  <c r="P169" i="27"/>
  <c r="Q169" i="27"/>
  <c r="R169" i="27"/>
  <c r="S169" i="27"/>
  <c r="T169" i="27"/>
  <c r="U169" i="27"/>
  <c r="V169" i="27"/>
  <c r="W169" i="27"/>
  <c r="Y169" i="27"/>
  <c r="Z169" i="27"/>
  <c r="AA169" i="27"/>
  <c r="AB169" i="27"/>
  <c r="AC169" i="27"/>
  <c r="AD169" i="27"/>
  <c r="AE169" i="27"/>
  <c r="AF169" i="27"/>
  <c r="AG169" i="27"/>
  <c r="AH169" i="27"/>
  <c r="AI169" i="27"/>
  <c r="AJ169" i="27"/>
  <c r="AK169" i="27"/>
  <c r="AL169" i="27"/>
  <c r="AM169" i="27"/>
  <c r="AN169" i="27"/>
  <c r="AO169" i="27"/>
  <c r="B170" i="27"/>
  <c r="C170" i="27"/>
  <c r="D170" i="27"/>
  <c r="E170" i="27"/>
  <c r="F170" i="27"/>
  <c r="G170" i="27"/>
  <c r="H170" i="27"/>
  <c r="I170" i="27"/>
  <c r="J170" i="27"/>
  <c r="K170" i="27"/>
  <c r="L170" i="27"/>
  <c r="M170" i="27"/>
  <c r="N170" i="27"/>
  <c r="O170" i="27"/>
  <c r="P170" i="27"/>
  <c r="Q170" i="27"/>
  <c r="R170" i="27"/>
  <c r="S170" i="27"/>
  <c r="T170" i="27"/>
  <c r="U170" i="27"/>
  <c r="V170" i="27"/>
  <c r="W170" i="27"/>
  <c r="Y170" i="27"/>
  <c r="Z170" i="27"/>
  <c r="AA170" i="27"/>
  <c r="AB170" i="27"/>
  <c r="AC170" i="27"/>
  <c r="AD170" i="27"/>
  <c r="AE170" i="27"/>
  <c r="AF170" i="27"/>
  <c r="AG170" i="27"/>
  <c r="AH170" i="27"/>
  <c r="AI170" i="27"/>
  <c r="AJ170" i="27"/>
  <c r="AK170" i="27"/>
  <c r="AL170" i="27"/>
  <c r="AM170" i="27"/>
  <c r="AN170" i="27"/>
  <c r="AO170" i="27"/>
  <c r="B171" i="27"/>
  <c r="C171" i="27"/>
  <c r="D171" i="27"/>
  <c r="E171" i="27"/>
  <c r="F171" i="27"/>
  <c r="G171" i="27"/>
  <c r="H171" i="27"/>
  <c r="I171" i="27"/>
  <c r="J171" i="27"/>
  <c r="K171" i="27"/>
  <c r="L171" i="27"/>
  <c r="M171" i="27"/>
  <c r="N171" i="27"/>
  <c r="O171" i="27"/>
  <c r="P171" i="27"/>
  <c r="Q171" i="27"/>
  <c r="R171" i="27"/>
  <c r="S171" i="27"/>
  <c r="T171" i="27"/>
  <c r="U171" i="27"/>
  <c r="V171" i="27"/>
  <c r="W171" i="27"/>
  <c r="Y171" i="27"/>
  <c r="Z171" i="27"/>
  <c r="AA171" i="27"/>
  <c r="AB171" i="27"/>
  <c r="AC171" i="27"/>
  <c r="AD171" i="27"/>
  <c r="AE171" i="27"/>
  <c r="AF171" i="27"/>
  <c r="AG171" i="27"/>
  <c r="AH171" i="27"/>
  <c r="AI171" i="27"/>
  <c r="AJ171" i="27"/>
  <c r="AK171" i="27"/>
  <c r="AL171" i="27"/>
  <c r="AM171" i="27"/>
  <c r="AN171" i="27"/>
  <c r="AO171" i="27"/>
  <c r="B172" i="27"/>
  <c r="C172" i="27"/>
  <c r="D172" i="27"/>
  <c r="E172" i="27"/>
  <c r="F172" i="27"/>
  <c r="G172" i="27"/>
  <c r="H172" i="27"/>
  <c r="I172" i="27"/>
  <c r="J172" i="27"/>
  <c r="K172" i="27"/>
  <c r="L172" i="27"/>
  <c r="M172" i="27"/>
  <c r="N172" i="27"/>
  <c r="O172" i="27"/>
  <c r="P172" i="27"/>
  <c r="Q172" i="27"/>
  <c r="R172" i="27"/>
  <c r="S172" i="27"/>
  <c r="T172" i="27"/>
  <c r="U172" i="27"/>
  <c r="V172" i="27"/>
  <c r="W172" i="27"/>
  <c r="Y172" i="27"/>
  <c r="Z172" i="27"/>
  <c r="AA172" i="27"/>
  <c r="AB172" i="27"/>
  <c r="AC172" i="27"/>
  <c r="AD172" i="27"/>
  <c r="AE172" i="27"/>
  <c r="AF172" i="27"/>
  <c r="AG172" i="27"/>
  <c r="AH172" i="27"/>
  <c r="AI172" i="27"/>
  <c r="AJ172" i="27"/>
  <c r="AK172" i="27"/>
  <c r="AL172" i="27"/>
  <c r="AM172" i="27"/>
  <c r="AN172" i="27"/>
  <c r="AO172" i="27"/>
  <c r="B173" i="27"/>
  <c r="C173" i="27"/>
  <c r="D173" i="27"/>
  <c r="E173" i="27"/>
  <c r="F173" i="27"/>
  <c r="G173" i="27"/>
  <c r="H173" i="27"/>
  <c r="I173" i="27"/>
  <c r="J173" i="27"/>
  <c r="K173" i="27"/>
  <c r="L173" i="27"/>
  <c r="M173" i="27"/>
  <c r="N173" i="27"/>
  <c r="O173" i="27"/>
  <c r="P173" i="27"/>
  <c r="Q173" i="27"/>
  <c r="R173" i="27"/>
  <c r="S173" i="27"/>
  <c r="T173" i="27"/>
  <c r="U173" i="27"/>
  <c r="V173" i="27"/>
  <c r="W173" i="27"/>
  <c r="Y173" i="27"/>
  <c r="Z173" i="27"/>
  <c r="AA173" i="27"/>
  <c r="AB173" i="27"/>
  <c r="AC173" i="27"/>
  <c r="AD173" i="27"/>
  <c r="AE173" i="27"/>
  <c r="AF173" i="27"/>
  <c r="AG173" i="27"/>
  <c r="AH173" i="27"/>
  <c r="AI173" i="27"/>
  <c r="AJ173" i="27"/>
  <c r="AK173" i="27"/>
  <c r="AL173" i="27"/>
  <c r="AM173" i="27"/>
  <c r="AN173" i="27"/>
  <c r="AO173" i="27"/>
  <c r="B174" i="27"/>
  <c r="C174" i="27"/>
  <c r="D174" i="27"/>
  <c r="E174" i="27"/>
  <c r="F174" i="27"/>
  <c r="G174" i="27"/>
  <c r="H174" i="27"/>
  <c r="I174" i="27"/>
  <c r="J174" i="27"/>
  <c r="K174" i="27"/>
  <c r="L174" i="27"/>
  <c r="M174" i="27"/>
  <c r="N174" i="27"/>
  <c r="O174" i="27"/>
  <c r="P174" i="27"/>
  <c r="Q174" i="27"/>
  <c r="R174" i="27"/>
  <c r="S174" i="27"/>
  <c r="T174" i="27"/>
  <c r="U174" i="27"/>
  <c r="V174" i="27"/>
  <c r="W174" i="27"/>
  <c r="Y174" i="27"/>
  <c r="Z174" i="27"/>
  <c r="AA174" i="27"/>
  <c r="AB174" i="27"/>
  <c r="AC174" i="27"/>
  <c r="AD174" i="27"/>
  <c r="AE174" i="27"/>
  <c r="AF174" i="27"/>
  <c r="AG174" i="27"/>
  <c r="AH174" i="27"/>
  <c r="AI174" i="27"/>
  <c r="AJ174" i="27"/>
  <c r="AK174" i="27"/>
  <c r="AL174" i="27"/>
  <c r="AM174" i="27"/>
  <c r="AN174" i="27"/>
  <c r="AO174" i="27"/>
  <c r="B175" i="27"/>
  <c r="C175" i="27"/>
  <c r="D175" i="27"/>
  <c r="E175" i="27"/>
  <c r="F175" i="27"/>
  <c r="G175" i="27"/>
  <c r="H175" i="27"/>
  <c r="I175" i="27"/>
  <c r="J175" i="27"/>
  <c r="K175" i="27"/>
  <c r="L175" i="27"/>
  <c r="M175" i="27"/>
  <c r="N175" i="27"/>
  <c r="O175" i="27"/>
  <c r="P175" i="27"/>
  <c r="Q175" i="27"/>
  <c r="R175" i="27"/>
  <c r="S175" i="27"/>
  <c r="T175" i="27"/>
  <c r="U175" i="27"/>
  <c r="V175" i="27"/>
  <c r="W175" i="27"/>
  <c r="Y175" i="27"/>
  <c r="Z175" i="27"/>
  <c r="AA175" i="27"/>
  <c r="AB175" i="27"/>
  <c r="AC175" i="27"/>
  <c r="AD175" i="27"/>
  <c r="AE175" i="27"/>
  <c r="AF175" i="27"/>
  <c r="AG175" i="27"/>
  <c r="AH175" i="27"/>
  <c r="AI175" i="27"/>
  <c r="AJ175" i="27"/>
  <c r="AK175" i="27"/>
  <c r="AL175" i="27"/>
  <c r="AM175" i="27"/>
  <c r="AN175" i="27"/>
  <c r="AO175" i="27"/>
  <c r="B176" i="27"/>
  <c r="C176" i="27"/>
  <c r="D176" i="27"/>
  <c r="E176" i="27"/>
  <c r="F176" i="27"/>
  <c r="G176" i="27"/>
  <c r="H176" i="27"/>
  <c r="I176" i="27"/>
  <c r="J176" i="27"/>
  <c r="K176" i="27"/>
  <c r="L176" i="27"/>
  <c r="M176" i="27"/>
  <c r="N176" i="27"/>
  <c r="O176" i="27"/>
  <c r="P176" i="27"/>
  <c r="Q176" i="27"/>
  <c r="R176" i="27"/>
  <c r="S176" i="27"/>
  <c r="T176" i="27"/>
  <c r="U176" i="27"/>
  <c r="V176" i="27"/>
  <c r="W176" i="27"/>
  <c r="Y176" i="27"/>
  <c r="Z176" i="27"/>
  <c r="AA176" i="27"/>
  <c r="AB176" i="27"/>
  <c r="AC176" i="27"/>
  <c r="AD176" i="27"/>
  <c r="AE176" i="27"/>
  <c r="AF176" i="27"/>
  <c r="AG176" i="27"/>
  <c r="AH176" i="27"/>
  <c r="AI176" i="27"/>
  <c r="AJ176" i="27"/>
  <c r="AK176" i="27"/>
  <c r="AL176" i="27"/>
  <c r="AM176" i="27"/>
  <c r="AN176" i="27"/>
  <c r="AO176" i="27"/>
  <c r="B177" i="27"/>
  <c r="C177" i="27"/>
  <c r="D177" i="27"/>
  <c r="E177" i="27"/>
  <c r="F177" i="27"/>
  <c r="G177" i="27"/>
  <c r="H177" i="27"/>
  <c r="I177" i="27"/>
  <c r="J177" i="27"/>
  <c r="K177" i="27"/>
  <c r="L177" i="27"/>
  <c r="M177" i="27"/>
  <c r="N177" i="27"/>
  <c r="O177" i="27"/>
  <c r="P177" i="27"/>
  <c r="Q177" i="27"/>
  <c r="R177" i="27"/>
  <c r="S177" i="27"/>
  <c r="T177" i="27"/>
  <c r="U177" i="27"/>
  <c r="V177" i="27"/>
  <c r="W177" i="27"/>
  <c r="Y177" i="27"/>
  <c r="Z177" i="27"/>
  <c r="AA177" i="27"/>
  <c r="AB177" i="27"/>
  <c r="AC177" i="27"/>
  <c r="AD177" i="27"/>
  <c r="AE177" i="27"/>
  <c r="AF177" i="27"/>
  <c r="AG177" i="27"/>
  <c r="AH177" i="27"/>
  <c r="AI177" i="27"/>
  <c r="AJ177" i="27"/>
  <c r="AK177" i="27"/>
  <c r="AL177" i="27"/>
  <c r="AM177" i="27"/>
  <c r="AN177" i="27"/>
  <c r="AO177" i="27"/>
  <c r="B178" i="27"/>
  <c r="C178" i="27"/>
  <c r="D178" i="27"/>
  <c r="E178" i="27"/>
  <c r="F178" i="27"/>
  <c r="G178" i="27"/>
  <c r="H178" i="27"/>
  <c r="I178" i="27"/>
  <c r="J178" i="27"/>
  <c r="K178" i="27"/>
  <c r="L178" i="27"/>
  <c r="M178" i="27"/>
  <c r="N178" i="27"/>
  <c r="O178" i="27"/>
  <c r="P178" i="27"/>
  <c r="Q178" i="27"/>
  <c r="R178" i="27"/>
  <c r="S178" i="27"/>
  <c r="T178" i="27"/>
  <c r="U178" i="27"/>
  <c r="V178" i="27"/>
  <c r="W178" i="27"/>
  <c r="Y178" i="27"/>
  <c r="Z178" i="27"/>
  <c r="AA178" i="27"/>
  <c r="AB178" i="27"/>
  <c r="AC178" i="27"/>
  <c r="AD178" i="27"/>
  <c r="AE178" i="27"/>
  <c r="AF178" i="27"/>
  <c r="AG178" i="27"/>
  <c r="AH178" i="27"/>
  <c r="AI178" i="27"/>
  <c r="AJ178" i="27"/>
  <c r="AK178" i="27"/>
  <c r="AL178" i="27"/>
  <c r="AM178" i="27"/>
  <c r="AN178" i="27"/>
  <c r="AO178" i="27"/>
  <c r="B179" i="27"/>
  <c r="C179" i="27"/>
  <c r="D179" i="27"/>
  <c r="E179" i="27"/>
  <c r="F179" i="27"/>
  <c r="G179" i="27"/>
  <c r="H179" i="27"/>
  <c r="I179" i="27"/>
  <c r="J179" i="27"/>
  <c r="K179" i="27"/>
  <c r="L179" i="27"/>
  <c r="M179" i="27"/>
  <c r="N179" i="27"/>
  <c r="O179" i="27"/>
  <c r="P179" i="27"/>
  <c r="Q179" i="27"/>
  <c r="R179" i="27"/>
  <c r="S179" i="27"/>
  <c r="T179" i="27"/>
  <c r="U179" i="27"/>
  <c r="V179" i="27"/>
  <c r="W179" i="27"/>
  <c r="Y179" i="27"/>
  <c r="Z179" i="27"/>
  <c r="AA179" i="27"/>
  <c r="AB179" i="27"/>
  <c r="AC179" i="27"/>
  <c r="AD179" i="27"/>
  <c r="AE179" i="27"/>
  <c r="AF179" i="27"/>
  <c r="AG179" i="27"/>
  <c r="AH179" i="27"/>
  <c r="AI179" i="27"/>
  <c r="AJ179" i="27"/>
  <c r="AK179" i="27"/>
  <c r="AL179" i="27"/>
  <c r="AM179" i="27"/>
  <c r="AN179" i="27"/>
  <c r="AO179" i="27"/>
  <c r="B180" i="27"/>
  <c r="C180" i="27"/>
  <c r="D180" i="27"/>
  <c r="E180" i="27"/>
  <c r="F180" i="27"/>
  <c r="G180" i="27"/>
  <c r="H180" i="27"/>
  <c r="I180" i="27"/>
  <c r="J180" i="27"/>
  <c r="K180" i="27"/>
  <c r="L180" i="27"/>
  <c r="M180" i="27"/>
  <c r="N180" i="27"/>
  <c r="O180" i="27"/>
  <c r="P180" i="27"/>
  <c r="Q180" i="27"/>
  <c r="R180" i="27"/>
  <c r="S180" i="27"/>
  <c r="T180" i="27"/>
  <c r="U180" i="27"/>
  <c r="V180" i="27"/>
  <c r="W180" i="27"/>
  <c r="Y180" i="27"/>
  <c r="Z180" i="27"/>
  <c r="AA180" i="27"/>
  <c r="AB180" i="27"/>
  <c r="AC180" i="27"/>
  <c r="AD180" i="27"/>
  <c r="AE180" i="27"/>
  <c r="AF180" i="27"/>
  <c r="AG180" i="27"/>
  <c r="AH180" i="27"/>
  <c r="AI180" i="27"/>
  <c r="AJ180" i="27"/>
  <c r="AK180" i="27"/>
  <c r="AL180" i="27"/>
  <c r="AM180" i="27"/>
  <c r="AN180" i="27"/>
  <c r="AO180" i="27"/>
  <c r="B181" i="27"/>
  <c r="C181" i="27"/>
  <c r="D181" i="27"/>
  <c r="E181" i="27"/>
  <c r="F181" i="27"/>
  <c r="G181" i="27"/>
  <c r="H181" i="27"/>
  <c r="I181" i="27"/>
  <c r="J181" i="27"/>
  <c r="K181" i="27"/>
  <c r="L181" i="27"/>
  <c r="M181" i="27"/>
  <c r="N181" i="27"/>
  <c r="O181" i="27"/>
  <c r="P181" i="27"/>
  <c r="Q181" i="27"/>
  <c r="R181" i="27"/>
  <c r="S181" i="27"/>
  <c r="T181" i="27"/>
  <c r="U181" i="27"/>
  <c r="V181" i="27"/>
  <c r="W181" i="27"/>
  <c r="Y181" i="27"/>
  <c r="Z181" i="27"/>
  <c r="AA181" i="27"/>
  <c r="AB181" i="27"/>
  <c r="AC181" i="27"/>
  <c r="AD181" i="27"/>
  <c r="AE181" i="27"/>
  <c r="AF181" i="27"/>
  <c r="AG181" i="27"/>
  <c r="AH181" i="27"/>
  <c r="AI181" i="27"/>
  <c r="AJ181" i="27"/>
  <c r="AK181" i="27"/>
  <c r="AL181" i="27"/>
  <c r="AM181" i="27"/>
  <c r="AN181" i="27"/>
  <c r="AO181" i="27"/>
  <c r="B182" i="27"/>
  <c r="C182" i="27"/>
  <c r="D182" i="27"/>
  <c r="E182" i="27"/>
  <c r="F182" i="27"/>
  <c r="G182" i="27"/>
  <c r="H182" i="27"/>
  <c r="I182" i="27"/>
  <c r="J182" i="27"/>
  <c r="K182" i="27"/>
  <c r="L182" i="27"/>
  <c r="M182" i="27"/>
  <c r="N182" i="27"/>
  <c r="O182" i="27"/>
  <c r="P182" i="27"/>
  <c r="Q182" i="27"/>
  <c r="R182" i="27"/>
  <c r="S182" i="27"/>
  <c r="T182" i="27"/>
  <c r="U182" i="27"/>
  <c r="V182" i="27"/>
  <c r="W182" i="27"/>
  <c r="Y182" i="27"/>
  <c r="Z182" i="27"/>
  <c r="AA182" i="27"/>
  <c r="AB182" i="27"/>
  <c r="AC182" i="27"/>
  <c r="AD182" i="27"/>
  <c r="AE182" i="27"/>
  <c r="AF182" i="27"/>
  <c r="AG182" i="27"/>
  <c r="AH182" i="27"/>
  <c r="AI182" i="27"/>
  <c r="AJ182" i="27"/>
  <c r="AK182" i="27"/>
  <c r="AL182" i="27"/>
  <c r="AM182" i="27"/>
  <c r="AN182" i="27"/>
  <c r="AO182" i="27"/>
  <c r="B183" i="27"/>
  <c r="C183" i="27"/>
  <c r="D183" i="27"/>
  <c r="E183" i="27"/>
  <c r="F183" i="27"/>
  <c r="G183" i="27"/>
  <c r="H183" i="27"/>
  <c r="I183" i="27"/>
  <c r="J183" i="27"/>
  <c r="K183" i="27"/>
  <c r="L183" i="27"/>
  <c r="M183" i="27"/>
  <c r="N183" i="27"/>
  <c r="O183" i="27"/>
  <c r="P183" i="27"/>
  <c r="Q183" i="27"/>
  <c r="R183" i="27"/>
  <c r="S183" i="27"/>
  <c r="T183" i="27"/>
  <c r="U183" i="27"/>
  <c r="V183" i="27"/>
  <c r="W183" i="27"/>
  <c r="Y183" i="27"/>
  <c r="Z183" i="27"/>
  <c r="AA183" i="27"/>
  <c r="AB183" i="27"/>
  <c r="AC183" i="27"/>
  <c r="AD183" i="27"/>
  <c r="AE183" i="27"/>
  <c r="AF183" i="27"/>
  <c r="AG183" i="27"/>
  <c r="AH183" i="27"/>
  <c r="AI183" i="27"/>
  <c r="AJ183" i="27"/>
  <c r="AK183" i="27"/>
  <c r="AL183" i="27"/>
  <c r="AM183" i="27"/>
  <c r="AN183" i="27"/>
  <c r="AO183" i="27"/>
  <c r="B184" i="27"/>
  <c r="C184" i="27"/>
  <c r="D184" i="27"/>
  <c r="E184" i="27"/>
  <c r="F184" i="27"/>
  <c r="G184" i="27"/>
  <c r="H184" i="27"/>
  <c r="I184" i="27"/>
  <c r="J184" i="27"/>
  <c r="K184" i="27"/>
  <c r="L184" i="27"/>
  <c r="M184" i="27"/>
  <c r="N184" i="27"/>
  <c r="O184" i="27"/>
  <c r="P184" i="27"/>
  <c r="Q184" i="27"/>
  <c r="R184" i="27"/>
  <c r="S184" i="27"/>
  <c r="T184" i="27"/>
  <c r="U184" i="27"/>
  <c r="V184" i="27"/>
  <c r="W184" i="27"/>
  <c r="Y184" i="27"/>
  <c r="Z184" i="27"/>
  <c r="AA184" i="27"/>
  <c r="AB184" i="27"/>
  <c r="AC184" i="27"/>
  <c r="AD184" i="27"/>
  <c r="AE184" i="27"/>
  <c r="AF184" i="27"/>
  <c r="AG184" i="27"/>
  <c r="AH184" i="27"/>
  <c r="AI184" i="27"/>
  <c r="AJ184" i="27"/>
  <c r="AK184" i="27"/>
  <c r="AL184" i="27"/>
  <c r="AM184" i="27"/>
  <c r="AN184" i="27"/>
  <c r="AO184" i="27"/>
  <c r="B185" i="27"/>
  <c r="C185" i="27"/>
  <c r="D185" i="27"/>
  <c r="E185" i="27"/>
  <c r="F185" i="27"/>
  <c r="G185" i="27"/>
  <c r="H185" i="27"/>
  <c r="I185" i="27"/>
  <c r="J185" i="27"/>
  <c r="K185" i="27"/>
  <c r="L185" i="27"/>
  <c r="M185" i="27"/>
  <c r="N185" i="27"/>
  <c r="O185" i="27"/>
  <c r="P185" i="27"/>
  <c r="Q185" i="27"/>
  <c r="R185" i="27"/>
  <c r="S185" i="27"/>
  <c r="T185" i="27"/>
  <c r="U185" i="27"/>
  <c r="V185" i="27"/>
  <c r="W185" i="27"/>
  <c r="Y185" i="27"/>
  <c r="Z185" i="27"/>
  <c r="AA185" i="27"/>
  <c r="AB185" i="27"/>
  <c r="AC185" i="27"/>
  <c r="AD185" i="27"/>
  <c r="AE185" i="27"/>
  <c r="AF185" i="27"/>
  <c r="AG185" i="27"/>
  <c r="AH185" i="27"/>
  <c r="AI185" i="27"/>
  <c r="AJ185" i="27"/>
  <c r="AK185" i="27"/>
  <c r="AL185" i="27"/>
  <c r="AM185" i="27"/>
  <c r="AN185" i="27"/>
  <c r="AO185" i="27"/>
  <c r="B186" i="27"/>
  <c r="C186" i="27"/>
  <c r="D186" i="27"/>
  <c r="E186" i="27"/>
  <c r="F186" i="27"/>
  <c r="G186" i="27"/>
  <c r="H186" i="27"/>
  <c r="I186" i="27"/>
  <c r="J186" i="27"/>
  <c r="K186" i="27"/>
  <c r="L186" i="27"/>
  <c r="M186" i="27"/>
  <c r="N186" i="27"/>
  <c r="O186" i="27"/>
  <c r="P186" i="27"/>
  <c r="Q186" i="27"/>
  <c r="R186" i="27"/>
  <c r="S186" i="27"/>
  <c r="T186" i="27"/>
  <c r="U186" i="27"/>
  <c r="V186" i="27"/>
  <c r="W186" i="27"/>
  <c r="Y186" i="27"/>
  <c r="Z186" i="27"/>
  <c r="AA186" i="27"/>
  <c r="AB186" i="27"/>
  <c r="AC186" i="27"/>
  <c r="AD186" i="27"/>
  <c r="AE186" i="27"/>
  <c r="AF186" i="27"/>
  <c r="AG186" i="27"/>
  <c r="AH186" i="27"/>
  <c r="AI186" i="27"/>
  <c r="AJ186" i="27"/>
  <c r="AK186" i="27"/>
  <c r="AL186" i="27"/>
  <c r="AM186" i="27"/>
  <c r="AN186" i="27"/>
  <c r="AO186" i="27"/>
  <c r="B187" i="27"/>
  <c r="C187" i="27"/>
  <c r="D187" i="27"/>
  <c r="E187" i="27"/>
  <c r="F187" i="27"/>
  <c r="G187" i="27"/>
  <c r="H187" i="27"/>
  <c r="I187" i="27"/>
  <c r="J187" i="27"/>
  <c r="K187" i="27"/>
  <c r="L187" i="27"/>
  <c r="M187" i="27"/>
  <c r="N187" i="27"/>
  <c r="O187" i="27"/>
  <c r="P187" i="27"/>
  <c r="Q187" i="27"/>
  <c r="R187" i="27"/>
  <c r="S187" i="27"/>
  <c r="T187" i="27"/>
  <c r="U187" i="27"/>
  <c r="V187" i="27"/>
  <c r="W187" i="27"/>
  <c r="Y187" i="27"/>
  <c r="Z187" i="27"/>
  <c r="AA187" i="27"/>
  <c r="AB187" i="27"/>
  <c r="AC187" i="27"/>
  <c r="AD187" i="27"/>
  <c r="AE187" i="27"/>
  <c r="AF187" i="27"/>
  <c r="AG187" i="27"/>
  <c r="AH187" i="27"/>
  <c r="AI187" i="27"/>
  <c r="AJ187" i="27"/>
  <c r="AK187" i="27"/>
  <c r="AL187" i="27"/>
  <c r="AM187" i="27"/>
  <c r="AN187" i="27"/>
  <c r="AO187" i="27"/>
  <c r="B188" i="27"/>
  <c r="C188" i="27"/>
  <c r="D188" i="27"/>
  <c r="E188" i="27"/>
  <c r="F188" i="27"/>
  <c r="G188" i="27"/>
  <c r="H188" i="27"/>
  <c r="I188" i="27"/>
  <c r="J188" i="27"/>
  <c r="K188" i="27"/>
  <c r="L188" i="27"/>
  <c r="M188" i="27"/>
  <c r="N188" i="27"/>
  <c r="O188" i="27"/>
  <c r="P188" i="27"/>
  <c r="Q188" i="27"/>
  <c r="R188" i="27"/>
  <c r="S188" i="27"/>
  <c r="T188" i="27"/>
  <c r="U188" i="27"/>
  <c r="V188" i="27"/>
  <c r="W188" i="27"/>
  <c r="Y188" i="27"/>
  <c r="Z188" i="27"/>
  <c r="AA188" i="27"/>
  <c r="AB188" i="27"/>
  <c r="AC188" i="27"/>
  <c r="AD188" i="27"/>
  <c r="AE188" i="27"/>
  <c r="AF188" i="27"/>
  <c r="AG188" i="27"/>
  <c r="AH188" i="27"/>
  <c r="AI188" i="27"/>
  <c r="AJ188" i="27"/>
  <c r="AK188" i="27"/>
  <c r="AL188" i="27"/>
  <c r="AM188" i="27"/>
  <c r="AN188" i="27"/>
  <c r="AO188" i="27"/>
  <c r="B189" i="27"/>
  <c r="C189" i="27"/>
  <c r="D189" i="27"/>
  <c r="E189" i="27"/>
  <c r="F189" i="27"/>
  <c r="G189" i="27"/>
  <c r="H189" i="27"/>
  <c r="I189" i="27"/>
  <c r="J189" i="27"/>
  <c r="K189" i="27"/>
  <c r="L189" i="27"/>
  <c r="M189" i="27"/>
  <c r="N189" i="27"/>
  <c r="O189" i="27"/>
  <c r="P189" i="27"/>
  <c r="Q189" i="27"/>
  <c r="R189" i="27"/>
  <c r="S189" i="27"/>
  <c r="T189" i="27"/>
  <c r="U189" i="27"/>
  <c r="V189" i="27"/>
  <c r="W189" i="27"/>
  <c r="Y189" i="27"/>
  <c r="Z189" i="27"/>
  <c r="AA189" i="27"/>
  <c r="AB189" i="27"/>
  <c r="AC189" i="27"/>
  <c r="AD189" i="27"/>
  <c r="AE189" i="27"/>
  <c r="AF189" i="27"/>
  <c r="AG189" i="27"/>
  <c r="AH189" i="27"/>
  <c r="AI189" i="27"/>
  <c r="AJ189" i="27"/>
  <c r="AK189" i="27"/>
  <c r="AL189" i="27"/>
  <c r="AM189" i="27"/>
  <c r="AN189" i="27"/>
  <c r="AO189" i="27"/>
  <c r="B190" i="27"/>
  <c r="C190" i="27"/>
  <c r="D190" i="27"/>
  <c r="E190" i="27"/>
  <c r="F190" i="27"/>
  <c r="G190" i="27"/>
  <c r="H190" i="27"/>
  <c r="I190" i="27"/>
  <c r="J190" i="27"/>
  <c r="K190" i="27"/>
  <c r="L190" i="27"/>
  <c r="M190" i="27"/>
  <c r="N190" i="27"/>
  <c r="O190" i="27"/>
  <c r="P190" i="27"/>
  <c r="Q190" i="27"/>
  <c r="R190" i="27"/>
  <c r="S190" i="27"/>
  <c r="T190" i="27"/>
  <c r="U190" i="27"/>
  <c r="V190" i="27"/>
  <c r="W190" i="27"/>
  <c r="Y190" i="27"/>
  <c r="Z190" i="27"/>
  <c r="AA190" i="27"/>
  <c r="AB190" i="27"/>
  <c r="AC190" i="27"/>
  <c r="AD190" i="27"/>
  <c r="AE190" i="27"/>
  <c r="AF190" i="27"/>
  <c r="AG190" i="27"/>
  <c r="AH190" i="27"/>
  <c r="AI190" i="27"/>
  <c r="AJ190" i="27"/>
  <c r="AK190" i="27"/>
  <c r="AL190" i="27"/>
  <c r="AM190" i="27"/>
  <c r="AN190" i="27"/>
  <c r="AO190" i="27"/>
  <c r="B191" i="27"/>
  <c r="C191" i="27"/>
  <c r="D191" i="27"/>
  <c r="E191" i="27"/>
  <c r="F191" i="27"/>
  <c r="G191" i="27"/>
  <c r="H191" i="27"/>
  <c r="I191" i="27"/>
  <c r="J191" i="27"/>
  <c r="K191" i="27"/>
  <c r="L191" i="27"/>
  <c r="M191" i="27"/>
  <c r="N191" i="27"/>
  <c r="O191" i="27"/>
  <c r="P191" i="27"/>
  <c r="Q191" i="27"/>
  <c r="R191" i="27"/>
  <c r="S191" i="27"/>
  <c r="T191" i="27"/>
  <c r="U191" i="27"/>
  <c r="V191" i="27"/>
  <c r="W191" i="27"/>
  <c r="Y191" i="27"/>
  <c r="Z191" i="27"/>
  <c r="AA191" i="27"/>
  <c r="AB191" i="27"/>
  <c r="AC191" i="27"/>
  <c r="AD191" i="27"/>
  <c r="AE191" i="27"/>
  <c r="AF191" i="27"/>
  <c r="AG191" i="27"/>
  <c r="AH191" i="27"/>
  <c r="AI191" i="27"/>
  <c r="AJ191" i="27"/>
  <c r="AK191" i="27"/>
  <c r="AL191" i="27"/>
  <c r="AM191" i="27"/>
  <c r="AN191" i="27"/>
  <c r="AO191" i="27"/>
  <c r="B192" i="27"/>
  <c r="C192" i="27"/>
  <c r="D192" i="27"/>
  <c r="E192" i="27"/>
  <c r="F192" i="27"/>
  <c r="G192" i="27"/>
  <c r="H192" i="27"/>
  <c r="I192" i="27"/>
  <c r="J192" i="27"/>
  <c r="K192" i="27"/>
  <c r="L192" i="27"/>
  <c r="M192" i="27"/>
  <c r="N192" i="27"/>
  <c r="O192" i="27"/>
  <c r="P192" i="27"/>
  <c r="Q192" i="27"/>
  <c r="R192" i="27"/>
  <c r="S192" i="27"/>
  <c r="T192" i="27"/>
  <c r="U192" i="27"/>
  <c r="V192" i="27"/>
  <c r="W192" i="27"/>
  <c r="Y192" i="27"/>
  <c r="Z192" i="27"/>
  <c r="AA192" i="27"/>
  <c r="AB192" i="27"/>
  <c r="AC192" i="27"/>
  <c r="AD192" i="27"/>
  <c r="AE192" i="27"/>
  <c r="AF192" i="27"/>
  <c r="AG192" i="27"/>
  <c r="AH192" i="27"/>
  <c r="AI192" i="27"/>
  <c r="AJ192" i="27"/>
  <c r="AK192" i="27"/>
  <c r="AL192" i="27"/>
  <c r="AM192" i="27"/>
  <c r="AN192" i="27"/>
  <c r="AO192" i="27"/>
  <c r="B193" i="27"/>
  <c r="C193" i="27"/>
  <c r="D193" i="27"/>
  <c r="E193" i="27"/>
  <c r="F193" i="27"/>
  <c r="G193" i="27"/>
  <c r="H193" i="27"/>
  <c r="I193" i="27"/>
  <c r="J193" i="27"/>
  <c r="K193" i="27"/>
  <c r="L193" i="27"/>
  <c r="M193" i="27"/>
  <c r="N193" i="27"/>
  <c r="O193" i="27"/>
  <c r="P193" i="27"/>
  <c r="Q193" i="27"/>
  <c r="R193" i="27"/>
  <c r="S193" i="27"/>
  <c r="T193" i="27"/>
  <c r="U193" i="27"/>
  <c r="V193" i="27"/>
  <c r="W193" i="27"/>
  <c r="Y193" i="27"/>
  <c r="Z193" i="27"/>
  <c r="AA193" i="27"/>
  <c r="AB193" i="27"/>
  <c r="AC193" i="27"/>
  <c r="AD193" i="27"/>
  <c r="AE193" i="27"/>
  <c r="AF193" i="27"/>
  <c r="AG193" i="27"/>
  <c r="AH193" i="27"/>
  <c r="AI193" i="27"/>
  <c r="AJ193" i="27"/>
  <c r="AK193" i="27"/>
  <c r="AL193" i="27"/>
  <c r="AM193" i="27"/>
  <c r="AN193" i="27"/>
  <c r="AO193" i="27"/>
  <c r="B194" i="27"/>
  <c r="C194" i="27"/>
  <c r="D194" i="27"/>
  <c r="E194" i="27"/>
  <c r="F194" i="27"/>
  <c r="G194" i="27"/>
  <c r="H194" i="27"/>
  <c r="I194" i="27"/>
  <c r="J194" i="27"/>
  <c r="K194" i="27"/>
  <c r="L194" i="27"/>
  <c r="M194" i="27"/>
  <c r="N194" i="27"/>
  <c r="O194" i="27"/>
  <c r="P194" i="27"/>
  <c r="Q194" i="27"/>
  <c r="R194" i="27"/>
  <c r="S194" i="27"/>
  <c r="T194" i="27"/>
  <c r="U194" i="27"/>
  <c r="V194" i="27"/>
  <c r="W194" i="27"/>
  <c r="Y194" i="27"/>
  <c r="Z194" i="27"/>
  <c r="AA194" i="27"/>
  <c r="AB194" i="27"/>
  <c r="AC194" i="27"/>
  <c r="AD194" i="27"/>
  <c r="AE194" i="27"/>
  <c r="AF194" i="27"/>
  <c r="AG194" i="27"/>
  <c r="AH194" i="27"/>
  <c r="AI194" i="27"/>
  <c r="AJ194" i="27"/>
  <c r="AK194" i="27"/>
  <c r="AL194" i="27"/>
  <c r="AM194" i="27"/>
  <c r="AN194" i="27"/>
  <c r="AO194" i="27"/>
  <c r="B195" i="27"/>
  <c r="C195" i="27"/>
  <c r="D195" i="27"/>
  <c r="E195" i="27"/>
  <c r="F195" i="27"/>
  <c r="G195" i="27"/>
  <c r="H195" i="27"/>
  <c r="I195" i="27"/>
  <c r="J195" i="27"/>
  <c r="K195" i="27"/>
  <c r="L195" i="27"/>
  <c r="M195" i="27"/>
  <c r="N195" i="27"/>
  <c r="O195" i="27"/>
  <c r="P195" i="27"/>
  <c r="Q195" i="27"/>
  <c r="R195" i="27"/>
  <c r="S195" i="27"/>
  <c r="T195" i="27"/>
  <c r="U195" i="27"/>
  <c r="V195" i="27"/>
  <c r="W195" i="27"/>
  <c r="Y195" i="27"/>
  <c r="Z195" i="27"/>
  <c r="AA195" i="27"/>
  <c r="AB195" i="27"/>
  <c r="AC195" i="27"/>
  <c r="AD195" i="27"/>
  <c r="AE195" i="27"/>
  <c r="AF195" i="27"/>
  <c r="AG195" i="27"/>
  <c r="AH195" i="27"/>
  <c r="AI195" i="27"/>
  <c r="AJ195" i="27"/>
  <c r="AK195" i="27"/>
  <c r="AL195" i="27"/>
  <c r="AM195" i="27"/>
  <c r="AN195" i="27"/>
  <c r="AO195" i="27"/>
  <c r="B196" i="27"/>
  <c r="C196" i="27"/>
  <c r="D196" i="27"/>
  <c r="E196" i="27"/>
  <c r="F196" i="27"/>
  <c r="G196" i="27"/>
  <c r="H196" i="27"/>
  <c r="I196" i="27"/>
  <c r="J196" i="27"/>
  <c r="K196" i="27"/>
  <c r="L196" i="27"/>
  <c r="M196" i="27"/>
  <c r="N196" i="27"/>
  <c r="O196" i="27"/>
  <c r="P196" i="27"/>
  <c r="Q196" i="27"/>
  <c r="R196" i="27"/>
  <c r="S196" i="27"/>
  <c r="T196" i="27"/>
  <c r="U196" i="27"/>
  <c r="V196" i="27"/>
  <c r="W196" i="27"/>
  <c r="Y196" i="27"/>
  <c r="Z196" i="27"/>
  <c r="AA196" i="27"/>
  <c r="AB196" i="27"/>
  <c r="AC196" i="27"/>
  <c r="AD196" i="27"/>
  <c r="AE196" i="27"/>
  <c r="AF196" i="27"/>
  <c r="AG196" i="27"/>
  <c r="AH196" i="27"/>
  <c r="AI196" i="27"/>
  <c r="AJ196" i="27"/>
  <c r="AK196" i="27"/>
  <c r="AL196" i="27"/>
  <c r="AM196" i="27"/>
  <c r="AN196" i="27"/>
  <c r="AO196" i="27"/>
  <c r="B197" i="27"/>
  <c r="C197" i="27"/>
  <c r="D197" i="27"/>
  <c r="E197" i="27"/>
  <c r="F197" i="27"/>
  <c r="G197" i="27"/>
  <c r="H197" i="27"/>
  <c r="I197" i="27"/>
  <c r="J197" i="27"/>
  <c r="K197" i="27"/>
  <c r="L197" i="27"/>
  <c r="M197" i="27"/>
  <c r="N197" i="27"/>
  <c r="O197" i="27"/>
  <c r="P197" i="27"/>
  <c r="Q197" i="27"/>
  <c r="R197" i="27"/>
  <c r="S197" i="27"/>
  <c r="T197" i="27"/>
  <c r="U197" i="27"/>
  <c r="V197" i="27"/>
  <c r="W197" i="27"/>
  <c r="Y197" i="27"/>
  <c r="Z197" i="27"/>
  <c r="AA197" i="27"/>
  <c r="AB197" i="27"/>
  <c r="AC197" i="27"/>
  <c r="AD197" i="27"/>
  <c r="AE197" i="27"/>
  <c r="AF197" i="27"/>
  <c r="AG197" i="27"/>
  <c r="AH197" i="27"/>
  <c r="AI197" i="27"/>
  <c r="AJ197" i="27"/>
  <c r="AK197" i="27"/>
  <c r="AL197" i="27"/>
  <c r="AM197" i="27"/>
  <c r="AN197" i="27"/>
  <c r="AO197" i="27"/>
  <c r="B198" i="27"/>
  <c r="C198" i="27"/>
  <c r="D198" i="27"/>
  <c r="E198" i="27"/>
  <c r="F198" i="27"/>
  <c r="G198" i="27"/>
  <c r="H198" i="27"/>
  <c r="I198" i="27"/>
  <c r="J198" i="27"/>
  <c r="K198" i="27"/>
  <c r="L198" i="27"/>
  <c r="M198" i="27"/>
  <c r="N198" i="27"/>
  <c r="O198" i="27"/>
  <c r="P198" i="27"/>
  <c r="Q198" i="27"/>
  <c r="R198" i="27"/>
  <c r="S198" i="27"/>
  <c r="T198" i="27"/>
  <c r="U198" i="27"/>
  <c r="V198" i="27"/>
  <c r="W198" i="27"/>
  <c r="Y198" i="27"/>
  <c r="Z198" i="27"/>
  <c r="AA198" i="27"/>
  <c r="AB198" i="27"/>
  <c r="AC198" i="27"/>
  <c r="AD198" i="27"/>
  <c r="AE198" i="27"/>
  <c r="AF198" i="27"/>
  <c r="AG198" i="27"/>
  <c r="AH198" i="27"/>
  <c r="AI198" i="27"/>
  <c r="AJ198" i="27"/>
  <c r="AK198" i="27"/>
  <c r="AL198" i="27"/>
  <c r="AM198" i="27"/>
  <c r="AN198" i="27"/>
  <c r="AO198" i="27"/>
  <c r="B199" i="27"/>
  <c r="C199" i="27"/>
  <c r="D199" i="27"/>
  <c r="E199" i="27"/>
  <c r="F199" i="27"/>
  <c r="G199" i="27"/>
  <c r="H199" i="27"/>
  <c r="I199" i="27"/>
  <c r="J199" i="27"/>
  <c r="K199" i="27"/>
  <c r="L199" i="27"/>
  <c r="M199" i="27"/>
  <c r="N199" i="27"/>
  <c r="O199" i="27"/>
  <c r="P199" i="27"/>
  <c r="Q199" i="27"/>
  <c r="R199" i="27"/>
  <c r="S199" i="27"/>
  <c r="T199" i="27"/>
  <c r="U199" i="27"/>
  <c r="V199" i="27"/>
  <c r="W199" i="27"/>
  <c r="Y199" i="27"/>
  <c r="Z199" i="27"/>
  <c r="AA199" i="27"/>
  <c r="AB199" i="27"/>
  <c r="AC199" i="27"/>
  <c r="AD199" i="27"/>
  <c r="AE199" i="27"/>
  <c r="AF199" i="27"/>
  <c r="AG199" i="27"/>
  <c r="AH199" i="27"/>
  <c r="AI199" i="27"/>
  <c r="AJ199" i="27"/>
  <c r="AK199" i="27"/>
  <c r="AL199" i="27"/>
  <c r="AM199" i="27"/>
  <c r="AN199" i="27"/>
  <c r="AO199" i="27"/>
  <c r="B200" i="27"/>
  <c r="C200" i="27"/>
  <c r="D200" i="27"/>
  <c r="E200" i="27"/>
  <c r="F200" i="27"/>
  <c r="G200" i="27"/>
  <c r="H200" i="27"/>
  <c r="I200" i="27"/>
  <c r="J200" i="27"/>
  <c r="K200" i="27"/>
  <c r="L200" i="27"/>
  <c r="M200" i="27"/>
  <c r="N200" i="27"/>
  <c r="O200" i="27"/>
  <c r="P200" i="27"/>
  <c r="Q200" i="27"/>
  <c r="R200" i="27"/>
  <c r="S200" i="27"/>
  <c r="T200" i="27"/>
  <c r="U200" i="27"/>
  <c r="V200" i="27"/>
  <c r="W200" i="27"/>
  <c r="Y200" i="27"/>
  <c r="Z200" i="27"/>
  <c r="AA200" i="27"/>
  <c r="AB200" i="27"/>
  <c r="AC200" i="27"/>
  <c r="AD200" i="27"/>
  <c r="AE200" i="27"/>
  <c r="AF200" i="27"/>
  <c r="AG200" i="27"/>
  <c r="AH200" i="27"/>
  <c r="AI200" i="27"/>
  <c r="AJ200" i="27"/>
  <c r="AK200" i="27"/>
  <c r="AL200" i="27"/>
  <c r="AM200" i="27"/>
  <c r="AN200" i="27"/>
  <c r="AO200" i="27"/>
  <c r="B201" i="27"/>
  <c r="C201" i="27"/>
  <c r="D201" i="27"/>
  <c r="E201" i="27"/>
  <c r="F201" i="27"/>
  <c r="G201" i="27"/>
  <c r="H201" i="27"/>
  <c r="I201" i="27"/>
  <c r="J201" i="27"/>
  <c r="K201" i="27"/>
  <c r="L201" i="27"/>
  <c r="M201" i="27"/>
  <c r="N201" i="27"/>
  <c r="O201" i="27"/>
  <c r="P201" i="27"/>
  <c r="Q201" i="27"/>
  <c r="R201" i="27"/>
  <c r="S201" i="27"/>
  <c r="T201" i="27"/>
  <c r="U201" i="27"/>
  <c r="V201" i="27"/>
  <c r="W201" i="27"/>
  <c r="Y201" i="27"/>
  <c r="Z201" i="27"/>
  <c r="AA201" i="27"/>
  <c r="AB201" i="27"/>
  <c r="AC201" i="27"/>
  <c r="AD201" i="27"/>
  <c r="AE201" i="27"/>
  <c r="AF201" i="27"/>
  <c r="AG201" i="27"/>
  <c r="AH201" i="27"/>
  <c r="AI201" i="27"/>
  <c r="AJ201" i="27"/>
  <c r="AK201" i="27"/>
  <c r="AL201" i="27"/>
  <c r="AM201" i="27"/>
  <c r="AN201" i="27"/>
  <c r="AO201" i="27"/>
  <c r="B202" i="27"/>
  <c r="C202" i="27"/>
  <c r="D202" i="27"/>
  <c r="E202" i="27"/>
  <c r="F202" i="27"/>
  <c r="G202" i="27"/>
  <c r="H202" i="27"/>
  <c r="I202" i="27"/>
  <c r="J202" i="27"/>
  <c r="K202" i="27"/>
  <c r="L202" i="27"/>
  <c r="M202" i="27"/>
  <c r="N202" i="27"/>
  <c r="O202" i="27"/>
  <c r="P202" i="27"/>
  <c r="Q202" i="27"/>
  <c r="R202" i="27"/>
  <c r="S202" i="27"/>
  <c r="T202" i="27"/>
  <c r="U202" i="27"/>
  <c r="V202" i="27"/>
  <c r="W202" i="27"/>
  <c r="Y202" i="27"/>
  <c r="Z202" i="27"/>
  <c r="AA202" i="27"/>
  <c r="AB202" i="27"/>
  <c r="AC202" i="27"/>
  <c r="AD202" i="27"/>
  <c r="AE202" i="27"/>
  <c r="AF202" i="27"/>
  <c r="AG202" i="27"/>
  <c r="AH202" i="27"/>
  <c r="AI202" i="27"/>
  <c r="AJ202" i="27"/>
  <c r="AK202" i="27"/>
  <c r="AL202" i="27"/>
  <c r="AM202" i="27"/>
  <c r="AN202" i="27"/>
  <c r="AO202" i="27"/>
  <c r="B203" i="27"/>
  <c r="C203" i="27"/>
  <c r="D203" i="27"/>
  <c r="E203" i="27"/>
  <c r="F203" i="27"/>
  <c r="G203" i="27"/>
  <c r="H203" i="27"/>
  <c r="I203" i="27"/>
  <c r="J203" i="27"/>
  <c r="K203" i="27"/>
  <c r="L203" i="27"/>
  <c r="M203" i="27"/>
  <c r="N203" i="27"/>
  <c r="O203" i="27"/>
  <c r="P203" i="27"/>
  <c r="Q203" i="27"/>
  <c r="R203" i="27"/>
  <c r="S203" i="27"/>
  <c r="T203" i="27"/>
  <c r="U203" i="27"/>
  <c r="V203" i="27"/>
  <c r="W203" i="27"/>
  <c r="Y203" i="27"/>
  <c r="Z203" i="27"/>
  <c r="AA203" i="27"/>
  <c r="AB203" i="27"/>
  <c r="AC203" i="27"/>
  <c r="AD203" i="27"/>
  <c r="AE203" i="27"/>
  <c r="AF203" i="27"/>
  <c r="AG203" i="27"/>
  <c r="AH203" i="27"/>
  <c r="AI203" i="27"/>
  <c r="AJ203" i="27"/>
  <c r="AK203" i="27"/>
  <c r="AL203" i="27"/>
  <c r="AM203" i="27"/>
  <c r="AN203" i="27"/>
  <c r="AO203" i="27"/>
  <c r="B204" i="27"/>
  <c r="C204" i="27"/>
  <c r="D204" i="27"/>
  <c r="E204" i="27"/>
  <c r="F204" i="27"/>
  <c r="G204" i="27"/>
  <c r="H204" i="27"/>
  <c r="I204" i="27"/>
  <c r="J204" i="27"/>
  <c r="K204" i="27"/>
  <c r="L204" i="27"/>
  <c r="M204" i="27"/>
  <c r="N204" i="27"/>
  <c r="O204" i="27"/>
  <c r="P204" i="27"/>
  <c r="Q204" i="27"/>
  <c r="R204" i="27"/>
  <c r="S204" i="27"/>
  <c r="T204" i="27"/>
  <c r="U204" i="27"/>
  <c r="V204" i="27"/>
  <c r="W204" i="27"/>
  <c r="Y204" i="27"/>
  <c r="Z204" i="27"/>
  <c r="AA204" i="27"/>
  <c r="AB204" i="27"/>
  <c r="AC204" i="27"/>
  <c r="AD204" i="27"/>
  <c r="AE204" i="27"/>
  <c r="AF204" i="27"/>
  <c r="AG204" i="27"/>
  <c r="AH204" i="27"/>
  <c r="AI204" i="27"/>
  <c r="AJ204" i="27"/>
  <c r="AK204" i="27"/>
  <c r="AL204" i="27"/>
  <c r="AM204" i="27"/>
  <c r="AN204" i="27"/>
  <c r="AO204" i="27"/>
  <c r="B205" i="27"/>
  <c r="C205" i="27"/>
  <c r="D205" i="27"/>
  <c r="E205" i="27"/>
  <c r="F205" i="27"/>
  <c r="G205" i="27"/>
  <c r="H205" i="27"/>
  <c r="I205" i="27"/>
  <c r="J205" i="27"/>
  <c r="K205" i="27"/>
  <c r="L205" i="27"/>
  <c r="M205" i="27"/>
  <c r="N205" i="27"/>
  <c r="O205" i="27"/>
  <c r="P205" i="27"/>
  <c r="Q205" i="27"/>
  <c r="R205" i="27"/>
  <c r="S205" i="27"/>
  <c r="T205" i="27"/>
  <c r="U205" i="27"/>
  <c r="V205" i="27"/>
  <c r="W205" i="27"/>
  <c r="Y205" i="27"/>
  <c r="Z205" i="27"/>
  <c r="AA205" i="27"/>
  <c r="AB205" i="27"/>
  <c r="AC205" i="27"/>
  <c r="AD205" i="27"/>
  <c r="AE205" i="27"/>
  <c r="AF205" i="27"/>
  <c r="AG205" i="27"/>
  <c r="AH205" i="27"/>
  <c r="AI205" i="27"/>
  <c r="AJ205" i="27"/>
  <c r="AK205" i="27"/>
  <c r="AL205" i="27"/>
  <c r="AM205" i="27"/>
  <c r="AN205" i="27"/>
  <c r="AO205" i="27"/>
  <c r="B206" i="27"/>
  <c r="C206" i="27"/>
  <c r="D206" i="27"/>
  <c r="E206" i="27"/>
  <c r="F206" i="27"/>
  <c r="G206" i="27"/>
  <c r="H206" i="27"/>
  <c r="I206" i="27"/>
  <c r="J206" i="27"/>
  <c r="K206" i="27"/>
  <c r="L206" i="27"/>
  <c r="M206" i="27"/>
  <c r="N206" i="27"/>
  <c r="O206" i="27"/>
  <c r="P206" i="27"/>
  <c r="Q206" i="27"/>
  <c r="R206" i="27"/>
  <c r="S206" i="27"/>
  <c r="T206" i="27"/>
  <c r="U206" i="27"/>
  <c r="V206" i="27"/>
  <c r="W206" i="27"/>
  <c r="Y206" i="27"/>
  <c r="Z206" i="27"/>
  <c r="AA206" i="27"/>
  <c r="AB206" i="27"/>
  <c r="AC206" i="27"/>
  <c r="AD206" i="27"/>
  <c r="AE206" i="27"/>
  <c r="AF206" i="27"/>
  <c r="AG206" i="27"/>
  <c r="AH206" i="27"/>
  <c r="AI206" i="27"/>
  <c r="AJ206" i="27"/>
  <c r="AK206" i="27"/>
  <c r="AL206" i="27"/>
  <c r="AM206" i="27"/>
  <c r="AN206" i="27"/>
  <c r="AO206" i="27"/>
  <c r="B207" i="27"/>
  <c r="C207" i="27"/>
  <c r="D207" i="27"/>
  <c r="E207" i="27"/>
  <c r="F207" i="27"/>
  <c r="G207" i="27"/>
  <c r="H207" i="27"/>
  <c r="I207" i="27"/>
  <c r="J207" i="27"/>
  <c r="K207" i="27"/>
  <c r="L207" i="27"/>
  <c r="M207" i="27"/>
  <c r="N207" i="27"/>
  <c r="O207" i="27"/>
  <c r="P207" i="27"/>
  <c r="Q207" i="27"/>
  <c r="R207" i="27"/>
  <c r="S207" i="27"/>
  <c r="T207" i="27"/>
  <c r="U207" i="27"/>
  <c r="V207" i="27"/>
  <c r="W207" i="27"/>
  <c r="Y207" i="27"/>
  <c r="Z207" i="27"/>
  <c r="AA207" i="27"/>
  <c r="AB207" i="27"/>
  <c r="AC207" i="27"/>
  <c r="AD207" i="27"/>
  <c r="AE207" i="27"/>
  <c r="AF207" i="27"/>
  <c r="AG207" i="27"/>
  <c r="AH207" i="27"/>
  <c r="AI207" i="27"/>
  <c r="AJ207" i="27"/>
  <c r="AK207" i="27"/>
  <c r="AL207" i="27"/>
  <c r="AM207" i="27"/>
  <c r="AN207" i="27"/>
  <c r="AO207" i="27"/>
  <c r="B208" i="27"/>
  <c r="C208" i="27"/>
  <c r="D208" i="27"/>
  <c r="E208" i="27"/>
  <c r="F208" i="27"/>
  <c r="G208" i="27"/>
  <c r="H208" i="27"/>
  <c r="I208" i="27"/>
  <c r="J208" i="27"/>
  <c r="K208" i="27"/>
  <c r="L208" i="27"/>
  <c r="M208" i="27"/>
  <c r="N208" i="27"/>
  <c r="O208" i="27"/>
  <c r="P208" i="27"/>
  <c r="Q208" i="27"/>
  <c r="R208" i="27"/>
  <c r="S208" i="27"/>
  <c r="T208" i="27"/>
  <c r="U208" i="27"/>
  <c r="V208" i="27"/>
  <c r="W208" i="27"/>
  <c r="Y208" i="27"/>
  <c r="Z208" i="27"/>
  <c r="AA208" i="27"/>
  <c r="AB208" i="27"/>
  <c r="AC208" i="27"/>
  <c r="AD208" i="27"/>
  <c r="AE208" i="27"/>
  <c r="AF208" i="27"/>
  <c r="AG208" i="27"/>
  <c r="AH208" i="27"/>
  <c r="AI208" i="27"/>
  <c r="AJ208" i="27"/>
  <c r="AK208" i="27"/>
  <c r="AL208" i="27"/>
  <c r="AM208" i="27"/>
  <c r="AN208" i="27"/>
  <c r="AO208" i="27"/>
  <c r="B209" i="27"/>
  <c r="C209" i="27"/>
  <c r="D209" i="27"/>
  <c r="E209" i="27"/>
  <c r="F209" i="27"/>
  <c r="G209" i="27"/>
  <c r="H209" i="27"/>
  <c r="I209" i="27"/>
  <c r="J209" i="27"/>
  <c r="K209" i="27"/>
  <c r="L209" i="27"/>
  <c r="M209" i="27"/>
  <c r="N209" i="27"/>
  <c r="O209" i="27"/>
  <c r="P209" i="27"/>
  <c r="Q209" i="27"/>
  <c r="R209" i="27"/>
  <c r="S209" i="27"/>
  <c r="T209" i="27"/>
  <c r="U209" i="27"/>
  <c r="V209" i="27"/>
  <c r="W209" i="27"/>
  <c r="Y209" i="27"/>
  <c r="Z209" i="27"/>
  <c r="AA209" i="27"/>
  <c r="AB209" i="27"/>
  <c r="AC209" i="27"/>
  <c r="AD209" i="27"/>
  <c r="AE209" i="27"/>
  <c r="AF209" i="27"/>
  <c r="AG209" i="27"/>
  <c r="AH209" i="27"/>
  <c r="AI209" i="27"/>
  <c r="AJ209" i="27"/>
  <c r="AK209" i="27"/>
  <c r="AL209" i="27"/>
  <c r="AM209" i="27"/>
  <c r="AN209" i="27"/>
  <c r="AO209" i="27"/>
  <c r="B210" i="27"/>
  <c r="C210" i="27"/>
  <c r="D210" i="27"/>
  <c r="E210" i="27"/>
  <c r="F210" i="27"/>
  <c r="G210" i="27"/>
  <c r="H210" i="27"/>
  <c r="I210" i="27"/>
  <c r="J210" i="27"/>
  <c r="K210" i="27"/>
  <c r="L210" i="27"/>
  <c r="M210" i="27"/>
  <c r="N210" i="27"/>
  <c r="O210" i="27"/>
  <c r="P210" i="27"/>
  <c r="Q210" i="27"/>
  <c r="R210" i="27"/>
  <c r="S210" i="27"/>
  <c r="T210" i="27"/>
  <c r="U210" i="27"/>
  <c r="V210" i="27"/>
  <c r="W210" i="27"/>
  <c r="Y210" i="27"/>
  <c r="Z210" i="27"/>
  <c r="AA210" i="27"/>
  <c r="AB210" i="27"/>
  <c r="AC210" i="27"/>
  <c r="AD210" i="27"/>
  <c r="AE210" i="27"/>
  <c r="AF210" i="27"/>
  <c r="AG210" i="27"/>
  <c r="AH210" i="27"/>
  <c r="AI210" i="27"/>
  <c r="AJ210" i="27"/>
  <c r="AK210" i="27"/>
  <c r="AL210" i="27"/>
  <c r="AM210" i="27"/>
  <c r="AN210" i="27"/>
  <c r="AO210" i="27"/>
  <c r="B211" i="27"/>
  <c r="C211" i="27"/>
  <c r="D211" i="27"/>
  <c r="E211" i="27"/>
  <c r="F211" i="27"/>
  <c r="G211" i="27"/>
  <c r="H211" i="27"/>
  <c r="I211" i="27"/>
  <c r="J211" i="27"/>
  <c r="K211" i="27"/>
  <c r="L211" i="27"/>
  <c r="M211" i="27"/>
  <c r="N211" i="27"/>
  <c r="O211" i="27"/>
  <c r="P211" i="27"/>
  <c r="Q211" i="27"/>
  <c r="R211" i="27"/>
  <c r="S211" i="27"/>
  <c r="T211" i="27"/>
  <c r="U211" i="27"/>
  <c r="V211" i="27"/>
  <c r="W211" i="27"/>
  <c r="Y211" i="27"/>
  <c r="Z211" i="27"/>
  <c r="AA211" i="27"/>
  <c r="AB211" i="27"/>
  <c r="AC211" i="27"/>
  <c r="AD211" i="27"/>
  <c r="AE211" i="27"/>
  <c r="AF211" i="27"/>
  <c r="AG211" i="27"/>
  <c r="AH211" i="27"/>
  <c r="AI211" i="27"/>
  <c r="AJ211" i="27"/>
  <c r="AK211" i="27"/>
  <c r="AL211" i="27"/>
  <c r="AM211" i="27"/>
  <c r="AN211" i="27"/>
  <c r="AO211" i="27"/>
  <c r="B212" i="27"/>
  <c r="C212" i="27"/>
  <c r="D212" i="27"/>
  <c r="E212" i="27"/>
  <c r="F212" i="27"/>
  <c r="G212" i="27"/>
  <c r="H212" i="27"/>
  <c r="I212" i="27"/>
  <c r="J212" i="27"/>
  <c r="K212" i="27"/>
  <c r="L212" i="27"/>
  <c r="M212" i="27"/>
  <c r="N212" i="27"/>
  <c r="O212" i="27"/>
  <c r="P212" i="27"/>
  <c r="Q212" i="27"/>
  <c r="R212" i="27"/>
  <c r="S212" i="27"/>
  <c r="T212" i="27"/>
  <c r="U212" i="27"/>
  <c r="V212" i="27"/>
  <c r="W212" i="27"/>
  <c r="Y212" i="27"/>
  <c r="Z212" i="27"/>
  <c r="AA212" i="27"/>
  <c r="AB212" i="27"/>
  <c r="AC212" i="27"/>
  <c r="AD212" i="27"/>
  <c r="AE212" i="27"/>
  <c r="AF212" i="27"/>
  <c r="AG212" i="27"/>
  <c r="AH212" i="27"/>
  <c r="AI212" i="27"/>
  <c r="AJ212" i="27"/>
  <c r="AK212" i="27"/>
  <c r="AL212" i="27"/>
  <c r="AM212" i="27"/>
  <c r="AN212" i="27"/>
  <c r="AO212" i="27"/>
  <c r="B213" i="27"/>
  <c r="C213" i="27"/>
  <c r="D213" i="27"/>
  <c r="E213" i="27"/>
  <c r="F213" i="27"/>
  <c r="G213" i="27"/>
  <c r="H213" i="27"/>
  <c r="I213" i="27"/>
  <c r="J213" i="27"/>
  <c r="K213" i="27"/>
  <c r="L213" i="27"/>
  <c r="M213" i="27"/>
  <c r="N213" i="27"/>
  <c r="O213" i="27"/>
  <c r="P213" i="27"/>
  <c r="Q213" i="27"/>
  <c r="R213" i="27"/>
  <c r="S213" i="27"/>
  <c r="T213" i="27"/>
  <c r="U213" i="27"/>
  <c r="V213" i="27"/>
  <c r="W213" i="27"/>
  <c r="Y213" i="27"/>
  <c r="Z213" i="27"/>
  <c r="AA213" i="27"/>
  <c r="AB213" i="27"/>
  <c r="AC213" i="27"/>
  <c r="AD213" i="27"/>
  <c r="AE213" i="27"/>
  <c r="AF213" i="27"/>
  <c r="AG213" i="27"/>
  <c r="AH213" i="27"/>
  <c r="AI213" i="27"/>
  <c r="AJ213" i="27"/>
  <c r="AK213" i="27"/>
  <c r="AL213" i="27"/>
  <c r="AM213" i="27"/>
  <c r="AN213" i="27"/>
  <c r="AO213" i="27"/>
  <c r="B214" i="27"/>
  <c r="C214" i="27"/>
  <c r="D214" i="27"/>
  <c r="E214" i="27"/>
  <c r="F214" i="27"/>
  <c r="G214" i="27"/>
  <c r="H214" i="27"/>
  <c r="I214" i="27"/>
  <c r="J214" i="27"/>
  <c r="K214" i="27"/>
  <c r="L214" i="27"/>
  <c r="M214" i="27"/>
  <c r="N214" i="27"/>
  <c r="O214" i="27"/>
  <c r="P214" i="27"/>
  <c r="Q214" i="27"/>
  <c r="R214" i="27"/>
  <c r="S214" i="27"/>
  <c r="T214" i="27"/>
  <c r="U214" i="27"/>
  <c r="V214" i="27"/>
  <c r="W214" i="27"/>
  <c r="Y214" i="27"/>
  <c r="Z214" i="27"/>
  <c r="AA214" i="27"/>
  <c r="AB214" i="27"/>
  <c r="AC214" i="27"/>
  <c r="AD214" i="27"/>
  <c r="AE214" i="27"/>
  <c r="AF214" i="27"/>
  <c r="AG214" i="27"/>
  <c r="AH214" i="27"/>
  <c r="AI214" i="27"/>
  <c r="AJ214" i="27"/>
  <c r="AK214" i="27"/>
  <c r="AL214" i="27"/>
  <c r="AM214" i="27"/>
  <c r="AN214" i="27"/>
  <c r="AO214" i="27"/>
  <c r="B215" i="27"/>
  <c r="C215" i="27"/>
  <c r="D215" i="27"/>
  <c r="E215" i="27"/>
  <c r="F215" i="27"/>
  <c r="G215" i="27"/>
  <c r="H215" i="27"/>
  <c r="I215" i="27"/>
  <c r="J215" i="27"/>
  <c r="K215" i="27"/>
  <c r="L215" i="27"/>
  <c r="M215" i="27"/>
  <c r="N215" i="27"/>
  <c r="O215" i="27"/>
  <c r="P215" i="27"/>
  <c r="Q215" i="27"/>
  <c r="R215" i="27"/>
  <c r="S215" i="27"/>
  <c r="T215" i="27"/>
  <c r="U215" i="27"/>
  <c r="V215" i="27"/>
  <c r="W215" i="27"/>
  <c r="Y215" i="27"/>
  <c r="Z215" i="27"/>
  <c r="AA215" i="27"/>
  <c r="AB215" i="27"/>
  <c r="AC215" i="27"/>
  <c r="AD215" i="27"/>
  <c r="AE215" i="27"/>
  <c r="AF215" i="27"/>
  <c r="AG215" i="27"/>
  <c r="AH215" i="27"/>
  <c r="AI215" i="27"/>
  <c r="AJ215" i="27"/>
  <c r="AK215" i="27"/>
  <c r="AL215" i="27"/>
  <c r="AM215" i="27"/>
  <c r="AN215" i="27"/>
  <c r="AO215" i="27"/>
  <c r="B216" i="27"/>
  <c r="C216" i="27"/>
  <c r="D216" i="27"/>
  <c r="E216" i="27"/>
  <c r="F216" i="27"/>
  <c r="G216" i="27"/>
  <c r="H216" i="27"/>
  <c r="I216" i="27"/>
  <c r="J216" i="27"/>
  <c r="K216" i="27"/>
  <c r="L216" i="27"/>
  <c r="M216" i="27"/>
  <c r="N216" i="27"/>
  <c r="O216" i="27"/>
  <c r="P216" i="27"/>
  <c r="Q216" i="27"/>
  <c r="R216" i="27"/>
  <c r="S216" i="27"/>
  <c r="T216" i="27"/>
  <c r="U216" i="27"/>
  <c r="V216" i="27"/>
  <c r="W216" i="27"/>
  <c r="Y216" i="27"/>
  <c r="Z216" i="27"/>
  <c r="AA216" i="27"/>
  <c r="AB216" i="27"/>
  <c r="AC216" i="27"/>
  <c r="AD216" i="27"/>
  <c r="AE216" i="27"/>
  <c r="AF216" i="27"/>
  <c r="AG216" i="27"/>
  <c r="AH216" i="27"/>
  <c r="AI216" i="27"/>
  <c r="AJ216" i="27"/>
  <c r="AK216" i="27"/>
  <c r="AL216" i="27"/>
  <c r="AM216" i="27"/>
  <c r="AN216" i="27"/>
  <c r="AO216" i="27"/>
  <c r="B217" i="27"/>
  <c r="C217" i="27"/>
  <c r="D217" i="27"/>
  <c r="E217" i="27"/>
  <c r="F217" i="27"/>
  <c r="G217" i="27"/>
  <c r="H217" i="27"/>
  <c r="I217" i="27"/>
  <c r="J217" i="27"/>
  <c r="K217" i="27"/>
  <c r="L217" i="27"/>
  <c r="M217" i="27"/>
  <c r="N217" i="27"/>
  <c r="O217" i="27"/>
  <c r="P217" i="27"/>
  <c r="Q217" i="27"/>
  <c r="R217" i="27"/>
  <c r="S217" i="27"/>
  <c r="T217" i="27"/>
  <c r="U217" i="27"/>
  <c r="V217" i="27"/>
  <c r="W217" i="27"/>
  <c r="Y217" i="27"/>
  <c r="Z217" i="27"/>
  <c r="AA217" i="27"/>
  <c r="AB217" i="27"/>
  <c r="AC217" i="27"/>
  <c r="AD217" i="27"/>
  <c r="AE217" i="27"/>
  <c r="AF217" i="27"/>
  <c r="AG217" i="27"/>
  <c r="AH217" i="27"/>
  <c r="AI217" i="27"/>
  <c r="AJ217" i="27"/>
  <c r="AK217" i="27"/>
  <c r="AL217" i="27"/>
  <c r="AM217" i="27"/>
  <c r="AN217" i="27"/>
  <c r="AO217" i="27"/>
  <c r="B218" i="27"/>
  <c r="C218" i="27"/>
  <c r="D218" i="27"/>
  <c r="E218" i="27"/>
  <c r="F218" i="27"/>
  <c r="G218" i="27"/>
  <c r="H218" i="27"/>
  <c r="I218" i="27"/>
  <c r="J218" i="27"/>
  <c r="K218" i="27"/>
  <c r="L218" i="27"/>
  <c r="M218" i="27"/>
  <c r="N218" i="27"/>
  <c r="O218" i="27"/>
  <c r="P218" i="27"/>
  <c r="Q218" i="27"/>
  <c r="R218" i="27"/>
  <c r="S218" i="27"/>
  <c r="T218" i="27"/>
  <c r="U218" i="27"/>
  <c r="V218" i="27"/>
  <c r="W218" i="27"/>
  <c r="Y218" i="27"/>
  <c r="Z218" i="27"/>
  <c r="AA218" i="27"/>
  <c r="AB218" i="27"/>
  <c r="AC218" i="27"/>
  <c r="AD218" i="27"/>
  <c r="AE218" i="27"/>
  <c r="AF218" i="27"/>
  <c r="AG218" i="27"/>
  <c r="AH218" i="27"/>
  <c r="AI218" i="27"/>
  <c r="AJ218" i="27"/>
  <c r="AK218" i="27"/>
  <c r="AL218" i="27"/>
  <c r="AM218" i="27"/>
  <c r="AN218" i="27"/>
  <c r="AO218" i="27"/>
  <c r="B219" i="27"/>
  <c r="C219" i="27"/>
  <c r="D219" i="27"/>
  <c r="E219" i="27"/>
  <c r="F219" i="27"/>
  <c r="G219" i="27"/>
  <c r="H219" i="27"/>
  <c r="I219" i="27"/>
  <c r="J219" i="27"/>
  <c r="K219" i="27"/>
  <c r="L219" i="27"/>
  <c r="M219" i="27"/>
  <c r="N219" i="27"/>
  <c r="O219" i="27"/>
  <c r="P219" i="27"/>
  <c r="Q219" i="27"/>
  <c r="R219" i="27"/>
  <c r="S219" i="27"/>
  <c r="T219" i="27"/>
  <c r="U219" i="27"/>
  <c r="V219" i="27"/>
  <c r="W219" i="27"/>
  <c r="Y219" i="27"/>
  <c r="Z219" i="27"/>
  <c r="AA219" i="27"/>
  <c r="AB219" i="27"/>
  <c r="AC219" i="27"/>
  <c r="AD219" i="27"/>
  <c r="AE219" i="27"/>
  <c r="AF219" i="27"/>
  <c r="AG219" i="27"/>
  <c r="AH219" i="27"/>
  <c r="AI219" i="27"/>
  <c r="AJ219" i="27"/>
  <c r="AK219" i="27"/>
  <c r="AL219" i="27"/>
  <c r="AM219" i="27"/>
  <c r="AN219" i="27"/>
  <c r="AO219" i="27"/>
  <c r="B220" i="27"/>
  <c r="C220" i="27"/>
  <c r="D220" i="27"/>
  <c r="E220" i="27"/>
  <c r="F220" i="27"/>
  <c r="G220" i="27"/>
  <c r="H220" i="27"/>
  <c r="I220" i="27"/>
  <c r="J220" i="27"/>
  <c r="K220" i="27"/>
  <c r="L220" i="27"/>
  <c r="M220" i="27"/>
  <c r="N220" i="27"/>
  <c r="O220" i="27"/>
  <c r="P220" i="27"/>
  <c r="Q220" i="27"/>
  <c r="R220" i="27"/>
  <c r="S220" i="27"/>
  <c r="T220" i="27"/>
  <c r="U220" i="27"/>
  <c r="V220" i="27"/>
  <c r="W220" i="27"/>
  <c r="Y220" i="27"/>
  <c r="Z220" i="27"/>
  <c r="AA220" i="27"/>
  <c r="AB220" i="27"/>
  <c r="AC220" i="27"/>
  <c r="AD220" i="27"/>
  <c r="AE220" i="27"/>
  <c r="AF220" i="27"/>
  <c r="AG220" i="27"/>
  <c r="AH220" i="27"/>
  <c r="AI220" i="27"/>
  <c r="AJ220" i="27"/>
  <c r="AK220" i="27"/>
  <c r="AL220" i="27"/>
  <c r="AM220" i="27"/>
  <c r="AN220" i="27"/>
  <c r="AO220" i="27"/>
  <c r="B221" i="27"/>
  <c r="C221" i="27"/>
  <c r="D221" i="27"/>
  <c r="E221" i="27"/>
  <c r="F221" i="27"/>
  <c r="G221" i="27"/>
  <c r="H221" i="27"/>
  <c r="I221" i="27"/>
  <c r="J221" i="27"/>
  <c r="K221" i="27"/>
  <c r="L221" i="27"/>
  <c r="M221" i="27"/>
  <c r="N221" i="27"/>
  <c r="O221" i="27"/>
  <c r="P221" i="27"/>
  <c r="Q221" i="27"/>
  <c r="R221" i="27"/>
  <c r="S221" i="27"/>
  <c r="T221" i="27"/>
  <c r="U221" i="27"/>
  <c r="V221" i="27"/>
  <c r="W221" i="27"/>
  <c r="Y221" i="27"/>
  <c r="Z221" i="27"/>
  <c r="AA221" i="27"/>
  <c r="AB221" i="27"/>
  <c r="AC221" i="27"/>
  <c r="AD221" i="27"/>
  <c r="AE221" i="27"/>
  <c r="AF221" i="27"/>
  <c r="AG221" i="27"/>
  <c r="AH221" i="27"/>
  <c r="AI221" i="27"/>
  <c r="AJ221" i="27"/>
  <c r="AK221" i="27"/>
  <c r="AL221" i="27"/>
  <c r="AM221" i="27"/>
  <c r="AN221" i="27"/>
  <c r="AO221" i="27"/>
  <c r="B222" i="27"/>
  <c r="C222" i="27"/>
  <c r="D222" i="27"/>
  <c r="E222" i="27"/>
  <c r="F222" i="27"/>
  <c r="G222" i="27"/>
  <c r="H222" i="27"/>
  <c r="I222" i="27"/>
  <c r="J222" i="27"/>
  <c r="K222" i="27"/>
  <c r="L222" i="27"/>
  <c r="M222" i="27"/>
  <c r="N222" i="27"/>
  <c r="O222" i="27"/>
  <c r="P222" i="27"/>
  <c r="Q222" i="27"/>
  <c r="R222" i="27"/>
  <c r="S222" i="27"/>
  <c r="T222" i="27"/>
  <c r="U222" i="27"/>
  <c r="V222" i="27"/>
  <c r="W222" i="27"/>
  <c r="Y222" i="27"/>
  <c r="Z222" i="27"/>
  <c r="AA222" i="27"/>
  <c r="AB222" i="27"/>
  <c r="AC222" i="27"/>
  <c r="AD222" i="27"/>
  <c r="AE222" i="27"/>
  <c r="AF222" i="27"/>
  <c r="AG222" i="27"/>
  <c r="AH222" i="27"/>
  <c r="AI222" i="27"/>
  <c r="AJ222" i="27"/>
  <c r="AK222" i="27"/>
  <c r="AL222" i="27"/>
  <c r="AM222" i="27"/>
  <c r="AN222" i="27"/>
  <c r="AO222" i="27"/>
  <c r="B223" i="27"/>
  <c r="C223" i="27"/>
  <c r="D223" i="27"/>
  <c r="E223" i="27"/>
  <c r="F223" i="27"/>
  <c r="G223" i="27"/>
  <c r="H223" i="27"/>
  <c r="I223" i="27"/>
  <c r="J223" i="27"/>
  <c r="K223" i="27"/>
  <c r="L223" i="27"/>
  <c r="M223" i="27"/>
  <c r="N223" i="27"/>
  <c r="O223" i="27"/>
  <c r="P223" i="27"/>
  <c r="Q223" i="27"/>
  <c r="R223" i="27"/>
  <c r="S223" i="27"/>
  <c r="T223" i="27"/>
  <c r="U223" i="27"/>
  <c r="V223" i="27"/>
  <c r="W223" i="27"/>
  <c r="Y223" i="27"/>
  <c r="Z223" i="27"/>
  <c r="AA223" i="27"/>
  <c r="AB223" i="27"/>
  <c r="AC223" i="27"/>
  <c r="AD223" i="27"/>
  <c r="AE223" i="27"/>
  <c r="AF223" i="27"/>
  <c r="AG223" i="27"/>
  <c r="AH223" i="27"/>
  <c r="AI223" i="27"/>
  <c r="AJ223" i="27"/>
  <c r="AK223" i="27"/>
  <c r="AL223" i="27"/>
  <c r="AM223" i="27"/>
  <c r="AN223" i="27"/>
  <c r="AO223" i="27"/>
  <c r="B224" i="27"/>
  <c r="C224" i="27"/>
  <c r="D224" i="27"/>
  <c r="E224" i="27"/>
  <c r="F224" i="27"/>
  <c r="G224" i="27"/>
  <c r="H224" i="27"/>
  <c r="I224" i="27"/>
  <c r="J224" i="27"/>
  <c r="K224" i="27"/>
  <c r="L224" i="27"/>
  <c r="M224" i="27"/>
  <c r="N224" i="27"/>
  <c r="O224" i="27"/>
  <c r="P224" i="27"/>
  <c r="Q224" i="27"/>
  <c r="R224" i="27"/>
  <c r="S224" i="27"/>
  <c r="T224" i="27"/>
  <c r="U224" i="27"/>
  <c r="V224" i="27"/>
  <c r="W224" i="27"/>
  <c r="Y224" i="27"/>
  <c r="Z224" i="27"/>
  <c r="AA224" i="27"/>
  <c r="AB224" i="27"/>
  <c r="AC224" i="27"/>
  <c r="AD224" i="27"/>
  <c r="AE224" i="27"/>
  <c r="AF224" i="27"/>
  <c r="AG224" i="27"/>
  <c r="AH224" i="27"/>
  <c r="AI224" i="27"/>
  <c r="AJ224" i="27"/>
  <c r="AK224" i="27"/>
  <c r="AL224" i="27"/>
  <c r="AM224" i="27"/>
  <c r="AN224" i="27"/>
  <c r="AO224" i="27"/>
  <c r="B225" i="27"/>
  <c r="C225" i="27"/>
  <c r="D225" i="27"/>
  <c r="E225" i="27"/>
  <c r="F225" i="27"/>
  <c r="G225" i="27"/>
  <c r="H225" i="27"/>
  <c r="I225" i="27"/>
  <c r="J225" i="27"/>
  <c r="K225" i="27"/>
  <c r="L225" i="27"/>
  <c r="M225" i="27"/>
  <c r="N225" i="27"/>
  <c r="O225" i="27"/>
  <c r="P225" i="27"/>
  <c r="Q225" i="27"/>
  <c r="R225" i="27"/>
  <c r="S225" i="27"/>
  <c r="T225" i="27"/>
  <c r="U225" i="27"/>
  <c r="V225" i="27"/>
  <c r="W225" i="27"/>
  <c r="Y225" i="27"/>
  <c r="Z225" i="27"/>
  <c r="AA225" i="27"/>
  <c r="AB225" i="27"/>
  <c r="AC225" i="27"/>
  <c r="AD225" i="27"/>
  <c r="AE225" i="27"/>
  <c r="AF225" i="27"/>
  <c r="AG225" i="27"/>
  <c r="AH225" i="27"/>
  <c r="AI225" i="27"/>
  <c r="AJ225" i="27"/>
  <c r="AK225" i="27"/>
  <c r="AL225" i="27"/>
  <c r="AM225" i="27"/>
  <c r="AN225" i="27"/>
  <c r="AO225" i="27"/>
  <c r="B226" i="27"/>
  <c r="C226" i="27"/>
  <c r="D226" i="27"/>
  <c r="E226" i="27"/>
  <c r="F226" i="27"/>
  <c r="G226" i="27"/>
  <c r="H226" i="27"/>
  <c r="I226" i="27"/>
  <c r="J226" i="27"/>
  <c r="K226" i="27"/>
  <c r="L226" i="27"/>
  <c r="M226" i="27"/>
  <c r="N226" i="27"/>
  <c r="O226" i="27"/>
  <c r="P226" i="27"/>
  <c r="Q226" i="27"/>
  <c r="R226" i="27"/>
  <c r="S226" i="27"/>
  <c r="T226" i="27"/>
  <c r="U226" i="27"/>
  <c r="V226" i="27"/>
  <c r="W226" i="27"/>
  <c r="Y226" i="27"/>
  <c r="Z226" i="27"/>
  <c r="AA226" i="27"/>
  <c r="AB226" i="27"/>
  <c r="AC226" i="27"/>
  <c r="AD226" i="27"/>
  <c r="AE226" i="27"/>
  <c r="AF226" i="27"/>
  <c r="AG226" i="27"/>
  <c r="AH226" i="27"/>
  <c r="AI226" i="27"/>
  <c r="AJ226" i="27"/>
  <c r="AK226" i="27"/>
  <c r="AL226" i="27"/>
  <c r="AM226" i="27"/>
  <c r="AN226" i="27"/>
  <c r="AO226" i="27"/>
  <c r="B227" i="27"/>
  <c r="C227" i="27"/>
  <c r="D227" i="27"/>
  <c r="E227" i="27"/>
  <c r="F227" i="27"/>
  <c r="G227" i="27"/>
  <c r="H227" i="27"/>
  <c r="I227" i="27"/>
  <c r="J227" i="27"/>
  <c r="K227" i="27"/>
  <c r="L227" i="27"/>
  <c r="M227" i="27"/>
  <c r="N227" i="27"/>
  <c r="O227" i="27"/>
  <c r="P227" i="27"/>
  <c r="Q227" i="27"/>
  <c r="R227" i="27"/>
  <c r="S227" i="27"/>
  <c r="T227" i="27"/>
  <c r="U227" i="27"/>
  <c r="V227" i="27"/>
  <c r="W227" i="27"/>
  <c r="Y227" i="27"/>
  <c r="Z227" i="27"/>
  <c r="AA227" i="27"/>
  <c r="AB227" i="27"/>
  <c r="AC227" i="27"/>
  <c r="AD227" i="27"/>
  <c r="AE227" i="27"/>
  <c r="AF227" i="27"/>
  <c r="AG227" i="27"/>
  <c r="AH227" i="27"/>
  <c r="AI227" i="27"/>
  <c r="AJ227" i="27"/>
  <c r="AK227" i="27"/>
  <c r="AL227" i="27"/>
  <c r="AM227" i="27"/>
  <c r="AN227" i="27"/>
  <c r="AO227" i="27"/>
  <c r="B228" i="27"/>
  <c r="C228" i="27"/>
  <c r="D228" i="27"/>
  <c r="E228" i="27"/>
  <c r="F228" i="27"/>
  <c r="G228" i="27"/>
  <c r="H228" i="27"/>
  <c r="I228" i="27"/>
  <c r="J228" i="27"/>
  <c r="K228" i="27"/>
  <c r="L228" i="27"/>
  <c r="M228" i="27"/>
  <c r="N228" i="27"/>
  <c r="O228" i="27"/>
  <c r="P228" i="27"/>
  <c r="Q228" i="27"/>
  <c r="R228" i="27"/>
  <c r="S228" i="27"/>
  <c r="T228" i="27"/>
  <c r="U228" i="27"/>
  <c r="V228" i="27"/>
  <c r="W228" i="27"/>
  <c r="Y228" i="27"/>
  <c r="Z228" i="27"/>
  <c r="AA228" i="27"/>
  <c r="AB228" i="27"/>
  <c r="AC228" i="27"/>
  <c r="AD228" i="27"/>
  <c r="AE228" i="27"/>
  <c r="AF228" i="27"/>
  <c r="AG228" i="27"/>
  <c r="AH228" i="27"/>
  <c r="AI228" i="27"/>
  <c r="AJ228" i="27"/>
  <c r="AK228" i="27"/>
  <c r="AL228" i="27"/>
  <c r="AM228" i="27"/>
  <c r="AN228" i="27"/>
  <c r="AO228" i="27"/>
  <c r="B229" i="27"/>
  <c r="C229" i="27"/>
  <c r="D229" i="27"/>
  <c r="E229" i="27"/>
  <c r="F229" i="27"/>
  <c r="G229" i="27"/>
  <c r="H229" i="27"/>
  <c r="I229" i="27"/>
  <c r="J229" i="27"/>
  <c r="K229" i="27"/>
  <c r="L229" i="27"/>
  <c r="M229" i="27"/>
  <c r="N229" i="27"/>
  <c r="O229" i="27"/>
  <c r="P229" i="27"/>
  <c r="Q229" i="27"/>
  <c r="R229" i="27"/>
  <c r="S229" i="27"/>
  <c r="T229" i="27"/>
  <c r="U229" i="27"/>
  <c r="V229" i="27"/>
  <c r="W229" i="27"/>
  <c r="Y229" i="27"/>
  <c r="Z229" i="27"/>
  <c r="AA229" i="27"/>
  <c r="AB229" i="27"/>
  <c r="AC229" i="27"/>
  <c r="AD229" i="27"/>
  <c r="AE229" i="27"/>
  <c r="AF229" i="27"/>
  <c r="AG229" i="27"/>
  <c r="AH229" i="27"/>
  <c r="AI229" i="27"/>
  <c r="AJ229" i="27"/>
  <c r="AK229" i="27"/>
  <c r="AL229" i="27"/>
  <c r="AM229" i="27"/>
  <c r="AN229" i="27"/>
  <c r="AO229" i="27"/>
  <c r="B230" i="27"/>
  <c r="C230" i="27"/>
  <c r="D230" i="27"/>
  <c r="E230" i="27"/>
  <c r="F230" i="27"/>
  <c r="G230" i="27"/>
  <c r="H230" i="27"/>
  <c r="I230" i="27"/>
  <c r="J230" i="27"/>
  <c r="K230" i="27"/>
  <c r="L230" i="27"/>
  <c r="M230" i="27"/>
  <c r="N230" i="27"/>
  <c r="O230" i="27"/>
  <c r="P230" i="27"/>
  <c r="Q230" i="27"/>
  <c r="R230" i="27"/>
  <c r="S230" i="27"/>
  <c r="T230" i="27"/>
  <c r="U230" i="27"/>
  <c r="V230" i="27"/>
  <c r="W230" i="27"/>
  <c r="Y230" i="27"/>
  <c r="Z230" i="27"/>
  <c r="AA230" i="27"/>
  <c r="AB230" i="27"/>
  <c r="AC230" i="27"/>
  <c r="AD230" i="27"/>
  <c r="AE230" i="27"/>
  <c r="AF230" i="27"/>
  <c r="AG230" i="27"/>
  <c r="AH230" i="27"/>
  <c r="AI230" i="27"/>
  <c r="AJ230" i="27"/>
  <c r="AK230" i="27"/>
  <c r="AL230" i="27"/>
  <c r="AM230" i="27"/>
  <c r="AN230" i="27"/>
  <c r="AO230" i="27"/>
  <c r="B231" i="27"/>
  <c r="C231" i="27"/>
  <c r="D231" i="27"/>
  <c r="E231" i="27"/>
  <c r="F231" i="27"/>
  <c r="G231" i="27"/>
  <c r="H231" i="27"/>
  <c r="I231" i="27"/>
  <c r="J231" i="27"/>
  <c r="K231" i="27"/>
  <c r="L231" i="27"/>
  <c r="M231" i="27"/>
  <c r="N231" i="27"/>
  <c r="O231" i="27"/>
  <c r="P231" i="27"/>
  <c r="Q231" i="27"/>
  <c r="R231" i="27"/>
  <c r="S231" i="27"/>
  <c r="T231" i="27"/>
  <c r="U231" i="27"/>
  <c r="V231" i="27"/>
  <c r="W231" i="27"/>
  <c r="Y231" i="27"/>
  <c r="Z231" i="27"/>
  <c r="AA231" i="27"/>
  <c r="AB231" i="27"/>
  <c r="AC231" i="27"/>
  <c r="AD231" i="27"/>
  <c r="AE231" i="27"/>
  <c r="AF231" i="27"/>
  <c r="AG231" i="27"/>
  <c r="AH231" i="27"/>
  <c r="AI231" i="27"/>
  <c r="AJ231" i="27"/>
  <c r="AK231" i="27"/>
  <c r="AL231" i="27"/>
  <c r="AM231" i="27"/>
  <c r="AN231" i="27"/>
  <c r="AO231" i="27"/>
  <c r="B232" i="27"/>
  <c r="C232" i="27"/>
  <c r="D232" i="27"/>
  <c r="E232" i="27"/>
  <c r="F232" i="27"/>
  <c r="G232" i="27"/>
  <c r="H232" i="27"/>
  <c r="I232" i="27"/>
  <c r="J232" i="27"/>
  <c r="K232" i="27"/>
  <c r="L232" i="27"/>
  <c r="M232" i="27"/>
  <c r="N232" i="27"/>
  <c r="O232" i="27"/>
  <c r="P232" i="27"/>
  <c r="Q232" i="27"/>
  <c r="R232" i="27"/>
  <c r="S232" i="27"/>
  <c r="T232" i="27"/>
  <c r="U232" i="27"/>
  <c r="V232" i="27"/>
  <c r="W232" i="27"/>
  <c r="Y232" i="27"/>
  <c r="Z232" i="27"/>
  <c r="AA232" i="27"/>
  <c r="AB232" i="27"/>
  <c r="AC232" i="27"/>
  <c r="AD232" i="27"/>
  <c r="AE232" i="27"/>
  <c r="AF232" i="27"/>
  <c r="AG232" i="27"/>
  <c r="AH232" i="27"/>
  <c r="AI232" i="27"/>
  <c r="AJ232" i="27"/>
  <c r="AK232" i="27"/>
  <c r="AL232" i="27"/>
  <c r="AM232" i="27"/>
  <c r="AN232" i="27"/>
  <c r="AO232" i="27"/>
  <c r="B233" i="27"/>
  <c r="C233" i="27"/>
  <c r="D233" i="27"/>
  <c r="E233" i="27"/>
  <c r="F233" i="27"/>
  <c r="G233" i="27"/>
  <c r="H233" i="27"/>
  <c r="I233" i="27"/>
  <c r="J233" i="27"/>
  <c r="K233" i="27"/>
  <c r="L233" i="27"/>
  <c r="M233" i="27"/>
  <c r="N233" i="27"/>
  <c r="O233" i="27"/>
  <c r="P233" i="27"/>
  <c r="Q233" i="27"/>
  <c r="R233" i="27"/>
  <c r="S233" i="27"/>
  <c r="T233" i="27"/>
  <c r="U233" i="27"/>
  <c r="V233" i="27"/>
  <c r="W233" i="27"/>
  <c r="Y233" i="27"/>
  <c r="Z233" i="27"/>
  <c r="AA233" i="27"/>
  <c r="AB233" i="27"/>
  <c r="AC233" i="27"/>
  <c r="AD233" i="27"/>
  <c r="AE233" i="27"/>
  <c r="AF233" i="27"/>
  <c r="AG233" i="27"/>
  <c r="AH233" i="27"/>
  <c r="AI233" i="27"/>
  <c r="AJ233" i="27"/>
  <c r="AK233" i="27"/>
  <c r="AL233" i="27"/>
  <c r="AM233" i="27"/>
  <c r="AN233" i="27"/>
  <c r="AO233" i="27"/>
  <c r="B234" i="27"/>
  <c r="C234" i="27"/>
  <c r="D234" i="27"/>
  <c r="E234" i="27"/>
  <c r="F234" i="27"/>
  <c r="G234" i="27"/>
  <c r="H234" i="27"/>
  <c r="I234" i="27"/>
  <c r="J234" i="27"/>
  <c r="K234" i="27"/>
  <c r="L234" i="27"/>
  <c r="M234" i="27"/>
  <c r="N234" i="27"/>
  <c r="O234" i="27"/>
  <c r="P234" i="27"/>
  <c r="Q234" i="27"/>
  <c r="R234" i="27"/>
  <c r="S234" i="27"/>
  <c r="T234" i="27"/>
  <c r="U234" i="27"/>
  <c r="V234" i="27"/>
  <c r="W234" i="27"/>
  <c r="Y234" i="27"/>
  <c r="Z234" i="27"/>
  <c r="AA234" i="27"/>
  <c r="AB234" i="27"/>
  <c r="AC234" i="27"/>
  <c r="AD234" i="27"/>
  <c r="AE234" i="27"/>
  <c r="AF234" i="27"/>
  <c r="AG234" i="27"/>
  <c r="AH234" i="27"/>
  <c r="AI234" i="27"/>
  <c r="AJ234" i="27"/>
  <c r="AK234" i="27"/>
  <c r="AL234" i="27"/>
  <c r="AM234" i="27"/>
  <c r="AN234" i="27"/>
  <c r="AO234" i="27"/>
  <c r="B235" i="27"/>
  <c r="C235" i="27"/>
  <c r="D235" i="27"/>
  <c r="E235" i="27"/>
  <c r="F235" i="27"/>
  <c r="G235" i="27"/>
  <c r="H235" i="27"/>
  <c r="I235" i="27"/>
  <c r="J235" i="27"/>
  <c r="K235" i="27"/>
  <c r="L235" i="27"/>
  <c r="M235" i="27"/>
  <c r="N235" i="27"/>
  <c r="O235" i="27"/>
  <c r="P235" i="27"/>
  <c r="Q235" i="27"/>
  <c r="R235" i="27"/>
  <c r="S235" i="27"/>
  <c r="T235" i="27"/>
  <c r="U235" i="27"/>
  <c r="V235" i="27"/>
  <c r="W235" i="27"/>
  <c r="Y235" i="27"/>
  <c r="Z235" i="27"/>
  <c r="AA235" i="27"/>
  <c r="AB235" i="27"/>
  <c r="AC235" i="27"/>
  <c r="AD235" i="27"/>
  <c r="AE235" i="27"/>
  <c r="AF235" i="27"/>
  <c r="AG235" i="27"/>
  <c r="AH235" i="27"/>
  <c r="AI235" i="27"/>
  <c r="AJ235" i="27"/>
  <c r="AK235" i="27"/>
  <c r="AL235" i="27"/>
  <c r="AM235" i="27"/>
  <c r="AN235" i="27"/>
  <c r="AO235" i="27"/>
  <c r="B236" i="27"/>
  <c r="C236" i="27"/>
  <c r="D236" i="27"/>
  <c r="E236" i="27"/>
  <c r="F236" i="27"/>
  <c r="G236" i="27"/>
  <c r="H236" i="27"/>
  <c r="I236" i="27"/>
  <c r="J236" i="27"/>
  <c r="K236" i="27"/>
  <c r="L236" i="27"/>
  <c r="M236" i="27"/>
  <c r="N236" i="27"/>
  <c r="O236" i="27"/>
  <c r="P236" i="27"/>
  <c r="Q236" i="27"/>
  <c r="R236" i="27"/>
  <c r="S236" i="27"/>
  <c r="T236" i="27"/>
  <c r="U236" i="27"/>
  <c r="V236" i="27"/>
  <c r="W236" i="27"/>
  <c r="Y236" i="27"/>
  <c r="Z236" i="27"/>
  <c r="AA236" i="27"/>
  <c r="AB236" i="27"/>
  <c r="AC236" i="27"/>
  <c r="AD236" i="27"/>
  <c r="AE236" i="27"/>
  <c r="AF236" i="27"/>
  <c r="AG236" i="27"/>
  <c r="AH236" i="27"/>
  <c r="AI236" i="27"/>
  <c r="AJ236" i="27"/>
  <c r="AK236" i="27"/>
  <c r="AL236" i="27"/>
  <c r="AM236" i="27"/>
  <c r="AN236" i="27"/>
  <c r="AO236" i="27"/>
  <c r="B237" i="27"/>
  <c r="C237" i="27"/>
  <c r="D237" i="27"/>
  <c r="E237" i="27"/>
  <c r="F237" i="27"/>
  <c r="G237" i="27"/>
  <c r="H237" i="27"/>
  <c r="I237" i="27"/>
  <c r="J237" i="27"/>
  <c r="K237" i="27"/>
  <c r="L237" i="27"/>
  <c r="M237" i="27"/>
  <c r="N237" i="27"/>
  <c r="O237" i="27"/>
  <c r="P237" i="27"/>
  <c r="Q237" i="27"/>
  <c r="R237" i="27"/>
  <c r="S237" i="27"/>
  <c r="T237" i="27"/>
  <c r="U237" i="27"/>
  <c r="V237" i="27"/>
  <c r="W237" i="27"/>
  <c r="Y237" i="27"/>
  <c r="Z237" i="27"/>
  <c r="AA237" i="27"/>
  <c r="AB237" i="27"/>
  <c r="AC237" i="27"/>
  <c r="AD237" i="27"/>
  <c r="AE237" i="27"/>
  <c r="AF237" i="27"/>
  <c r="AG237" i="27"/>
  <c r="AH237" i="27"/>
  <c r="AI237" i="27"/>
  <c r="AJ237" i="27"/>
  <c r="AK237" i="27"/>
  <c r="AL237" i="27"/>
  <c r="AM237" i="27"/>
  <c r="AN237" i="27"/>
  <c r="AO237" i="27"/>
  <c r="B238" i="27"/>
  <c r="C238" i="27"/>
  <c r="D238" i="27"/>
  <c r="E238" i="27"/>
  <c r="F238" i="27"/>
  <c r="G238" i="27"/>
  <c r="H238" i="27"/>
  <c r="I238" i="27"/>
  <c r="J238" i="27"/>
  <c r="K238" i="27"/>
  <c r="L238" i="27"/>
  <c r="M238" i="27"/>
  <c r="N238" i="27"/>
  <c r="O238" i="27"/>
  <c r="P238" i="27"/>
  <c r="Q238" i="27"/>
  <c r="R238" i="27"/>
  <c r="S238" i="27"/>
  <c r="T238" i="27"/>
  <c r="U238" i="27"/>
  <c r="V238" i="27"/>
  <c r="W238" i="27"/>
  <c r="Y238" i="27"/>
  <c r="Z238" i="27"/>
  <c r="AA238" i="27"/>
  <c r="AB238" i="27"/>
  <c r="AC238" i="27"/>
  <c r="AD238" i="27"/>
  <c r="AE238" i="27"/>
  <c r="AF238" i="27"/>
  <c r="AG238" i="27"/>
  <c r="AH238" i="27"/>
  <c r="AI238" i="27"/>
  <c r="AJ238" i="27"/>
  <c r="AK238" i="27"/>
  <c r="AL238" i="27"/>
  <c r="AM238" i="27"/>
  <c r="AN238" i="27"/>
  <c r="AO238" i="27"/>
  <c r="B239" i="27"/>
  <c r="C239" i="27"/>
  <c r="D239" i="27"/>
  <c r="E239" i="27"/>
  <c r="F239" i="27"/>
  <c r="G239" i="27"/>
  <c r="H239" i="27"/>
  <c r="I239" i="27"/>
  <c r="J239" i="27"/>
  <c r="K239" i="27"/>
  <c r="L239" i="27"/>
  <c r="M239" i="27"/>
  <c r="N239" i="27"/>
  <c r="O239" i="27"/>
  <c r="P239" i="27"/>
  <c r="Q239" i="27"/>
  <c r="R239" i="27"/>
  <c r="S239" i="27"/>
  <c r="T239" i="27"/>
  <c r="U239" i="27"/>
  <c r="V239" i="27"/>
  <c r="W239" i="27"/>
  <c r="Y239" i="27"/>
  <c r="Z239" i="27"/>
  <c r="AA239" i="27"/>
  <c r="AB239" i="27"/>
  <c r="AC239" i="27"/>
  <c r="AD239" i="27"/>
  <c r="AE239" i="27"/>
  <c r="AF239" i="27"/>
  <c r="AG239" i="27"/>
  <c r="AH239" i="27"/>
  <c r="AI239" i="27"/>
  <c r="AJ239" i="27"/>
  <c r="AK239" i="27"/>
  <c r="AL239" i="27"/>
  <c r="AM239" i="27"/>
  <c r="AN239" i="27"/>
  <c r="AO239" i="27"/>
  <c r="B240" i="27"/>
  <c r="C240" i="27"/>
  <c r="D240" i="27"/>
  <c r="E240" i="27"/>
  <c r="F240" i="27"/>
  <c r="G240" i="27"/>
  <c r="H240" i="27"/>
  <c r="I240" i="27"/>
  <c r="J240" i="27"/>
  <c r="K240" i="27"/>
  <c r="L240" i="27"/>
  <c r="M240" i="27"/>
  <c r="N240" i="27"/>
  <c r="O240" i="27"/>
  <c r="P240" i="27"/>
  <c r="Q240" i="27"/>
  <c r="R240" i="27"/>
  <c r="S240" i="27"/>
  <c r="T240" i="27"/>
  <c r="U240" i="27"/>
  <c r="V240" i="27"/>
  <c r="W240" i="27"/>
  <c r="Y240" i="27"/>
  <c r="Z240" i="27"/>
  <c r="AA240" i="27"/>
  <c r="AB240" i="27"/>
  <c r="AC240" i="27"/>
  <c r="AD240" i="27"/>
  <c r="AE240" i="27"/>
  <c r="AF240" i="27"/>
  <c r="AG240" i="27"/>
  <c r="AH240" i="27"/>
  <c r="AI240" i="27"/>
  <c r="AJ240" i="27"/>
  <c r="AK240" i="27"/>
  <c r="AL240" i="27"/>
  <c r="AM240" i="27"/>
  <c r="AN240" i="27"/>
  <c r="AO240" i="27"/>
  <c r="B241" i="27"/>
  <c r="C241" i="27"/>
  <c r="D241" i="27"/>
  <c r="E241" i="27"/>
  <c r="F241" i="27"/>
  <c r="G241" i="27"/>
  <c r="H241" i="27"/>
  <c r="I241" i="27"/>
  <c r="J241" i="27"/>
  <c r="K241" i="27"/>
  <c r="L241" i="27"/>
  <c r="M241" i="27"/>
  <c r="N241" i="27"/>
  <c r="O241" i="27"/>
  <c r="P241" i="27"/>
  <c r="Q241" i="27"/>
  <c r="R241" i="27"/>
  <c r="S241" i="27"/>
  <c r="T241" i="27"/>
  <c r="U241" i="27"/>
  <c r="V241" i="27"/>
  <c r="W241" i="27"/>
  <c r="Y241" i="27"/>
  <c r="Z241" i="27"/>
  <c r="AA241" i="27"/>
  <c r="AB241" i="27"/>
  <c r="AC241" i="27"/>
  <c r="AD241" i="27"/>
  <c r="AE241" i="27"/>
  <c r="AF241" i="27"/>
  <c r="AG241" i="27"/>
  <c r="AH241" i="27"/>
  <c r="AI241" i="27"/>
  <c r="AJ241" i="27"/>
  <c r="AK241" i="27"/>
  <c r="AL241" i="27"/>
  <c r="AM241" i="27"/>
  <c r="AN241" i="27"/>
  <c r="AO241" i="27"/>
  <c r="B242" i="27"/>
  <c r="C242" i="27"/>
  <c r="D242" i="27"/>
  <c r="E242" i="27"/>
  <c r="F242" i="27"/>
  <c r="G242" i="27"/>
  <c r="H242" i="27"/>
  <c r="I242" i="27"/>
  <c r="J242" i="27"/>
  <c r="K242" i="27"/>
  <c r="L242" i="27"/>
  <c r="M242" i="27"/>
  <c r="N242" i="27"/>
  <c r="O242" i="27"/>
  <c r="P242" i="27"/>
  <c r="Q242" i="27"/>
  <c r="R242" i="27"/>
  <c r="S242" i="27"/>
  <c r="T242" i="27"/>
  <c r="U242" i="27"/>
  <c r="V242" i="27"/>
  <c r="W242" i="27"/>
  <c r="Y242" i="27"/>
  <c r="Z242" i="27"/>
  <c r="AA242" i="27"/>
  <c r="AB242" i="27"/>
  <c r="AC242" i="27"/>
  <c r="AD242" i="27"/>
  <c r="AE242" i="27"/>
  <c r="AF242" i="27"/>
  <c r="AG242" i="27"/>
  <c r="AH242" i="27"/>
  <c r="AI242" i="27"/>
  <c r="AJ242" i="27"/>
  <c r="AK242" i="27"/>
  <c r="AL242" i="27"/>
  <c r="AM242" i="27"/>
  <c r="AN242" i="27"/>
  <c r="AO242" i="27"/>
  <c r="B243" i="27"/>
  <c r="C243" i="27"/>
  <c r="D243" i="27"/>
  <c r="E243" i="27"/>
  <c r="F243" i="27"/>
  <c r="G243" i="27"/>
  <c r="H243" i="27"/>
  <c r="I243" i="27"/>
  <c r="J243" i="27"/>
  <c r="K243" i="27"/>
  <c r="L243" i="27"/>
  <c r="M243" i="27"/>
  <c r="N243" i="27"/>
  <c r="O243" i="27"/>
  <c r="P243" i="27"/>
  <c r="Q243" i="27"/>
  <c r="R243" i="27"/>
  <c r="S243" i="27"/>
  <c r="T243" i="27"/>
  <c r="U243" i="27"/>
  <c r="V243" i="27"/>
  <c r="W243" i="27"/>
  <c r="Y243" i="27"/>
  <c r="Z243" i="27"/>
  <c r="AA243" i="27"/>
  <c r="AB243" i="27"/>
  <c r="AC243" i="27"/>
  <c r="AD243" i="27"/>
  <c r="AE243" i="27"/>
  <c r="AF243" i="27"/>
  <c r="AG243" i="27"/>
  <c r="AH243" i="27"/>
  <c r="AI243" i="27"/>
  <c r="AJ243" i="27"/>
  <c r="AK243" i="27"/>
  <c r="AL243" i="27"/>
  <c r="AM243" i="27"/>
  <c r="AN243" i="27"/>
  <c r="AO243" i="27"/>
  <c r="B244" i="27"/>
  <c r="C244" i="27"/>
  <c r="D244" i="27"/>
  <c r="E244" i="27"/>
  <c r="F244" i="27"/>
  <c r="G244" i="27"/>
  <c r="H244" i="27"/>
  <c r="I244" i="27"/>
  <c r="J244" i="27"/>
  <c r="K244" i="27"/>
  <c r="L244" i="27"/>
  <c r="M244" i="27"/>
  <c r="N244" i="27"/>
  <c r="O244" i="27"/>
  <c r="P244" i="27"/>
  <c r="Q244" i="27"/>
  <c r="R244" i="27"/>
  <c r="S244" i="27"/>
  <c r="T244" i="27"/>
  <c r="U244" i="27"/>
  <c r="V244" i="27"/>
  <c r="W244" i="27"/>
  <c r="Y244" i="27"/>
  <c r="Z244" i="27"/>
  <c r="AA244" i="27"/>
  <c r="AB244" i="27"/>
  <c r="AC244" i="27"/>
  <c r="AD244" i="27"/>
  <c r="AE244" i="27"/>
  <c r="AF244" i="27"/>
  <c r="AG244" i="27"/>
  <c r="AH244" i="27"/>
  <c r="AI244" i="27"/>
  <c r="AJ244" i="27"/>
  <c r="AK244" i="27"/>
  <c r="AL244" i="27"/>
  <c r="AM244" i="27"/>
  <c r="AN244" i="27"/>
  <c r="AO244" i="27"/>
  <c r="B245" i="27"/>
  <c r="C245" i="27"/>
  <c r="D245" i="27"/>
  <c r="E245" i="27"/>
  <c r="F245" i="27"/>
  <c r="G245" i="27"/>
  <c r="H245" i="27"/>
  <c r="I245" i="27"/>
  <c r="J245" i="27"/>
  <c r="K245" i="27"/>
  <c r="L245" i="27"/>
  <c r="M245" i="27"/>
  <c r="N245" i="27"/>
  <c r="O245" i="27"/>
  <c r="P245" i="27"/>
  <c r="Q245" i="27"/>
  <c r="R245" i="27"/>
  <c r="S245" i="27"/>
  <c r="T245" i="27"/>
  <c r="U245" i="27"/>
  <c r="V245" i="27"/>
  <c r="W245" i="27"/>
  <c r="Y245" i="27"/>
  <c r="Z245" i="27"/>
  <c r="AA245" i="27"/>
  <c r="AB245" i="27"/>
  <c r="AC245" i="27"/>
  <c r="AD245" i="27"/>
  <c r="AE245" i="27"/>
  <c r="AF245" i="27"/>
  <c r="AG245" i="27"/>
  <c r="AH245" i="27"/>
  <c r="AI245" i="27"/>
  <c r="AJ245" i="27"/>
  <c r="AK245" i="27"/>
  <c r="AL245" i="27"/>
  <c r="AM245" i="27"/>
  <c r="AN245" i="27"/>
  <c r="AO245" i="27"/>
  <c r="B246" i="27"/>
  <c r="C246" i="27"/>
  <c r="D246" i="27"/>
  <c r="E246" i="27"/>
  <c r="F246" i="27"/>
  <c r="G246" i="27"/>
  <c r="H246" i="27"/>
  <c r="I246" i="27"/>
  <c r="J246" i="27"/>
  <c r="K246" i="27"/>
  <c r="L246" i="27"/>
  <c r="M246" i="27"/>
  <c r="N246" i="27"/>
  <c r="O246" i="27"/>
  <c r="P246" i="27"/>
  <c r="Q246" i="27"/>
  <c r="R246" i="27"/>
  <c r="S246" i="27"/>
  <c r="T246" i="27"/>
  <c r="U246" i="27"/>
  <c r="V246" i="27"/>
  <c r="W246" i="27"/>
  <c r="Y246" i="27"/>
  <c r="Z246" i="27"/>
  <c r="AA246" i="27"/>
  <c r="AB246" i="27"/>
  <c r="AC246" i="27"/>
  <c r="AD246" i="27"/>
  <c r="AE246" i="27"/>
  <c r="AF246" i="27"/>
  <c r="AG246" i="27"/>
  <c r="AH246" i="27"/>
  <c r="AI246" i="27"/>
  <c r="AJ246" i="27"/>
  <c r="AK246" i="27"/>
  <c r="AL246" i="27"/>
  <c r="AM246" i="27"/>
  <c r="AN246" i="27"/>
  <c r="AO246" i="27"/>
  <c r="B247" i="27"/>
  <c r="C247" i="27"/>
  <c r="D247" i="27"/>
  <c r="E247" i="27"/>
  <c r="F247" i="27"/>
  <c r="G247" i="27"/>
  <c r="H247" i="27"/>
  <c r="I247" i="27"/>
  <c r="J247" i="27"/>
  <c r="K247" i="27"/>
  <c r="L247" i="27"/>
  <c r="M247" i="27"/>
  <c r="N247" i="27"/>
  <c r="O247" i="27"/>
  <c r="P247" i="27"/>
  <c r="Q247" i="27"/>
  <c r="R247" i="27"/>
  <c r="S247" i="27"/>
  <c r="T247" i="27"/>
  <c r="U247" i="27"/>
  <c r="V247" i="27"/>
  <c r="W247" i="27"/>
  <c r="Y247" i="27"/>
  <c r="Z247" i="27"/>
  <c r="AA247" i="27"/>
  <c r="AB247" i="27"/>
  <c r="AC247" i="27"/>
  <c r="AD247" i="27"/>
  <c r="AE247" i="27"/>
  <c r="AF247" i="27"/>
  <c r="AG247" i="27"/>
  <c r="AH247" i="27"/>
  <c r="AI247" i="27"/>
  <c r="AJ247" i="27"/>
  <c r="AK247" i="27"/>
  <c r="AL247" i="27"/>
  <c r="AM247" i="27"/>
  <c r="AN247" i="27"/>
  <c r="AO247" i="27"/>
  <c r="B248" i="27"/>
  <c r="C248" i="27"/>
  <c r="D248" i="27"/>
  <c r="E248" i="27"/>
  <c r="F248" i="27"/>
  <c r="G248" i="27"/>
  <c r="H248" i="27"/>
  <c r="I248" i="27"/>
  <c r="J248" i="27"/>
  <c r="K248" i="27"/>
  <c r="L248" i="27"/>
  <c r="M248" i="27"/>
  <c r="N248" i="27"/>
  <c r="O248" i="27"/>
  <c r="P248" i="27"/>
  <c r="Q248" i="27"/>
  <c r="R248" i="27"/>
  <c r="S248" i="27"/>
  <c r="T248" i="27"/>
  <c r="U248" i="27"/>
  <c r="V248" i="27"/>
  <c r="W248" i="27"/>
  <c r="Y248" i="27"/>
  <c r="Z248" i="27"/>
  <c r="AA248" i="27"/>
  <c r="AB248" i="27"/>
  <c r="AC248" i="27"/>
  <c r="AD248" i="27"/>
  <c r="AE248" i="27"/>
  <c r="AF248" i="27"/>
  <c r="AG248" i="27"/>
  <c r="AH248" i="27"/>
  <c r="AI248" i="27"/>
  <c r="AJ248" i="27"/>
  <c r="AK248" i="27"/>
  <c r="AL248" i="27"/>
  <c r="AM248" i="27"/>
  <c r="AN248" i="27"/>
  <c r="AO248" i="27"/>
  <c r="B249" i="27"/>
  <c r="C249" i="27"/>
  <c r="D249" i="27"/>
  <c r="E249" i="27"/>
  <c r="F249" i="27"/>
  <c r="G249" i="27"/>
  <c r="H249" i="27"/>
  <c r="I249" i="27"/>
  <c r="J249" i="27"/>
  <c r="K249" i="27"/>
  <c r="L249" i="27"/>
  <c r="M249" i="27"/>
  <c r="N249" i="27"/>
  <c r="O249" i="27"/>
  <c r="P249" i="27"/>
  <c r="Q249" i="27"/>
  <c r="R249" i="27"/>
  <c r="S249" i="27"/>
  <c r="T249" i="27"/>
  <c r="U249" i="27"/>
  <c r="V249" i="27"/>
  <c r="W249" i="27"/>
  <c r="Y249" i="27"/>
  <c r="Z249" i="27"/>
  <c r="AA249" i="27"/>
  <c r="AB249" i="27"/>
  <c r="AC249" i="27"/>
  <c r="AD249" i="27"/>
  <c r="AE249" i="27"/>
  <c r="AF249" i="27"/>
  <c r="AG249" i="27"/>
  <c r="AH249" i="27"/>
  <c r="AI249" i="27"/>
  <c r="AJ249" i="27"/>
  <c r="AK249" i="27"/>
  <c r="AL249" i="27"/>
  <c r="AM249" i="27"/>
  <c r="AN249" i="27"/>
  <c r="AO249" i="27"/>
  <c r="B250" i="27"/>
  <c r="C250" i="27"/>
  <c r="D250" i="27"/>
  <c r="E250" i="27"/>
  <c r="F250" i="27"/>
  <c r="G250" i="27"/>
  <c r="H250" i="27"/>
  <c r="I250" i="27"/>
  <c r="J250" i="27"/>
  <c r="K250" i="27"/>
  <c r="L250" i="27"/>
  <c r="M250" i="27"/>
  <c r="N250" i="27"/>
  <c r="O250" i="27"/>
  <c r="P250" i="27"/>
  <c r="Q250" i="27"/>
  <c r="R250" i="27"/>
  <c r="S250" i="27"/>
  <c r="T250" i="27"/>
  <c r="U250" i="27"/>
  <c r="V250" i="27"/>
  <c r="W250" i="27"/>
  <c r="Y250" i="27"/>
  <c r="Z250" i="27"/>
  <c r="AA250" i="27"/>
  <c r="AB250" i="27"/>
  <c r="AC250" i="27"/>
  <c r="AD250" i="27"/>
  <c r="AE250" i="27"/>
  <c r="AF250" i="27"/>
  <c r="AG250" i="27"/>
  <c r="AH250" i="27"/>
  <c r="AI250" i="27"/>
  <c r="AJ250" i="27"/>
  <c r="AK250" i="27"/>
  <c r="AL250" i="27"/>
  <c r="AM250" i="27"/>
  <c r="AN250" i="27"/>
  <c r="AO250" i="27"/>
  <c r="B251" i="27"/>
  <c r="C251" i="27"/>
  <c r="D251" i="27"/>
  <c r="E251" i="27"/>
  <c r="F251" i="27"/>
  <c r="G251" i="27"/>
  <c r="H251" i="27"/>
  <c r="I251" i="27"/>
  <c r="J251" i="27"/>
  <c r="K251" i="27"/>
  <c r="L251" i="27"/>
  <c r="M251" i="27"/>
  <c r="N251" i="27"/>
  <c r="O251" i="27"/>
  <c r="P251" i="27"/>
  <c r="Q251" i="27"/>
  <c r="R251" i="27"/>
  <c r="S251" i="27"/>
  <c r="T251" i="27"/>
  <c r="U251" i="27"/>
  <c r="V251" i="27"/>
  <c r="W251" i="27"/>
  <c r="Y251" i="27"/>
  <c r="Z251" i="27"/>
  <c r="AA251" i="27"/>
  <c r="AB251" i="27"/>
  <c r="AC251" i="27"/>
  <c r="AD251" i="27"/>
  <c r="AE251" i="27"/>
  <c r="AF251" i="27"/>
  <c r="AG251" i="27"/>
  <c r="AH251" i="27"/>
  <c r="AI251" i="27"/>
  <c r="AJ251" i="27"/>
  <c r="AK251" i="27"/>
  <c r="AL251" i="27"/>
  <c r="AM251" i="27"/>
  <c r="AN251" i="27"/>
  <c r="AO251" i="27"/>
  <c r="B252" i="27"/>
  <c r="C252" i="27"/>
  <c r="D252" i="27"/>
  <c r="E252" i="27"/>
  <c r="F252" i="27"/>
  <c r="G252" i="27"/>
  <c r="H252" i="27"/>
  <c r="I252" i="27"/>
  <c r="J252" i="27"/>
  <c r="K252" i="27"/>
  <c r="L252" i="27"/>
  <c r="M252" i="27"/>
  <c r="N252" i="27"/>
  <c r="O252" i="27"/>
  <c r="P252" i="27"/>
  <c r="Q252" i="27"/>
  <c r="R252" i="27"/>
  <c r="S252" i="27"/>
  <c r="T252" i="27"/>
  <c r="U252" i="27"/>
  <c r="V252" i="27"/>
  <c r="W252" i="27"/>
  <c r="Y252" i="27"/>
  <c r="Z252" i="27"/>
  <c r="AA252" i="27"/>
  <c r="AB252" i="27"/>
  <c r="AC252" i="27"/>
  <c r="AD252" i="27"/>
  <c r="AE252" i="27"/>
  <c r="AF252" i="27"/>
  <c r="AG252" i="27"/>
  <c r="AH252" i="27"/>
  <c r="AI252" i="27"/>
  <c r="AJ252" i="27"/>
  <c r="AK252" i="27"/>
  <c r="AL252" i="27"/>
  <c r="AM252" i="27"/>
  <c r="AN252" i="27"/>
  <c r="AO252" i="27"/>
  <c r="B253" i="27"/>
  <c r="C253" i="27"/>
  <c r="D253" i="27"/>
  <c r="E253" i="27"/>
  <c r="F253" i="27"/>
  <c r="G253" i="27"/>
  <c r="H253" i="27"/>
  <c r="I253" i="27"/>
  <c r="J253" i="27"/>
  <c r="K253" i="27"/>
  <c r="L253" i="27"/>
  <c r="M253" i="27"/>
  <c r="N253" i="27"/>
  <c r="O253" i="27"/>
  <c r="P253" i="27"/>
  <c r="Q253" i="27"/>
  <c r="R253" i="27"/>
  <c r="S253" i="27"/>
  <c r="T253" i="27"/>
  <c r="U253" i="27"/>
  <c r="V253" i="27"/>
  <c r="W253" i="27"/>
  <c r="Y253" i="27"/>
  <c r="Z253" i="27"/>
  <c r="AA253" i="27"/>
  <c r="AB253" i="27"/>
  <c r="AC253" i="27"/>
  <c r="AD253" i="27"/>
  <c r="AE253" i="27"/>
  <c r="AF253" i="27"/>
  <c r="AG253" i="27"/>
  <c r="AH253" i="27"/>
  <c r="AI253" i="27"/>
  <c r="AJ253" i="27"/>
  <c r="AK253" i="27"/>
  <c r="AL253" i="27"/>
  <c r="AM253" i="27"/>
  <c r="AN253" i="27"/>
  <c r="AO253" i="27"/>
  <c r="B254" i="27"/>
  <c r="C254" i="27"/>
  <c r="D254" i="27"/>
  <c r="E254" i="27"/>
  <c r="F254" i="27"/>
  <c r="G254" i="27"/>
  <c r="H254" i="27"/>
  <c r="I254" i="27"/>
  <c r="J254" i="27"/>
  <c r="K254" i="27"/>
  <c r="L254" i="27"/>
  <c r="M254" i="27"/>
  <c r="N254" i="27"/>
  <c r="O254" i="27"/>
  <c r="P254" i="27"/>
  <c r="Q254" i="27"/>
  <c r="R254" i="27"/>
  <c r="S254" i="27"/>
  <c r="T254" i="27"/>
  <c r="U254" i="27"/>
  <c r="V254" i="27"/>
  <c r="W254" i="27"/>
  <c r="Y254" i="27"/>
  <c r="Z254" i="27"/>
  <c r="AA254" i="27"/>
  <c r="AB254" i="27"/>
  <c r="AC254" i="27"/>
  <c r="AD254" i="27"/>
  <c r="AE254" i="27"/>
  <c r="AF254" i="27"/>
  <c r="AG254" i="27"/>
  <c r="AH254" i="27"/>
  <c r="AI254" i="27"/>
  <c r="AJ254" i="27"/>
  <c r="AK254" i="27"/>
  <c r="AL254" i="27"/>
  <c r="AM254" i="27"/>
  <c r="AN254" i="27"/>
  <c r="AO254" i="27"/>
  <c r="B255" i="27"/>
  <c r="C255" i="27"/>
  <c r="D255" i="27"/>
  <c r="E255" i="27"/>
  <c r="F255" i="27"/>
  <c r="G255" i="27"/>
  <c r="H255" i="27"/>
  <c r="I255" i="27"/>
  <c r="J255" i="27"/>
  <c r="K255" i="27"/>
  <c r="L255" i="27"/>
  <c r="M255" i="27"/>
  <c r="N255" i="27"/>
  <c r="O255" i="27"/>
  <c r="P255" i="27"/>
  <c r="Q255" i="27"/>
  <c r="R255" i="27"/>
  <c r="S255" i="27"/>
  <c r="T255" i="27"/>
  <c r="U255" i="27"/>
  <c r="V255" i="27"/>
  <c r="W255" i="27"/>
  <c r="Y255" i="27"/>
  <c r="Z255" i="27"/>
  <c r="AA255" i="27"/>
  <c r="AB255" i="27"/>
  <c r="AC255" i="27"/>
  <c r="AD255" i="27"/>
  <c r="AE255" i="27"/>
  <c r="AF255" i="27"/>
  <c r="AG255" i="27"/>
  <c r="AH255" i="27"/>
  <c r="AI255" i="27"/>
  <c r="AJ255" i="27"/>
  <c r="AK255" i="27"/>
  <c r="AL255" i="27"/>
  <c r="AM255" i="27"/>
  <c r="AN255" i="27"/>
  <c r="AO255" i="27"/>
  <c r="B256" i="27"/>
  <c r="C256" i="27"/>
  <c r="D256" i="27"/>
  <c r="E256" i="27"/>
  <c r="F256" i="27"/>
  <c r="G256" i="27"/>
  <c r="H256" i="27"/>
  <c r="I256" i="27"/>
  <c r="J256" i="27"/>
  <c r="K256" i="27"/>
  <c r="L256" i="27"/>
  <c r="M256" i="27"/>
  <c r="N256" i="27"/>
  <c r="O256" i="27"/>
  <c r="P256" i="27"/>
  <c r="Q256" i="27"/>
  <c r="R256" i="27"/>
  <c r="S256" i="27"/>
  <c r="T256" i="27"/>
  <c r="U256" i="27"/>
  <c r="V256" i="27"/>
  <c r="W256" i="27"/>
  <c r="Y256" i="27"/>
  <c r="Z256" i="27"/>
  <c r="AA256" i="27"/>
  <c r="AB256" i="27"/>
  <c r="AC256" i="27"/>
  <c r="AD256" i="27"/>
  <c r="AE256" i="27"/>
  <c r="AF256" i="27"/>
  <c r="AG256" i="27"/>
  <c r="AH256" i="27"/>
  <c r="AI256" i="27"/>
  <c r="AJ256" i="27"/>
  <c r="AK256" i="27"/>
  <c r="AL256" i="27"/>
  <c r="AM256" i="27"/>
  <c r="AN256" i="27"/>
  <c r="AO256" i="27"/>
  <c r="B257" i="27"/>
  <c r="C257" i="27"/>
  <c r="D257" i="27"/>
  <c r="E257" i="27"/>
  <c r="F257" i="27"/>
  <c r="G257" i="27"/>
  <c r="H257" i="27"/>
  <c r="I257" i="27"/>
  <c r="J257" i="27"/>
  <c r="K257" i="27"/>
  <c r="L257" i="27"/>
  <c r="M257" i="27"/>
  <c r="N257" i="27"/>
  <c r="O257" i="27"/>
  <c r="P257" i="27"/>
  <c r="Q257" i="27"/>
  <c r="R257" i="27"/>
  <c r="S257" i="27"/>
  <c r="T257" i="27"/>
  <c r="U257" i="27"/>
  <c r="V257" i="27"/>
  <c r="W257" i="27"/>
  <c r="Y257" i="27"/>
  <c r="Z257" i="27"/>
  <c r="AA257" i="27"/>
  <c r="AB257" i="27"/>
  <c r="AC257" i="27"/>
  <c r="AD257" i="27"/>
  <c r="AE257" i="27"/>
  <c r="AF257" i="27"/>
  <c r="AG257" i="27"/>
  <c r="AH257" i="27"/>
  <c r="AI257" i="27"/>
  <c r="AJ257" i="27"/>
  <c r="AK257" i="27"/>
  <c r="AL257" i="27"/>
  <c r="AM257" i="27"/>
  <c r="AN257" i="27"/>
  <c r="AO257" i="27"/>
  <c r="B258" i="27"/>
  <c r="C258" i="27"/>
  <c r="D258" i="27"/>
  <c r="E258" i="27"/>
  <c r="F258" i="27"/>
  <c r="G258" i="27"/>
  <c r="H258" i="27"/>
  <c r="I258" i="27"/>
  <c r="J258" i="27"/>
  <c r="K258" i="27"/>
  <c r="L258" i="27"/>
  <c r="M258" i="27"/>
  <c r="N258" i="27"/>
  <c r="O258" i="27"/>
  <c r="P258" i="27"/>
  <c r="Q258" i="27"/>
  <c r="R258" i="27"/>
  <c r="S258" i="27"/>
  <c r="T258" i="27"/>
  <c r="U258" i="27"/>
  <c r="V258" i="27"/>
  <c r="W258" i="27"/>
  <c r="Y258" i="27"/>
  <c r="Z258" i="27"/>
  <c r="AA258" i="27"/>
  <c r="AB258" i="27"/>
  <c r="AC258" i="27"/>
  <c r="AD258" i="27"/>
  <c r="AE258" i="27"/>
  <c r="AF258" i="27"/>
  <c r="AG258" i="27"/>
  <c r="AH258" i="27"/>
  <c r="AI258" i="27"/>
  <c r="AJ258" i="27"/>
  <c r="AK258" i="27"/>
  <c r="AL258" i="27"/>
  <c r="AM258" i="27"/>
  <c r="AN258" i="27"/>
  <c r="AO258" i="27"/>
  <c r="B259" i="27"/>
  <c r="C259" i="27"/>
  <c r="D259" i="27"/>
  <c r="E259" i="27"/>
  <c r="F259" i="27"/>
  <c r="G259" i="27"/>
  <c r="H259" i="27"/>
  <c r="I259" i="27"/>
  <c r="J259" i="27"/>
  <c r="K259" i="27"/>
  <c r="L259" i="27"/>
  <c r="M259" i="27"/>
  <c r="N259" i="27"/>
  <c r="O259" i="27"/>
  <c r="P259" i="27"/>
  <c r="Q259" i="27"/>
  <c r="R259" i="27"/>
  <c r="S259" i="27"/>
  <c r="T259" i="27"/>
  <c r="U259" i="27"/>
  <c r="V259" i="27"/>
  <c r="W259" i="27"/>
  <c r="Y259" i="27"/>
  <c r="Z259" i="27"/>
  <c r="AA259" i="27"/>
  <c r="AB259" i="27"/>
  <c r="AC259" i="27"/>
  <c r="AD259" i="27"/>
  <c r="AE259" i="27"/>
  <c r="AF259" i="27"/>
  <c r="AG259" i="27"/>
  <c r="AH259" i="27"/>
  <c r="AI259" i="27"/>
  <c r="AJ259" i="27"/>
  <c r="AK259" i="27"/>
  <c r="AL259" i="27"/>
  <c r="AM259" i="27"/>
  <c r="AN259" i="27"/>
  <c r="AO259" i="27"/>
  <c r="B260" i="27"/>
  <c r="C260" i="27"/>
  <c r="D260" i="27"/>
  <c r="E260" i="27"/>
  <c r="F260" i="27"/>
  <c r="G260" i="27"/>
  <c r="H260" i="27"/>
  <c r="I260" i="27"/>
  <c r="J260" i="27"/>
  <c r="K260" i="27"/>
  <c r="L260" i="27"/>
  <c r="M260" i="27"/>
  <c r="N260" i="27"/>
  <c r="O260" i="27"/>
  <c r="P260" i="27"/>
  <c r="Q260" i="27"/>
  <c r="R260" i="27"/>
  <c r="S260" i="27"/>
  <c r="T260" i="27"/>
  <c r="U260" i="27"/>
  <c r="V260" i="27"/>
  <c r="W260" i="27"/>
  <c r="Y260" i="27"/>
  <c r="Z260" i="27"/>
  <c r="AA260" i="27"/>
  <c r="AB260" i="27"/>
  <c r="AC260" i="27"/>
  <c r="AD260" i="27"/>
  <c r="AE260" i="27"/>
  <c r="AF260" i="27"/>
  <c r="AG260" i="27"/>
  <c r="AH260" i="27"/>
  <c r="AI260" i="27"/>
  <c r="AJ260" i="27"/>
  <c r="AK260" i="27"/>
  <c r="AL260" i="27"/>
  <c r="AM260" i="27"/>
  <c r="AN260" i="27"/>
  <c r="AO260" i="27"/>
  <c r="B261" i="27"/>
  <c r="C261" i="27"/>
  <c r="D261" i="27"/>
  <c r="E261" i="27"/>
  <c r="F261" i="27"/>
  <c r="G261" i="27"/>
  <c r="H261" i="27"/>
  <c r="I261" i="27"/>
  <c r="J261" i="27"/>
  <c r="K261" i="27"/>
  <c r="L261" i="27"/>
  <c r="M261" i="27"/>
  <c r="N261" i="27"/>
  <c r="O261" i="27"/>
  <c r="P261" i="27"/>
  <c r="Q261" i="27"/>
  <c r="R261" i="27"/>
  <c r="S261" i="27"/>
  <c r="T261" i="27"/>
  <c r="U261" i="27"/>
  <c r="V261" i="27"/>
  <c r="W261" i="27"/>
  <c r="Y261" i="27"/>
  <c r="Z261" i="27"/>
  <c r="AA261" i="27"/>
  <c r="AB261" i="27"/>
  <c r="AC261" i="27"/>
  <c r="AD261" i="27"/>
  <c r="AE261" i="27"/>
  <c r="AF261" i="27"/>
  <c r="AG261" i="27"/>
  <c r="AH261" i="27"/>
  <c r="AI261" i="27"/>
  <c r="AJ261" i="27"/>
  <c r="AK261" i="27"/>
  <c r="AL261" i="27"/>
  <c r="AM261" i="27"/>
  <c r="AN261" i="27"/>
  <c r="AO261" i="27"/>
  <c r="B262" i="27"/>
  <c r="C262" i="27"/>
  <c r="D262" i="27"/>
  <c r="E262" i="27"/>
  <c r="F262" i="27"/>
  <c r="G262" i="27"/>
  <c r="H262" i="27"/>
  <c r="I262" i="27"/>
  <c r="J262" i="27"/>
  <c r="K262" i="27"/>
  <c r="L262" i="27"/>
  <c r="M262" i="27"/>
  <c r="N262" i="27"/>
  <c r="O262" i="27"/>
  <c r="P262" i="27"/>
  <c r="Q262" i="27"/>
  <c r="R262" i="27"/>
  <c r="S262" i="27"/>
  <c r="T262" i="27"/>
  <c r="U262" i="27"/>
  <c r="V262" i="27"/>
  <c r="W262" i="27"/>
  <c r="Y262" i="27"/>
  <c r="Z262" i="27"/>
  <c r="AA262" i="27"/>
  <c r="AB262" i="27"/>
  <c r="AC262" i="27"/>
  <c r="AD262" i="27"/>
  <c r="AE262" i="27"/>
  <c r="AF262" i="27"/>
  <c r="AG262" i="27"/>
  <c r="AH262" i="27"/>
  <c r="AI262" i="27"/>
  <c r="AJ262" i="27"/>
  <c r="AK262" i="27"/>
  <c r="AL262" i="27"/>
  <c r="AM262" i="27"/>
  <c r="AN262" i="27"/>
  <c r="AO262" i="27"/>
  <c r="B263" i="27"/>
  <c r="C263" i="27"/>
  <c r="D263" i="27"/>
  <c r="E263" i="27"/>
  <c r="F263" i="27"/>
  <c r="G263" i="27"/>
  <c r="H263" i="27"/>
  <c r="I263" i="27"/>
  <c r="J263" i="27"/>
  <c r="K263" i="27"/>
  <c r="L263" i="27"/>
  <c r="M263" i="27"/>
  <c r="N263" i="27"/>
  <c r="O263" i="27"/>
  <c r="P263" i="27"/>
  <c r="Q263" i="27"/>
  <c r="R263" i="27"/>
  <c r="S263" i="27"/>
  <c r="T263" i="27"/>
  <c r="U263" i="27"/>
  <c r="V263" i="27"/>
  <c r="W263" i="27"/>
  <c r="Y263" i="27"/>
  <c r="Z263" i="27"/>
  <c r="AA263" i="27"/>
  <c r="AB263" i="27"/>
  <c r="AC263" i="27"/>
  <c r="AD263" i="27"/>
  <c r="AE263" i="27"/>
  <c r="AF263" i="27"/>
  <c r="AG263" i="27"/>
  <c r="AH263" i="27"/>
  <c r="AI263" i="27"/>
  <c r="AJ263" i="27"/>
  <c r="AK263" i="27"/>
  <c r="AL263" i="27"/>
  <c r="AM263" i="27"/>
  <c r="AN263" i="27"/>
  <c r="AO263" i="27"/>
  <c r="B264" i="27"/>
  <c r="C264" i="27"/>
  <c r="D264" i="27"/>
  <c r="E264" i="27"/>
  <c r="F264" i="27"/>
  <c r="G264" i="27"/>
  <c r="H264" i="27"/>
  <c r="I264" i="27"/>
  <c r="J264" i="27"/>
  <c r="K264" i="27"/>
  <c r="L264" i="27"/>
  <c r="M264" i="27"/>
  <c r="N264" i="27"/>
  <c r="O264" i="27"/>
  <c r="P264" i="27"/>
  <c r="Q264" i="27"/>
  <c r="R264" i="27"/>
  <c r="S264" i="27"/>
  <c r="T264" i="27"/>
  <c r="U264" i="27"/>
  <c r="V264" i="27"/>
  <c r="W264" i="27"/>
  <c r="Y264" i="27"/>
  <c r="Z264" i="27"/>
  <c r="AA264" i="27"/>
  <c r="AB264" i="27"/>
  <c r="AC264" i="27"/>
  <c r="AD264" i="27"/>
  <c r="AE264" i="27"/>
  <c r="AF264" i="27"/>
  <c r="AG264" i="27"/>
  <c r="AH264" i="27"/>
  <c r="AI264" i="27"/>
  <c r="AJ264" i="27"/>
  <c r="AK264" i="27"/>
  <c r="AL264" i="27"/>
  <c r="AM264" i="27"/>
  <c r="AN264" i="27"/>
  <c r="AO264" i="27"/>
  <c r="B265" i="27"/>
  <c r="C265" i="27"/>
  <c r="D265" i="27"/>
  <c r="E265" i="27"/>
  <c r="F265" i="27"/>
  <c r="G265" i="27"/>
  <c r="H265" i="27"/>
  <c r="I265" i="27"/>
  <c r="J265" i="27"/>
  <c r="K265" i="27"/>
  <c r="L265" i="27"/>
  <c r="M265" i="27"/>
  <c r="N265" i="27"/>
  <c r="O265" i="27"/>
  <c r="P265" i="27"/>
  <c r="Q265" i="27"/>
  <c r="R265" i="27"/>
  <c r="S265" i="27"/>
  <c r="T265" i="27"/>
  <c r="U265" i="27"/>
  <c r="V265" i="27"/>
  <c r="W265" i="27"/>
  <c r="Y265" i="27"/>
  <c r="Z265" i="27"/>
  <c r="AA265" i="27"/>
  <c r="AB265" i="27"/>
  <c r="AC265" i="27"/>
  <c r="AD265" i="27"/>
  <c r="AE265" i="27"/>
  <c r="AF265" i="27"/>
  <c r="AG265" i="27"/>
  <c r="AH265" i="27"/>
  <c r="AI265" i="27"/>
  <c r="AJ265" i="27"/>
  <c r="AK265" i="27"/>
  <c r="AL265" i="27"/>
  <c r="AM265" i="27"/>
  <c r="AN265" i="27"/>
  <c r="AO265" i="27"/>
  <c r="B266" i="27"/>
  <c r="C266" i="27"/>
  <c r="D266" i="27"/>
  <c r="E266" i="27"/>
  <c r="F266" i="27"/>
  <c r="G266" i="27"/>
  <c r="H266" i="27"/>
  <c r="I266" i="27"/>
  <c r="J266" i="27"/>
  <c r="K266" i="27"/>
  <c r="L266" i="27"/>
  <c r="M266" i="27"/>
  <c r="N266" i="27"/>
  <c r="O266" i="27"/>
  <c r="P266" i="27"/>
  <c r="Q266" i="27"/>
  <c r="R266" i="27"/>
  <c r="S266" i="27"/>
  <c r="T266" i="27"/>
  <c r="U266" i="27"/>
  <c r="V266" i="27"/>
  <c r="W266" i="27"/>
  <c r="Y266" i="27"/>
  <c r="Z266" i="27"/>
  <c r="AA266" i="27"/>
  <c r="AB266" i="27"/>
  <c r="AC266" i="27"/>
  <c r="AD266" i="27"/>
  <c r="AE266" i="27"/>
  <c r="AF266" i="27"/>
  <c r="AG266" i="27"/>
  <c r="AH266" i="27"/>
  <c r="AI266" i="27"/>
  <c r="AJ266" i="27"/>
  <c r="AK266" i="27"/>
  <c r="AL266" i="27"/>
  <c r="AM266" i="27"/>
  <c r="AN266" i="27"/>
  <c r="AO266" i="27"/>
  <c r="B267" i="27"/>
  <c r="C267" i="27"/>
  <c r="D267" i="27"/>
  <c r="E267" i="27"/>
  <c r="F267" i="27"/>
  <c r="G267" i="27"/>
  <c r="H267" i="27"/>
  <c r="I267" i="27"/>
  <c r="J267" i="27"/>
  <c r="K267" i="27"/>
  <c r="L267" i="27"/>
  <c r="M267" i="27"/>
  <c r="N267" i="27"/>
  <c r="O267" i="27"/>
  <c r="P267" i="27"/>
  <c r="Q267" i="27"/>
  <c r="R267" i="27"/>
  <c r="S267" i="27"/>
  <c r="T267" i="27"/>
  <c r="U267" i="27"/>
  <c r="V267" i="27"/>
  <c r="W267" i="27"/>
  <c r="Y267" i="27"/>
  <c r="Z267" i="27"/>
  <c r="AA267" i="27"/>
  <c r="AB267" i="27"/>
  <c r="AC267" i="27"/>
  <c r="AD267" i="27"/>
  <c r="AE267" i="27"/>
  <c r="AF267" i="27"/>
  <c r="AG267" i="27"/>
  <c r="AH267" i="27"/>
  <c r="AI267" i="27"/>
  <c r="AJ267" i="27"/>
  <c r="AK267" i="27"/>
  <c r="AL267" i="27"/>
  <c r="AM267" i="27"/>
  <c r="AN267" i="27"/>
  <c r="AO267" i="27"/>
  <c r="B268" i="27"/>
  <c r="C268" i="27"/>
  <c r="D268" i="27"/>
  <c r="E268" i="27"/>
  <c r="F268" i="27"/>
  <c r="G268" i="27"/>
  <c r="H268" i="27"/>
  <c r="I268" i="27"/>
  <c r="J268" i="27"/>
  <c r="K268" i="27"/>
  <c r="L268" i="27"/>
  <c r="M268" i="27"/>
  <c r="N268" i="27"/>
  <c r="O268" i="27"/>
  <c r="P268" i="27"/>
  <c r="Q268" i="27"/>
  <c r="R268" i="27"/>
  <c r="S268" i="27"/>
  <c r="T268" i="27"/>
  <c r="U268" i="27"/>
  <c r="V268" i="27"/>
  <c r="W268" i="27"/>
  <c r="Y268" i="27"/>
  <c r="Z268" i="27"/>
  <c r="AA268" i="27"/>
  <c r="AB268" i="27"/>
  <c r="AC268" i="27"/>
  <c r="AD268" i="27"/>
  <c r="AE268" i="27"/>
  <c r="AF268" i="27"/>
  <c r="AG268" i="27"/>
  <c r="AH268" i="27"/>
  <c r="AI268" i="27"/>
  <c r="AJ268" i="27"/>
  <c r="AK268" i="27"/>
  <c r="AL268" i="27"/>
  <c r="AM268" i="27"/>
  <c r="AN268" i="27"/>
  <c r="AO268" i="27"/>
  <c r="B269" i="27"/>
  <c r="C269" i="27"/>
  <c r="D269" i="27"/>
  <c r="E269" i="27"/>
  <c r="F269" i="27"/>
  <c r="G269" i="27"/>
  <c r="H269" i="27"/>
  <c r="I269" i="27"/>
  <c r="J269" i="27"/>
  <c r="K269" i="27"/>
  <c r="L269" i="27"/>
  <c r="M269" i="27"/>
  <c r="N269" i="27"/>
  <c r="O269" i="27"/>
  <c r="P269" i="27"/>
  <c r="Q269" i="27"/>
  <c r="R269" i="27"/>
  <c r="S269" i="27"/>
  <c r="T269" i="27"/>
  <c r="U269" i="27"/>
  <c r="V269" i="27"/>
  <c r="W269" i="27"/>
  <c r="Y269" i="27"/>
  <c r="Z269" i="27"/>
  <c r="AA269" i="27"/>
  <c r="AB269" i="27"/>
  <c r="AC269" i="27"/>
  <c r="AD269" i="27"/>
  <c r="AE269" i="27"/>
  <c r="AF269" i="27"/>
  <c r="AG269" i="27"/>
  <c r="AH269" i="27"/>
  <c r="AI269" i="27"/>
  <c r="AJ269" i="27"/>
  <c r="AK269" i="27"/>
  <c r="AL269" i="27"/>
  <c r="AM269" i="27"/>
  <c r="AN269" i="27"/>
  <c r="AO269" i="27"/>
  <c r="B270" i="27"/>
  <c r="C270" i="27"/>
  <c r="D270" i="27"/>
  <c r="E270" i="27"/>
  <c r="F270" i="27"/>
  <c r="G270" i="27"/>
  <c r="H270" i="27"/>
  <c r="I270" i="27"/>
  <c r="J270" i="27"/>
  <c r="K270" i="27"/>
  <c r="L270" i="27"/>
  <c r="M270" i="27"/>
  <c r="N270" i="27"/>
  <c r="O270" i="27"/>
  <c r="P270" i="27"/>
  <c r="Q270" i="27"/>
  <c r="R270" i="27"/>
  <c r="S270" i="27"/>
  <c r="T270" i="27"/>
  <c r="U270" i="27"/>
  <c r="V270" i="27"/>
  <c r="W270" i="27"/>
  <c r="Y270" i="27"/>
  <c r="Z270" i="27"/>
  <c r="AA270" i="27"/>
  <c r="AB270" i="27"/>
  <c r="AC270" i="27"/>
  <c r="AD270" i="27"/>
  <c r="AE270" i="27"/>
  <c r="AF270" i="27"/>
  <c r="AG270" i="27"/>
  <c r="AH270" i="27"/>
  <c r="AI270" i="27"/>
  <c r="AJ270" i="27"/>
  <c r="AK270" i="27"/>
  <c r="AL270" i="27"/>
  <c r="AM270" i="27"/>
  <c r="AN270" i="27"/>
  <c r="AO270" i="27"/>
  <c r="B271" i="27"/>
  <c r="C271" i="27"/>
  <c r="D271" i="27"/>
  <c r="E271" i="27"/>
  <c r="F271" i="27"/>
  <c r="G271" i="27"/>
  <c r="H271" i="27"/>
  <c r="I271" i="27"/>
  <c r="J271" i="27"/>
  <c r="K271" i="27"/>
  <c r="L271" i="27"/>
  <c r="M271" i="27"/>
  <c r="N271" i="27"/>
  <c r="O271" i="27"/>
  <c r="P271" i="27"/>
  <c r="Q271" i="27"/>
  <c r="R271" i="27"/>
  <c r="S271" i="27"/>
  <c r="T271" i="27"/>
  <c r="U271" i="27"/>
  <c r="V271" i="27"/>
  <c r="W271" i="27"/>
  <c r="Y271" i="27"/>
  <c r="Z271" i="27"/>
  <c r="AA271" i="27"/>
  <c r="AB271" i="27"/>
  <c r="AC271" i="27"/>
  <c r="AD271" i="27"/>
  <c r="AE271" i="27"/>
  <c r="AF271" i="27"/>
  <c r="AG271" i="27"/>
  <c r="AH271" i="27"/>
  <c r="AI271" i="27"/>
  <c r="AJ271" i="27"/>
  <c r="AK271" i="27"/>
  <c r="AL271" i="27"/>
  <c r="AM271" i="27"/>
  <c r="AN271" i="27"/>
  <c r="AO271" i="27"/>
  <c r="B272" i="27"/>
  <c r="C272" i="27"/>
  <c r="D272" i="27"/>
  <c r="E272" i="27"/>
  <c r="F272" i="27"/>
  <c r="G272" i="27"/>
  <c r="H272" i="27"/>
  <c r="I272" i="27"/>
  <c r="J272" i="27"/>
  <c r="K272" i="27"/>
  <c r="L272" i="27"/>
  <c r="M272" i="27"/>
  <c r="N272" i="27"/>
  <c r="O272" i="27"/>
  <c r="P272" i="27"/>
  <c r="Q272" i="27"/>
  <c r="R272" i="27"/>
  <c r="S272" i="27"/>
  <c r="T272" i="27"/>
  <c r="U272" i="27"/>
  <c r="V272" i="27"/>
  <c r="W272" i="27"/>
  <c r="Y272" i="27"/>
  <c r="Z272" i="27"/>
  <c r="AA272" i="27"/>
  <c r="AB272" i="27"/>
  <c r="AC272" i="27"/>
  <c r="AD272" i="27"/>
  <c r="AE272" i="27"/>
  <c r="AF272" i="27"/>
  <c r="AG272" i="27"/>
  <c r="AH272" i="27"/>
  <c r="AI272" i="27"/>
  <c r="AJ272" i="27"/>
  <c r="AK272" i="27"/>
  <c r="AL272" i="27"/>
  <c r="AM272" i="27"/>
  <c r="AN272" i="27"/>
  <c r="AO272" i="27"/>
  <c r="B273" i="27"/>
  <c r="C273" i="27"/>
  <c r="D273" i="27"/>
  <c r="E273" i="27"/>
  <c r="F273" i="27"/>
  <c r="G273" i="27"/>
  <c r="H273" i="27"/>
  <c r="I273" i="27"/>
  <c r="J273" i="27"/>
  <c r="K273" i="27"/>
  <c r="L273" i="27"/>
  <c r="M273" i="27"/>
  <c r="N273" i="27"/>
  <c r="O273" i="27"/>
  <c r="P273" i="27"/>
  <c r="Q273" i="27"/>
  <c r="R273" i="27"/>
  <c r="S273" i="27"/>
  <c r="T273" i="27"/>
  <c r="U273" i="27"/>
  <c r="V273" i="27"/>
  <c r="W273" i="27"/>
  <c r="Y273" i="27"/>
  <c r="Z273" i="27"/>
  <c r="AA273" i="27"/>
  <c r="AB273" i="27"/>
  <c r="AC273" i="27"/>
  <c r="AD273" i="27"/>
  <c r="AE273" i="27"/>
  <c r="AF273" i="27"/>
  <c r="AG273" i="27"/>
  <c r="AH273" i="27"/>
  <c r="AI273" i="27"/>
  <c r="AJ273" i="27"/>
  <c r="AK273" i="27"/>
  <c r="AL273" i="27"/>
  <c r="AM273" i="27"/>
  <c r="AN273" i="27"/>
  <c r="AO273" i="27"/>
  <c r="B274" i="27"/>
  <c r="C274" i="27"/>
  <c r="D274" i="27"/>
  <c r="E274" i="27"/>
  <c r="F274" i="27"/>
  <c r="G274" i="27"/>
  <c r="H274" i="27"/>
  <c r="I274" i="27"/>
  <c r="J274" i="27"/>
  <c r="K274" i="27"/>
  <c r="L274" i="27"/>
  <c r="M274" i="27"/>
  <c r="N274" i="27"/>
  <c r="O274" i="27"/>
  <c r="P274" i="27"/>
  <c r="Q274" i="27"/>
  <c r="R274" i="27"/>
  <c r="S274" i="27"/>
  <c r="T274" i="27"/>
  <c r="U274" i="27"/>
  <c r="V274" i="27"/>
  <c r="W274" i="27"/>
  <c r="Y274" i="27"/>
  <c r="Z274" i="27"/>
  <c r="AA274" i="27"/>
  <c r="AB274" i="27"/>
  <c r="AC274" i="27"/>
  <c r="AD274" i="27"/>
  <c r="AE274" i="27"/>
  <c r="AF274" i="27"/>
  <c r="AG274" i="27"/>
  <c r="AH274" i="27"/>
  <c r="AI274" i="27"/>
  <c r="AJ274" i="27"/>
  <c r="AK274" i="27"/>
  <c r="AL274" i="27"/>
  <c r="AM274" i="27"/>
  <c r="AN274" i="27"/>
  <c r="AO274" i="27"/>
  <c r="B275" i="27"/>
  <c r="C275" i="27"/>
  <c r="D275" i="27"/>
  <c r="E275" i="27"/>
  <c r="F275" i="27"/>
  <c r="G275" i="27"/>
  <c r="H275" i="27"/>
  <c r="I275" i="27"/>
  <c r="J275" i="27"/>
  <c r="K275" i="27"/>
  <c r="L275" i="27"/>
  <c r="M275" i="27"/>
  <c r="N275" i="27"/>
  <c r="O275" i="27"/>
  <c r="P275" i="27"/>
  <c r="Q275" i="27"/>
  <c r="R275" i="27"/>
  <c r="S275" i="27"/>
  <c r="T275" i="27"/>
  <c r="U275" i="27"/>
  <c r="V275" i="27"/>
  <c r="W275" i="27"/>
  <c r="Y275" i="27"/>
  <c r="Z275" i="27"/>
  <c r="AA275" i="27"/>
  <c r="AB275" i="27"/>
  <c r="AC275" i="27"/>
  <c r="AD275" i="27"/>
  <c r="AE275" i="27"/>
  <c r="AF275" i="27"/>
  <c r="AG275" i="27"/>
  <c r="AH275" i="27"/>
  <c r="AI275" i="27"/>
  <c r="AJ275" i="27"/>
  <c r="AK275" i="27"/>
  <c r="AL275" i="27"/>
  <c r="AM275" i="27"/>
  <c r="AN275" i="27"/>
  <c r="AO275" i="27"/>
  <c r="B276" i="27"/>
  <c r="C276" i="27"/>
  <c r="D276" i="27"/>
  <c r="E276" i="27"/>
  <c r="F276" i="27"/>
  <c r="G276" i="27"/>
  <c r="H276" i="27"/>
  <c r="I276" i="27"/>
  <c r="J276" i="27"/>
  <c r="K276" i="27"/>
  <c r="L276" i="27"/>
  <c r="M276" i="27"/>
  <c r="N276" i="27"/>
  <c r="O276" i="27"/>
  <c r="P276" i="27"/>
  <c r="Q276" i="27"/>
  <c r="R276" i="27"/>
  <c r="S276" i="27"/>
  <c r="T276" i="27"/>
  <c r="U276" i="27"/>
  <c r="V276" i="27"/>
  <c r="W276" i="27"/>
  <c r="Y276" i="27"/>
  <c r="Z276" i="27"/>
  <c r="AA276" i="27"/>
  <c r="AB276" i="27"/>
  <c r="AC276" i="27"/>
  <c r="AD276" i="27"/>
  <c r="AE276" i="27"/>
  <c r="AF276" i="27"/>
  <c r="AG276" i="27"/>
  <c r="AH276" i="27"/>
  <c r="AI276" i="27"/>
  <c r="AJ276" i="27"/>
  <c r="AK276" i="27"/>
  <c r="AL276" i="27"/>
  <c r="AM276" i="27"/>
  <c r="AN276" i="27"/>
  <c r="AO276" i="27"/>
  <c r="B277" i="27"/>
  <c r="C277" i="27"/>
  <c r="D277" i="27"/>
  <c r="E277" i="27"/>
  <c r="F277" i="27"/>
  <c r="G277" i="27"/>
  <c r="H277" i="27"/>
  <c r="I277" i="27"/>
  <c r="J277" i="27"/>
  <c r="K277" i="27"/>
  <c r="L277" i="27"/>
  <c r="M277" i="27"/>
  <c r="N277" i="27"/>
  <c r="O277" i="27"/>
  <c r="P277" i="27"/>
  <c r="Q277" i="27"/>
  <c r="R277" i="27"/>
  <c r="S277" i="27"/>
  <c r="T277" i="27"/>
  <c r="U277" i="27"/>
  <c r="V277" i="27"/>
  <c r="W277" i="27"/>
  <c r="Y277" i="27"/>
  <c r="Z277" i="27"/>
  <c r="AA277" i="27"/>
  <c r="AB277" i="27"/>
  <c r="AC277" i="27"/>
  <c r="AD277" i="27"/>
  <c r="AE277" i="27"/>
  <c r="AF277" i="27"/>
  <c r="AG277" i="27"/>
  <c r="AH277" i="27"/>
  <c r="AI277" i="27"/>
  <c r="AJ277" i="27"/>
  <c r="AK277" i="27"/>
  <c r="AL277" i="27"/>
  <c r="AM277" i="27"/>
  <c r="AN277" i="27"/>
  <c r="AO277" i="27"/>
  <c r="B278" i="27"/>
  <c r="C278" i="27"/>
  <c r="D278" i="27"/>
  <c r="E278" i="27"/>
  <c r="F278" i="27"/>
  <c r="G278" i="27"/>
  <c r="H278" i="27"/>
  <c r="I278" i="27"/>
  <c r="J278" i="27"/>
  <c r="K278" i="27"/>
  <c r="L278" i="27"/>
  <c r="M278" i="27"/>
  <c r="N278" i="27"/>
  <c r="O278" i="27"/>
  <c r="P278" i="27"/>
  <c r="Q278" i="27"/>
  <c r="R278" i="27"/>
  <c r="S278" i="27"/>
  <c r="T278" i="27"/>
  <c r="U278" i="27"/>
  <c r="V278" i="27"/>
  <c r="W278" i="27"/>
  <c r="Y278" i="27"/>
  <c r="Z278" i="27"/>
  <c r="AA278" i="27"/>
  <c r="AB278" i="27"/>
  <c r="AC278" i="27"/>
  <c r="AD278" i="27"/>
  <c r="AE278" i="27"/>
  <c r="AF278" i="27"/>
  <c r="AG278" i="27"/>
  <c r="AH278" i="27"/>
  <c r="AI278" i="27"/>
  <c r="AJ278" i="27"/>
  <c r="AK278" i="27"/>
  <c r="AL278" i="27"/>
  <c r="AM278" i="27"/>
  <c r="AN278" i="27"/>
  <c r="AO278" i="27"/>
  <c r="B279" i="27"/>
  <c r="C279" i="27"/>
  <c r="D279" i="27"/>
  <c r="E279" i="27"/>
  <c r="F279" i="27"/>
  <c r="G279" i="27"/>
  <c r="H279" i="27"/>
  <c r="I279" i="27"/>
  <c r="J279" i="27"/>
  <c r="K279" i="27"/>
  <c r="L279" i="27"/>
  <c r="M279" i="27"/>
  <c r="N279" i="27"/>
  <c r="O279" i="27"/>
  <c r="P279" i="27"/>
  <c r="Q279" i="27"/>
  <c r="R279" i="27"/>
  <c r="S279" i="27"/>
  <c r="T279" i="27"/>
  <c r="U279" i="27"/>
  <c r="V279" i="27"/>
  <c r="W279" i="27"/>
  <c r="Y279" i="27"/>
  <c r="Z279" i="27"/>
  <c r="AA279" i="27"/>
  <c r="AB279" i="27"/>
  <c r="AC279" i="27"/>
  <c r="AD279" i="27"/>
  <c r="AE279" i="27"/>
  <c r="AF279" i="27"/>
  <c r="AG279" i="27"/>
  <c r="AH279" i="27"/>
  <c r="AI279" i="27"/>
  <c r="AJ279" i="27"/>
  <c r="AK279" i="27"/>
  <c r="AL279" i="27"/>
  <c r="AM279" i="27"/>
  <c r="AN279" i="27"/>
  <c r="AO279" i="27"/>
  <c r="B280" i="27"/>
  <c r="C280" i="27"/>
  <c r="D280" i="27"/>
  <c r="E280" i="27"/>
  <c r="F280" i="27"/>
  <c r="G280" i="27"/>
  <c r="H280" i="27"/>
  <c r="I280" i="27"/>
  <c r="J280" i="27"/>
  <c r="K280" i="27"/>
  <c r="L280" i="27"/>
  <c r="M280" i="27"/>
  <c r="N280" i="27"/>
  <c r="O280" i="27"/>
  <c r="P280" i="27"/>
  <c r="Q280" i="27"/>
  <c r="R280" i="27"/>
  <c r="S280" i="27"/>
  <c r="T280" i="27"/>
  <c r="U280" i="27"/>
  <c r="V280" i="27"/>
  <c r="W280" i="27"/>
  <c r="Y280" i="27"/>
  <c r="Z280" i="27"/>
  <c r="AA280" i="27"/>
  <c r="AB280" i="27"/>
  <c r="AC280" i="27"/>
  <c r="AD280" i="27"/>
  <c r="AE280" i="27"/>
  <c r="AF280" i="27"/>
  <c r="AG280" i="27"/>
  <c r="AH280" i="27"/>
  <c r="AI280" i="27"/>
  <c r="AJ280" i="27"/>
  <c r="AK280" i="27"/>
  <c r="AL280" i="27"/>
  <c r="AM280" i="27"/>
  <c r="AN280" i="27"/>
  <c r="AO280" i="27"/>
  <c r="B281" i="27"/>
  <c r="C281" i="27"/>
  <c r="D281" i="27"/>
  <c r="E281" i="27"/>
  <c r="F281" i="27"/>
  <c r="G281" i="27"/>
  <c r="H281" i="27"/>
  <c r="I281" i="27"/>
  <c r="J281" i="27"/>
  <c r="K281" i="27"/>
  <c r="L281" i="27"/>
  <c r="M281" i="27"/>
  <c r="N281" i="27"/>
  <c r="O281" i="27"/>
  <c r="P281" i="27"/>
  <c r="Q281" i="27"/>
  <c r="R281" i="27"/>
  <c r="S281" i="27"/>
  <c r="T281" i="27"/>
  <c r="U281" i="27"/>
  <c r="V281" i="27"/>
  <c r="W281" i="27"/>
  <c r="Y281" i="27"/>
  <c r="Z281" i="27"/>
  <c r="AA281" i="27"/>
  <c r="AB281" i="27"/>
  <c r="AC281" i="27"/>
  <c r="AD281" i="27"/>
  <c r="AE281" i="27"/>
  <c r="AF281" i="27"/>
  <c r="AG281" i="27"/>
  <c r="AH281" i="27"/>
  <c r="AI281" i="27"/>
  <c r="AJ281" i="27"/>
  <c r="AK281" i="27"/>
  <c r="AL281" i="27"/>
  <c r="AM281" i="27"/>
  <c r="AN281" i="27"/>
  <c r="AO281" i="27"/>
  <c r="B282" i="27"/>
  <c r="C282" i="27"/>
  <c r="D282" i="27"/>
  <c r="E282" i="27"/>
  <c r="F282" i="27"/>
  <c r="G282" i="27"/>
  <c r="H282" i="27"/>
  <c r="I282" i="27"/>
  <c r="J282" i="27"/>
  <c r="K282" i="27"/>
  <c r="L282" i="27"/>
  <c r="M282" i="27"/>
  <c r="N282" i="27"/>
  <c r="O282" i="27"/>
  <c r="P282" i="27"/>
  <c r="Q282" i="27"/>
  <c r="R282" i="27"/>
  <c r="S282" i="27"/>
  <c r="T282" i="27"/>
  <c r="U282" i="27"/>
  <c r="V282" i="27"/>
  <c r="W282" i="27"/>
  <c r="Y282" i="27"/>
  <c r="Z282" i="27"/>
  <c r="AA282" i="27"/>
  <c r="AB282" i="27"/>
  <c r="AC282" i="27"/>
  <c r="AD282" i="27"/>
  <c r="AE282" i="27"/>
  <c r="AF282" i="27"/>
  <c r="AG282" i="27"/>
  <c r="AH282" i="27"/>
  <c r="AI282" i="27"/>
  <c r="AJ282" i="27"/>
  <c r="AK282" i="27"/>
  <c r="AL282" i="27"/>
  <c r="AM282" i="27"/>
  <c r="AN282" i="27"/>
  <c r="AO282" i="27"/>
  <c r="B283" i="27"/>
  <c r="C283" i="27"/>
  <c r="D283" i="27"/>
  <c r="E283" i="27"/>
  <c r="F283" i="27"/>
  <c r="G283" i="27"/>
  <c r="H283" i="27"/>
  <c r="I283" i="27"/>
  <c r="J283" i="27"/>
  <c r="K283" i="27"/>
  <c r="L283" i="27"/>
  <c r="M283" i="27"/>
  <c r="N283" i="27"/>
  <c r="O283" i="27"/>
  <c r="P283" i="27"/>
  <c r="Q283" i="27"/>
  <c r="R283" i="27"/>
  <c r="S283" i="27"/>
  <c r="T283" i="27"/>
  <c r="U283" i="27"/>
  <c r="V283" i="27"/>
  <c r="W283" i="27"/>
  <c r="Y283" i="27"/>
  <c r="Z283" i="27"/>
  <c r="AA283" i="27"/>
  <c r="AB283" i="27"/>
  <c r="AC283" i="27"/>
  <c r="AD283" i="27"/>
  <c r="AE283" i="27"/>
  <c r="AF283" i="27"/>
  <c r="AG283" i="27"/>
  <c r="AH283" i="27"/>
  <c r="AI283" i="27"/>
  <c r="AJ283" i="27"/>
  <c r="AK283" i="27"/>
  <c r="AL283" i="27"/>
  <c r="AM283" i="27"/>
  <c r="AN283" i="27"/>
  <c r="AO283" i="27"/>
  <c r="B284" i="27"/>
  <c r="C284" i="27"/>
  <c r="D284" i="27"/>
  <c r="E284" i="27"/>
  <c r="F284" i="27"/>
  <c r="G284" i="27"/>
  <c r="H284" i="27"/>
  <c r="I284" i="27"/>
  <c r="J284" i="27"/>
  <c r="K284" i="27"/>
  <c r="L284" i="27"/>
  <c r="M284" i="27"/>
  <c r="N284" i="27"/>
  <c r="O284" i="27"/>
  <c r="P284" i="27"/>
  <c r="Q284" i="27"/>
  <c r="R284" i="27"/>
  <c r="S284" i="27"/>
  <c r="T284" i="27"/>
  <c r="U284" i="27"/>
  <c r="V284" i="27"/>
  <c r="W284" i="27"/>
  <c r="Y284" i="27"/>
  <c r="Z284" i="27"/>
  <c r="AA284" i="27"/>
  <c r="AB284" i="27"/>
  <c r="AC284" i="27"/>
  <c r="AD284" i="27"/>
  <c r="AE284" i="27"/>
  <c r="AF284" i="27"/>
  <c r="AG284" i="27"/>
  <c r="AH284" i="27"/>
  <c r="AI284" i="27"/>
  <c r="AJ284" i="27"/>
  <c r="AK284" i="27"/>
  <c r="AL284" i="27"/>
  <c r="AM284" i="27"/>
  <c r="AN284" i="27"/>
  <c r="AO284" i="27"/>
  <c r="B285" i="27"/>
  <c r="C285" i="27"/>
  <c r="D285" i="27"/>
  <c r="E285" i="27"/>
  <c r="F285" i="27"/>
  <c r="G285" i="27"/>
  <c r="H285" i="27"/>
  <c r="I285" i="27"/>
  <c r="J285" i="27"/>
  <c r="K285" i="27"/>
  <c r="L285" i="27"/>
  <c r="M285" i="27"/>
  <c r="N285" i="27"/>
  <c r="O285" i="27"/>
  <c r="P285" i="27"/>
  <c r="Q285" i="27"/>
  <c r="R285" i="27"/>
  <c r="S285" i="27"/>
  <c r="T285" i="27"/>
  <c r="U285" i="27"/>
  <c r="V285" i="27"/>
  <c r="W285" i="27"/>
  <c r="Y285" i="27"/>
  <c r="Z285" i="27"/>
  <c r="AA285" i="27"/>
  <c r="AB285" i="27"/>
  <c r="AC285" i="27"/>
  <c r="AD285" i="27"/>
  <c r="AE285" i="27"/>
  <c r="AF285" i="27"/>
  <c r="AG285" i="27"/>
  <c r="AH285" i="27"/>
  <c r="AI285" i="27"/>
  <c r="AJ285" i="27"/>
  <c r="AK285" i="27"/>
  <c r="AL285" i="27"/>
  <c r="AM285" i="27"/>
  <c r="AN285" i="27"/>
  <c r="AO285" i="27"/>
  <c r="B286" i="27"/>
  <c r="C286" i="27"/>
  <c r="D286" i="27"/>
  <c r="E286" i="27"/>
  <c r="F286" i="27"/>
  <c r="G286" i="27"/>
  <c r="H286" i="27"/>
  <c r="I286" i="27"/>
  <c r="J286" i="27"/>
  <c r="K286" i="27"/>
  <c r="L286" i="27"/>
  <c r="M286" i="27"/>
  <c r="N286" i="27"/>
  <c r="O286" i="27"/>
  <c r="P286" i="27"/>
  <c r="Q286" i="27"/>
  <c r="R286" i="27"/>
  <c r="S286" i="27"/>
  <c r="T286" i="27"/>
  <c r="U286" i="27"/>
  <c r="V286" i="27"/>
  <c r="W286" i="27"/>
  <c r="Y286" i="27"/>
  <c r="Z286" i="27"/>
  <c r="AA286" i="27"/>
  <c r="AB286" i="27"/>
  <c r="AC286" i="27"/>
  <c r="AD286" i="27"/>
  <c r="AE286" i="27"/>
  <c r="AF286" i="27"/>
  <c r="AG286" i="27"/>
  <c r="AH286" i="27"/>
  <c r="AI286" i="27"/>
  <c r="AJ286" i="27"/>
  <c r="AK286" i="27"/>
  <c r="AL286" i="27"/>
  <c r="AM286" i="27"/>
  <c r="AN286" i="27"/>
  <c r="AO286" i="27"/>
  <c r="B287" i="27"/>
  <c r="C287" i="27"/>
  <c r="D287" i="27"/>
  <c r="E287" i="27"/>
  <c r="F287" i="27"/>
  <c r="G287" i="27"/>
  <c r="H287" i="27"/>
  <c r="I287" i="27"/>
  <c r="J287" i="27"/>
  <c r="K287" i="27"/>
  <c r="L287" i="27"/>
  <c r="M287" i="27"/>
  <c r="N287" i="27"/>
  <c r="O287" i="27"/>
  <c r="P287" i="27"/>
  <c r="Q287" i="27"/>
  <c r="R287" i="27"/>
  <c r="S287" i="27"/>
  <c r="T287" i="27"/>
  <c r="U287" i="27"/>
  <c r="V287" i="27"/>
  <c r="W287" i="27"/>
  <c r="Y287" i="27"/>
  <c r="Z287" i="27"/>
  <c r="AA287" i="27"/>
  <c r="AB287" i="27"/>
  <c r="AC287" i="27"/>
  <c r="AD287" i="27"/>
  <c r="AE287" i="27"/>
  <c r="AF287" i="27"/>
  <c r="AG287" i="27"/>
  <c r="AH287" i="27"/>
  <c r="AI287" i="27"/>
  <c r="AJ287" i="27"/>
  <c r="AK287" i="27"/>
  <c r="AL287" i="27"/>
  <c r="AM287" i="27"/>
  <c r="AN287" i="27"/>
  <c r="AO287" i="27"/>
  <c r="B288" i="27"/>
  <c r="C288" i="27"/>
  <c r="D288" i="27"/>
  <c r="E288" i="27"/>
  <c r="F288" i="27"/>
  <c r="G288" i="27"/>
  <c r="H288" i="27"/>
  <c r="I288" i="27"/>
  <c r="J288" i="27"/>
  <c r="K288" i="27"/>
  <c r="L288" i="27"/>
  <c r="M288" i="27"/>
  <c r="N288" i="27"/>
  <c r="O288" i="27"/>
  <c r="P288" i="27"/>
  <c r="Q288" i="27"/>
  <c r="R288" i="27"/>
  <c r="S288" i="27"/>
  <c r="T288" i="27"/>
  <c r="U288" i="27"/>
  <c r="V288" i="27"/>
  <c r="W288" i="27"/>
  <c r="Y288" i="27"/>
  <c r="Z288" i="27"/>
  <c r="AA288" i="27"/>
  <c r="AB288" i="27"/>
  <c r="AC288" i="27"/>
  <c r="AD288" i="27"/>
  <c r="AE288" i="27"/>
  <c r="AF288" i="27"/>
  <c r="AG288" i="27"/>
  <c r="AH288" i="27"/>
  <c r="AI288" i="27"/>
  <c r="AJ288" i="27"/>
  <c r="AK288" i="27"/>
  <c r="AL288" i="27"/>
  <c r="AM288" i="27"/>
  <c r="AN288" i="27"/>
  <c r="AO288" i="27"/>
  <c r="B289" i="27"/>
  <c r="C289" i="27"/>
  <c r="D289" i="27"/>
  <c r="E289" i="27"/>
  <c r="F289" i="27"/>
  <c r="G289" i="27"/>
  <c r="H289" i="27"/>
  <c r="I289" i="27"/>
  <c r="J289" i="27"/>
  <c r="K289" i="27"/>
  <c r="L289" i="27"/>
  <c r="M289" i="27"/>
  <c r="N289" i="27"/>
  <c r="O289" i="27"/>
  <c r="P289" i="27"/>
  <c r="Q289" i="27"/>
  <c r="R289" i="27"/>
  <c r="S289" i="27"/>
  <c r="T289" i="27"/>
  <c r="U289" i="27"/>
  <c r="V289" i="27"/>
  <c r="W289" i="27"/>
  <c r="Y289" i="27"/>
  <c r="Z289" i="27"/>
  <c r="AA289" i="27"/>
  <c r="AB289" i="27"/>
  <c r="AC289" i="27"/>
  <c r="AD289" i="27"/>
  <c r="AE289" i="27"/>
  <c r="AF289" i="27"/>
  <c r="AG289" i="27"/>
  <c r="AH289" i="27"/>
  <c r="AI289" i="27"/>
  <c r="AJ289" i="27"/>
  <c r="AK289" i="27"/>
  <c r="AL289" i="27"/>
  <c r="AM289" i="27"/>
  <c r="AN289" i="27"/>
  <c r="AO289" i="27"/>
  <c r="B290" i="27"/>
  <c r="C290" i="27"/>
  <c r="D290" i="27"/>
  <c r="E290" i="27"/>
  <c r="F290" i="27"/>
  <c r="G290" i="27"/>
  <c r="H290" i="27"/>
  <c r="I290" i="27"/>
  <c r="J290" i="27"/>
  <c r="K290" i="27"/>
  <c r="L290" i="27"/>
  <c r="M290" i="27"/>
  <c r="N290" i="27"/>
  <c r="O290" i="27"/>
  <c r="P290" i="27"/>
  <c r="Q290" i="27"/>
  <c r="R290" i="27"/>
  <c r="S290" i="27"/>
  <c r="T290" i="27"/>
  <c r="U290" i="27"/>
  <c r="V290" i="27"/>
  <c r="W290" i="27"/>
  <c r="Y290" i="27"/>
  <c r="Z290" i="27"/>
  <c r="AA290" i="27"/>
  <c r="AB290" i="27"/>
  <c r="AC290" i="27"/>
  <c r="AD290" i="27"/>
  <c r="AE290" i="27"/>
  <c r="AF290" i="27"/>
  <c r="AG290" i="27"/>
  <c r="AH290" i="27"/>
  <c r="AI290" i="27"/>
  <c r="AJ290" i="27"/>
  <c r="AK290" i="27"/>
  <c r="AL290" i="27"/>
  <c r="AM290" i="27"/>
  <c r="AN290" i="27"/>
  <c r="AO290" i="27"/>
  <c r="B291" i="27"/>
  <c r="C291" i="27"/>
  <c r="D291" i="27"/>
  <c r="E291" i="27"/>
  <c r="F291" i="27"/>
  <c r="G291" i="27"/>
  <c r="H291" i="27"/>
  <c r="I291" i="27"/>
  <c r="J291" i="27"/>
  <c r="K291" i="27"/>
  <c r="L291" i="27"/>
  <c r="M291" i="27"/>
  <c r="N291" i="27"/>
  <c r="O291" i="27"/>
  <c r="P291" i="27"/>
  <c r="Q291" i="27"/>
  <c r="R291" i="27"/>
  <c r="S291" i="27"/>
  <c r="T291" i="27"/>
  <c r="U291" i="27"/>
  <c r="V291" i="27"/>
  <c r="W291" i="27"/>
  <c r="Y291" i="27"/>
  <c r="Z291" i="27"/>
  <c r="AA291" i="27"/>
  <c r="AB291" i="27"/>
  <c r="AC291" i="27"/>
  <c r="AD291" i="27"/>
  <c r="AE291" i="27"/>
  <c r="AF291" i="27"/>
  <c r="AG291" i="27"/>
  <c r="AH291" i="27"/>
  <c r="AI291" i="27"/>
  <c r="AJ291" i="27"/>
  <c r="AK291" i="27"/>
  <c r="AL291" i="27"/>
  <c r="AM291" i="27"/>
  <c r="AN291" i="27"/>
  <c r="AO291" i="27"/>
  <c r="B292" i="27"/>
  <c r="C292" i="27"/>
  <c r="D292" i="27"/>
  <c r="E292" i="27"/>
  <c r="F292" i="27"/>
  <c r="G292" i="27"/>
  <c r="H292" i="27"/>
  <c r="I292" i="27"/>
  <c r="J292" i="27"/>
  <c r="K292" i="27"/>
  <c r="L292" i="27"/>
  <c r="M292" i="27"/>
  <c r="N292" i="27"/>
  <c r="O292" i="27"/>
  <c r="P292" i="27"/>
  <c r="Q292" i="27"/>
  <c r="R292" i="27"/>
  <c r="S292" i="27"/>
  <c r="T292" i="27"/>
  <c r="U292" i="27"/>
  <c r="V292" i="27"/>
  <c r="W292" i="27"/>
  <c r="Y292" i="27"/>
  <c r="Z292" i="27"/>
  <c r="AA292" i="27"/>
  <c r="AB292" i="27"/>
  <c r="AC292" i="27"/>
  <c r="AD292" i="27"/>
  <c r="AE292" i="27"/>
  <c r="AF292" i="27"/>
  <c r="AG292" i="27"/>
  <c r="AH292" i="27"/>
  <c r="AI292" i="27"/>
  <c r="AJ292" i="27"/>
  <c r="AK292" i="27"/>
  <c r="AL292" i="27"/>
  <c r="AM292" i="27"/>
  <c r="AN292" i="27"/>
  <c r="AO292" i="27"/>
  <c r="B293" i="27"/>
  <c r="C293" i="27"/>
  <c r="D293" i="27"/>
  <c r="E293" i="27"/>
  <c r="F293" i="27"/>
  <c r="G293" i="27"/>
  <c r="H293" i="27"/>
  <c r="I293" i="27"/>
  <c r="J293" i="27"/>
  <c r="K293" i="27"/>
  <c r="L293" i="27"/>
  <c r="M293" i="27"/>
  <c r="N293" i="27"/>
  <c r="O293" i="27"/>
  <c r="P293" i="27"/>
  <c r="Q293" i="27"/>
  <c r="R293" i="27"/>
  <c r="S293" i="27"/>
  <c r="T293" i="27"/>
  <c r="U293" i="27"/>
  <c r="V293" i="27"/>
  <c r="W293" i="27"/>
  <c r="Y293" i="27"/>
  <c r="Z293" i="27"/>
  <c r="AA293" i="27"/>
  <c r="AB293" i="27"/>
  <c r="AC293" i="27"/>
  <c r="AD293" i="27"/>
  <c r="AE293" i="27"/>
  <c r="AF293" i="27"/>
  <c r="AG293" i="27"/>
  <c r="AH293" i="27"/>
  <c r="AI293" i="27"/>
  <c r="AJ293" i="27"/>
  <c r="AK293" i="27"/>
  <c r="AL293" i="27"/>
  <c r="AM293" i="27"/>
  <c r="AN293" i="27"/>
  <c r="AO293" i="27"/>
  <c r="B294" i="27"/>
  <c r="C294" i="27"/>
  <c r="D294" i="27"/>
  <c r="E294" i="27"/>
  <c r="F294" i="27"/>
  <c r="G294" i="27"/>
  <c r="H294" i="27"/>
  <c r="I294" i="27"/>
  <c r="J294" i="27"/>
  <c r="K294" i="27"/>
  <c r="L294" i="27"/>
  <c r="M294" i="27"/>
  <c r="N294" i="27"/>
  <c r="O294" i="27"/>
  <c r="P294" i="27"/>
  <c r="Q294" i="27"/>
  <c r="R294" i="27"/>
  <c r="S294" i="27"/>
  <c r="T294" i="27"/>
  <c r="U294" i="27"/>
  <c r="V294" i="27"/>
  <c r="W294" i="27"/>
  <c r="Y294" i="27"/>
  <c r="Z294" i="27"/>
  <c r="AA294" i="27"/>
  <c r="AB294" i="27"/>
  <c r="AC294" i="27"/>
  <c r="AD294" i="27"/>
  <c r="AE294" i="27"/>
  <c r="AF294" i="27"/>
  <c r="AG294" i="27"/>
  <c r="AH294" i="27"/>
  <c r="AI294" i="27"/>
  <c r="AJ294" i="27"/>
  <c r="AK294" i="27"/>
  <c r="AL294" i="27"/>
  <c r="AM294" i="27"/>
  <c r="AN294" i="27"/>
  <c r="AO294" i="27"/>
  <c r="B295" i="27"/>
  <c r="C295" i="27"/>
  <c r="D295" i="27"/>
  <c r="E295" i="27"/>
  <c r="F295" i="27"/>
  <c r="G295" i="27"/>
  <c r="H295" i="27"/>
  <c r="I295" i="27"/>
  <c r="J295" i="27"/>
  <c r="K295" i="27"/>
  <c r="L295" i="27"/>
  <c r="M295" i="27"/>
  <c r="N295" i="27"/>
  <c r="O295" i="27"/>
  <c r="P295" i="27"/>
  <c r="Q295" i="27"/>
  <c r="R295" i="27"/>
  <c r="S295" i="27"/>
  <c r="T295" i="27"/>
  <c r="U295" i="27"/>
  <c r="V295" i="27"/>
  <c r="W295" i="27"/>
  <c r="Y295" i="27"/>
  <c r="Z295" i="27"/>
  <c r="AA295" i="27"/>
  <c r="AB295" i="27"/>
  <c r="AC295" i="27"/>
  <c r="AD295" i="27"/>
  <c r="AE295" i="27"/>
  <c r="AF295" i="27"/>
  <c r="AG295" i="27"/>
  <c r="AH295" i="27"/>
  <c r="AI295" i="27"/>
  <c r="AJ295" i="27"/>
  <c r="AK295" i="27"/>
  <c r="AL295" i="27"/>
  <c r="AM295" i="27"/>
  <c r="AN295" i="27"/>
  <c r="AO295" i="27"/>
  <c r="B296" i="27"/>
  <c r="C296" i="27"/>
  <c r="D296" i="27"/>
  <c r="E296" i="27"/>
  <c r="F296" i="27"/>
  <c r="G296" i="27"/>
  <c r="H296" i="27"/>
  <c r="I296" i="27"/>
  <c r="J296" i="27"/>
  <c r="K296" i="27"/>
  <c r="L296" i="27"/>
  <c r="M296" i="27"/>
  <c r="N296" i="27"/>
  <c r="O296" i="27"/>
  <c r="P296" i="27"/>
  <c r="Q296" i="27"/>
  <c r="R296" i="27"/>
  <c r="S296" i="27"/>
  <c r="T296" i="27"/>
  <c r="U296" i="27"/>
  <c r="V296" i="27"/>
  <c r="W296" i="27"/>
  <c r="Y296" i="27"/>
  <c r="Z296" i="27"/>
  <c r="AA296" i="27"/>
  <c r="AB296" i="27"/>
  <c r="AC296" i="27"/>
  <c r="AD296" i="27"/>
  <c r="AE296" i="27"/>
  <c r="AF296" i="27"/>
  <c r="AG296" i="27"/>
  <c r="AH296" i="27"/>
  <c r="AI296" i="27"/>
  <c r="AJ296" i="27"/>
  <c r="AK296" i="27"/>
  <c r="AL296" i="27"/>
  <c r="AM296" i="27"/>
  <c r="AN296" i="27"/>
  <c r="AO296" i="27"/>
  <c r="B297" i="27"/>
  <c r="C297" i="27"/>
  <c r="D297" i="27"/>
  <c r="E297" i="27"/>
  <c r="F297" i="27"/>
  <c r="G297" i="27"/>
  <c r="H297" i="27"/>
  <c r="I297" i="27"/>
  <c r="J297" i="27"/>
  <c r="K297" i="27"/>
  <c r="L297" i="27"/>
  <c r="M297" i="27"/>
  <c r="N297" i="27"/>
  <c r="O297" i="27"/>
  <c r="P297" i="27"/>
  <c r="Q297" i="27"/>
  <c r="R297" i="27"/>
  <c r="S297" i="27"/>
  <c r="T297" i="27"/>
  <c r="U297" i="27"/>
  <c r="V297" i="27"/>
  <c r="W297" i="27"/>
  <c r="Y297" i="27"/>
  <c r="Z297" i="27"/>
  <c r="AA297" i="27"/>
  <c r="AB297" i="27"/>
  <c r="AC297" i="27"/>
  <c r="AD297" i="27"/>
  <c r="AE297" i="27"/>
  <c r="AF297" i="27"/>
  <c r="AG297" i="27"/>
  <c r="AH297" i="27"/>
  <c r="AI297" i="27"/>
  <c r="AJ297" i="27"/>
  <c r="AK297" i="27"/>
  <c r="AL297" i="27"/>
  <c r="AM297" i="27"/>
  <c r="AN297" i="27"/>
  <c r="AO297" i="27"/>
  <c r="B298" i="27"/>
  <c r="C298" i="27"/>
  <c r="D298" i="27"/>
  <c r="E298" i="27"/>
  <c r="F298" i="27"/>
  <c r="G298" i="27"/>
  <c r="H298" i="27"/>
  <c r="I298" i="27"/>
  <c r="J298" i="27"/>
  <c r="K298" i="27"/>
  <c r="L298" i="27"/>
  <c r="M298" i="27"/>
  <c r="N298" i="27"/>
  <c r="O298" i="27"/>
  <c r="P298" i="27"/>
  <c r="Q298" i="27"/>
  <c r="R298" i="27"/>
  <c r="S298" i="27"/>
  <c r="T298" i="27"/>
  <c r="U298" i="27"/>
  <c r="V298" i="27"/>
  <c r="W298" i="27"/>
  <c r="Y298" i="27"/>
  <c r="Z298" i="27"/>
  <c r="AA298" i="27"/>
  <c r="AB298" i="27"/>
  <c r="AC298" i="27"/>
  <c r="AD298" i="27"/>
  <c r="AE298" i="27"/>
  <c r="AF298" i="27"/>
  <c r="AG298" i="27"/>
  <c r="AH298" i="27"/>
  <c r="AI298" i="27"/>
  <c r="AJ298" i="27"/>
  <c r="AK298" i="27"/>
  <c r="AL298" i="27"/>
  <c r="AM298" i="27"/>
  <c r="AN298" i="27"/>
  <c r="AO298" i="27"/>
  <c r="B299" i="27"/>
  <c r="C299" i="27"/>
  <c r="D299" i="27"/>
  <c r="E299" i="27"/>
  <c r="F299" i="27"/>
  <c r="G299" i="27"/>
  <c r="H299" i="27"/>
  <c r="I299" i="27"/>
  <c r="J299" i="27"/>
  <c r="K299" i="27"/>
  <c r="L299" i="27"/>
  <c r="M299" i="27"/>
  <c r="N299" i="27"/>
  <c r="O299" i="27"/>
  <c r="P299" i="27"/>
  <c r="Q299" i="27"/>
  <c r="R299" i="27"/>
  <c r="S299" i="27"/>
  <c r="T299" i="27"/>
  <c r="U299" i="27"/>
  <c r="V299" i="27"/>
  <c r="W299" i="27"/>
  <c r="Y299" i="27"/>
  <c r="Z299" i="27"/>
  <c r="AA299" i="27"/>
  <c r="AB299" i="27"/>
  <c r="AC299" i="27"/>
  <c r="AD299" i="27"/>
  <c r="AE299" i="27"/>
  <c r="AF299" i="27"/>
  <c r="AG299" i="27"/>
  <c r="AH299" i="27"/>
  <c r="AI299" i="27"/>
  <c r="AJ299" i="27"/>
  <c r="AK299" i="27"/>
  <c r="AL299" i="27"/>
  <c r="AM299" i="27"/>
  <c r="AN299" i="27"/>
  <c r="AO299" i="27"/>
  <c r="B300" i="27"/>
  <c r="C300" i="27"/>
  <c r="D300" i="27"/>
  <c r="E300" i="27"/>
  <c r="F300" i="27"/>
  <c r="G300" i="27"/>
  <c r="H300" i="27"/>
  <c r="I300" i="27"/>
  <c r="J300" i="27"/>
  <c r="K300" i="27"/>
  <c r="L300" i="27"/>
  <c r="M300" i="27"/>
  <c r="N300" i="27"/>
  <c r="O300" i="27"/>
  <c r="P300" i="27"/>
  <c r="Q300" i="27"/>
  <c r="R300" i="27"/>
  <c r="S300" i="27"/>
  <c r="T300" i="27"/>
  <c r="U300" i="27"/>
  <c r="V300" i="27"/>
  <c r="W300" i="27"/>
  <c r="Y300" i="27"/>
  <c r="Z300" i="27"/>
  <c r="AA300" i="27"/>
  <c r="AB300" i="27"/>
  <c r="AC300" i="27"/>
  <c r="AD300" i="27"/>
  <c r="AE300" i="27"/>
  <c r="AF300" i="27"/>
  <c r="AG300" i="27"/>
  <c r="AH300" i="27"/>
  <c r="AI300" i="27"/>
  <c r="AJ300" i="27"/>
  <c r="AK300" i="27"/>
  <c r="AL300" i="27"/>
  <c r="AM300" i="27"/>
  <c r="AN300" i="27"/>
  <c r="AO300" i="27"/>
  <c r="B301" i="27"/>
  <c r="C301" i="27"/>
  <c r="D301" i="27"/>
  <c r="E301" i="27"/>
  <c r="F301" i="27"/>
  <c r="G301" i="27"/>
  <c r="H301" i="27"/>
  <c r="I301" i="27"/>
  <c r="J301" i="27"/>
  <c r="K301" i="27"/>
  <c r="L301" i="27"/>
  <c r="M301" i="27"/>
  <c r="N301" i="27"/>
  <c r="O301" i="27"/>
  <c r="P301" i="27"/>
  <c r="Q301" i="27"/>
  <c r="R301" i="27"/>
  <c r="S301" i="27"/>
  <c r="T301" i="27"/>
  <c r="U301" i="27"/>
  <c r="V301" i="27"/>
  <c r="W301" i="27"/>
  <c r="Y301" i="27"/>
  <c r="Z301" i="27"/>
  <c r="AA301" i="27"/>
  <c r="AB301" i="27"/>
  <c r="AC301" i="27"/>
  <c r="AD301" i="27"/>
  <c r="AE301" i="27"/>
  <c r="AF301" i="27"/>
  <c r="AG301" i="27"/>
  <c r="AH301" i="27"/>
  <c r="AI301" i="27"/>
  <c r="AJ301" i="27"/>
  <c r="AK301" i="27"/>
  <c r="AL301" i="27"/>
  <c r="AM301" i="27"/>
  <c r="AN301" i="27"/>
  <c r="AO301" i="27"/>
  <c r="B302" i="27"/>
  <c r="C302" i="27"/>
  <c r="D302" i="27"/>
  <c r="E302" i="27"/>
  <c r="F302" i="27"/>
  <c r="G302" i="27"/>
  <c r="H302" i="27"/>
  <c r="I302" i="27"/>
  <c r="J302" i="27"/>
  <c r="K302" i="27"/>
  <c r="L302" i="27"/>
  <c r="M302" i="27"/>
  <c r="N302" i="27"/>
  <c r="O302" i="27"/>
  <c r="P302" i="27"/>
  <c r="Q302" i="27"/>
  <c r="R302" i="27"/>
  <c r="S302" i="27"/>
  <c r="T302" i="27"/>
  <c r="U302" i="27"/>
  <c r="V302" i="27"/>
  <c r="W302" i="27"/>
  <c r="Y302" i="27"/>
  <c r="Z302" i="27"/>
  <c r="AA302" i="27"/>
  <c r="AB302" i="27"/>
  <c r="AC302" i="27"/>
  <c r="AD302" i="27"/>
  <c r="AE302" i="27"/>
  <c r="AF302" i="27"/>
  <c r="AG302" i="27"/>
  <c r="AH302" i="27"/>
  <c r="AI302" i="27"/>
  <c r="AJ302" i="27"/>
  <c r="AK302" i="27"/>
  <c r="AL302" i="27"/>
  <c r="AM302" i="27"/>
  <c r="AN302" i="27"/>
  <c r="AO302" i="27"/>
  <c r="B303" i="27"/>
  <c r="C303" i="27"/>
  <c r="D303" i="27"/>
  <c r="E303" i="27"/>
  <c r="F303" i="27"/>
  <c r="G303" i="27"/>
  <c r="H303" i="27"/>
  <c r="I303" i="27"/>
  <c r="J303" i="27"/>
  <c r="K303" i="27"/>
  <c r="L303" i="27"/>
  <c r="M303" i="27"/>
  <c r="N303" i="27"/>
  <c r="O303" i="27"/>
  <c r="P303" i="27"/>
  <c r="Q303" i="27"/>
  <c r="R303" i="27"/>
  <c r="S303" i="27"/>
  <c r="T303" i="27"/>
  <c r="U303" i="27"/>
  <c r="V303" i="27"/>
  <c r="W303" i="27"/>
  <c r="Y303" i="27"/>
  <c r="Z303" i="27"/>
  <c r="AA303" i="27"/>
  <c r="AB303" i="27"/>
  <c r="AC303" i="27"/>
  <c r="AD303" i="27"/>
  <c r="AE303" i="27"/>
  <c r="AF303" i="27"/>
  <c r="AG303" i="27"/>
  <c r="AH303" i="27"/>
  <c r="AI303" i="27"/>
  <c r="AJ303" i="27"/>
  <c r="AK303" i="27"/>
  <c r="AL303" i="27"/>
  <c r="AM303" i="27"/>
  <c r="AN303" i="27"/>
  <c r="AO303" i="27"/>
  <c r="B304" i="27"/>
  <c r="C304" i="27"/>
  <c r="D304" i="27"/>
  <c r="E304" i="27"/>
  <c r="F304" i="27"/>
  <c r="G304" i="27"/>
  <c r="H304" i="27"/>
  <c r="I304" i="27"/>
  <c r="J304" i="27"/>
  <c r="K304" i="27"/>
  <c r="L304" i="27"/>
  <c r="M304" i="27"/>
  <c r="N304" i="27"/>
  <c r="O304" i="27"/>
  <c r="P304" i="27"/>
  <c r="Q304" i="27"/>
  <c r="R304" i="27"/>
  <c r="S304" i="27"/>
  <c r="T304" i="27"/>
  <c r="U304" i="27"/>
  <c r="V304" i="27"/>
  <c r="W304" i="27"/>
  <c r="Y304" i="27"/>
  <c r="Z304" i="27"/>
  <c r="AA304" i="27"/>
  <c r="AB304" i="27"/>
  <c r="AC304" i="27"/>
  <c r="AD304" i="27"/>
  <c r="AE304" i="27"/>
  <c r="AF304" i="27"/>
  <c r="AG304" i="27"/>
  <c r="AH304" i="27"/>
  <c r="AI304" i="27"/>
  <c r="AJ304" i="27"/>
  <c r="AK304" i="27"/>
  <c r="AL304" i="27"/>
  <c r="AM304" i="27"/>
  <c r="AN304" i="27"/>
  <c r="AO304" i="27"/>
  <c r="B305" i="27"/>
  <c r="C305" i="27"/>
  <c r="D305" i="27"/>
  <c r="E305" i="27"/>
  <c r="F305" i="27"/>
  <c r="G305" i="27"/>
  <c r="H305" i="27"/>
  <c r="I305" i="27"/>
  <c r="J305" i="27"/>
  <c r="K305" i="27"/>
  <c r="L305" i="27"/>
  <c r="M305" i="27"/>
  <c r="N305" i="27"/>
  <c r="O305" i="27"/>
  <c r="P305" i="27"/>
  <c r="Q305" i="27"/>
  <c r="R305" i="27"/>
  <c r="S305" i="27"/>
  <c r="T305" i="27"/>
  <c r="U305" i="27"/>
  <c r="V305" i="27"/>
  <c r="W305" i="27"/>
  <c r="Y305" i="27"/>
  <c r="Z305" i="27"/>
  <c r="AA305" i="27"/>
  <c r="AB305" i="27"/>
  <c r="AC305" i="27"/>
  <c r="AD305" i="27"/>
  <c r="AE305" i="27"/>
  <c r="AF305" i="27"/>
  <c r="AG305" i="27"/>
  <c r="AH305" i="27"/>
  <c r="AI305" i="27"/>
  <c r="AJ305" i="27"/>
  <c r="AK305" i="27"/>
  <c r="AL305" i="27"/>
  <c r="AM305" i="27"/>
  <c r="AN305" i="27"/>
  <c r="AO305" i="27"/>
  <c r="B306" i="27"/>
  <c r="C306" i="27"/>
  <c r="D306" i="27"/>
  <c r="E306" i="27"/>
  <c r="F306" i="27"/>
  <c r="G306" i="27"/>
  <c r="H306" i="27"/>
  <c r="I306" i="27"/>
  <c r="J306" i="27"/>
  <c r="K306" i="27"/>
  <c r="L306" i="27"/>
  <c r="M306" i="27"/>
  <c r="N306" i="27"/>
  <c r="O306" i="27"/>
  <c r="P306" i="27"/>
  <c r="Q306" i="27"/>
  <c r="R306" i="27"/>
  <c r="S306" i="27"/>
  <c r="T306" i="27"/>
  <c r="U306" i="27"/>
  <c r="V306" i="27"/>
  <c r="W306" i="27"/>
  <c r="Y306" i="27"/>
  <c r="Z306" i="27"/>
  <c r="AA306" i="27"/>
  <c r="AB306" i="27"/>
  <c r="AC306" i="27"/>
  <c r="AD306" i="27"/>
  <c r="AE306" i="27"/>
  <c r="AF306" i="27"/>
  <c r="AG306" i="27"/>
  <c r="AH306" i="27"/>
  <c r="AI306" i="27"/>
  <c r="AJ306" i="27"/>
  <c r="AK306" i="27"/>
  <c r="AL306" i="27"/>
  <c r="AM306" i="27"/>
  <c r="AN306" i="27"/>
  <c r="AO306" i="27"/>
  <c r="B307" i="27"/>
  <c r="C307" i="27"/>
  <c r="D307" i="27"/>
  <c r="E307" i="27"/>
  <c r="F307" i="27"/>
  <c r="G307" i="27"/>
  <c r="H307" i="27"/>
  <c r="I307" i="27"/>
  <c r="J307" i="27"/>
  <c r="K307" i="27"/>
  <c r="L307" i="27"/>
  <c r="M307" i="27"/>
  <c r="N307" i="27"/>
  <c r="O307" i="27"/>
  <c r="P307" i="27"/>
  <c r="Q307" i="27"/>
  <c r="R307" i="27"/>
  <c r="S307" i="27"/>
  <c r="T307" i="27"/>
  <c r="U307" i="27"/>
  <c r="V307" i="27"/>
  <c r="W307" i="27"/>
  <c r="Y307" i="27"/>
  <c r="Z307" i="27"/>
  <c r="AA307" i="27"/>
  <c r="AB307" i="27"/>
  <c r="AC307" i="27"/>
  <c r="AD307" i="27"/>
  <c r="AE307" i="27"/>
  <c r="AF307" i="27"/>
  <c r="AG307" i="27"/>
  <c r="AH307" i="27"/>
  <c r="AI307" i="27"/>
  <c r="AJ307" i="27"/>
  <c r="AK307" i="27"/>
  <c r="AL307" i="27"/>
  <c r="AM307" i="27"/>
  <c r="AN307" i="27"/>
  <c r="AO307" i="27"/>
  <c r="B308" i="27"/>
  <c r="C308" i="27"/>
  <c r="D308" i="27"/>
  <c r="E308" i="27"/>
  <c r="F308" i="27"/>
  <c r="G308" i="27"/>
  <c r="H308" i="27"/>
  <c r="I308" i="27"/>
  <c r="J308" i="27"/>
  <c r="K308" i="27"/>
  <c r="L308" i="27"/>
  <c r="M308" i="27"/>
  <c r="N308" i="27"/>
  <c r="O308" i="27"/>
  <c r="P308" i="27"/>
  <c r="Q308" i="27"/>
  <c r="R308" i="27"/>
  <c r="S308" i="27"/>
  <c r="T308" i="27"/>
  <c r="U308" i="27"/>
  <c r="V308" i="27"/>
  <c r="W308" i="27"/>
  <c r="Y308" i="27"/>
  <c r="Z308" i="27"/>
  <c r="AA308" i="27"/>
  <c r="AB308" i="27"/>
  <c r="AC308" i="27"/>
  <c r="AD308" i="27"/>
  <c r="AE308" i="27"/>
  <c r="AF308" i="27"/>
  <c r="AG308" i="27"/>
  <c r="AH308" i="27"/>
  <c r="AI308" i="27"/>
  <c r="AJ308" i="27"/>
  <c r="AK308" i="27"/>
  <c r="AL308" i="27"/>
  <c r="AM308" i="27"/>
  <c r="AN308" i="27"/>
  <c r="AO308" i="27"/>
  <c r="B309" i="27"/>
  <c r="C309" i="27"/>
  <c r="D309" i="27"/>
  <c r="E309" i="27"/>
  <c r="F309" i="27"/>
  <c r="G309" i="27"/>
  <c r="H309" i="27"/>
  <c r="I309" i="27"/>
  <c r="J309" i="27"/>
  <c r="K309" i="27"/>
  <c r="L309" i="27"/>
  <c r="M309" i="27"/>
  <c r="N309" i="27"/>
  <c r="O309" i="27"/>
  <c r="P309" i="27"/>
  <c r="Q309" i="27"/>
  <c r="R309" i="27"/>
  <c r="S309" i="27"/>
  <c r="T309" i="27"/>
  <c r="U309" i="27"/>
  <c r="V309" i="27"/>
  <c r="W309" i="27"/>
  <c r="Y309" i="27"/>
  <c r="Z309" i="27"/>
  <c r="AA309" i="27"/>
  <c r="AB309" i="27"/>
  <c r="AC309" i="27"/>
  <c r="AD309" i="27"/>
  <c r="AE309" i="27"/>
  <c r="AF309" i="27"/>
  <c r="AG309" i="27"/>
  <c r="AH309" i="27"/>
  <c r="AI309" i="27"/>
  <c r="AJ309" i="27"/>
  <c r="AK309" i="27"/>
  <c r="AL309" i="27"/>
  <c r="AM309" i="27"/>
  <c r="AN309" i="27"/>
  <c r="AO309" i="27"/>
  <c r="B310" i="27"/>
  <c r="C310" i="27"/>
  <c r="D310" i="27"/>
  <c r="E310" i="27"/>
  <c r="F310" i="27"/>
  <c r="G310" i="27"/>
  <c r="H310" i="27"/>
  <c r="I310" i="27"/>
  <c r="J310" i="27"/>
  <c r="K310" i="27"/>
  <c r="L310" i="27"/>
  <c r="M310" i="27"/>
  <c r="N310" i="27"/>
  <c r="O310" i="27"/>
  <c r="P310" i="27"/>
  <c r="Q310" i="27"/>
  <c r="R310" i="27"/>
  <c r="S310" i="27"/>
  <c r="T310" i="27"/>
  <c r="U310" i="27"/>
  <c r="V310" i="27"/>
  <c r="W310" i="27"/>
  <c r="Y310" i="27"/>
  <c r="Z310" i="27"/>
  <c r="AA310" i="27"/>
  <c r="AB310" i="27"/>
  <c r="AC310" i="27"/>
  <c r="AD310" i="27"/>
  <c r="AE310" i="27"/>
  <c r="AF310" i="27"/>
  <c r="AG310" i="27"/>
  <c r="AH310" i="27"/>
  <c r="AI310" i="27"/>
  <c r="AJ310" i="27"/>
  <c r="AK310" i="27"/>
  <c r="AL310" i="27"/>
  <c r="AM310" i="27"/>
  <c r="AN310" i="27"/>
  <c r="AO310" i="27"/>
  <c r="B311" i="27"/>
  <c r="C311" i="27"/>
  <c r="D311" i="27"/>
  <c r="E311" i="27"/>
  <c r="F311" i="27"/>
  <c r="G311" i="27"/>
  <c r="H311" i="27"/>
  <c r="I311" i="27"/>
  <c r="J311" i="27"/>
  <c r="K311" i="27"/>
  <c r="L311" i="27"/>
  <c r="M311" i="27"/>
  <c r="N311" i="27"/>
  <c r="O311" i="27"/>
  <c r="P311" i="27"/>
  <c r="Q311" i="27"/>
  <c r="R311" i="27"/>
  <c r="S311" i="27"/>
  <c r="T311" i="27"/>
  <c r="U311" i="27"/>
  <c r="V311" i="27"/>
  <c r="W311" i="27"/>
  <c r="Y311" i="27"/>
  <c r="Z311" i="27"/>
  <c r="AA311" i="27"/>
  <c r="AB311" i="27"/>
  <c r="AC311" i="27"/>
  <c r="AD311" i="27"/>
  <c r="AE311" i="27"/>
  <c r="AF311" i="27"/>
  <c r="AG311" i="27"/>
  <c r="AH311" i="27"/>
  <c r="AI311" i="27"/>
  <c r="AJ311" i="27"/>
  <c r="AK311" i="27"/>
  <c r="AL311" i="27"/>
  <c r="AM311" i="27"/>
  <c r="AN311" i="27"/>
  <c r="AO311" i="27"/>
  <c r="B312" i="27"/>
  <c r="C312" i="27"/>
  <c r="D312" i="27"/>
  <c r="E312" i="27"/>
  <c r="F312" i="27"/>
  <c r="G312" i="27"/>
  <c r="H312" i="27"/>
  <c r="I312" i="27"/>
  <c r="J312" i="27"/>
  <c r="K312" i="27"/>
  <c r="L312" i="27"/>
  <c r="M312" i="27"/>
  <c r="N312" i="27"/>
  <c r="O312" i="27"/>
  <c r="P312" i="27"/>
  <c r="Q312" i="27"/>
  <c r="R312" i="27"/>
  <c r="S312" i="27"/>
  <c r="T312" i="27"/>
  <c r="U312" i="27"/>
  <c r="V312" i="27"/>
  <c r="W312" i="27"/>
  <c r="Y312" i="27"/>
  <c r="Z312" i="27"/>
  <c r="AA312" i="27"/>
  <c r="AB312" i="27"/>
  <c r="AC312" i="27"/>
  <c r="AD312" i="27"/>
  <c r="AE312" i="27"/>
  <c r="AF312" i="27"/>
  <c r="AG312" i="27"/>
  <c r="AH312" i="27"/>
  <c r="AI312" i="27"/>
  <c r="AJ312" i="27"/>
  <c r="AK312" i="27"/>
  <c r="AL312" i="27"/>
  <c r="AM312" i="27"/>
  <c r="AN312" i="27"/>
  <c r="AO312" i="27"/>
  <c r="B313" i="27"/>
  <c r="C313" i="27"/>
  <c r="D313" i="27"/>
  <c r="E313" i="27"/>
  <c r="F313" i="27"/>
  <c r="G313" i="27"/>
  <c r="H313" i="27"/>
  <c r="I313" i="27"/>
  <c r="J313" i="27"/>
  <c r="K313" i="27"/>
  <c r="L313" i="27"/>
  <c r="M313" i="27"/>
  <c r="N313" i="27"/>
  <c r="O313" i="27"/>
  <c r="P313" i="27"/>
  <c r="Q313" i="27"/>
  <c r="R313" i="27"/>
  <c r="S313" i="27"/>
  <c r="T313" i="27"/>
  <c r="U313" i="27"/>
  <c r="V313" i="27"/>
  <c r="W313" i="27"/>
  <c r="Y313" i="27"/>
  <c r="Z313" i="27"/>
  <c r="AA313" i="27"/>
  <c r="AB313" i="27"/>
  <c r="AC313" i="27"/>
  <c r="AD313" i="27"/>
  <c r="AE313" i="27"/>
  <c r="AF313" i="27"/>
  <c r="AG313" i="27"/>
  <c r="AH313" i="27"/>
  <c r="AI313" i="27"/>
  <c r="AJ313" i="27"/>
  <c r="AK313" i="27"/>
  <c r="AL313" i="27"/>
  <c r="AM313" i="27"/>
  <c r="AN313" i="27"/>
  <c r="AO313" i="27"/>
  <c r="B314" i="27"/>
  <c r="C314" i="27"/>
  <c r="D314" i="27"/>
  <c r="E314" i="27"/>
  <c r="F314" i="27"/>
  <c r="G314" i="27"/>
  <c r="H314" i="27"/>
  <c r="I314" i="27"/>
  <c r="J314" i="27"/>
  <c r="K314" i="27"/>
  <c r="L314" i="27"/>
  <c r="M314" i="27"/>
  <c r="N314" i="27"/>
  <c r="O314" i="27"/>
  <c r="P314" i="27"/>
  <c r="Q314" i="27"/>
  <c r="R314" i="27"/>
  <c r="S314" i="27"/>
  <c r="T314" i="27"/>
  <c r="U314" i="27"/>
  <c r="V314" i="27"/>
  <c r="W314" i="27"/>
  <c r="Y314" i="27"/>
  <c r="Z314" i="27"/>
  <c r="AA314" i="27"/>
  <c r="AB314" i="27"/>
  <c r="AC314" i="27"/>
  <c r="AD314" i="27"/>
  <c r="AE314" i="27"/>
  <c r="AF314" i="27"/>
  <c r="AG314" i="27"/>
  <c r="AH314" i="27"/>
  <c r="AI314" i="27"/>
  <c r="AJ314" i="27"/>
  <c r="AK314" i="27"/>
  <c r="AL314" i="27"/>
  <c r="AM314" i="27"/>
  <c r="AN314" i="27"/>
  <c r="AO314" i="27"/>
  <c r="B315" i="27"/>
  <c r="C315" i="27"/>
  <c r="D315" i="27"/>
  <c r="E315" i="27"/>
  <c r="F315" i="27"/>
  <c r="G315" i="27"/>
  <c r="H315" i="27"/>
  <c r="I315" i="27"/>
  <c r="J315" i="27"/>
  <c r="K315" i="27"/>
  <c r="L315" i="27"/>
  <c r="M315" i="27"/>
  <c r="N315" i="27"/>
  <c r="O315" i="27"/>
  <c r="P315" i="27"/>
  <c r="Q315" i="27"/>
  <c r="R315" i="27"/>
  <c r="S315" i="27"/>
  <c r="T315" i="27"/>
  <c r="U315" i="27"/>
  <c r="V315" i="27"/>
  <c r="W315" i="27"/>
  <c r="Y315" i="27"/>
  <c r="Z315" i="27"/>
  <c r="AA315" i="27"/>
  <c r="AB315" i="27"/>
  <c r="AC315" i="27"/>
  <c r="AD315" i="27"/>
  <c r="AE315" i="27"/>
  <c r="AF315" i="27"/>
  <c r="AG315" i="27"/>
  <c r="AH315" i="27"/>
  <c r="AI315" i="27"/>
  <c r="AJ315" i="27"/>
  <c r="AK315" i="27"/>
  <c r="AL315" i="27"/>
  <c r="AM315" i="27"/>
  <c r="AN315" i="27"/>
  <c r="AO315" i="27"/>
  <c r="B316" i="27"/>
  <c r="C316" i="27"/>
  <c r="D316" i="27"/>
  <c r="E316" i="27"/>
  <c r="F316" i="27"/>
  <c r="G316" i="27"/>
  <c r="H316" i="27"/>
  <c r="I316" i="27"/>
  <c r="J316" i="27"/>
  <c r="K316" i="27"/>
  <c r="L316" i="27"/>
  <c r="M316" i="27"/>
  <c r="N316" i="27"/>
  <c r="O316" i="27"/>
  <c r="P316" i="27"/>
  <c r="Q316" i="27"/>
  <c r="R316" i="27"/>
  <c r="S316" i="27"/>
  <c r="T316" i="27"/>
  <c r="U316" i="27"/>
  <c r="V316" i="27"/>
  <c r="W316" i="27"/>
  <c r="Y316" i="27"/>
  <c r="Z316" i="27"/>
  <c r="AA316" i="27"/>
  <c r="AB316" i="27"/>
  <c r="AC316" i="27"/>
  <c r="AD316" i="27"/>
  <c r="AE316" i="27"/>
  <c r="AF316" i="27"/>
  <c r="AG316" i="27"/>
  <c r="AH316" i="27"/>
  <c r="AI316" i="27"/>
  <c r="AJ316" i="27"/>
  <c r="AK316" i="27"/>
  <c r="AL316" i="27"/>
  <c r="AM316" i="27"/>
  <c r="AN316" i="27"/>
  <c r="AO316" i="27"/>
  <c r="B317" i="27"/>
  <c r="C317" i="27"/>
  <c r="D317" i="27"/>
  <c r="E317" i="27"/>
  <c r="F317" i="27"/>
  <c r="G317" i="27"/>
  <c r="H317" i="27"/>
  <c r="I317" i="27"/>
  <c r="J317" i="27"/>
  <c r="K317" i="27"/>
  <c r="L317" i="27"/>
  <c r="M317" i="27"/>
  <c r="N317" i="27"/>
  <c r="O317" i="27"/>
  <c r="P317" i="27"/>
  <c r="Q317" i="27"/>
  <c r="R317" i="27"/>
  <c r="S317" i="27"/>
  <c r="T317" i="27"/>
  <c r="U317" i="27"/>
  <c r="V317" i="27"/>
  <c r="W317" i="27"/>
  <c r="Y317" i="27"/>
  <c r="Z317" i="27"/>
  <c r="AA317" i="27"/>
  <c r="AB317" i="27"/>
  <c r="AC317" i="27"/>
  <c r="AD317" i="27"/>
  <c r="AE317" i="27"/>
  <c r="AF317" i="27"/>
  <c r="AG317" i="27"/>
  <c r="AH317" i="27"/>
  <c r="AI317" i="27"/>
  <c r="AJ317" i="27"/>
  <c r="AK317" i="27"/>
  <c r="AL317" i="27"/>
  <c r="AM317" i="27"/>
  <c r="AN317" i="27"/>
  <c r="AO317" i="27"/>
  <c r="B318" i="27"/>
  <c r="C318" i="27"/>
  <c r="D318" i="27"/>
  <c r="E318" i="27"/>
  <c r="F318" i="27"/>
  <c r="G318" i="27"/>
  <c r="H318" i="27"/>
  <c r="I318" i="27"/>
  <c r="J318" i="27"/>
  <c r="K318" i="27"/>
  <c r="L318" i="27"/>
  <c r="M318" i="27"/>
  <c r="N318" i="27"/>
  <c r="O318" i="27"/>
  <c r="P318" i="27"/>
  <c r="Q318" i="27"/>
  <c r="R318" i="27"/>
  <c r="S318" i="27"/>
  <c r="T318" i="27"/>
  <c r="U318" i="27"/>
  <c r="V318" i="27"/>
  <c r="W318" i="27"/>
  <c r="Y318" i="27"/>
  <c r="Z318" i="27"/>
  <c r="AA318" i="27"/>
  <c r="AB318" i="27"/>
  <c r="AC318" i="27"/>
  <c r="AD318" i="27"/>
  <c r="AE318" i="27"/>
  <c r="AF318" i="27"/>
  <c r="AG318" i="27"/>
  <c r="AH318" i="27"/>
  <c r="AI318" i="27"/>
  <c r="AJ318" i="27"/>
  <c r="AK318" i="27"/>
  <c r="AL318" i="27"/>
  <c r="AM318" i="27"/>
  <c r="AN318" i="27"/>
  <c r="AO318" i="27"/>
  <c r="B319" i="27"/>
  <c r="C319" i="27"/>
  <c r="D319" i="27"/>
  <c r="E319" i="27"/>
  <c r="F319" i="27"/>
  <c r="G319" i="27"/>
  <c r="H319" i="27"/>
  <c r="I319" i="27"/>
  <c r="J319" i="27"/>
  <c r="K319" i="27"/>
  <c r="L319" i="27"/>
  <c r="M319" i="27"/>
  <c r="N319" i="27"/>
  <c r="O319" i="27"/>
  <c r="P319" i="27"/>
  <c r="Q319" i="27"/>
  <c r="R319" i="27"/>
  <c r="S319" i="27"/>
  <c r="T319" i="27"/>
  <c r="U319" i="27"/>
  <c r="V319" i="27"/>
  <c r="W319" i="27"/>
  <c r="Y319" i="27"/>
  <c r="Z319" i="27"/>
  <c r="AA319" i="27"/>
  <c r="AB319" i="27"/>
  <c r="AC319" i="27"/>
  <c r="AD319" i="27"/>
  <c r="AE319" i="27"/>
  <c r="AF319" i="27"/>
  <c r="AG319" i="27"/>
  <c r="AH319" i="27"/>
  <c r="AI319" i="27"/>
  <c r="AJ319" i="27"/>
  <c r="AK319" i="27"/>
  <c r="AL319" i="27"/>
  <c r="AM319" i="27"/>
  <c r="AN319" i="27"/>
  <c r="AO319" i="27"/>
  <c r="B320" i="27"/>
  <c r="C320" i="27"/>
  <c r="D320" i="27"/>
  <c r="E320" i="27"/>
  <c r="F320" i="27"/>
  <c r="G320" i="27"/>
  <c r="H320" i="27"/>
  <c r="I320" i="27"/>
  <c r="J320" i="27"/>
  <c r="K320" i="27"/>
  <c r="L320" i="27"/>
  <c r="M320" i="27"/>
  <c r="N320" i="27"/>
  <c r="O320" i="27"/>
  <c r="P320" i="27"/>
  <c r="Q320" i="27"/>
  <c r="R320" i="27"/>
  <c r="S320" i="27"/>
  <c r="T320" i="27"/>
  <c r="U320" i="27"/>
  <c r="V320" i="27"/>
  <c r="W320" i="27"/>
  <c r="Y320" i="27"/>
  <c r="Z320" i="27"/>
  <c r="AA320" i="27"/>
  <c r="AB320" i="27"/>
  <c r="AC320" i="27"/>
  <c r="AD320" i="27"/>
  <c r="AE320" i="27"/>
  <c r="AF320" i="27"/>
  <c r="AG320" i="27"/>
  <c r="AH320" i="27"/>
  <c r="AI320" i="27"/>
  <c r="AJ320" i="27"/>
  <c r="AK320" i="27"/>
  <c r="AL320" i="27"/>
  <c r="AM320" i="27"/>
  <c r="AN320" i="27"/>
  <c r="AO320" i="27"/>
  <c r="B321" i="27"/>
  <c r="C321" i="27"/>
  <c r="D321" i="27"/>
  <c r="E321" i="27"/>
  <c r="F321" i="27"/>
  <c r="G321" i="27"/>
  <c r="H321" i="27"/>
  <c r="I321" i="27"/>
  <c r="J321" i="27"/>
  <c r="K321" i="27"/>
  <c r="L321" i="27"/>
  <c r="M321" i="27"/>
  <c r="N321" i="27"/>
  <c r="O321" i="27"/>
  <c r="P321" i="27"/>
  <c r="Q321" i="27"/>
  <c r="R321" i="27"/>
  <c r="S321" i="27"/>
  <c r="T321" i="27"/>
  <c r="U321" i="27"/>
  <c r="V321" i="27"/>
  <c r="W321" i="27"/>
  <c r="Y321" i="27"/>
  <c r="Z321" i="27"/>
  <c r="AA321" i="27"/>
  <c r="AB321" i="27"/>
  <c r="AC321" i="27"/>
  <c r="AD321" i="27"/>
  <c r="AE321" i="27"/>
  <c r="AF321" i="27"/>
  <c r="AG321" i="27"/>
  <c r="AH321" i="27"/>
  <c r="AI321" i="27"/>
  <c r="AJ321" i="27"/>
  <c r="AK321" i="27"/>
  <c r="AL321" i="27"/>
  <c r="AM321" i="27"/>
  <c r="AN321" i="27"/>
  <c r="AO321" i="27"/>
  <c r="B322" i="27"/>
  <c r="C322" i="27"/>
  <c r="D322" i="27"/>
  <c r="E322" i="27"/>
  <c r="F322" i="27"/>
  <c r="G322" i="27"/>
  <c r="H322" i="27"/>
  <c r="I322" i="27"/>
  <c r="J322" i="27"/>
  <c r="K322" i="27"/>
  <c r="L322" i="27"/>
  <c r="M322" i="27"/>
  <c r="N322" i="27"/>
  <c r="O322" i="27"/>
  <c r="P322" i="27"/>
  <c r="Q322" i="27"/>
  <c r="R322" i="27"/>
  <c r="S322" i="27"/>
  <c r="T322" i="27"/>
  <c r="U322" i="27"/>
  <c r="V322" i="27"/>
  <c r="W322" i="27"/>
  <c r="Y322" i="27"/>
  <c r="Z322" i="27"/>
  <c r="AA322" i="27"/>
  <c r="AB322" i="27"/>
  <c r="AC322" i="27"/>
  <c r="AD322" i="27"/>
  <c r="AE322" i="27"/>
  <c r="AF322" i="27"/>
  <c r="AG322" i="27"/>
  <c r="AH322" i="27"/>
  <c r="AI322" i="27"/>
  <c r="AJ322" i="27"/>
  <c r="AK322" i="27"/>
  <c r="AL322" i="27"/>
  <c r="AM322" i="27"/>
  <c r="AN322" i="27"/>
  <c r="AO322" i="27"/>
  <c r="C14" i="27" l="1"/>
  <c r="D14" i="27"/>
  <c r="E14" i="27"/>
  <c r="G14" i="27"/>
  <c r="H14" i="27"/>
  <c r="I14" i="27"/>
  <c r="J14" i="27"/>
  <c r="K14" i="27"/>
  <c r="L14" i="27"/>
  <c r="M14" i="27"/>
  <c r="N14" i="27"/>
  <c r="O14" i="27"/>
  <c r="P14" i="27"/>
  <c r="Q14" i="27"/>
  <c r="S14" i="27"/>
  <c r="T14" i="27"/>
  <c r="U14" i="27"/>
  <c r="V14" i="27"/>
  <c r="W14" i="27"/>
  <c r="X14" i="27"/>
  <c r="Y14" i="27"/>
  <c r="Z14" i="27"/>
  <c r="AA14" i="27"/>
  <c r="AB14" i="27"/>
  <c r="AC14" i="27"/>
  <c r="AD14" i="27"/>
  <c r="AE14" i="27"/>
  <c r="AF14" i="27"/>
  <c r="AG14" i="27"/>
  <c r="AH14" i="27"/>
  <c r="AI14" i="27"/>
  <c r="AJ14" i="27"/>
  <c r="AK14" i="27"/>
  <c r="AL14" i="27"/>
  <c r="AM14" i="27"/>
  <c r="AN14" i="27"/>
  <c r="AO14" i="27"/>
  <c r="B14" i="27"/>
  <c r="I17" i="20" l="1"/>
  <c r="I2" i="20"/>
  <c r="I3" i="20"/>
  <c r="I4" i="20"/>
  <c r="I5" i="20"/>
  <c r="I6" i="20"/>
  <c r="I7" i="20"/>
  <c r="I8" i="20"/>
  <c r="I9" i="20"/>
  <c r="I10" i="20"/>
  <c r="I11" i="20"/>
  <c r="I12" i="20"/>
  <c r="I13" i="20"/>
  <c r="I14" i="20"/>
  <c r="I15" i="20"/>
  <c r="I16" i="20"/>
  <c r="I18" i="20"/>
  <c r="I19" i="20"/>
  <c r="I20" i="20"/>
  <c r="I21" i="20"/>
  <c r="I22" i="20"/>
  <c r="I23" i="20"/>
  <c r="I24" i="20"/>
  <c r="I25" i="20"/>
  <c r="I26" i="20"/>
  <c r="I27" i="20"/>
  <c r="I28" i="20"/>
  <c r="I29" i="20"/>
  <c r="I30" i="20"/>
  <c r="I31" i="20"/>
  <c r="I32" i="20"/>
  <c r="I33" i="20"/>
  <c r="I34" i="20"/>
  <c r="I35" i="20"/>
  <c r="I36" i="20"/>
  <c r="I37" i="20"/>
  <c r="I38" i="20"/>
  <c r="I39" i="20"/>
  <c r="I40" i="20"/>
  <c r="I41" i="20"/>
  <c r="AO15" i="27"/>
  <c r="AN15" i="27"/>
  <c r="AM15" i="27"/>
  <c r="AL15" i="27"/>
  <c r="AK15" i="27"/>
  <c r="AJ15" i="27"/>
  <c r="AI15" i="27"/>
  <c r="AH15" i="27"/>
  <c r="AG15" i="27"/>
  <c r="AF15" i="27"/>
  <c r="AE15" i="27"/>
  <c r="AD15" i="27"/>
  <c r="AC15" i="27"/>
  <c r="AB15" i="27"/>
  <c r="AA15" i="27"/>
  <c r="Z15" i="27"/>
  <c r="Y15" i="27"/>
  <c r="X15" i="27"/>
  <c r="W15" i="27"/>
  <c r="V15" i="27"/>
  <c r="U15" i="27"/>
  <c r="T15" i="27"/>
  <c r="S15" i="27"/>
  <c r="R15" i="27"/>
  <c r="Q15" i="27"/>
  <c r="P15" i="27"/>
  <c r="O15" i="27"/>
  <c r="N15" i="27"/>
  <c r="M15" i="27"/>
  <c r="L15" i="27"/>
  <c r="K15" i="27"/>
  <c r="I15" i="27"/>
  <c r="H15" i="27"/>
  <c r="G15" i="27"/>
  <c r="F15" i="27"/>
  <c r="E15" i="27"/>
  <c r="D15" i="27"/>
  <c r="C15" i="27"/>
  <c r="B15" i="27"/>
  <c r="J15" i="27"/>
  <c r="A15" i="27"/>
  <c r="H11" i="20" l="1"/>
  <c r="H12" i="20"/>
  <c r="H13" i="20"/>
  <c r="H14" i="20"/>
  <c r="H18" i="20"/>
  <c r="H19" i="20"/>
  <c r="H23" i="20"/>
  <c r="H28" i="20"/>
  <c r="H29" i="20"/>
  <c r="H31" i="20"/>
  <c r="H34" i="20"/>
  <c r="H39" i="20"/>
  <c r="H40" i="20"/>
  <c r="C18" i="29"/>
  <c r="E18" i="29" s="1"/>
  <c r="R14" i="27" s="1"/>
  <c r="C24" i="29"/>
  <c r="E24" i="29" s="1"/>
  <c r="C39" i="29"/>
  <c r="E39" i="29" s="1"/>
  <c r="C25" i="29"/>
  <c r="C6" i="29"/>
  <c r="C4" i="29"/>
  <c r="C5" i="29"/>
  <c r="C9" i="29"/>
  <c r="C10" i="29"/>
  <c r="C11" i="29"/>
  <c r="C12" i="29"/>
  <c r="C13" i="29"/>
  <c r="C14" i="29"/>
  <c r="C15" i="29"/>
  <c r="C16" i="29"/>
  <c r="C17" i="29"/>
  <c r="C19" i="29"/>
  <c r="C20" i="29"/>
  <c r="C21" i="29"/>
  <c r="C22" i="29"/>
  <c r="C23" i="29"/>
  <c r="C26" i="29"/>
  <c r="C27" i="29"/>
  <c r="C28" i="29"/>
  <c r="C29" i="29"/>
  <c r="C30" i="29"/>
  <c r="C31" i="29"/>
  <c r="C32" i="29"/>
  <c r="C33" i="29"/>
  <c r="C34" i="29"/>
  <c r="C35" i="29"/>
  <c r="C36" i="29"/>
  <c r="C37" i="29"/>
  <c r="C38" i="29"/>
  <c r="C40" i="29"/>
  <c r="E40" i="29" s="1"/>
  <c r="C3" i="29"/>
  <c r="E3" i="29" s="1"/>
  <c r="C2" i="29"/>
  <c r="E6" i="29" l="1"/>
  <c r="F14" i="27" s="1"/>
  <c r="AM6" i="20" a="1"/>
  <c r="Q21" i="20" a="1"/>
  <c r="AL19" i="20" a="1"/>
  <c r="AM9" i="20" a="1"/>
  <c r="R30" i="20" a="1"/>
  <c r="AN4" i="20" a="1"/>
  <c r="J20" i="20" a="1"/>
  <c r="AC26" i="20" a="1"/>
  <c r="P20" i="20" a="1"/>
  <c r="O14" i="20" a="1"/>
  <c r="X16" i="20" a="1"/>
  <c r="AH32" i="20" a="1"/>
  <c r="V8" i="20" a="1"/>
  <c r="AG31" i="20" a="1"/>
  <c r="AN12" i="20" a="1"/>
  <c r="X6" i="20" a="1"/>
  <c r="L6" i="20" a="1"/>
  <c r="X30" i="20" a="1"/>
  <c r="AN10" i="20" a="1"/>
  <c r="R24" i="20" a="1"/>
  <c r="AD21" i="20" a="1"/>
  <c r="Z16" i="20" a="1"/>
  <c r="AD2" i="20" a="1"/>
  <c r="AI14" i="20" a="1"/>
  <c r="T22" i="20" a="1"/>
  <c r="Q24" i="20" a="1"/>
  <c r="AB7" i="20" a="1"/>
  <c r="L22" i="20" a="1"/>
  <c r="W16" i="20" a="1"/>
  <c r="W34" i="20" a="1"/>
  <c r="AN38" i="20" a="1"/>
  <c r="S39" i="20" a="1"/>
  <c r="AL26" i="20" a="1"/>
  <c r="AM39" i="20" a="1"/>
  <c r="AI2" i="20" a="1"/>
  <c r="K24" i="20" a="1"/>
  <c r="AJ2" i="20" a="1"/>
  <c r="S18" i="20" a="1"/>
  <c r="AE14" i="20" a="1"/>
  <c r="AL22" i="20" a="1"/>
  <c r="N35" i="20" a="1"/>
  <c r="K31" i="20" a="1"/>
  <c r="AO10" i="20" a="1"/>
  <c r="AK3" i="20" a="1"/>
  <c r="Q10" i="20" a="1"/>
  <c r="AG40" i="20" a="1"/>
  <c r="W5" i="20" a="1"/>
  <c r="V5" i="20" a="1"/>
  <c r="AD29" i="20" a="1"/>
  <c r="AK27" i="20" a="1"/>
  <c r="AD32" i="20" a="1"/>
  <c r="AG16" i="20" a="1"/>
  <c r="AL7" i="20" a="1"/>
  <c r="AB8" i="20" a="1"/>
  <c r="AI31" i="20" a="1"/>
  <c r="AL21" i="20" a="1"/>
  <c r="AG30" i="20" a="1"/>
  <c r="X37" i="20" a="1"/>
  <c r="W38" i="20" a="1"/>
  <c r="AA21" i="20" a="1"/>
  <c r="N17" i="20" a="1"/>
  <c r="K5" i="20" a="1"/>
  <c r="W41" i="20" a="1"/>
  <c r="N18" i="20" a="1"/>
  <c r="L16" i="20" a="1"/>
  <c r="AJ31" i="20" a="1"/>
  <c r="S29" i="20" a="1"/>
  <c r="O9" i="20" a="1"/>
  <c r="R29" i="20" a="1"/>
  <c r="AE41" i="20" a="1"/>
  <c r="AL16" i="20" a="1"/>
  <c r="AH26" i="20" a="1"/>
  <c r="Z15" i="20" a="1"/>
  <c r="AA38" i="20" a="1"/>
  <c r="N29" i="20" a="1"/>
  <c r="AA39" i="20" a="1"/>
  <c r="Z23" i="20" a="1"/>
  <c r="U21" i="20" a="1"/>
  <c r="V30" i="20" a="1"/>
  <c r="O37" i="20" a="1"/>
  <c r="AO31" i="20" a="1"/>
  <c r="K39" i="20" a="1"/>
  <c r="AE9" i="20" a="1"/>
  <c r="AB15" i="20" a="1"/>
  <c r="X18" i="20" a="1"/>
  <c r="AC28" i="20" a="1"/>
  <c r="AH29" i="20" a="1"/>
  <c r="Z4" i="20" a="1"/>
  <c r="W9" i="20" a="1"/>
  <c r="O33" i="20" a="1"/>
  <c r="K11" i="20" a="1"/>
  <c r="L17" i="20" a="1"/>
  <c r="W30" i="20" a="1"/>
  <c r="AM36" i="20" a="1"/>
  <c r="N41" i="20" a="1"/>
  <c r="P33" i="20" a="1"/>
  <c r="AJ26" i="20" a="1"/>
  <c r="L20" i="20" a="1"/>
  <c r="R19" i="20" a="1"/>
  <c r="Z31" i="20" a="1"/>
  <c r="AH24" i="20" a="1"/>
  <c r="L23" i="20" a="1"/>
  <c r="X39" i="20" a="1"/>
  <c r="AO30" i="20" a="1"/>
  <c r="J6" i="20" a="1"/>
  <c r="AH21" i="20" a="1"/>
  <c r="N26" i="20" a="1"/>
  <c r="J15" i="20" a="1"/>
  <c r="W24" i="20" a="1"/>
  <c r="AM29" i="20" a="1"/>
  <c r="O5" i="20" a="1"/>
  <c r="S34" i="20" a="1"/>
  <c r="AE37" i="20" a="1"/>
  <c r="K7" i="20" a="1"/>
  <c r="AF3" i="20" a="1"/>
  <c r="AN25" i="20" a="1"/>
  <c r="AD15" i="20" a="1"/>
  <c r="Y12" i="20" a="1"/>
  <c r="J29" i="20" a="1"/>
  <c r="N10" i="20" a="1"/>
  <c r="N22" i="20" a="1"/>
  <c r="V13" i="20" a="1"/>
  <c r="O24" i="20" a="1"/>
  <c r="J12" i="20" a="1"/>
  <c r="X29" i="20" a="1"/>
  <c r="O11" i="20" a="1"/>
  <c r="O2" i="20" a="1"/>
  <c r="R20" i="20" a="1"/>
  <c r="S2" i="20" a="1"/>
  <c r="AO20" i="20" a="1"/>
  <c r="Z8" i="20" a="1"/>
  <c r="V26" i="20" a="1"/>
  <c r="P32" i="20" a="1"/>
  <c r="U39" i="20" a="1"/>
  <c r="AG12" i="20" a="1"/>
  <c r="AF24" i="20" a="1"/>
  <c r="M36" i="20" a="1"/>
  <c r="V14" i="20" a="1"/>
  <c r="AJ37" i="20" a="1"/>
  <c r="S33" i="20" a="1"/>
  <c r="AH34" i="20" a="1"/>
  <c r="Z24" i="20" a="1"/>
  <c r="T40" i="20" a="1"/>
  <c r="W23" i="20" a="1"/>
  <c r="U20" i="20" a="1"/>
  <c r="Q16" i="20" a="1"/>
  <c r="Y36" i="20" a="1"/>
  <c r="AF2" i="20" a="1"/>
  <c r="AB29" i="20" a="1"/>
  <c r="Y4" i="20" a="1"/>
  <c r="N5" i="20" a="1"/>
  <c r="V34" i="20" a="1"/>
  <c r="L33" i="20" a="1"/>
  <c r="X4" i="20" a="1"/>
  <c r="K29" i="20" a="1"/>
  <c r="AM10" i="20" a="1"/>
  <c r="K15" i="20" a="1"/>
  <c r="AI17" i="20" a="1"/>
  <c r="AI22" i="20" a="1"/>
  <c r="AA6" i="20" a="1"/>
  <c r="AK10" i="20" a="1"/>
  <c r="O27" i="20" a="1"/>
  <c r="R36" i="20" a="1"/>
  <c r="AB20" i="20" a="1"/>
  <c r="AI10" i="20" a="1"/>
  <c r="Z33" i="20" a="1"/>
  <c r="AB31" i="20" a="1"/>
  <c r="AE20" i="20" a="1"/>
  <c r="U6" i="20" a="1"/>
  <c r="AH23" i="20" a="1"/>
  <c r="AN7" i="20" a="1"/>
  <c r="Y17" i="20" a="1"/>
  <c r="R8" i="20" a="1"/>
  <c r="AN22" i="20" a="1"/>
  <c r="Q12" i="20" a="1"/>
  <c r="AK15" i="20" a="1"/>
  <c r="T26" i="20" a="1"/>
  <c r="AH41" i="20" a="1"/>
  <c r="AC29" i="20" a="1"/>
  <c r="U30" i="20" a="1"/>
  <c r="W19" i="20" a="1"/>
  <c r="AE15" i="20" a="1"/>
  <c r="AC4" i="20" a="1"/>
  <c r="J18" i="20" a="1"/>
  <c r="AH4" i="20" a="1"/>
  <c r="M8" i="20" a="1"/>
  <c r="X8" i="20" a="1"/>
  <c r="AD23" i="20" a="1"/>
  <c r="X22" i="20" a="1"/>
  <c r="Q2" i="20" a="1"/>
  <c r="R18" i="20" a="1"/>
  <c r="AH10" i="20" a="1"/>
  <c r="AH15" i="20" a="1"/>
  <c r="AO14" i="20" a="1"/>
  <c r="AJ23" i="20" a="1"/>
  <c r="AG19" i="20" a="1"/>
  <c r="Q37" i="20" a="1"/>
  <c r="K28" i="20" a="1"/>
  <c r="AK35" i="20" a="1"/>
  <c r="O32" i="20" a="1"/>
  <c r="N9" i="20" a="1"/>
  <c r="R25" i="20" a="1"/>
  <c r="AC11" i="20" a="1"/>
  <c r="R21" i="20" a="1"/>
  <c r="AJ35" i="20" a="1"/>
  <c r="AE26" i="20" a="1"/>
  <c r="AO16" i="20" a="1"/>
  <c r="S6" i="20" a="1"/>
  <c r="AM31" i="20" a="1"/>
  <c r="AB39" i="20" a="1"/>
  <c r="AG7" i="20" a="1"/>
  <c r="P16" i="20" a="1"/>
  <c r="M5" i="20" a="1"/>
  <c r="W22" i="20" a="1"/>
  <c r="R14" i="20" a="1"/>
  <c r="Z36" i="20" a="1"/>
  <c r="U29" i="20" a="1"/>
  <c r="AC27" i="20" a="1"/>
  <c r="W2" i="20" a="1"/>
  <c r="AK30" i="20" a="1"/>
  <c r="AJ11" i="20" a="1"/>
  <c r="AG10" i="20" a="1"/>
  <c r="O19" i="20" a="1"/>
  <c r="P14" i="20" a="1"/>
  <c r="X12" i="20" a="1"/>
  <c r="T34" i="20" a="1"/>
  <c r="S16" i="20" a="1"/>
  <c r="M19" i="20" a="1"/>
  <c r="AJ6" i="20" a="1"/>
  <c r="Z7" i="20" a="1"/>
  <c r="AB37" i="20" a="1"/>
  <c r="AC37" i="20" a="1"/>
  <c r="V11" i="20" a="1"/>
  <c r="Z30" i="20" a="1"/>
  <c r="AI28" i="20" a="1"/>
  <c r="N28" i="20" a="1"/>
  <c r="AA36" i="20" a="1"/>
  <c r="AL17" i="20" a="1"/>
  <c r="K20" i="20" a="1"/>
  <c r="AI26" i="20" a="1"/>
  <c r="AB35" i="20" a="1"/>
  <c r="AN13" i="20" a="1"/>
  <c r="N7" i="20" a="1"/>
  <c r="J24" i="20" a="1"/>
  <c r="AD11" i="20" a="1"/>
  <c r="M6" i="20" a="1"/>
  <c r="O36" i="20" a="1"/>
  <c r="AM27" i="20" a="1"/>
  <c r="AF8" i="20" a="1"/>
  <c r="L40" i="20" a="1"/>
  <c r="AA11" i="20" a="1"/>
  <c r="Z41" i="20" a="1"/>
  <c r="AJ5" i="20" a="1"/>
  <c r="V2" i="20" a="1"/>
  <c r="AM34" i="20" a="1"/>
  <c r="AL30" i="20" a="1"/>
  <c r="AH12" i="20" a="1"/>
  <c r="AO9" i="20" a="1"/>
  <c r="J21" i="20" a="1"/>
  <c r="M37" i="20" a="1"/>
  <c r="V37" i="20" a="1"/>
  <c r="S4" i="20" a="1"/>
  <c r="Z35" i="20" a="1"/>
  <c r="AI12" i="20" a="1"/>
  <c r="U15" i="20" a="1"/>
  <c r="L14" i="20" a="1"/>
  <c r="K4" i="20" a="1"/>
  <c r="Q33" i="20" a="1"/>
  <c r="AO5" i="20" a="1"/>
  <c r="Z40" i="20" a="1"/>
  <c r="U17" i="20" a="1"/>
  <c r="X15" i="20" a="1"/>
  <c r="W32" i="20" a="1"/>
  <c r="L8" i="20" a="1"/>
  <c r="AI41" i="20" a="1"/>
  <c r="AI29" i="20" a="1"/>
  <c r="AN36" i="20" a="1"/>
  <c r="M13" i="20" a="1"/>
  <c r="J30" i="20" a="1"/>
  <c r="AL5" i="20" a="1"/>
  <c r="J23" i="20" a="1"/>
  <c r="M9" i="20" a="1"/>
  <c r="N25" i="20" a="1"/>
  <c r="AJ27" i="20" a="1"/>
  <c r="R6" i="20" a="1"/>
  <c r="V29" i="20" a="1"/>
  <c r="AJ34" i="20" a="1"/>
  <c r="AE2" i="20" a="1"/>
  <c r="AM12" i="20" a="1"/>
  <c r="AM23" i="20" a="1"/>
  <c r="AJ19" i="20" a="1"/>
  <c r="AL6" i="20" a="1"/>
  <c r="Q31" i="20" a="1"/>
  <c r="O23" i="20" a="1"/>
  <c r="O17" i="20" a="1"/>
  <c r="AB36" i="20" a="1"/>
  <c r="M23" i="20" a="1"/>
  <c r="AH19" i="20" a="1"/>
  <c r="O12" i="20" a="1"/>
  <c r="U34" i="20" a="1"/>
  <c r="AB27" i="20" a="1"/>
  <c r="W8" i="20" a="1"/>
  <c r="N3" i="20" a="1"/>
  <c r="AK13" i="20" a="1"/>
  <c r="U2" i="20" a="1"/>
  <c r="T2" i="20" a="1"/>
  <c r="P9" i="20" a="1"/>
  <c r="AE4" i="20" a="1"/>
  <c r="T38" i="20" a="1"/>
  <c r="AE40" i="20" a="1"/>
  <c r="AB4" i="20" a="1"/>
  <c r="AC20" i="20" a="1"/>
  <c r="AC31" i="20" a="1"/>
  <c r="R32" i="20" a="1"/>
  <c r="M30" i="20" a="1"/>
  <c r="AK34" i="20" a="1"/>
  <c r="N4" i="20" a="1"/>
  <c r="AC32" i="20" a="1"/>
  <c r="AA37" i="20" a="1"/>
  <c r="AJ28" i="20" a="1"/>
  <c r="Z21" i="20" a="1"/>
  <c r="Y29" i="20" a="1"/>
  <c r="J38" i="20" a="1"/>
  <c r="AO34" i="20" a="1"/>
  <c r="AO39" i="20" a="1"/>
  <c r="AG38" i="20" a="1"/>
  <c r="R22" i="20" a="1"/>
  <c r="AH35" i="20" a="1"/>
  <c r="Y8" i="20" a="1"/>
  <c r="P23" i="20" a="1"/>
  <c r="AB2" i="20" a="1"/>
  <c r="AI38" i="20" a="1"/>
  <c r="O16" i="20" a="1"/>
  <c r="AH38" i="20" a="1"/>
  <c r="AC3" i="20" a="1"/>
  <c r="L41" i="20" a="1"/>
  <c r="AH17" i="20" a="1"/>
  <c r="AL12" i="20" a="1"/>
  <c r="AH22" i="20" a="1"/>
  <c r="AK33" i="20" a="1"/>
  <c r="O29" i="20" a="1"/>
  <c r="AI37" i="20" a="1"/>
  <c r="AC5" i="20" a="1"/>
  <c r="P15" i="20" a="1"/>
  <c r="J8" i="20" a="1"/>
  <c r="O39" i="20" a="1"/>
  <c r="U37" i="20" a="1"/>
  <c r="AM24" i="20" a="1"/>
  <c r="AH9" i="20" a="1"/>
  <c r="K19" i="20" a="1"/>
  <c r="AM38" i="20" a="1"/>
  <c r="S21" i="20" a="1"/>
  <c r="Q41" i="20" a="1"/>
  <c r="T4" i="20" a="1"/>
  <c r="AE13" i="20" a="1"/>
  <c r="AK29" i="20" a="1"/>
  <c r="T10" i="20" a="1"/>
  <c r="AH11" i="20" a="1"/>
  <c r="AN26" i="20" a="1"/>
  <c r="AA41" i="20" a="1"/>
  <c r="R4" i="20" a="1"/>
  <c r="Y2" i="20" a="1"/>
  <c r="AD16" i="20" a="1"/>
  <c r="S12" i="20" a="1"/>
  <c r="AF7" i="20" a="1"/>
  <c r="X2" i="20" a="1"/>
  <c r="N20" i="20" a="1"/>
  <c r="P13" i="20" a="1"/>
  <c r="O38" i="20" a="1"/>
  <c r="N16" i="20" a="1"/>
  <c r="W39" i="20" a="1"/>
  <c r="X14" i="20" a="1"/>
  <c r="M41" i="20" a="1"/>
  <c r="AK8" i="20" a="1"/>
  <c r="Y7" i="20" a="1"/>
  <c r="Y10" i="20" a="1"/>
  <c r="AM30" i="20" a="1"/>
  <c r="Q39" i="20" a="1"/>
  <c r="J22" i="20" a="1"/>
  <c r="W3" i="20" a="1"/>
  <c r="AF16" i="20" a="1"/>
  <c r="Y9" i="20" a="1"/>
  <c r="U40" i="20" a="1"/>
  <c r="N13" i="20" a="1"/>
  <c r="AG11" i="20" a="1"/>
  <c r="AM2" i="20" a="1"/>
  <c r="L15" i="20" a="1"/>
  <c r="AD4" i="20" a="1"/>
  <c r="Q9" i="20" a="1"/>
  <c r="X13" i="20" a="1"/>
  <c r="AN19" i="20" a="1"/>
  <c r="N15" i="20" a="1"/>
  <c r="AI33" i="20" a="1"/>
  <c r="S14" i="20" a="1"/>
  <c r="AN21" i="20" a="1"/>
  <c r="U11" i="20" a="1"/>
  <c r="N32" i="20" a="1"/>
  <c r="AN17" i="20" a="1"/>
  <c r="U41" i="20" a="1"/>
  <c r="AB33" i="20" a="1"/>
  <c r="M12" i="20" a="1"/>
  <c r="K35" i="20" a="1"/>
  <c r="AL36" i="20" a="1"/>
  <c r="Q11" i="20" a="1"/>
  <c r="W6" i="20" a="1"/>
  <c r="L28" i="20" a="1"/>
  <c r="U28" i="20" a="1"/>
  <c r="Z34" i="20" a="1"/>
  <c r="Z12" i="20" a="1"/>
  <c r="AB18" i="20" a="1"/>
  <c r="O31" i="20" a="1"/>
  <c r="AF14" i="20" a="1"/>
  <c r="U3" i="20" a="1"/>
  <c r="O10" i="20" a="1"/>
  <c r="Q18" i="20" a="1"/>
  <c r="O40" i="20" a="1"/>
  <c r="U38" i="20" a="1"/>
  <c r="N38" i="20" a="1"/>
  <c r="L39" i="20" a="1"/>
  <c r="AA22" i="20" a="1"/>
  <c r="X40" i="20" a="1"/>
  <c r="AN11" i="20" a="1"/>
  <c r="S31" i="20" a="1"/>
  <c r="AA15" i="20" a="1"/>
  <c r="U36" i="20" a="1"/>
  <c r="AO35" i="20" a="1"/>
  <c r="AJ18" i="20" a="1"/>
  <c r="P17" i="20" a="1"/>
  <c r="Y26" i="20" a="1"/>
  <c r="U22" i="20" a="1"/>
  <c r="AE30" i="20" a="1"/>
  <c r="X19" i="20" a="1"/>
  <c r="J13" i="20" a="1"/>
  <c r="S8" i="20" a="1"/>
  <c r="J9" i="20" a="1"/>
  <c r="X32" i="20" a="1"/>
  <c r="S36" i="20" a="1"/>
  <c r="Q29" i="20" a="1"/>
  <c r="P30" i="20" a="1"/>
  <c r="AI11" i="20" a="1"/>
  <c r="W26" i="20" a="1"/>
  <c r="S20" i="20" a="1"/>
  <c r="N2" i="20" a="1"/>
  <c r="S22" i="20" a="1"/>
  <c r="J39" i="20" a="1"/>
  <c r="P36" i="20" a="1"/>
  <c r="Z39" i="20" a="1"/>
  <c r="AL32" i="20" a="1"/>
  <c r="Z37" i="20" a="1"/>
  <c r="R35" i="20" a="1"/>
  <c r="W17" i="20" a="1"/>
  <c r="AJ12" i="20" a="1"/>
  <c r="Z3" i="20" a="1"/>
  <c r="AH18" i="20" a="1"/>
  <c r="O35" i="20" a="1"/>
  <c r="M15" i="20" a="1"/>
  <c r="Z2" i="20" a="1"/>
  <c r="M22" i="20" a="1"/>
  <c r="R9" i="20" a="1"/>
  <c r="J35" i="20" a="1"/>
  <c r="V18" i="20" a="1"/>
  <c r="AO15" i="20" a="1"/>
  <c r="R40" i="20" a="1"/>
  <c r="AC35" i="20" a="1"/>
  <c r="AI4" i="20" a="1"/>
  <c r="AO41" i="20" a="1"/>
  <c r="AM3" i="20" a="1"/>
  <c r="AH20" i="20" a="1"/>
  <c r="AB3" i="20" a="1"/>
  <c r="AC8" i="20" a="1"/>
  <c r="AJ14" i="20" a="1"/>
  <c r="U27" i="20" a="1"/>
  <c r="AB38" i="20" a="1"/>
  <c r="Q3" i="20" a="1"/>
  <c r="L30" i="20" a="1"/>
  <c r="AC17" i="20" a="1"/>
  <c r="J25" i="20" a="1"/>
  <c r="AG3" i="20" a="1"/>
  <c r="AF33" i="20" a="1"/>
  <c r="AM4" i="20" a="1"/>
  <c r="X34" i="20" a="1"/>
  <c r="X33" i="20" a="1"/>
  <c r="AC25" i="20" a="1"/>
  <c r="U8" i="20" a="1"/>
  <c r="AK26" i="20" a="1"/>
  <c r="AD13" i="20" a="1"/>
  <c r="N12" i="20" a="1"/>
  <c r="AF13" i="20" a="1"/>
  <c r="Y15" i="20" a="1"/>
  <c r="AM21" i="20" a="1"/>
  <c r="AO25" i="20" a="1"/>
  <c r="AJ30" i="20" a="1"/>
  <c r="AE35" i="20" a="1"/>
  <c r="AC13" i="20" a="1"/>
  <c r="AD6" i="20" a="1"/>
  <c r="Q36" i="20" a="1"/>
  <c r="AJ41" i="20" a="1"/>
  <c r="T8" i="20" a="1"/>
  <c r="AF12" i="20" a="1"/>
  <c r="AL24" i="20" a="1"/>
  <c r="AG6" i="20" a="1"/>
  <c r="V25" i="20" a="1"/>
  <c r="V36" i="20" a="1"/>
  <c r="O30" i="20" a="1"/>
  <c r="AO40" i="20" a="1"/>
  <c r="U14" i="20" a="1"/>
  <c r="AD41" i="20" a="1"/>
  <c r="AG15" i="20" a="1"/>
  <c r="J32" i="20" a="1"/>
  <c r="S26" i="20" a="1"/>
  <c r="M31" i="20" a="1"/>
  <c r="O7" i="20" a="1"/>
  <c r="AF30" i="20" a="1"/>
  <c r="AH31" i="20" a="1"/>
  <c r="AE25" i="20" a="1"/>
  <c r="Z20" i="20" a="1"/>
  <c r="AB10" i="20" a="1"/>
  <c r="AJ13" i="20" a="1"/>
  <c r="R33" i="20" a="1"/>
  <c r="AE12" i="20" a="1"/>
  <c r="V31" i="20" a="1"/>
  <c r="Y28" i="20" a="1"/>
  <c r="X23" i="20" a="1"/>
  <c r="P11" i="20" a="1"/>
  <c r="AK6" i="20" a="1"/>
  <c r="K8" i="20" a="1"/>
  <c r="AO4" i="20" a="1"/>
  <c r="AH40" i="20" a="1"/>
  <c r="X41" i="20" a="1"/>
  <c r="J14" i="20" a="1"/>
  <c r="K38" i="20" a="1"/>
  <c r="V6" i="20" a="1"/>
  <c r="AB34" i="20" a="1"/>
  <c r="V33" i="20" a="1"/>
  <c r="M24" i="20" a="1"/>
  <c r="R31" i="20" a="1"/>
  <c r="AE10" i="20" a="1"/>
  <c r="K25" i="20" a="1"/>
  <c r="AG39" i="20" a="1"/>
  <c r="T5" i="20" a="1"/>
  <c r="AC6" i="20" a="1"/>
  <c r="AG29" i="20" a="1"/>
  <c r="AK40" i="20" a="1"/>
  <c r="AE21" i="20" a="1"/>
  <c r="AF15" i="20" a="1"/>
  <c r="AI7" i="20" a="1"/>
  <c r="Q5" i="20" a="1"/>
  <c r="AL38" i="20" a="1"/>
  <c r="AL35" i="20" a="1"/>
  <c r="P3" i="20" a="1"/>
  <c r="M28" i="20" a="1"/>
  <c r="AH30" i="20" a="1"/>
  <c r="AE32" i="20" a="1"/>
  <c r="AE19" i="20" a="1"/>
  <c r="AH3" i="20" a="1"/>
  <c r="AI23" i="20" a="1"/>
  <c r="Q23" i="20" a="1"/>
  <c r="L27" i="20" a="1"/>
  <c r="AL39" i="20" a="1"/>
  <c r="U4" i="20" a="1"/>
  <c r="AG18" i="20" a="1"/>
  <c r="AF40" i="20" a="1"/>
  <c r="T39" i="20" a="1"/>
  <c r="Q20" i="20" a="1"/>
  <c r="P40" i="20" a="1"/>
  <c r="AB32" i="20" a="1"/>
  <c r="AI36" i="20" a="1"/>
  <c r="T37" i="20" a="1"/>
  <c r="N11" i="20" a="1"/>
  <c r="Y33" i="20" a="1"/>
  <c r="AI25" i="20" a="1"/>
  <c r="AF23" i="20" a="1"/>
  <c r="V22" i="20" a="1"/>
  <c r="J3" i="20" a="1"/>
  <c r="AD26" i="20" a="1"/>
  <c r="N31" i="20" a="1"/>
  <c r="AC10" i="20" a="1"/>
  <c r="Y22" i="20" a="1"/>
  <c r="AO36" i="20" a="1"/>
  <c r="AI19" i="20" a="1"/>
  <c r="M33" i="20" a="1"/>
  <c r="AN40" i="20" a="1"/>
  <c r="X20" i="20" a="1"/>
  <c r="AL9" i="20" a="1"/>
  <c r="AE22" i="20" a="1"/>
  <c r="U26" i="20" a="1"/>
  <c r="AC23" i="20" a="1"/>
  <c r="AJ24" i="20" a="1"/>
  <c r="AB5" i="20" a="1"/>
  <c r="J41" i="20" a="1"/>
  <c r="AC18" i="20" a="1"/>
  <c r="AA34" i="20" a="1"/>
  <c r="AC16" i="20" a="1"/>
  <c r="P5" i="20" a="1"/>
  <c r="M3" i="20" a="1"/>
  <c r="J10" i="20" a="1"/>
  <c r="X27" i="20" a="1"/>
  <c r="AN41" i="20" a="1"/>
  <c r="AB11" i="20" a="1"/>
  <c r="L12" i="20" a="1"/>
  <c r="AE17" i="20" a="1"/>
  <c r="S27" i="20" a="1"/>
  <c r="AG2" i="20" a="1"/>
  <c r="T28" i="20" a="1"/>
  <c r="AH7" i="20" a="1"/>
  <c r="Q4" i="20" a="1"/>
  <c r="U13" i="20" a="1"/>
  <c r="T6" i="20" a="1"/>
  <c r="O20" i="20" a="1"/>
  <c r="J17" i="20" a="1"/>
  <c r="AC9" i="20" a="1"/>
  <c r="W18" i="20" a="1"/>
  <c r="T3" i="20" a="1"/>
  <c r="P35" i="20" a="1"/>
  <c r="Z13" i="20" a="1"/>
  <c r="AJ22" i="20" a="1"/>
  <c r="AO7" i="20" a="1"/>
  <c r="M20" i="20" a="1"/>
  <c r="AK5" i="20" a="1"/>
  <c r="AH13" i="20" a="1"/>
  <c r="T7" i="20" a="1"/>
  <c r="AF21" i="20" a="1"/>
  <c r="AE31" i="20" a="1"/>
  <c r="J16" i="20" a="1"/>
  <c r="AO23" i="20" a="1"/>
  <c r="Z11" i="20" a="1"/>
  <c r="S7" i="20" a="1"/>
  <c r="AN35" i="20" a="1"/>
  <c r="N6" i="20" a="1"/>
  <c r="O13" i="20" a="1"/>
  <c r="AM40" i="20" a="1"/>
  <c r="Z6" i="20" a="1"/>
  <c r="AK28" i="20" a="1"/>
  <c r="V27" i="20" a="1"/>
  <c r="X3" i="20" a="1"/>
  <c r="V21" i="20" a="1"/>
  <c r="AM26" i="20" a="1"/>
  <c r="AM13" i="20" a="1"/>
  <c r="AG4" i="20" a="1"/>
  <c r="AD34" i="20" a="1"/>
  <c r="J7" i="20" a="1"/>
  <c r="L3" i="20" a="1"/>
  <c r="S9" i="20" a="1"/>
  <c r="AC30" i="20" a="1"/>
  <c r="S3" i="20" a="1"/>
  <c r="S30" i="20" a="1"/>
  <c r="U31" i="20" a="1"/>
  <c r="AG17" i="20" a="1"/>
  <c r="R13" i="20" a="1"/>
  <c r="AH39" i="20" a="1"/>
  <c r="S10" i="20" a="1"/>
  <c r="AF31" i="20" a="1"/>
  <c r="AC34" i="20" a="1"/>
  <c r="W21" i="20" a="1"/>
  <c r="AK36" i="20" a="1"/>
  <c r="AE27" i="20" a="1"/>
  <c r="U35" i="20" a="1"/>
  <c r="P31" i="20" a="1"/>
  <c r="AD31" i="20" a="1"/>
  <c r="Z10" i="20" a="1"/>
  <c r="Q22" i="20" a="1"/>
  <c r="AK4" i="20" a="1"/>
  <c r="U16" i="20" a="1"/>
  <c r="AA12" i="20" a="1"/>
  <c r="P4" i="20" a="1"/>
  <c r="AF36" i="20" a="1"/>
  <c r="O28" i="20" a="1"/>
  <c r="X9" i="20" a="1"/>
  <c r="AL27" i="20" a="1"/>
  <c r="V4" i="20" a="1"/>
  <c r="AL18" i="20" a="1"/>
  <c r="J2" i="20" a="1"/>
  <c r="AN9" i="20" a="1"/>
  <c r="AO29" i="20" a="1"/>
  <c r="P19" i="20" a="1"/>
  <c r="AG24" i="20" a="1"/>
  <c r="AJ7" i="20" a="1"/>
  <c r="AJ29" i="20" a="1"/>
  <c r="K33" i="20" a="1"/>
  <c r="AB17" i="20" a="1"/>
  <c r="L21" i="20" a="1"/>
  <c r="J11" i="20" a="1"/>
  <c r="AK17" i="20" a="1"/>
  <c r="AM17" i="20" a="1"/>
  <c r="AL41" i="20" a="1"/>
  <c r="AJ17" i="20" a="1"/>
  <c r="AC41" i="20" a="1"/>
  <c r="AN3" i="20" a="1"/>
  <c r="AA9" i="20" a="1"/>
  <c r="AN28" i="20" a="1"/>
  <c r="J37" i="20" a="1"/>
  <c r="W4" i="20" a="1"/>
  <c r="AG21" i="20" a="1"/>
  <c r="W12" i="20" a="1"/>
  <c r="Q15" i="20" a="1"/>
  <c r="AE11" i="20" a="1"/>
  <c r="T17" i="20" a="1"/>
  <c r="AO32" i="20" a="1"/>
  <c r="AK24" i="20" a="1"/>
  <c r="V28" i="20" a="1"/>
  <c r="P21" i="20" a="1"/>
  <c r="AG35" i="20" a="1"/>
  <c r="AE28" i="20" a="1"/>
  <c r="AL8" i="20" a="1"/>
  <c r="AM15" i="20" a="1"/>
  <c r="N14" i="20" a="1"/>
  <c r="AA40" i="20" a="1"/>
  <c r="AL25" i="20" a="1"/>
  <c r="K40" i="20" a="1"/>
  <c r="AA4" i="20" a="1"/>
  <c r="S15" i="20" a="1"/>
  <c r="AN31" i="20" a="1"/>
  <c r="AJ38" i="20" a="1"/>
  <c r="AH28" i="20" a="1"/>
  <c r="W36" i="20" a="1"/>
  <c r="AL40" i="20" a="1"/>
  <c r="AI20" i="20" a="1"/>
  <c r="AO17" i="20" a="1"/>
  <c r="P34" i="20" a="1"/>
  <c r="AO37" i="20" a="1"/>
  <c r="X11" i="20" a="1"/>
  <c r="AJ8" i="20" a="1"/>
  <c r="T12" i="20" a="1"/>
  <c r="J34" i="20" a="1"/>
  <c r="AN16" i="20" a="1"/>
  <c r="AF41" i="20" a="1"/>
  <c r="AD14" i="20" a="1"/>
  <c r="AA3" i="20" a="1"/>
  <c r="S32" i="20" a="1"/>
  <c r="Y18" i="20" a="1"/>
  <c r="M2" i="20" a="1"/>
  <c r="AN15" i="20" a="1"/>
  <c r="AJ10" i="20" a="1"/>
  <c r="AB19" i="20" a="1"/>
  <c r="W7" i="20" a="1"/>
  <c r="AM5" i="20" a="1"/>
  <c r="AH6" i="20" a="1"/>
  <c r="AJ40" i="20" a="1"/>
  <c r="T19" i="20" a="1"/>
  <c r="AM28" i="20" a="1"/>
  <c r="AD35" i="20" a="1"/>
  <c r="AN39" i="20" a="1"/>
  <c r="Y14" i="20" a="1"/>
  <c r="T31" i="20" a="1"/>
  <c r="AN20" i="20" a="1"/>
  <c r="AK38" i="20" a="1"/>
  <c r="AM33" i="20" a="1"/>
  <c r="T36" i="20" a="1"/>
  <c r="Z28" i="20" a="1"/>
  <c r="AE6" i="20" a="1"/>
  <c r="L19" i="20" a="1"/>
  <c r="AG27" i="20" a="1"/>
  <c r="M27" i="20" a="1"/>
  <c r="AN37" i="20" a="1"/>
  <c r="V38" i="20" a="1"/>
  <c r="AJ33" i="20" a="1"/>
  <c r="N39" i="20" a="1"/>
  <c r="AD30" i="20" a="1"/>
  <c r="Y30" i="20" a="1"/>
  <c r="AN2" i="20" a="1"/>
  <c r="J27" i="20" a="1"/>
  <c r="AI27" i="20" a="1"/>
  <c r="AG5" i="20" a="1"/>
  <c r="Z26" i="20" a="1"/>
  <c r="AH25" i="20" a="1"/>
  <c r="AB21" i="20" a="1"/>
  <c r="AF10" i="20" a="1"/>
  <c r="V41" i="20" a="1"/>
  <c r="U32" i="20" a="1"/>
  <c r="O15" i="20" a="1"/>
  <c r="S28" i="20" a="1"/>
  <c r="AA25" i="20" a="1"/>
  <c r="AK2" i="20" a="1"/>
  <c r="T13" i="20" a="1"/>
  <c r="N23" i="20" a="1"/>
  <c r="AF39" i="20" a="1"/>
  <c r="V3" i="20" a="1"/>
  <c r="AN33" i="20" a="1"/>
  <c r="Z14" i="20" a="1"/>
  <c r="Z5" i="20" a="1"/>
  <c r="AL3" i="20" a="1"/>
  <c r="Z22" i="20" a="1"/>
  <c r="S23" i="20" a="1"/>
  <c r="AG33" i="20" a="1"/>
  <c r="AN5" i="20" a="1"/>
  <c r="AF28" i="20" a="1"/>
  <c r="W13" i="20" a="1"/>
  <c r="P22" i="20" a="1"/>
  <c r="AE8" i="20" a="1"/>
  <c r="V12" i="20" a="1"/>
  <c r="AB28" i="20" a="1"/>
  <c r="AH16" i="20" a="1"/>
  <c r="P39" i="20" a="1"/>
  <c r="J36" i="20" a="1"/>
  <c r="O21" i="20" a="1"/>
  <c r="AI21" i="20" a="1"/>
  <c r="T41" i="20" a="1"/>
  <c r="AO26" i="20" a="1"/>
  <c r="AJ16" i="20" a="1"/>
  <c r="U23" i="20" a="1"/>
  <c r="T23" i="20" a="1"/>
  <c r="M4" i="20" a="1"/>
  <c r="AM19" i="20" a="1"/>
  <c r="AK25" i="20" a="1"/>
  <c r="AG26" i="20" a="1"/>
  <c r="X28" i="20" a="1"/>
  <c r="P7" i="20" a="1"/>
  <c r="AG34" i="20" a="1"/>
  <c r="AN18" i="20" a="1"/>
  <c r="K13" i="20" a="1"/>
  <c r="AJ39" i="20" a="1"/>
  <c r="S25" i="20" a="1"/>
  <c r="R38" i="20" a="1"/>
  <c r="Y6" i="20" a="1"/>
  <c r="AB23" i="20" a="1"/>
  <c r="K36" i="20" a="1"/>
  <c r="Q34" i="20" a="1"/>
  <c r="K16" i="20" a="1"/>
  <c r="S24" i="20" a="1"/>
  <c r="U12" i="20" a="1"/>
  <c r="Y16" i="20" a="1"/>
  <c r="M34" i="20" a="1"/>
  <c r="S41" i="20" a="1"/>
  <c r="K23" i="20" a="1"/>
  <c r="S40" i="20" a="1"/>
  <c r="AJ25" i="20" a="1"/>
  <c r="AH36" i="20" a="1"/>
  <c r="AG14" i="20" a="1"/>
  <c r="Z29" i="20" a="1"/>
  <c r="AE38" i="20" a="1"/>
  <c r="P38" i="20" a="1"/>
  <c r="U9" i="20" a="1"/>
  <c r="T16" i="20" a="1"/>
  <c r="AG20" i="20" a="1"/>
  <c r="M11" i="20" a="1"/>
  <c r="U25" i="20" a="1"/>
  <c r="L5" i="20" a="1"/>
  <c r="AK11" i="20" a="1"/>
  <c r="N34" i="20" a="1"/>
  <c r="S35" i="20" a="1"/>
  <c r="M39" i="20" a="1"/>
  <c r="P2" i="20" a="1"/>
  <c r="K34" i="20" a="1"/>
  <c r="AM25" i="20" a="1"/>
  <c r="O22" i="20" a="1"/>
  <c r="AH37" i="20" a="1"/>
  <c r="AE29" i="20" a="1"/>
  <c r="V15" i="20" a="1"/>
  <c r="AD18" i="20" a="1"/>
  <c r="AH33" i="20" a="1"/>
  <c r="AL23" i="20" a="1"/>
  <c r="Y38" i="20" a="1"/>
  <c r="U24" i="20" a="1"/>
  <c r="AN32" i="20" a="1"/>
  <c r="M26" i="20" a="1"/>
  <c r="Z38" i="20" a="1"/>
  <c r="AB26" i="20" a="1"/>
  <c r="AH2" i="20" a="1"/>
  <c r="AF32" i="20" a="1"/>
  <c r="AL28" i="20" a="1"/>
  <c r="W37" i="20" a="1"/>
  <c r="L2" i="20" a="1"/>
  <c r="M29" i="20" a="1"/>
  <c r="AO33" i="20" a="1"/>
  <c r="L11" i="20" a="1"/>
  <c r="AO19" i="20" a="1"/>
  <c r="AL14" i="20" a="1"/>
  <c r="AM7" i="20" a="1"/>
  <c r="Q35" i="20" a="1"/>
  <c r="M16" i="20" a="1"/>
  <c r="K17" i="20" a="1"/>
  <c r="U19" i="20" a="1"/>
  <c r="T29" i="20" a="1"/>
  <c r="X10" i="20" a="1"/>
  <c r="W27" i="20" a="1"/>
  <c r="AM41" i="20" a="1"/>
  <c r="R37" i="20" a="1"/>
  <c r="Y34" i="20" a="1"/>
  <c r="AL2" i="20" a="1"/>
  <c r="AB6" i="20" a="1"/>
  <c r="W15" i="20" a="1"/>
  <c r="AM16" i="20" a="1"/>
  <c r="AG28" i="20" a="1"/>
  <c r="AJ15" i="20" a="1"/>
  <c r="Y37" i="20" a="1"/>
  <c r="AI24" i="20" a="1"/>
  <c r="AB16" i="20" a="1"/>
  <c r="L37" i="20" a="1"/>
  <c r="W20" i="20" a="1"/>
  <c r="M40" i="20" a="1"/>
  <c r="Q7" i="20" a="1"/>
  <c r="AF29" i="20" a="1"/>
  <c r="AN6" i="20" a="1"/>
  <c r="AJ9" i="20" a="1"/>
  <c r="L18" i="20" a="1"/>
  <c r="AO8" i="20" a="1"/>
  <c r="AG37" i="20" a="1"/>
  <c r="AA2" i="20" a="1"/>
  <c r="AL33" i="20" a="1"/>
  <c r="AA20" i="20" a="1"/>
  <c r="AN29" i="20" a="1"/>
  <c r="Y35" i="20" a="1"/>
  <c r="AL20" i="20" a="1"/>
  <c r="R11" i="20" a="1"/>
  <c r="AB22" i="20" a="1"/>
  <c r="P27" i="20" a="1"/>
  <c r="S17" i="20" a="1"/>
  <c r="O3" i="20" a="1"/>
  <c r="X21" i="20" a="1"/>
  <c r="AG13" i="20" a="1"/>
  <c r="J31" i="20" a="1"/>
  <c r="T14" i="20" a="1"/>
  <c r="AL13" i="20" a="1"/>
  <c r="R41" i="20" a="1"/>
  <c r="AI9" i="20" a="1"/>
  <c r="AB9" i="20" a="1"/>
  <c r="AD39" i="20" a="1"/>
  <c r="AC40" i="20" a="1"/>
  <c r="N33" i="20" a="1"/>
  <c r="AJ36" i="20" a="1"/>
  <c r="AC39" i="20" a="1"/>
  <c r="AK23" i="20" a="1"/>
  <c r="W31" i="20" a="1"/>
  <c r="AM18" i="20" a="1"/>
  <c r="K27" i="20" a="1"/>
  <c r="Q40" i="20" a="1"/>
  <c r="K32" i="20" a="1"/>
  <c r="Z19" i="20" a="1"/>
  <c r="O25" i="20" a="1"/>
  <c r="AF35" i="20" a="1"/>
  <c r="AF34" i="20" a="1"/>
  <c r="K30" i="20" a="1"/>
  <c r="W33" i="20" a="1"/>
  <c r="AD25" i="20" a="1"/>
  <c r="AO38" i="20" a="1"/>
  <c r="AD37" i="20" a="1"/>
  <c r="K3" i="20" a="1"/>
  <c r="AG23" i="20" a="1"/>
  <c r="M25" i="20" a="1"/>
  <c r="AK31" i="20" a="1"/>
  <c r="N30" i="20" a="1"/>
  <c r="AK32" i="20" a="1"/>
  <c r="AE34" i="20" a="1"/>
  <c r="AO12" i="20" a="1"/>
  <c r="P10" i="20" a="1"/>
  <c r="P28" i="20" a="1"/>
  <c r="AF22" i="20" a="1"/>
  <c r="AO13" i="20" a="1"/>
  <c r="AC14" i="20" a="1"/>
  <c r="AO22" i="20" a="1"/>
  <c r="X35" i="20" a="1"/>
  <c r="AD3" i="20" a="1"/>
  <c r="AO6" i="20" a="1"/>
  <c r="AI8" i="20" a="1"/>
  <c r="X26" i="20" a="1"/>
  <c r="J4" i="20" a="1"/>
  <c r="AF38" i="20" a="1"/>
  <c r="AA17" i="20" a="1"/>
  <c r="AG8" i="20" a="1"/>
  <c r="U5" i="20" a="1"/>
  <c r="AI5" i="20" a="1"/>
  <c r="P37" i="20" a="1"/>
  <c r="P18" i="20" a="1"/>
  <c r="P41" i="20" a="1"/>
  <c r="T20" i="20" a="1"/>
  <c r="O34" i="20" a="1"/>
  <c r="O8" i="20" a="1"/>
  <c r="Y40" i="20" a="1"/>
  <c r="AD7" i="20" a="1"/>
  <c r="J28" i="20" a="1"/>
  <c r="AA26" i="20" a="1"/>
  <c r="AE3" i="20" a="1"/>
  <c r="N24" i="20" a="1"/>
  <c r="AJ20" i="20" a="1"/>
  <c r="AK16" i="20" a="1"/>
  <c r="R26" i="20" a="1"/>
  <c r="AA18" i="20" a="1"/>
  <c r="Z27" i="20" a="1"/>
  <c r="V23" i="20" a="1"/>
  <c r="AA31" i="20" a="1"/>
  <c r="AA30" i="20" a="1"/>
  <c r="R17" i="20" a="1"/>
  <c r="AK19" i="20" a="1"/>
  <c r="Y25" i="20" a="1"/>
  <c r="N27" i="20" a="1"/>
  <c r="AE16" i="20" a="1"/>
  <c r="AC38" i="20" a="1"/>
  <c r="J40" i="20" a="1"/>
  <c r="K6" i="20" a="1"/>
  <c r="AD20" i="20" a="1"/>
  <c r="Y32" i="20" a="1"/>
  <c r="S5" i="20" a="1"/>
  <c r="Z18" i="20" a="1"/>
  <c r="AE36" i="20" a="1"/>
  <c r="Q27" i="20" a="1"/>
  <c r="AB24" i="20" a="1"/>
  <c r="J26" i="20" a="1"/>
  <c r="AA10" i="20" a="1"/>
  <c r="AD19" i="20" a="1"/>
  <c r="J33" i="20" a="1"/>
  <c r="X7" i="20" a="1"/>
  <c r="R34" i="20" a="1"/>
  <c r="AF6" i="20" a="1"/>
  <c r="R10" i="20" a="1"/>
  <c r="V9" i="20" a="1"/>
  <c r="AE23" i="20" a="1"/>
  <c r="AI32" i="20" a="1"/>
  <c r="AM22" i="20" a="1"/>
  <c r="L26" i="20" a="1"/>
  <c r="AG9" i="20" a="1"/>
  <c r="L32" i="20" a="1"/>
  <c r="W25" i="20" a="1"/>
  <c r="AN14" i="20" a="1"/>
  <c r="AD40" i="20" a="1"/>
  <c r="R2" i="20" a="1"/>
  <c r="AL11" i="20" a="1"/>
  <c r="V16" i="20" a="1"/>
  <c r="AB41" i="20" a="1"/>
  <c r="AK22" i="20" a="1"/>
  <c r="S38" i="20" a="1"/>
  <c r="AM11" i="20" a="1"/>
  <c r="L35" i="20" a="1"/>
  <c r="AB12" i="20" a="1"/>
  <c r="AI13" i="20" a="1"/>
  <c r="AA28" i="20" a="1"/>
  <c r="AL4" i="20" a="1"/>
  <c r="Y41" i="20" a="1"/>
  <c r="AD17" i="20" a="1"/>
  <c r="P24" i="20" a="1"/>
  <c r="AF9" i="20" a="1"/>
  <c r="AC33" i="20" a="1"/>
  <c r="S11" i="20" a="1"/>
  <c r="AB25" i="20" a="1"/>
  <c r="M21" i="20" a="1"/>
  <c r="Q17" i="20" a="1"/>
  <c r="N8" i="20" a="1"/>
  <c r="AF5" i="20" a="1"/>
  <c r="Y5" i="20" a="1"/>
  <c r="AB30" i="20" a="1"/>
  <c r="AO3" i="20" a="1"/>
  <c r="L13" i="20" a="1"/>
  <c r="Y20" i="20" a="1"/>
  <c r="T11" i="20" a="1"/>
  <c r="R23" i="20" a="1"/>
  <c r="AD24" i="20" a="1"/>
  <c r="T21" i="20" a="1"/>
  <c r="O4" i="20" a="1"/>
  <c r="V24" i="20" a="1"/>
  <c r="AD27" i="20" a="1"/>
  <c r="AA13" i="20" a="1"/>
  <c r="S37" i="20" a="1"/>
  <c r="AJ4" i="20" a="1"/>
  <c r="AD38" i="20" a="1"/>
  <c r="AA19" i="20" a="1"/>
  <c r="AB13" i="20" a="1"/>
  <c r="W14" i="20" a="1"/>
  <c r="R7" i="20" a="1"/>
  <c r="AA29" i="20" a="1"/>
  <c r="N21" i="20" a="1"/>
  <c r="Q6" i="20" a="1"/>
  <c r="T25" i="20" a="1"/>
  <c r="AC36" i="20" a="1"/>
  <c r="AA24" i="20" a="1"/>
  <c r="W35" i="20" a="1"/>
  <c r="AN34" i="20" a="1"/>
  <c r="AF26" i="20" a="1"/>
  <c r="X17" i="20" a="1"/>
  <c r="K26" i="20" a="1"/>
  <c r="AA5" i="20" a="1"/>
  <c r="AN24" i="20" a="1"/>
  <c r="AK12" i="20" a="1"/>
  <c r="O41" i="20" a="1"/>
  <c r="R12" i="20" a="1"/>
  <c r="M18" i="20" a="1"/>
  <c r="AI39" i="20" a="1"/>
  <c r="AM37" i="20" a="1"/>
  <c r="K18" i="20" a="1"/>
  <c r="AF25" i="20" a="1"/>
  <c r="AD33" i="20" a="1"/>
  <c r="AC2" i="20" a="1"/>
  <c r="Y3" i="20" a="1"/>
  <c r="AI15" i="20" a="1"/>
  <c r="AO27" i="20" a="1"/>
  <c r="AE18" i="20" a="1"/>
  <c r="AA27" i="20" a="1"/>
  <c r="AA33" i="20" a="1"/>
  <c r="K14" i="20" a="1"/>
  <c r="U18" i="20" a="1"/>
  <c r="V40" i="20" a="1"/>
  <c r="AJ3" i="20" a="1"/>
  <c r="R3" i="20" a="1"/>
  <c r="T30" i="20" a="1"/>
  <c r="AJ21" i="20" a="1"/>
  <c r="AL34" i="20" a="1"/>
  <c r="T15" i="20" a="1"/>
  <c r="AD10" i="20" a="1"/>
  <c r="T24" i="20" a="1"/>
  <c r="AK21" i="20" a="1"/>
  <c r="U7" i="20" a="1"/>
  <c r="W29" i="20" a="1"/>
  <c r="X36" i="20" a="1"/>
  <c r="AE5" i="20" a="1"/>
  <c r="AE7" i="20" a="1"/>
  <c r="K37" i="20" a="1"/>
  <c r="AG36" i="20" a="1"/>
  <c r="AK18" i="20" a="1"/>
  <c r="AO28" i="20" a="1"/>
  <c r="AA7" i="20" a="1"/>
  <c r="AB40" i="20" a="1"/>
  <c r="Q30" i="20" a="1"/>
  <c r="P25" i="20" a="1"/>
  <c r="X38" i="20" a="1"/>
  <c r="L24" i="20" a="1"/>
  <c r="Y24" i="20" a="1"/>
  <c r="L38" i="20" a="1"/>
  <c r="AM14" i="20" a="1"/>
  <c r="AO18" i="20" a="1"/>
  <c r="M14" i="20" a="1"/>
  <c r="AF17" i="20" a="1"/>
  <c r="AI6" i="20" a="1"/>
  <c r="Z9" i="20" a="1"/>
  <c r="K41" i="20" a="1"/>
  <c r="AA23" i="20" a="1"/>
  <c r="AI34" i="20" a="1"/>
  <c r="AB14" i="20" a="1"/>
  <c r="AC21" i="20" a="1"/>
  <c r="AO11" i="20" a="1"/>
  <c r="J5" i="20" a="1"/>
  <c r="AC7" i="20" a="1"/>
  <c r="O18" i="20" a="1"/>
  <c r="Z32" i="20" a="1"/>
  <c r="AA14" i="20" a="1"/>
  <c r="Y11" i="20" a="1"/>
  <c r="P12" i="20" a="1"/>
  <c r="M7" i="20" a="1"/>
  <c r="AK39" i="20" a="1"/>
  <c r="AF4" i="20" a="1"/>
  <c r="O26" i="20" a="1"/>
  <c r="AF37" i="20" a="1"/>
  <c r="Q25" i="20" a="1"/>
  <c r="K21" i="20" a="1"/>
  <c r="AK20" i="20" a="1"/>
  <c r="AM20" i="20" a="1"/>
  <c r="AO2" i="20" a="1"/>
  <c r="AH8" i="20" a="1"/>
  <c r="M32" i="20" a="1"/>
  <c r="R15" i="20" a="1"/>
  <c r="L34" i="20" a="1"/>
  <c r="L36" i="20" a="1"/>
  <c r="AA35" i="20" a="1"/>
  <c r="L29" i="20" a="1"/>
  <c r="V35" i="20" a="1"/>
  <c r="W11" i="20" a="1"/>
  <c r="K10" i="20" a="1"/>
  <c r="AA8" i="20" a="1"/>
  <c r="N19" i="20" a="1"/>
  <c r="AL29" i="20" a="1"/>
  <c r="AG41" i="20" a="1"/>
  <c r="AC12" i="20" a="1"/>
  <c r="V10" i="20" a="1"/>
  <c r="Q8" i="20" a="1"/>
  <c r="W40" i="20" a="1"/>
  <c r="AD28" i="20" a="1"/>
  <c r="L31" i="20" a="1"/>
  <c r="Y19" i="20" a="1"/>
  <c r="Z25" i="20" a="1"/>
  <c r="W28" i="20" a="1"/>
  <c r="AM8" i="20" a="1"/>
  <c r="M38" i="20" a="1"/>
  <c r="X25" i="20" a="1"/>
  <c r="U33" i="20" a="1"/>
  <c r="T32" i="20" a="1"/>
  <c r="T27" i="20" a="1"/>
  <c r="AK9" i="20" a="1"/>
  <c r="AD36" i="20" a="1"/>
  <c r="X31" i="20" a="1"/>
  <c r="AL31" i="20" a="1"/>
  <c r="K12" i="20" a="1"/>
  <c r="AL37" i="20" a="1"/>
  <c r="AC22" i="20" a="1"/>
  <c r="V32" i="20" a="1"/>
  <c r="AN8" i="20" a="1"/>
  <c r="T9" i="20" a="1"/>
  <c r="L10" i="20" a="1"/>
  <c r="AD22" i="20" a="1"/>
  <c r="AE39" i="20" a="1"/>
  <c r="Y39" i="20" a="1"/>
  <c r="V19" i="20" a="1"/>
  <c r="Q14" i="20" a="1"/>
  <c r="AI40" i="20" a="1"/>
  <c r="AA16" i="20" a="1"/>
  <c r="AI3" i="20" a="1"/>
  <c r="AF19" i="20" a="1"/>
  <c r="N37" i="20" a="1"/>
  <c r="L9" i="20" a="1"/>
  <c r="AF11" i="20" a="1"/>
  <c r="AG22" i="20" a="1"/>
  <c r="L25" i="20" a="1"/>
  <c r="R28" i="20" a="1"/>
  <c r="AC15" i="20" a="1"/>
  <c r="AE33" i="20" a="1"/>
  <c r="V17" i="20" a="1"/>
  <c r="K9" i="20" a="1"/>
  <c r="Y27" i="20" a="1"/>
  <c r="S13" i="20" a="1"/>
  <c r="J19" i="20" a="1"/>
  <c r="AN23" i="20" a="1"/>
  <c r="AH14" i="20" a="1"/>
  <c r="AC19" i="20" a="1"/>
  <c r="R16" i="20" a="1"/>
  <c r="U10" i="20" a="1"/>
  <c r="X24" i="20" a="1"/>
  <c r="AM32" i="20" a="1"/>
  <c r="Q13" i="20" a="1"/>
  <c r="AD8" i="20" a="1"/>
  <c r="V7" i="20" a="1"/>
  <c r="Q38" i="20" a="1"/>
  <c r="Q26" i="20" a="1"/>
  <c r="V39" i="20" a="1"/>
  <c r="Y13" i="20" a="1"/>
  <c r="L7" i="20" a="1"/>
  <c r="O6" i="20" a="1"/>
  <c r="K2" i="20" a="1"/>
  <c r="AF20" i="20" a="1"/>
  <c r="AL15" i="20" a="1"/>
  <c r="R39" i="20" a="1"/>
  <c r="AD9" i="20" a="1"/>
  <c r="AO21" i="20" a="1"/>
  <c r="K22" i="20" a="1"/>
  <c r="Z17" i="20" a="1"/>
  <c r="N36" i="20" a="1"/>
  <c r="P8" i="20" a="1"/>
  <c r="M35" i="20" a="1"/>
  <c r="P29" i="20" a="1"/>
  <c r="AD5" i="20" a="1"/>
  <c r="Q19" i="20" a="1"/>
  <c r="AG25" i="20" a="1"/>
  <c r="AK7" i="20" a="1"/>
  <c r="AK41" i="20" a="1"/>
  <c r="L4" i="20" a="1"/>
  <c r="AF27" i="20" a="1"/>
  <c r="AG32" i="20" a="1"/>
  <c r="AO24" i="20" a="1"/>
  <c r="P6" i="20" a="1"/>
  <c r="AA32" i="20" a="1"/>
  <c r="AH5" i="20" a="1"/>
  <c r="N40" i="20" a="1"/>
  <c r="AK37" i="20" a="1"/>
  <c r="P26" i="20" a="1"/>
  <c r="T33" i="20" a="1"/>
  <c r="W10" i="20" a="1"/>
  <c r="AF18" i="20" a="1"/>
  <c r="AN27" i="20" a="1"/>
  <c r="Y21" i="20" a="1"/>
  <c r="V20" i="20" a="1"/>
  <c r="AJ32" i="20" a="1"/>
  <c r="AC24" i="20" a="1"/>
  <c r="AM35" i="20" a="1"/>
  <c r="Q32" i="20" a="1"/>
  <c r="AI35" i="20" a="1"/>
  <c r="R5" i="20" a="1"/>
  <c r="AL10" i="20" a="1"/>
  <c r="Y23" i="20" a="1"/>
  <c r="AH27" i="20" a="1"/>
  <c r="AK14" i="20" a="1"/>
  <c r="AD12" i="20" a="1"/>
  <c r="M10" i="20" a="1"/>
  <c r="Q28" i="20" a="1"/>
  <c r="AI18" i="20" a="1"/>
  <c r="T18" i="20" a="1"/>
  <c r="AI30" i="20" a="1"/>
  <c r="AN30" i="20" a="1"/>
  <c r="AE24" i="20" a="1"/>
  <c r="S19" i="20" a="1"/>
  <c r="T35" i="20" a="1"/>
  <c r="X5" i="20" a="1"/>
  <c r="Y31" i="20" a="1"/>
  <c r="AI16" i="20" a="1"/>
  <c r="R27" i="20" a="1"/>
  <c r="M17" i="20" a="1"/>
  <c r="M17" i="20" l="1"/>
  <c r="R27" i="20"/>
  <c r="AI16" i="20"/>
  <c r="Y31" i="20"/>
  <c r="X5" i="20"/>
  <c r="T35" i="20"/>
  <c r="S19" i="20"/>
  <c r="AE24" i="20"/>
  <c r="X3" i="27" s="1"/>
  <c r="AN30" i="20"/>
  <c r="AD12" i="27" s="1"/>
  <c r="AI30" i="20"/>
  <c r="AD7" i="27" s="1"/>
  <c r="T18" i="20"/>
  <c r="AI18" i="20"/>
  <c r="R7" i="27" s="1"/>
  <c r="Q28" i="20"/>
  <c r="M10" i="20"/>
  <c r="AD12" i="20"/>
  <c r="L2" i="27" s="1"/>
  <c r="AK14" i="20"/>
  <c r="N9" i="27" s="1"/>
  <c r="AH27" i="20"/>
  <c r="Y23" i="20"/>
  <c r="AL10" i="20"/>
  <c r="J10" i="27" s="1"/>
  <c r="R5" i="20"/>
  <c r="AI35" i="20"/>
  <c r="AI7" i="27" s="1"/>
  <c r="Q32" i="20"/>
  <c r="AM35" i="20"/>
  <c r="AI11" i="27" s="1"/>
  <c r="AC24" i="20"/>
  <c r="AJ32" i="20"/>
  <c r="V20" i="20"/>
  <c r="Y21" i="20"/>
  <c r="AN27" i="20"/>
  <c r="AF18" i="20"/>
  <c r="R4" i="27" s="1"/>
  <c r="W10" i="20"/>
  <c r="T33" i="20"/>
  <c r="P26" i="20"/>
  <c r="AK37" i="20"/>
  <c r="N40" i="20"/>
  <c r="AH5" i="20"/>
  <c r="E6" i="27" s="1"/>
  <c r="AA32" i="20"/>
  <c r="P6" i="20"/>
  <c r="AO24" i="20"/>
  <c r="X13" i="27" s="1"/>
  <c r="AG32" i="20"/>
  <c r="AF27" i="20"/>
  <c r="L4" i="20"/>
  <c r="AK41" i="20"/>
  <c r="AK7" i="20"/>
  <c r="H9" i="27" s="1"/>
  <c r="AG25" i="20"/>
  <c r="Y5" i="27" s="1"/>
  <c r="Q19" i="20"/>
  <c r="AD5" i="20"/>
  <c r="E2" i="27" s="1"/>
  <c r="P29" i="20"/>
  <c r="M35" i="20"/>
  <c r="P8" i="20"/>
  <c r="N36" i="20"/>
  <c r="Z17" i="20"/>
  <c r="K22" i="20"/>
  <c r="AO21" i="20"/>
  <c r="AD9" i="20"/>
  <c r="I2" i="27" s="1"/>
  <c r="R39" i="20"/>
  <c r="AL15" i="20"/>
  <c r="O10" i="27" s="1"/>
  <c r="AF20" i="20"/>
  <c r="T4" i="27" s="1"/>
  <c r="K2" i="20"/>
  <c r="O6" i="20"/>
  <c r="L7" i="20"/>
  <c r="Y13" i="20"/>
  <c r="V39" i="20"/>
  <c r="Q26" i="20"/>
  <c r="Q38" i="20"/>
  <c r="V7" i="20"/>
  <c r="AD8" i="20"/>
  <c r="G2" i="27" s="1"/>
  <c r="Q13" i="20"/>
  <c r="AM32" i="20"/>
  <c r="X24" i="20"/>
  <c r="U10" i="20"/>
  <c r="R16" i="20"/>
  <c r="AC19" i="20"/>
  <c r="AH14" i="20"/>
  <c r="N6" i="27" s="1"/>
  <c r="AN23" i="20"/>
  <c r="W12" i="27" s="1"/>
  <c r="J19" i="20"/>
  <c r="S13" i="20"/>
  <c r="Y27" i="20"/>
  <c r="K9" i="20"/>
  <c r="V17" i="20"/>
  <c r="AE33" i="20"/>
  <c r="AG3" i="27" s="1"/>
  <c r="AC15" i="20"/>
  <c r="R28" i="20"/>
  <c r="L25" i="20"/>
  <c r="AG22" i="20"/>
  <c r="V5" i="27" s="1"/>
  <c r="AF11" i="20"/>
  <c r="K4" i="27" s="1"/>
  <c r="L9" i="20"/>
  <c r="N37" i="20"/>
  <c r="AF19" i="20"/>
  <c r="S4" i="27" s="1"/>
  <c r="AI3" i="20"/>
  <c r="C7" i="27" s="1"/>
  <c r="AA16" i="20"/>
  <c r="AI40" i="20"/>
  <c r="AN7" i="27" s="1"/>
  <c r="Q14" i="20"/>
  <c r="V19" i="20"/>
  <c r="Y39" i="20"/>
  <c r="AE39" i="20"/>
  <c r="AM3" i="27" s="1"/>
  <c r="AD22" i="20"/>
  <c r="V2" i="27" s="1"/>
  <c r="L10" i="20"/>
  <c r="T9" i="20"/>
  <c r="AN8" i="20"/>
  <c r="G12" i="27" s="1"/>
  <c r="V32" i="20"/>
  <c r="AC22" i="20"/>
  <c r="AL37" i="20"/>
  <c r="K12" i="20"/>
  <c r="AL31" i="20"/>
  <c r="AE10" i="27" s="1"/>
  <c r="X31" i="20"/>
  <c r="AD36" i="20"/>
  <c r="AJ2" i="27" s="1"/>
  <c r="AK9" i="20"/>
  <c r="I9" i="27" s="1"/>
  <c r="T27" i="20"/>
  <c r="T32" i="20"/>
  <c r="U33" i="20"/>
  <c r="X25" i="20"/>
  <c r="M38" i="20"/>
  <c r="AM8" i="20"/>
  <c r="G11" i="27" s="1"/>
  <c r="W28" i="20"/>
  <c r="Z25" i="20"/>
  <c r="Y19" i="20"/>
  <c r="L31" i="20"/>
  <c r="AD28" i="20"/>
  <c r="AB2" i="27" s="1"/>
  <c r="W40" i="20"/>
  <c r="Q8" i="20"/>
  <c r="V10" i="20"/>
  <c r="AC12" i="20"/>
  <c r="AG41" i="20"/>
  <c r="AL29" i="20"/>
  <c r="AC10" i="27" s="1"/>
  <c r="N19" i="20"/>
  <c r="AA8" i="20"/>
  <c r="K10" i="20"/>
  <c r="W11" i="20"/>
  <c r="V35" i="20"/>
  <c r="L29" i="20"/>
  <c r="AA35" i="20"/>
  <c r="L36" i="20"/>
  <c r="L34" i="20"/>
  <c r="R15" i="20"/>
  <c r="M32" i="20"/>
  <c r="AH8" i="20"/>
  <c r="G6" i="27" s="1"/>
  <c r="AO2" i="20"/>
  <c r="B13" i="27" s="1"/>
  <c r="AM20" i="20"/>
  <c r="T11" i="27" s="1"/>
  <c r="AK20" i="20"/>
  <c r="T9" i="27" s="1"/>
  <c r="K21" i="20"/>
  <c r="Q25" i="20"/>
  <c r="AF37" i="20"/>
  <c r="O26" i="20"/>
  <c r="AF4" i="20"/>
  <c r="D4" i="27" s="1"/>
  <c r="AK39" i="20"/>
  <c r="AM9" i="27" s="1"/>
  <c r="M7" i="20"/>
  <c r="P12" i="20"/>
  <c r="Y11" i="20"/>
  <c r="AA14" i="20"/>
  <c r="Z32" i="20"/>
  <c r="O18" i="20"/>
  <c r="AC7" i="20"/>
  <c r="J5" i="20"/>
  <c r="AO11" i="20"/>
  <c r="K13" i="27" s="1"/>
  <c r="AC21" i="20"/>
  <c r="AB14" i="20"/>
  <c r="AI34" i="20"/>
  <c r="AH7" i="27" s="1"/>
  <c r="AA23" i="20"/>
  <c r="K41" i="20"/>
  <c r="Z9" i="20"/>
  <c r="AI6" i="20"/>
  <c r="F7" i="27" s="1"/>
  <c r="AF17" i="20"/>
  <c r="M14" i="20"/>
  <c r="AO18" i="20"/>
  <c r="R13" i="27" s="1"/>
  <c r="AM14" i="20"/>
  <c r="N11" i="27" s="1"/>
  <c r="L38" i="20"/>
  <c r="Y24" i="20"/>
  <c r="L24" i="20"/>
  <c r="X38" i="20"/>
  <c r="P25" i="20"/>
  <c r="Q30" i="20"/>
  <c r="AB40" i="20"/>
  <c r="AA7" i="20"/>
  <c r="AO28" i="20"/>
  <c r="AB13" i="27" s="1"/>
  <c r="AK18" i="20"/>
  <c r="R9" i="27" s="1"/>
  <c r="AG36" i="20"/>
  <c r="AJ5" i="27" s="1"/>
  <c r="K37" i="20"/>
  <c r="AE7" i="20"/>
  <c r="H3" i="27" s="1"/>
  <c r="AE5" i="20"/>
  <c r="E3" i="27" s="1"/>
  <c r="X36" i="20"/>
  <c r="W29" i="20"/>
  <c r="U7" i="20"/>
  <c r="AK21" i="20"/>
  <c r="T24" i="20"/>
  <c r="AD10" i="20"/>
  <c r="J2" i="27" s="1"/>
  <c r="T15" i="20"/>
  <c r="AL34" i="20"/>
  <c r="AH10" i="27" s="1"/>
  <c r="AJ21" i="20"/>
  <c r="T30" i="20"/>
  <c r="R3" i="20"/>
  <c r="AJ3" i="20"/>
  <c r="C8" i="27" s="1"/>
  <c r="V40" i="20"/>
  <c r="U18" i="20"/>
  <c r="K14" i="20"/>
  <c r="AA33" i="20"/>
  <c r="AA27" i="20"/>
  <c r="AE18" i="20"/>
  <c r="R3" i="27" s="1"/>
  <c r="AO27" i="20"/>
  <c r="AI15" i="20"/>
  <c r="O7" i="27" s="1"/>
  <c r="Y3" i="20"/>
  <c r="AC2" i="20"/>
  <c r="AD33" i="20"/>
  <c r="AG2" i="27" s="1"/>
  <c r="AF25" i="20"/>
  <c r="Y4" i="27" s="1"/>
  <c r="K18" i="20"/>
  <c r="AM37" i="20"/>
  <c r="AI39" i="20"/>
  <c r="AM7" i="27" s="1"/>
  <c r="M18" i="20"/>
  <c r="R12" i="20"/>
  <c r="O41" i="20"/>
  <c r="AK12" i="20"/>
  <c r="L9" i="27" s="1"/>
  <c r="AN24" i="20"/>
  <c r="X12" i="27" s="1"/>
  <c r="AA5" i="20"/>
  <c r="K26" i="20"/>
  <c r="X17" i="20"/>
  <c r="AF26" i="20"/>
  <c r="AN34" i="20"/>
  <c r="AH12" i="27" s="1"/>
  <c r="W35" i="20"/>
  <c r="AA24" i="20"/>
  <c r="AC36" i="20"/>
  <c r="T25" i="20"/>
  <c r="Q6" i="20"/>
  <c r="N21" i="20"/>
  <c r="AA29" i="20"/>
  <c r="R7" i="20"/>
  <c r="W14" i="20"/>
  <c r="AB13" i="20"/>
  <c r="AA19" i="20"/>
  <c r="AD38" i="20"/>
  <c r="AL2" i="27" s="1"/>
  <c r="AJ4" i="20"/>
  <c r="D8" i="27" s="1"/>
  <c r="S37" i="20"/>
  <c r="AA13" i="20"/>
  <c r="AD27" i="20"/>
  <c r="V24" i="20"/>
  <c r="O4" i="20"/>
  <c r="T21" i="20"/>
  <c r="AD24" i="20"/>
  <c r="X2" i="27" s="1"/>
  <c r="R23" i="20"/>
  <c r="T11" i="20"/>
  <c r="Y20" i="20"/>
  <c r="L13" i="20"/>
  <c r="AO3" i="20"/>
  <c r="C13" i="27" s="1"/>
  <c r="AB30" i="20"/>
  <c r="Y5" i="20"/>
  <c r="AF5" i="20"/>
  <c r="E4" i="27" s="1"/>
  <c r="N8" i="20"/>
  <c r="Q17" i="20"/>
  <c r="M21" i="20"/>
  <c r="AB25" i="20"/>
  <c r="S11" i="20"/>
  <c r="AC33" i="20"/>
  <c r="AF9" i="20"/>
  <c r="I4" i="27" s="1"/>
  <c r="P24" i="20"/>
  <c r="AD17" i="20"/>
  <c r="Y41" i="20"/>
  <c r="AL4" i="20"/>
  <c r="D10" i="27" s="1"/>
  <c r="AA28" i="20"/>
  <c r="AI13" i="20"/>
  <c r="M7" i="27" s="1"/>
  <c r="AB12" i="20"/>
  <c r="L35" i="20"/>
  <c r="AM11" i="20"/>
  <c r="K11" i="27" s="1"/>
  <c r="S38" i="20"/>
  <c r="AK22" i="20"/>
  <c r="V9" i="27" s="1"/>
  <c r="AB41" i="20"/>
  <c r="V16" i="20"/>
  <c r="AL11" i="20"/>
  <c r="K10" i="27" s="1"/>
  <c r="R2" i="20"/>
  <c r="AD40" i="20"/>
  <c r="AN2" i="27" s="1"/>
  <c r="AN14" i="20"/>
  <c r="N12" i="27" s="1"/>
  <c r="W25" i="20"/>
  <c r="L32" i="20"/>
  <c r="AG9" i="20"/>
  <c r="I5" i="27" s="1"/>
  <c r="L26" i="20"/>
  <c r="AM22" i="20"/>
  <c r="V11" i="27" s="1"/>
  <c r="AI32" i="20"/>
  <c r="AE23" i="20"/>
  <c r="W3" i="27" s="1"/>
  <c r="V9" i="20"/>
  <c r="R10" i="20"/>
  <c r="AF6" i="20"/>
  <c r="F4" i="27" s="1"/>
  <c r="R34" i="20"/>
  <c r="X7" i="20"/>
  <c r="J33" i="20"/>
  <c r="AD19" i="20"/>
  <c r="S2" i="27" s="1"/>
  <c r="AA10" i="20"/>
  <c r="J26" i="20"/>
  <c r="AB24" i="20"/>
  <c r="Q27" i="20"/>
  <c r="AE36" i="20"/>
  <c r="AJ3" i="27" s="1"/>
  <c r="Z18" i="20"/>
  <c r="S5" i="20"/>
  <c r="Y32" i="20"/>
  <c r="AD20" i="20"/>
  <c r="T2" i="27" s="1"/>
  <c r="K6" i="20"/>
  <c r="J40" i="20"/>
  <c r="AC38" i="20"/>
  <c r="AE16" i="20"/>
  <c r="N27" i="20"/>
  <c r="Y25" i="20"/>
  <c r="AK19" i="20"/>
  <c r="S9" i="27" s="1"/>
  <c r="R17" i="20"/>
  <c r="AA30" i="20"/>
  <c r="AA31" i="20"/>
  <c r="V23" i="20"/>
  <c r="Z27" i="20"/>
  <c r="AA18" i="20"/>
  <c r="R26" i="20"/>
  <c r="AK16" i="20"/>
  <c r="AJ20" i="20"/>
  <c r="T8" i="27" s="1"/>
  <c r="N24" i="20"/>
  <c r="AE3" i="20"/>
  <c r="C3" i="27" s="1"/>
  <c r="AA26" i="20"/>
  <c r="J28" i="20"/>
  <c r="AD7" i="20"/>
  <c r="H2" i="27" s="1"/>
  <c r="Y40" i="20"/>
  <c r="O8" i="20"/>
  <c r="O34" i="20"/>
  <c r="T20" i="20"/>
  <c r="P41" i="20"/>
  <c r="P18" i="20"/>
  <c r="P37" i="20"/>
  <c r="AI5" i="20"/>
  <c r="E7" i="27" s="1"/>
  <c r="U5" i="20"/>
  <c r="AG8" i="20"/>
  <c r="G5" i="27" s="1"/>
  <c r="AA17" i="20"/>
  <c r="AF38" i="20"/>
  <c r="AL4" i="27" s="1"/>
  <c r="J4" i="20"/>
  <c r="X26" i="20"/>
  <c r="AI8" i="20"/>
  <c r="G7" i="27" s="1"/>
  <c r="AO6" i="20"/>
  <c r="F13" i="27" s="1"/>
  <c r="AD3" i="20"/>
  <c r="C2" i="27" s="1"/>
  <c r="X35" i="20"/>
  <c r="AO22" i="20"/>
  <c r="V13" i="27" s="1"/>
  <c r="AC14" i="20"/>
  <c r="AO13" i="20"/>
  <c r="M13" i="27" s="1"/>
  <c r="AF22" i="20"/>
  <c r="V4" i="27" s="1"/>
  <c r="P28" i="20"/>
  <c r="P10" i="20"/>
  <c r="AO12" i="20"/>
  <c r="L13" i="27" s="1"/>
  <c r="AE34" i="20"/>
  <c r="AH3" i="27" s="1"/>
  <c r="AK32" i="20"/>
  <c r="N30" i="20"/>
  <c r="AK31" i="20"/>
  <c r="AE9" i="27" s="1"/>
  <c r="M25" i="20"/>
  <c r="AG23" i="20"/>
  <c r="W5" i="27" s="1"/>
  <c r="K3" i="20"/>
  <c r="AD37" i="20"/>
  <c r="AO38" i="20"/>
  <c r="AL13" i="27" s="1"/>
  <c r="AD25" i="20"/>
  <c r="Y2" i="27" s="1"/>
  <c r="W33" i="20"/>
  <c r="K30" i="20"/>
  <c r="AF34" i="20"/>
  <c r="AH4" i="27" s="1"/>
  <c r="AF35" i="20"/>
  <c r="AI4" i="27" s="1"/>
  <c r="O25" i="20"/>
  <c r="Z19" i="20"/>
  <c r="K32" i="20"/>
  <c r="Q40" i="20"/>
  <c r="K27" i="20"/>
  <c r="AM18" i="20"/>
  <c r="R11" i="27" s="1"/>
  <c r="W31" i="20"/>
  <c r="AK23" i="20"/>
  <c r="W9" i="27" s="1"/>
  <c r="AC39" i="20"/>
  <c r="AJ36" i="20"/>
  <c r="AJ8" i="27" s="1"/>
  <c r="N33" i="20"/>
  <c r="AC40" i="20"/>
  <c r="AD39" i="20"/>
  <c r="AM2" i="27" s="1"/>
  <c r="AB9" i="20"/>
  <c r="AI9" i="20"/>
  <c r="I7" i="27" s="1"/>
  <c r="R41" i="20"/>
  <c r="AL13" i="20"/>
  <c r="M10" i="27" s="1"/>
  <c r="T14" i="20"/>
  <c r="J31" i="20"/>
  <c r="AG13" i="20"/>
  <c r="M5" i="27" s="1"/>
  <c r="X21" i="20"/>
  <c r="O3" i="20"/>
  <c r="S17" i="20"/>
  <c r="P27" i="20"/>
  <c r="AB22" i="20"/>
  <c r="R11" i="20"/>
  <c r="AL20" i="20"/>
  <c r="T10" i="27" s="1"/>
  <c r="Y35" i="20"/>
  <c r="AN29" i="20"/>
  <c r="AC12" i="27" s="1"/>
  <c r="AA20" i="20"/>
  <c r="AL33" i="20"/>
  <c r="AG10" i="27" s="1"/>
  <c r="AA2" i="20"/>
  <c r="AG37" i="20"/>
  <c r="AO8" i="20"/>
  <c r="G13" i="27" s="1"/>
  <c r="L18" i="20"/>
  <c r="AJ9" i="20"/>
  <c r="I8" i="27" s="1"/>
  <c r="AN6" i="20"/>
  <c r="F12" i="27" s="1"/>
  <c r="AF29" i="20"/>
  <c r="AC4" i="27" s="1"/>
  <c r="Q7" i="20"/>
  <c r="M40" i="20"/>
  <c r="W20" i="20"/>
  <c r="L37" i="20"/>
  <c r="AB16" i="20"/>
  <c r="AI24" i="20"/>
  <c r="X7" i="27" s="1"/>
  <c r="Y37" i="20"/>
  <c r="AJ15" i="20"/>
  <c r="O8" i="27" s="1"/>
  <c r="AG28" i="20"/>
  <c r="AB5" i="27" s="1"/>
  <c r="AM16" i="20"/>
  <c r="W15" i="20"/>
  <c r="AB6" i="20"/>
  <c r="AL2" i="20"/>
  <c r="B10" i="27" s="1"/>
  <c r="Y34" i="20"/>
  <c r="R37" i="20"/>
  <c r="AM41" i="20"/>
  <c r="W27" i="20"/>
  <c r="X10" i="20"/>
  <c r="T29" i="20"/>
  <c r="U19" i="20"/>
  <c r="K17" i="20"/>
  <c r="M16" i="20"/>
  <c r="Q35" i="20"/>
  <c r="AM7" i="20"/>
  <c r="H11" i="27" s="1"/>
  <c r="AL14" i="20"/>
  <c r="N10" i="27" s="1"/>
  <c r="AO19" i="20"/>
  <c r="S13" i="27" s="1"/>
  <c r="L11" i="20"/>
  <c r="AO33" i="20"/>
  <c r="AG13" i="27" s="1"/>
  <c r="M29" i="20"/>
  <c r="L2" i="20"/>
  <c r="W37" i="20"/>
  <c r="AL28" i="20"/>
  <c r="AB10" i="27" s="1"/>
  <c r="AF32" i="20"/>
  <c r="AH2" i="20"/>
  <c r="B6" i="27" s="1"/>
  <c r="AB26" i="20"/>
  <c r="Z38" i="20"/>
  <c r="M26" i="20"/>
  <c r="AN32" i="20"/>
  <c r="U24" i="20"/>
  <c r="Y38" i="20"/>
  <c r="AL23" i="20"/>
  <c r="W10" i="27" s="1"/>
  <c r="AH33" i="20"/>
  <c r="AG6" i="27" s="1"/>
  <c r="AD18" i="20"/>
  <c r="R2" i="27" s="1"/>
  <c r="V15" i="20"/>
  <c r="AE29" i="20"/>
  <c r="AC3" i="27" s="1"/>
  <c r="AH37" i="20"/>
  <c r="O22" i="20"/>
  <c r="AM25" i="20"/>
  <c r="Y11" i="27" s="1"/>
  <c r="K34" i="20"/>
  <c r="P2" i="20"/>
  <c r="M39" i="20"/>
  <c r="S35" i="20"/>
  <c r="N34" i="20"/>
  <c r="AK11" i="20"/>
  <c r="K9" i="27" s="1"/>
  <c r="L5" i="20"/>
  <c r="U25" i="20"/>
  <c r="M11" i="20"/>
  <c r="AG20" i="20"/>
  <c r="T5" i="27" s="1"/>
  <c r="T16" i="20"/>
  <c r="U9" i="20"/>
  <c r="P38" i="20"/>
  <c r="AE38" i="20"/>
  <c r="AL3" i="27" s="1"/>
  <c r="Z29" i="20"/>
  <c r="AG14" i="20"/>
  <c r="N5" i="27" s="1"/>
  <c r="AH36" i="20"/>
  <c r="AJ6" i="27" s="1"/>
  <c r="AJ25" i="20"/>
  <c r="Y8" i="27" s="1"/>
  <c r="S40" i="20"/>
  <c r="K23" i="20"/>
  <c r="S41" i="20"/>
  <c r="M34" i="20"/>
  <c r="Y16" i="20"/>
  <c r="U12" i="20"/>
  <c r="S24" i="20"/>
  <c r="K16" i="20"/>
  <c r="Q34" i="20"/>
  <c r="K36" i="20"/>
  <c r="AB23" i="20"/>
  <c r="Y6" i="20"/>
  <c r="R38" i="20"/>
  <c r="S25" i="20"/>
  <c r="AJ39" i="20"/>
  <c r="AM8" i="27" s="1"/>
  <c r="K13" i="20"/>
  <c r="AN18" i="20"/>
  <c r="R12" i="27" s="1"/>
  <c r="AG34" i="20"/>
  <c r="AH5" i="27" s="1"/>
  <c r="P7" i="20"/>
  <c r="X28" i="20"/>
  <c r="AG26" i="20"/>
  <c r="AK25" i="20"/>
  <c r="Y9" i="27" s="1"/>
  <c r="AM19" i="20"/>
  <c r="S11" i="27" s="1"/>
  <c r="M4" i="20"/>
  <c r="T23" i="20"/>
  <c r="U23" i="20"/>
  <c r="AJ16" i="20"/>
  <c r="AO26" i="20"/>
  <c r="T41" i="20"/>
  <c r="AI21" i="20"/>
  <c r="O21" i="20"/>
  <c r="J36" i="20"/>
  <c r="P39" i="20"/>
  <c r="AH16" i="20"/>
  <c r="AB28" i="20"/>
  <c r="V12" i="20"/>
  <c r="AE8" i="20"/>
  <c r="G3" i="27" s="1"/>
  <c r="P22" i="20"/>
  <c r="W13" i="20"/>
  <c r="AF28" i="20"/>
  <c r="AB4" i="27" s="1"/>
  <c r="AN5" i="20"/>
  <c r="E12" i="27" s="1"/>
  <c r="AG33" i="20"/>
  <c r="AG5" i="27" s="1"/>
  <c r="S23" i="20"/>
  <c r="Z22" i="20"/>
  <c r="AL3" i="20"/>
  <c r="C10" i="27" s="1"/>
  <c r="Z5" i="20"/>
  <c r="Z14" i="20"/>
  <c r="AN33" i="20"/>
  <c r="AG12" i="27" s="1"/>
  <c r="V3" i="20"/>
  <c r="AF39" i="20"/>
  <c r="AM4" i="27" s="1"/>
  <c r="N23" i="20"/>
  <c r="T13" i="20"/>
  <c r="AK2" i="20"/>
  <c r="B9" i="27" s="1"/>
  <c r="AA25" i="20"/>
  <c r="S28" i="20"/>
  <c r="O15" i="20"/>
  <c r="U32" i="20"/>
  <c r="V41" i="20"/>
  <c r="AF10" i="20"/>
  <c r="J4" i="27" s="1"/>
  <c r="AB21" i="20"/>
  <c r="AH25" i="20"/>
  <c r="Y6" i="27" s="1"/>
  <c r="Z26" i="20"/>
  <c r="AG5" i="20"/>
  <c r="E5" i="27" s="1"/>
  <c r="AI27" i="20"/>
  <c r="J27" i="20"/>
  <c r="AN2" i="20"/>
  <c r="B12" i="27" s="1"/>
  <c r="Y30" i="20"/>
  <c r="AD30" i="20"/>
  <c r="AD2" i="27" s="1"/>
  <c r="N39" i="20"/>
  <c r="AJ33" i="20"/>
  <c r="AG8" i="27" s="1"/>
  <c r="V38" i="20"/>
  <c r="AN37" i="20"/>
  <c r="M27" i="20"/>
  <c r="AG27" i="20"/>
  <c r="L19" i="20"/>
  <c r="AE6" i="20"/>
  <c r="F3" i="27" s="1"/>
  <c r="Z28" i="20"/>
  <c r="T36" i="20"/>
  <c r="AM33" i="20"/>
  <c r="AG11" i="27" s="1"/>
  <c r="AK38" i="20"/>
  <c r="AL9" i="27" s="1"/>
  <c r="AN20" i="20"/>
  <c r="T12" i="27" s="1"/>
  <c r="T31" i="20"/>
  <c r="Y14" i="20"/>
  <c r="AN39" i="20"/>
  <c r="AM12" i="27" s="1"/>
  <c r="AD35" i="20"/>
  <c r="AI2" i="27" s="1"/>
  <c r="AM28" i="20"/>
  <c r="AB11" i="27" s="1"/>
  <c r="T19" i="20"/>
  <c r="AJ40" i="20"/>
  <c r="AN8" i="27" s="1"/>
  <c r="AH6" i="20"/>
  <c r="F6" i="27" s="1"/>
  <c r="AM5" i="20"/>
  <c r="E11" i="27" s="1"/>
  <c r="W7" i="20"/>
  <c r="AB19" i="20"/>
  <c r="AJ10" i="20"/>
  <c r="J8" i="27" s="1"/>
  <c r="AN15" i="20"/>
  <c r="O12" i="27" s="1"/>
  <c r="M2" i="20"/>
  <c r="Y18" i="20"/>
  <c r="S32" i="20"/>
  <c r="AA3" i="20"/>
  <c r="AD14" i="20"/>
  <c r="N2" i="27" s="1"/>
  <c r="AF41" i="20"/>
  <c r="AN16" i="20"/>
  <c r="J34" i="20"/>
  <c r="T12" i="20"/>
  <c r="AJ8" i="20"/>
  <c r="G8" i="27" s="1"/>
  <c r="X11" i="20"/>
  <c r="AO37" i="20"/>
  <c r="P34" i="20"/>
  <c r="AO17" i="20"/>
  <c r="AI20" i="20"/>
  <c r="T7" i="27" s="1"/>
  <c r="AL40" i="20"/>
  <c r="AN10" i="27" s="1"/>
  <c r="W36" i="20"/>
  <c r="AH28" i="20"/>
  <c r="AB6" i="27" s="1"/>
  <c r="AJ38" i="20"/>
  <c r="AL8" i="27" s="1"/>
  <c r="AN31" i="20"/>
  <c r="AE12" i="27" s="1"/>
  <c r="S15" i="20"/>
  <c r="AA4" i="20"/>
  <c r="K40" i="20"/>
  <c r="AL25" i="20"/>
  <c r="Y10" i="27" s="1"/>
  <c r="AA40" i="20"/>
  <c r="N14" i="20"/>
  <c r="AM15" i="20"/>
  <c r="O11" i="27" s="1"/>
  <c r="AL8" i="20"/>
  <c r="G10" i="27" s="1"/>
  <c r="AE28" i="20"/>
  <c r="AB3" i="27" s="1"/>
  <c r="AG35" i="20"/>
  <c r="AI5" i="27" s="1"/>
  <c r="P21" i="20"/>
  <c r="V28" i="20"/>
  <c r="AK24" i="20"/>
  <c r="X9" i="27" s="1"/>
  <c r="AO32" i="20"/>
  <c r="T17" i="20"/>
  <c r="AE11" i="20"/>
  <c r="K3" i="27" s="1"/>
  <c r="Q15" i="20"/>
  <c r="W12" i="20"/>
  <c r="AG21" i="20"/>
  <c r="W4" i="20"/>
  <c r="J37" i="20"/>
  <c r="AN28" i="20"/>
  <c r="AB12" i="27" s="1"/>
  <c r="AA9" i="20"/>
  <c r="AN3" i="20"/>
  <c r="C12" i="27" s="1"/>
  <c r="AC41" i="20"/>
  <c r="AJ17" i="20"/>
  <c r="AL41" i="20"/>
  <c r="AM17" i="20"/>
  <c r="AK17" i="20"/>
  <c r="J11" i="20"/>
  <c r="L21" i="20"/>
  <c r="AB17" i="20"/>
  <c r="K33" i="20"/>
  <c r="AJ29" i="20"/>
  <c r="AC8" i="27" s="1"/>
  <c r="AJ7" i="20"/>
  <c r="H8" i="27" s="1"/>
  <c r="AG24" i="20"/>
  <c r="X5" i="27" s="1"/>
  <c r="P19" i="20"/>
  <c r="AO29" i="20"/>
  <c r="AC13" i="27" s="1"/>
  <c r="AN9" i="20"/>
  <c r="I12" i="27" s="1"/>
  <c r="J2" i="20"/>
  <c r="AL18" i="20"/>
  <c r="R10" i="27" s="1"/>
  <c r="V4" i="20"/>
  <c r="AL27" i="20"/>
  <c r="X9" i="20"/>
  <c r="O28" i="20"/>
  <c r="AF36" i="20"/>
  <c r="AJ4" i="27" s="1"/>
  <c r="P4" i="20"/>
  <c r="AA12" i="20"/>
  <c r="U16" i="20"/>
  <c r="AK4" i="20"/>
  <c r="D9" i="27" s="1"/>
  <c r="Q22" i="20"/>
  <c r="Z10" i="20"/>
  <c r="AD31" i="20"/>
  <c r="AE2" i="27" s="1"/>
  <c r="P31" i="20"/>
  <c r="U35" i="20"/>
  <c r="AE27" i="20"/>
  <c r="AK36" i="20"/>
  <c r="AJ9" i="27" s="1"/>
  <c r="W21" i="20"/>
  <c r="AC34" i="20"/>
  <c r="AF31" i="20"/>
  <c r="AE4" i="27" s="1"/>
  <c r="S10" i="20"/>
  <c r="AH39" i="20"/>
  <c r="AM6" i="27" s="1"/>
  <c r="R13" i="20"/>
  <c r="AG17" i="20"/>
  <c r="U31" i="20"/>
  <c r="S30" i="20"/>
  <c r="S3" i="20"/>
  <c r="AC30" i="20"/>
  <c r="S9" i="20"/>
  <c r="L3" i="20"/>
  <c r="J7" i="20"/>
  <c r="AD34" i="20"/>
  <c r="AH2" i="27" s="1"/>
  <c r="AG4" i="20"/>
  <c r="D5" i="27" s="1"/>
  <c r="AM13" i="20"/>
  <c r="M11" i="27" s="1"/>
  <c r="AM26" i="20"/>
  <c r="V21" i="20"/>
  <c r="X3" i="20"/>
  <c r="V27" i="20"/>
  <c r="AK28" i="20"/>
  <c r="AB9" i="27" s="1"/>
  <c r="Z6" i="20"/>
  <c r="AM40" i="20"/>
  <c r="AN11" i="27" s="1"/>
  <c r="O13" i="20"/>
  <c r="N6" i="20"/>
  <c r="AN35" i="20"/>
  <c r="AI12" i="27" s="1"/>
  <c r="S7" i="20"/>
  <c r="Z11" i="20"/>
  <c r="AO23" i="20"/>
  <c r="W13" i="27" s="1"/>
  <c r="J16" i="20"/>
  <c r="AE31" i="20"/>
  <c r="AE3" i="27" s="1"/>
  <c r="AF21" i="20"/>
  <c r="T7" i="20"/>
  <c r="AH13" i="20"/>
  <c r="M6" i="27" s="1"/>
  <c r="AK5" i="20"/>
  <c r="E9" i="27" s="1"/>
  <c r="M20" i="20"/>
  <c r="AO7" i="20"/>
  <c r="H13" i="27" s="1"/>
  <c r="AJ22" i="20"/>
  <c r="V8" i="27" s="1"/>
  <c r="Z13" i="20"/>
  <c r="P35" i="20"/>
  <c r="T3" i="20"/>
  <c r="W18" i="20"/>
  <c r="AC9" i="20"/>
  <c r="J17" i="20"/>
  <c r="O20" i="20"/>
  <c r="T6" i="20"/>
  <c r="U13" i="20"/>
  <c r="Q4" i="20"/>
  <c r="AH7" i="20"/>
  <c r="H6" i="27" s="1"/>
  <c r="T28" i="20"/>
  <c r="AG2" i="20"/>
  <c r="B5" i="27" s="1"/>
  <c r="S27" i="20"/>
  <c r="AE17" i="20"/>
  <c r="L12" i="20"/>
  <c r="AB11" i="20"/>
  <c r="AN41" i="20"/>
  <c r="X27" i="20"/>
  <c r="J10" i="20"/>
  <c r="M3" i="20"/>
  <c r="P5" i="20"/>
  <c r="AC16" i="20"/>
  <c r="AA34" i="20"/>
  <c r="AC18" i="20"/>
  <c r="J41" i="20"/>
  <c r="AB5" i="20"/>
  <c r="AJ24" i="20"/>
  <c r="X8" i="27" s="1"/>
  <c r="AC23" i="20"/>
  <c r="U26" i="20"/>
  <c r="AE22" i="20"/>
  <c r="V3" i="27" s="1"/>
  <c r="AL9" i="20"/>
  <c r="I10" i="27" s="1"/>
  <c r="X20" i="20"/>
  <c r="AN40" i="20"/>
  <c r="AN12" i="27" s="1"/>
  <c r="M33" i="20"/>
  <c r="AI19" i="20"/>
  <c r="S7" i="27" s="1"/>
  <c r="AO36" i="20"/>
  <c r="AJ13" i="27" s="1"/>
  <c r="Y22" i="20"/>
  <c r="AC10" i="20"/>
  <c r="N31" i="20"/>
  <c r="AD26" i="20"/>
  <c r="J3" i="20"/>
  <c r="V22" i="20"/>
  <c r="AF23" i="20"/>
  <c r="W4" i="27" s="1"/>
  <c r="AI25" i="20"/>
  <c r="Y7" i="27" s="1"/>
  <c r="Y33" i="20"/>
  <c r="N11" i="20"/>
  <c r="T37" i="20"/>
  <c r="AI36" i="20"/>
  <c r="AJ7" i="27" s="1"/>
  <c r="AB32" i="20"/>
  <c r="P40" i="20"/>
  <c r="Q20" i="20"/>
  <c r="T39" i="20"/>
  <c r="AF40" i="20"/>
  <c r="AN4" i="27" s="1"/>
  <c r="AG18" i="20"/>
  <c r="R5" i="27" s="1"/>
  <c r="U4" i="20"/>
  <c r="AL39" i="20"/>
  <c r="AM10" i="27" s="1"/>
  <c r="L27" i="20"/>
  <c r="Q23" i="20"/>
  <c r="AI23" i="20"/>
  <c r="W7" i="27" s="1"/>
  <c r="AH3" i="20"/>
  <c r="C6" i="27" s="1"/>
  <c r="AE19" i="20"/>
  <c r="S3" i="27" s="1"/>
  <c r="AE32" i="20"/>
  <c r="AH30" i="20"/>
  <c r="AD6" i="27" s="1"/>
  <c r="M28" i="20"/>
  <c r="P3" i="20"/>
  <c r="AL35" i="20"/>
  <c r="AI10" i="27" s="1"/>
  <c r="AL38" i="20"/>
  <c r="AL10" i="27" s="1"/>
  <c r="Q5" i="20"/>
  <c r="AI7" i="20"/>
  <c r="H7" i="27" s="1"/>
  <c r="AF15" i="20"/>
  <c r="O4" i="27" s="1"/>
  <c r="AE21" i="20"/>
  <c r="AK40" i="20"/>
  <c r="AN9" i="27" s="1"/>
  <c r="AG29" i="20"/>
  <c r="AC5" i="27" s="1"/>
  <c r="AC6" i="20"/>
  <c r="T5" i="20"/>
  <c r="AG39" i="20"/>
  <c r="AM5" i="27" s="1"/>
  <c r="K25" i="20"/>
  <c r="AE10" i="20"/>
  <c r="J3" i="27" s="1"/>
  <c r="R31" i="20"/>
  <c r="M24" i="20"/>
  <c r="V33" i="20"/>
  <c r="AB34" i="20"/>
  <c r="V6" i="20"/>
  <c r="K38" i="20"/>
  <c r="J14" i="20"/>
  <c r="X41" i="20"/>
  <c r="AH40" i="20"/>
  <c r="AN6" i="27" s="1"/>
  <c r="AO4" i="20"/>
  <c r="D13" i="27" s="1"/>
  <c r="K8" i="20"/>
  <c r="AK6" i="20"/>
  <c r="F9" i="27" s="1"/>
  <c r="P11" i="20"/>
  <c r="X23" i="20"/>
  <c r="Y28" i="20"/>
  <c r="V31" i="20"/>
  <c r="AE12" i="20"/>
  <c r="L3" i="27" s="1"/>
  <c r="R33" i="20"/>
  <c r="AJ13" i="20"/>
  <c r="M8" i="27" s="1"/>
  <c r="AB10" i="20"/>
  <c r="Z20" i="20"/>
  <c r="AE25" i="20"/>
  <c r="Y3" i="27" s="1"/>
  <c r="AH31" i="20"/>
  <c r="AE6" i="27" s="1"/>
  <c r="AF30" i="20"/>
  <c r="AD4" i="27" s="1"/>
  <c r="O7" i="20"/>
  <c r="M31" i="20"/>
  <c r="S26" i="20"/>
  <c r="J32" i="20"/>
  <c r="AG15" i="20"/>
  <c r="O5" i="27" s="1"/>
  <c r="AD41" i="20"/>
  <c r="U14" i="20"/>
  <c r="AO40" i="20"/>
  <c r="AN13" i="27" s="1"/>
  <c r="O30" i="20"/>
  <c r="V36" i="20"/>
  <c r="V25" i="20"/>
  <c r="AG6" i="20"/>
  <c r="F5" i="27" s="1"/>
  <c r="AL24" i="20"/>
  <c r="X10" i="27" s="1"/>
  <c r="AF12" i="20"/>
  <c r="L4" i="27" s="1"/>
  <c r="T8" i="20"/>
  <c r="AJ41" i="20"/>
  <c r="Q36" i="20"/>
  <c r="AD6" i="20"/>
  <c r="F2" i="27" s="1"/>
  <c r="AC13" i="20"/>
  <c r="AE35" i="20"/>
  <c r="AI3" i="27" s="1"/>
  <c r="AJ30" i="20"/>
  <c r="AD8" i="27" s="1"/>
  <c r="AO25" i="20"/>
  <c r="Y13" i="27" s="1"/>
  <c r="AM21" i="20"/>
  <c r="Y15" i="20"/>
  <c r="AF13" i="20"/>
  <c r="M4" i="27" s="1"/>
  <c r="N12" i="20"/>
  <c r="AD13" i="20"/>
  <c r="M2" i="27" s="1"/>
  <c r="AK26" i="20"/>
  <c r="U8" i="20"/>
  <c r="AC25" i="20"/>
  <c r="X33" i="20"/>
  <c r="X34" i="20"/>
  <c r="AM4" i="20"/>
  <c r="D11" i="27" s="1"/>
  <c r="AF33" i="20"/>
  <c r="AG4" i="27" s="1"/>
  <c r="AG3" i="20"/>
  <c r="C5" i="27" s="1"/>
  <c r="J25" i="20"/>
  <c r="AC17" i="20"/>
  <c r="L30" i="20"/>
  <c r="Q3" i="20"/>
  <c r="AB38" i="20"/>
  <c r="U27" i="20"/>
  <c r="AJ14" i="20"/>
  <c r="N8" i="27" s="1"/>
  <c r="AC8" i="20"/>
  <c r="AB3" i="20"/>
  <c r="AH20" i="20"/>
  <c r="T6" i="27" s="1"/>
  <c r="AM3" i="20"/>
  <c r="C11" i="27" s="1"/>
  <c r="AO41" i="20"/>
  <c r="AI4" i="20"/>
  <c r="D7" i="27" s="1"/>
  <c r="AC35" i="20"/>
  <c r="R40" i="20"/>
  <c r="AO15" i="20"/>
  <c r="O13" i="27" s="1"/>
  <c r="V18" i="20"/>
  <c r="J35" i="20"/>
  <c r="R9" i="20"/>
  <c r="M22" i="20"/>
  <c r="Z2" i="20"/>
  <c r="M15" i="20"/>
  <c r="O35" i="20"/>
  <c r="AH18" i="20"/>
  <c r="R6" i="27" s="1"/>
  <c r="Z3" i="20"/>
  <c r="AJ12" i="20"/>
  <c r="L8" i="27" s="1"/>
  <c r="W17" i="20"/>
  <c r="R35" i="20"/>
  <c r="Z37" i="20"/>
  <c r="AL32" i="20"/>
  <c r="Z39" i="20"/>
  <c r="P36" i="20"/>
  <c r="J39" i="20"/>
  <c r="S22" i="20"/>
  <c r="N2" i="20"/>
  <c r="S20" i="20"/>
  <c r="W26" i="20"/>
  <c r="AI11" i="20"/>
  <c r="K7" i="27" s="1"/>
  <c r="P30" i="20"/>
  <c r="Q29" i="20"/>
  <c r="S36" i="20"/>
  <c r="X32" i="20"/>
  <c r="J9" i="20"/>
  <c r="S8" i="20"/>
  <c r="J13" i="20"/>
  <c r="X19" i="20"/>
  <c r="AE30" i="20"/>
  <c r="AD3" i="27" s="1"/>
  <c r="U22" i="20"/>
  <c r="Y26" i="20"/>
  <c r="P17" i="20"/>
  <c r="AJ18" i="20"/>
  <c r="R8" i="27" s="1"/>
  <c r="AO35" i="20"/>
  <c r="AI13" i="27" s="1"/>
  <c r="U36" i="20"/>
  <c r="AA15" i="20"/>
  <c r="S31" i="20"/>
  <c r="AN11" i="20"/>
  <c r="K12" i="27" s="1"/>
  <c r="X40" i="20"/>
  <c r="AA22" i="20"/>
  <c r="L39" i="20"/>
  <c r="N38" i="20"/>
  <c r="U38" i="20"/>
  <c r="O40" i="20"/>
  <c r="Q18" i="20"/>
  <c r="O10" i="20"/>
  <c r="U3" i="20"/>
  <c r="AF14" i="20"/>
  <c r="N4" i="27" s="1"/>
  <c r="O31" i="20"/>
  <c r="AB18" i="20"/>
  <c r="Z12" i="20"/>
  <c r="Z34" i="20"/>
  <c r="U28" i="20"/>
  <c r="L28" i="20"/>
  <c r="W6" i="20"/>
  <c r="Q11" i="20"/>
  <c r="AL36" i="20"/>
  <c r="AJ10" i="27" s="1"/>
  <c r="K35" i="20"/>
  <c r="M12" i="20"/>
  <c r="AB33" i="20"/>
  <c r="U41" i="20"/>
  <c r="AN17" i="20"/>
  <c r="N32" i="20"/>
  <c r="U11" i="20"/>
  <c r="AN21" i="20"/>
  <c r="S14" i="20"/>
  <c r="AI33" i="20"/>
  <c r="AG7" i="27" s="1"/>
  <c r="N15" i="20"/>
  <c r="AN19" i="20"/>
  <c r="S12" i="27" s="1"/>
  <c r="X13" i="20"/>
  <c r="Q9" i="20"/>
  <c r="AD4" i="20"/>
  <c r="D2" i="27" s="1"/>
  <c r="L15" i="20"/>
  <c r="AM2" i="20"/>
  <c r="B11" i="27" s="1"/>
  <c r="AG11" i="20"/>
  <c r="K5" i="27" s="1"/>
  <c r="N13" i="20"/>
  <c r="U40" i="20"/>
  <c r="Y9" i="20"/>
  <c r="AF16" i="20"/>
  <c r="W3" i="20"/>
  <c r="J22" i="20"/>
  <c r="Q39" i="20"/>
  <c r="AM30" i="20"/>
  <c r="AD11" i="27" s="1"/>
  <c r="Y10" i="20"/>
  <c r="Y7" i="20"/>
  <c r="AK8" i="20"/>
  <c r="G9" i="27" s="1"/>
  <c r="M41" i="20"/>
  <c r="X14" i="20"/>
  <c r="W39" i="20"/>
  <c r="N16" i="20"/>
  <c r="O38" i="20"/>
  <c r="P13" i="20"/>
  <c r="N20" i="20"/>
  <c r="X2" i="20"/>
  <c r="AF7" i="20"/>
  <c r="H4" i="27" s="1"/>
  <c r="S12" i="20"/>
  <c r="AD16" i="20"/>
  <c r="Y2" i="20"/>
  <c r="R4" i="20"/>
  <c r="AA41" i="20"/>
  <c r="AN26" i="20"/>
  <c r="AH11" i="20"/>
  <c r="K6" i="27" s="1"/>
  <c r="T10" i="20"/>
  <c r="AK29" i="20"/>
  <c r="AC9" i="27" s="1"/>
  <c r="AE13" i="20"/>
  <c r="M3" i="27" s="1"/>
  <c r="T4" i="20"/>
  <c r="Q41" i="20"/>
  <c r="S21" i="20"/>
  <c r="AM38" i="20"/>
  <c r="AL11" i="27" s="1"/>
  <c r="K19" i="20"/>
  <c r="AH9" i="20"/>
  <c r="I6" i="27" s="1"/>
  <c r="AM24" i="20"/>
  <c r="X11" i="27" s="1"/>
  <c r="U37" i="20"/>
  <c r="O39" i="20"/>
  <c r="J8" i="20"/>
  <c r="P15" i="20"/>
  <c r="AC5" i="20"/>
  <c r="AI37" i="20"/>
  <c r="O29" i="20"/>
  <c r="AK33" i="20"/>
  <c r="AG9" i="27" s="1"/>
  <c r="AH22" i="20"/>
  <c r="V6" i="27" s="1"/>
  <c r="AL12" i="20"/>
  <c r="L10" i="27" s="1"/>
  <c r="AH17" i="20"/>
  <c r="L41" i="20"/>
  <c r="AC3" i="20"/>
  <c r="AH38" i="20"/>
  <c r="AL6" i="27" s="1"/>
  <c r="O16" i="20"/>
  <c r="AI38" i="20"/>
  <c r="AL7" i="27" s="1"/>
  <c r="AB2" i="20"/>
  <c r="P23" i="20"/>
  <c r="Y8" i="20"/>
  <c r="AH35" i="20"/>
  <c r="AI6" i="27" s="1"/>
  <c r="R22" i="20"/>
  <c r="AG38" i="20"/>
  <c r="AL5" i="27" s="1"/>
  <c r="AO39" i="20"/>
  <c r="AM13" i="27" s="1"/>
  <c r="AO34" i="20"/>
  <c r="AH13" i="27" s="1"/>
  <c r="J38" i="20"/>
  <c r="Y29" i="20"/>
  <c r="Z21" i="20"/>
  <c r="AJ28" i="20"/>
  <c r="AB8" i="27" s="1"/>
  <c r="AA37" i="20"/>
  <c r="AC32" i="20"/>
  <c r="N4" i="20"/>
  <c r="AK34" i="20"/>
  <c r="AH9" i="27" s="1"/>
  <c r="M30" i="20"/>
  <c r="R32" i="20"/>
  <c r="AC31" i="20"/>
  <c r="AC20" i="20"/>
  <c r="AB4" i="20"/>
  <c r="AE40" i="20"/>
  <c r="AN3" i="27" s="1"/>
  <c r="T38" i="20"/>
  <c r="AE4" i="20"/>
  <c r="D3" i="27" s="1"/>
  <c r="P9" i="20"/>
  <c r="T2" i="20"/>
  <c r="U2" i="20"/>
  <c r="AK13" i="20"/>
  <c r="M9" i="27" s="1"/>
  <c r="N3" i="20"/>
  <c r="W8" i="20"/>
  <c r="AB27" i="20"/>
  <c r="U34" i="20"/>
  <c r="O12" i="20"/>
  <c r="AH19" i="20"/>
  <c r="S6" i="27" s="1"/>
  <c r="M23" i="20"/>
  <c r="AB36" i="20"/>
  <c r="O17" i="20"/>
  <c r="O23" i="20"/>
  <c r="Q31" i="20"/>
  <c r="AL6" i="20"/>
  <c r="F10" i="27" s="1"/>
  <c r="AJ19" i="20"/>
  <c r="S8" i="27" s="1"/>
  <c r="AM23" i="20"/>
  <c r="W11" i="27" s="1"/>
  <c r="AM12" i="20"/>
  <c r="L11" i="27" s="1"/>
  <c r="AE2" i="20"/>
  <c r="B3" i="27" s="1"/>
  <c r="AJ34" i="20"/>
  <c r="AH8" i="27" s="1"/>
  <c r="V29" i="20"/>
  <c r="R6" i="20"/>
  <c r="AJ27" i="20"/>
  <c r="N25" i="20"/>
  <c r="M9" i="20"/>
  <c r="J23" i="20"/>
  <c r="AL5" i="20"/>
  <c r="E10" i="27" s="1"/>
  <c r="J30" i="20"/>
  <c r="M13" i="20"/>
  <c r="AN36" i="20"/>
  <c r="AJ12" i="27" s="1"/>
  <c r="AI29" i="20"/>
  <c r="AC7" i="27" s="1"/>
  <c r="AI41" i="20"/>
  <c r="L8" i="20"/>
  <c r="W32" i="20"/>
  <c r="X15" i="20"/>
  <c r="U17" i="20"/>
  <c r="Z40" i="20"/>
  <c r="AO5" i="20"/>
  <c r="E13" i="27" s="1"/>
  <c r="Q33" i="20"/>
  <c r="K4" i="20"/>
  <c r="L14" i="20"/>
  <c r="U15" i="20"/>
  <c r="AI12" i="20"/>
  <c r="L7" i="27" s="1"/>
  <c r="Z35" i="20"/>
  <c r="S4" i="20"/>
  <c r="V37" i="20"/>
  <c r="M37" i="20"/>
  <c r="J21" i="20"/>
  <c r="AO9" i="20"/>
  <c r="I13" i="27" s="1"/>
  <c r="AH12" i="20"/>
  <c r="L6" i="27" s="1"/>
  <c r="AL30" i="20"/>
  <c r="AD10" i="27" s="1"/>
  <c r="AM34" i="20"/>
  <c r="AH11" i="27" s="1"/>
  <c r="V2" i="20"/>
  <c r="AJ5" i="20"/>
  <c r="E8" i="27" s="1"/>
  <c r="Z41" i="20"/>
  <c r="AA11" i="20"/>
  <c r="L40" i="20"/>
  <c r="AF8" i="20"/>
  <c r="G4" i="27" s="1"/>
  <c r="AM27" i="20"/>
  <c r="O36" i="20"/>
  <c r="M6" i="20"/>
  <c r="AD11" i="20"/>
  <c r="K2" i="27" s="1"/>
  <c r="J24" i="20"/>
  <c r="N7" i="20"/>
  <c r="AN13" i="20"/>
  <c r="M12" i="27" s="1"/>
  <c r="AB35" i="20"/>
  <c r="AI26" i="20"/>
  <c r="K20" i="20"/>
  <c r="AL17" i="20"/>
  <c r="AA36" i="20"/>
  <c r="N28" i="20"/>
  <c r="AI28" i="20"/>
  <c r="AB7" i="27" s="1"/>
  <c r="Z30" i="20"/>
  <c r="V11" i="20"/>
  <c r="AC37" i="20"/>
  <c r="AB37" i="20"/>
  <c r="Z7" i="20"/>
  <c r="AJ6" i="20"/>
  <c r="F8" i="27" s="1"/>
  <c r="M19" i="20"/>
  <c r="S16" i="20"/>
  <c r="T34" i="20"/>
  <c r="X12" i="20"/>
  <c r="P14" i="20"/>
  <c r="O19" i="20"/>
  <c r="AG10" i="20"/>
  <c r="J5" i="27" s="1"/>
  <c r="AJ11" i="20"/>
  <c r="K8" i="27" s="1"/>
  <c r="AK30" i="20"/>
  <c r="AD9" i="27" s="1"/>
  <c r="W2" i="20"/>
  <c r="AC27" i="20"/>
  <c r="U29" i="20"/>
  <c r="Z36" i="20"/>
  <c r="R14" i="20"/>
  <c r="W22" i="20"/>
  <c r="M5" i="20"/>
  <c r="P16" i="20"/>
  <c r="AG7" i="20"/>
  <c r="H5" i="27" s="1"/>
  <c r="AB39" i="20"/>
  <c r="AM31" i="20"/>
  <c r="AE11" i="27" s="1"/>
  <c r="S6" i="20"/>
  <c r="AO16" i="20"/>
  <c r="AE26" i="20"/>
  <c r="AJ35" i="20"/>
  <c r="AI8" i="27" s="1"/>
  <c r="R21" i="20"/>
  <c r="AC11" i="20"/>
  <c r="R25" i="20"/>
  <c r="N9" i="20"/>
  <c r="O32" i="20"/>
  <c r="AK35" i="20"/>
  <c r="AI9" i="27" s="1"/>
  <c r="K28" i="20"/>
  <c r="Q37" i="20"/>
  <c r="AG19" i="20"/>
  <c r="S5" i="27" s="1"/>
  <c r="AJ23" i="20"/>
  <c r="W8" i="27" s="1"/>
  <c r="AO14" i="20"/>
  <c r="N13" i="27" s="1"/>
  <c r="AH15" i="20"/>
  <c r="O6" i="27" s="1"/>
  <c r="AH10" i="20"/>
  <c r="J6" i="27" s="1"/>
  <c r="R18" i="20"/>
  <c r="Q2" i="20"/>
  <c r="X22" i="20"/>
  <c r="AD23" i="20"/>
  <c r="W2" i="27" s="1"/>
  <c r="X8" i="20"/>
  <c r="M8" i="20"/>
  <c r="AH4" i="20"/>
  <c r="D6" i="27" s="1"/>
  <c r="J18" i="20"/>
  <c r="AC4" i="20"/>
  <c r="AE15" i="20"/>
  <c r="O3" i="27" s="1"/>
  <c r="W19" i="20"/>
  <c r="U30" i="20"/>
  <c r="AC29" i="20"/>
  <c r="AH41" i="20"/>
  <c r="T26" i="20"/>
  <c r="AK15" i="20"/>
  <c r="O9" i="27" s="1"/>
  <c r="Q12" i="20"/>
  <c r="AN22" i="20"/>
  <c r="V12" i="27" s="1"/>
  <c r="R8" i="20"/>
  <c r="Y17" i="20"/>
  <c r="AN7" i="20"/>
  <c r="H12" i="27" s="1"/>
  <c r="AH23" i="20"/>
  <c r="W6" i="27" s="1"/>
  <c r="U6" i="20"/>
  <c r="AE20" i="20"/>
  <c r="T3" i="27" s="1"/>
  <c r="AB31" i="20"/>
  <c r="Z33" i="20"/>
  <c r="AI10" i="20"/>
  <c r="J7" i="27" s="1"/>
  <c r="AB20" i="20"/>
  <c r="R36" i="20"/>
  <c r="O27" i="20"/>
  <c r="AK10" i="20"/>
  <c r="J9" i="27" s="1"/>
  <c r="AA6" i="20"/>
  <c r="AI22" i="20"/>
  <c r="V7" i="27" s="1"/>
  <c r="AI17" i="20"/>
  <c r="K15" i="20"/>
  <c r="AM10" i="20"/>
  <c r="J11" i="27" s="1"/>
  <c r="K29" i="20"/>
  <c r="X4" i="20"/>
  <c r="L33" i="20"/>
  <c r="V34" i="20"/>
  <c r="N5" i="20"/>
  <c r="Y4" i="20"/>
  <c r="AB29" i="20"/>
  <c r="AF2" i="20"/>
  <c r="B4" i="27" s="1"/>
  <c r="Y36" i="20"/>
  <c r="Q16" i="20"/>
  <c r="U20" i="20"/>
  <c r="W23" i="20"/>
  <c r="T40" i="20"/>
  <c r="Z24" i="20"/>
  <c r="AH34" i="20"/>
  <c r="AH6" i="27" s="1"/>
  <c r="S33" i="20"/>
  <c r="AJ37" i="20"/>
  <c r="V14" i="20"/>
  <c r="M36" i="20"/>
  <c r="AF24" i="20"/>
  <c r="X4" i="27" s="1"/>
  <c r="AG12" i="20"/>
  <c r="L5" i="27" s="1"/>
  <c r="U39" i="20"/>
  <c r="P32" i="20"/>
  <c r="V26" i="20"/>
  <c r="Z8" i="20"/>
  <c r="AO20" i="20"/>
  <c r="T13" i="27" s="1"/>
  <c r="S2" i="20"/>
  <c r="R20" i="20"/>
  <c r="O2" i="20"/>
  <c r="O11" i="20"/>
  <c r="X29" i="20"/>
  <c r="J12" i="20"/>
  <c r="O24" i="20"/>
  <c r="V13" i="20"/>
  <c r="N22" i="20"/>
  <c r="N10" i="20"/>
  <c r="J29" i="20"/>
  <c r="Y12" i="20"/>
  <c r="AD15" i="20"/>
  <c r="O2" i="27" s="1"/>
  <c r="AN25" i="20"/>
  <c r="Y12" i="27" s="1"/>
  <c r="AF3" i="20"/>
  <c r="C4" i="27" s="1"/>
  <c r="K7" i="20"/>
  <c r="AE37" i="20"/>
  <c r="S34" i="20"/>
  <c r="O5" i="20"/>
  <c r="AM29" i="20"/>
  <c r="AC11" i="27" s="1"/>
  <c r="W24" i="20"/>
  <c r="J15" i="20"/>
  <c r="N26" i="20"/>
  <c r="AH21" i="20"/>
  <c r="J6" i="20"/>
  <c r="AO30" i="20"/>
  <c r="AD13" i="27" s="1"/>
  <c r="X39" i="20"/>
  <c r="L23" i="20"/>
  <c r="AH24" i="20"/>
  <c r="X6" i="27" s="1"/>
  <c r="Z31" i="20"/>
  <c r="R19" i="20"/>
  <c r="L20" i="20"/>
  <c r="AJ26" i="20"/>
  <c r="P33" i="20"/>
  <c r="N41" i="20"/>
  <c r="AM36" i="20"/>
  <c r="AJ11" i="27" s="1"/>
  <c r="W30" i="20"/>
  <c r="L17" i="20"/>
  <c r="K11" i="20"/>
  <c r="O33" i="20"/>
  <c r="W9" i="20"/>
  <c r="Z4" i="20"/>
  <c r="AH29" i="20"/>
  <c r="AC6" i="27" s="1"/>
  <c r="AC28" i="20"/>
  <c r="X18" i="20"/>
  <c r="AB15" i="20"/>
  <c r="AE9" i="20"/>
  <c r="I3" i="27" s="1"/>
  <c r="K39" i="20"/>
  <c r="AO31" i="20"/>
  <c r="AE13" i="27" s="1"/>
  <c r="O37" i="20"/>
  <c r="V30" i="20"/>
  <c r="U21" i="20"/>
  <c r="Z23" i="20"/>
  <c r="AA39" i="20"/>
  <c r="N29" i="20"/>
  <c r="AA38" i="20"/>
  <c r="Z15" i="20"/>
  <c r="AH26" i="20"/>
  <c r="AL16" i="20"/>
  <c r="AE41" i="20"/>
  <c r="R29" i="20"/>
  <c r="O9" i="20"/>
  <c r="S29" i="20"/>
  <c r="AJ31" i="20"/>
  <c r="AE8" i="27" s="1"/>
  <c r="L16" i="20"/>
  <c r="N18" i="20"/>
  <c r="W41" i="20"/>
  <c r="K5" i="20"/>
  <c r="N17" i="20"/>
  <c r="AA21" i="20"/>
  <c r="W38" i="20"/>
  <c r="X37" i="20"/>
  <c r="AG30" i="20"/>
  <c r="AD5" i="27" s="1"/>
  <c r="AL21" i="20"/>
  <c r="AI31" i="20"/>
  <c r="AE7" i="27" s="1"/>
  <c r="AB8" i="20"/>
  <c r="AL7" i="20"/>
  <c r="H10" i="27" s="1"/>
  <c r="AG16" i="20"/>
  <c r="AD32" i="20"/>
  <c r="AK27" i="20"/>
  <c r="AD29" i="20"/>
  <c r="AC2" i="27" s="1"/>
  <c r="V5" i="20"/>
  <c r="W5" i="20"/>
  <c r="AG40" i="20"/>
  <c r="AN5" i="27" s="1"/>
  <c r="Q10" i="20"/>
  <c r="AK3" i="20"/>
  <c r="C9" i="27" s="1"/>
  <c r="AO10" i="20"/>
  <c r="J13" i="27" s="1"/>
  <c r="K31" i="20"/>
  <c r="N35" i="20"/>
  <c r="AL22" i="20"/>
  <c r="V10" i="27" s="1"/>
  <c r="AE14" i="20"/>
  <c r="N3" i="27" s="1"/>
  <c r="S18" i="20"/>
  <c r="AJ2" i="20"/>
  <c r="B8" i="27" s="1"/>
  <c r="K24" i="20"/>
  <c r="AI2" i="20"/>
  <c r="B7" i="27" s="1"/>
  <c r="AM39" i="20"/>
  <c r="AM11" i="27" s="1"/>
  <c r="AL26" i="20"/>
  <c r="S39" i="20"/>
  <c r="AN38" i="20"/>
  <c r="AL12" i="27" s="1"/>
  <c r="W34" i="20"/>
  <c r="W16" i="20"/>
  <c r="L22" i="20"/>
  <c r="AB7" i="20"/>
  <c r="Q24" i="20"/>
  <c r="T22" i="20"/>
  <c r="AI14" i="20"/>
  <c r="N7" i="27" s="1"/>
  <c r="AD2" i="20"/>
  <c r="B2" i="27" s="1"/>
  <c r="Z16" i="20"/>
  <c r="AD21" i="20"/>
  <c r="R24" i="20"/>
  <c r="AN10" i="20"/>
  <c r="J12" i="27" s="1"/>
  <c r="X30" i="20"/>
  <c r="L6" i="20"/>
  <c r="X6" i="20"/>
  <c r="AN12" i="20"/>
  <c r="L12" i="27" s="1"/>
  <c r="AG31" i="20"/>
  <c r="AE5" i="27" s="1"/>
  <c r="V8" i="20"/>
  <c r="AH32" i="20"/>
  <c r="X16" i="20"/>
  <c r="O14" i="20"/>
  <c r="P20" i="20"/>
  <c r="AC26" i="20"/>
  <c r="J20" i="20"/>
  <c r="AN4" i="20"/>
  <c r="D12" i="27" s="1"/>
  <c r="R30" i="20"/>
  <c r="AM9" i="20"/>
  <c r="I11" i="27" s="1"/>
  <c r="AL19" i="20"/>
  <c r="S10" i="27" s="1"/>
  <c r="Q21" i="20"/>
  <c r="AM6" i="20"/>
  <c r="F11" i="27" s="1"/>
  <c r="AW4" i="27" l="1"/>
  <c r="AA4" i="27"/>
  <c r="AK7" i="27"/>
  <c r="AS7" i="27"/>
  <c r="AV4" i="27"/>
  <c r="U4" i="27"/>
  <c r="AW7" i="27"/>
  <c r="AA7" i="27"/>
  <c r="AP2" i="27"/>
  <c r="P2" i="27"/>
  <c r="AQ9" i="27"/>
  <c r="Q9" i="27"/>
  <c r="AW8" i="27"/>
  <c r="AA8" i="27"/>
  <c r="AQ11" i="27"/>
  <c r="Q11" i="27"/>
  <c r="AA6" i="27"/>
  <c r="AW6" i="27"/>
  <c r="AO10" i="27"/>
  <c r="AR10" i="27"/>
  <c r="AO4" i="27"/>
  <c r="AR4" i="27"/>
  <c r="AP3" i="27"/>
  <c r="P3" i="27"/>
  <c r="P13" i="27"/>
  <c r="AP13" i="27"/>
  <c r="AT10" i="27"/>
  <c r="AF10" i="27"/>
  <c r="AW2" i="27"/>
  <c r="AA2" i="27"/>
  <c r="AV8" i="27"/>
  <c r="U8" i="27"/>
  <c r="AK12" i="27"/>
  <c r="AS12" i="27"/>
  <c r="AR7" i="27"/>
  <c r="AO7" i="27"/>
  <c r="Z2" i="27"/>
  <c r="AU2" i="27"/>
  <c r="P9" i="27"/>
  <c r="AP9" i="27"/>
  <c r="AV10" i="27"/>
  <c r="U10" i="27"/>
  <c r="AW3" i="27"/>
  <c r="AA3" i="27"/>
  <c r="AV7" i="27"/>
  <c r="U7" i="27"/>
  <c r="AR11" i="27"/>
  <c r="AO11" i="27"/>
  <c r="AS2" i="27"/>
  <c r="AK2" i="27"/>
  <c r="AS11" i="27"/>
  <c r="AK11" i="27"/>
  <c r="AF8" i="27"/>
  <c r="AT8" i="27"/>
  <c r="AT9" i="27"/>
  <c r="AF9" i="27"/>
  <c r="AF5" i="27"/>
  <c r="AT5" i="27"/>
  <c r="Z5" i="27"/>
  <c r="AU5" i="27"/>
  <c r="AQ5" i="27"/>
  <c r="Q5" i="27"/>
  <c r="AQ2" i="27"/>
  <c r="Q2" i="27"/>
  <c r="AK9" i="27"/>
  <c r="AS9" i="27"/>
  <c r="P10" i="27"/>
  <c r="AP10" i="27"/>
  <c r="AU6" i="27"/>
  <c r="Z6" i="27"/>
  <c r="AA12" i="27"/>
  <c r="AW12" i="27"/>
  <c r="AT12" i="27"/>
  <c r="AF12" i="27"/>
  <c r="U12" i="27"/>
  <c r="AV12" i="27"/>
  <c r="Z8" i="27"/>
  <c r="AU8" i="27"/>
  <c r="AQ6" i="27"/>
  <c r="Q6" i="27"/>
  <c r="AO8" i="27"/>
  <c r="AR8" i="27"/>
  <c r="AU11" i="27"/>
  <c r="Z11" i="27"/>
  <c r="AS5" i="27"/>
  <c r="AK5" i="27"/>
  <c r="AV2" i="27"/>
  <c r="U2" i="27"/>
  <c r="U3" i="27"/>
  <c r="AV3" i="27"/>
  <c r="Q8" i="27"/>
  <c r="AQ8" i="27"/>
  <c r="U13" i="27"/>
  <c r="AV13" i="27"/>
  <c r="AW10" i="27"/>
  <c r="AA10" i="27"/>
  <c r="AW5" i="27"/>
  <c r="AA5" i="27"/>
  <c r="P6" i="27"/>
  <c r="AP6" i="27"/>
  <c r="AK3" i="27"/>
  <c r="AS3" i="27"/>
  <c r="AT11" i="27"/>
  <c r="AF11" i="27"/>
  <c r="AQ7" i="27"/>
  <c r="Q7" i="27"/>
  <c r="AO6" i="27"/>
  <c r="AR6" i="27"/>
  <c r="AQ10" i="27"/>
  <c r="Q10" i="27"/>
  <c r="Q12" i="27"/>
  <c r="AQ12" i="27"/>
  <c r="AO12" i="27"/>
  <c r="AR12" i="27"/>
  <c r="AF13" i="27"/>
  <c r="AT13" i="27"/>
  <c r="Q13" i="27"/>
  <c r="AQ13" i="27"/>
  <c r="AU13" i="27"/>
  <c r="Z13" i="27"/>
  <c r="U9" i="27"/>
  <c r="AV9" i="27"/>
  <c r="AO5" i="27"/>
  <c r="AR5" i="27"/>
  <c r="P7" i="27"/>
  <c r="AP7" i="27"/>
  <c r="P4" i="27"/>
  <c r="AP4" i="27"/>
  <c r="AQ3" i="27"/>
  <c r="Q3" i="27"/>
  <c r="P11" i="27"/>
  <c r="AP11" i="27"/>
  <c r="AW13" i="27"/>
  <c r="AA13" i="27"/>
  <c r="AU9" i="27"/>
  <c r="Z9" i="27"/>
  <c r="P12" i="27"/>
  <c r="AP12" i="27"/>
  <c r="U6" i="27"/>
  <c r="AV6" i="27"/>
  <c r="AU3" i="27"/>
  <c r="Z3" i="27"/>
  <c r="AO13" i="27"/>
  <c r="AR13" i="27"/>
  <c r="AS6" i="27"/>
  <c r="AK6" i="27"/>
  <c r="AU4" i="27"/>
  <c r="Z4" i="27"/>
  <c r="AO2" i="27"/>
  <c r="AR2" i="27"/>
  <c r="AT7" i="27"/>
  <c r="AF7" i="27"/>
  <c r="AA11" i="27"/>
  <c r="AW11" i="27"/>
  <c r="AA9" i="27"/>
  <c r="AW9" i="27"/>
  <c r="AO3" i="27"/>
  <c r="AR3" i="27"/>
  <c r="U11" i="27"/>
  <c r="AV11" i="27"/>
  <c r="AF2" i="27"/>
  <c r="AT2" i="27"/>
  <c r="AT6" i="27"/>
  <c r="AF6" i="27"/>
  <c r="P5" i="27"/>
  <c r="AP5" i="27"/>
  <c r="Z10" i="27"/>
  <c r="AU10" i="27"/>
  <c r="AT3" i="27"/>
  <c r="AF3" i="27"/>
  <c r="U5" i="27"/>
  <c r="AV5" i="27"/>
  <c r="AK8" i="27"/>
  <c r="AS8" i="27"/>
  <c r="Z12" i="27"/>
  <c r="AU12" i="27"/>
  <c r="AP8" i="27"/>
  <c r="P8" i="27"/>
  <c r="AT4" i="27"/>
  <c r="AF4" i="27"/>
  <c r="Q4" i="27"/>
  <c r="AQ4" i="27"/>
  <c r="AK4" i="27"/>
  <c r="AS4" i="27"/>
  <c r="AS10" i="27"/>
  <c r="AK10" i="27"/>
  <c r="AO9" i="27"/>
  <c r="AR9" i="27"/>
  <c r="Z7" i="27"/>
  <c r="AU7" i="27"/>
  <c r="AS13" i="27"/>
  <c r="AK13"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Kai Izumi</author>
  </authors>
  <commentList>
    <comment ref="G1" authorId="0" shapeId="0" xr:uid="{FC620A6D-99F8-4A7E-8193-E5EC8EC0136C}">
      <text>
        <r>
          <rPr>
            <b/>
            <sz val="9"/>
            <color indexed="81"/>
            <rFont val="Tahoma"/>
            <family val="2"/>
          </rPr>
          <t xml:space="preserve">Data from IMF Database </t>
        </r>
        <r>
          <rPr>
            <sz val="9"/>
            <color indexed="81"/>
            <rFont val="Tahoma"/>
            <family val="2"/>
          </rPr>
          <t xml:space="preserve">
https://www.imf.org/external/datamapper/PPPEX@WEO/OEMDC/ADVEC/WEOWORLD</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<sst xmlns="http://schemas.openxmlformats.org/spreadsheetml/2006/main" count="10782" uniqueCount="9509">
  <si>
    <t>Countries</t>
  </si>
  <si>
    <t>Translation Language</t>
  </si>
  <si>
    <t>PPP Per IMF</t>
  </si>
  <si>
    <t>PPP Per IMF adjusted</t>
  </si>
  <si>
    <t>INCOME1</t>
  </si>
  <si>
    <t>INCOME2</t>
  </si>
  <si>
    <t>INCOME3</t>
  </si>
  <si>
    <t>INCOME4</t>
  </si>
  <si>
    <t>INCOME5</t>
  </si>
  <si>
    <t>INCOME6</t>
  </si>
  <si>
    <t>INCOME7</t>
  </si>
  <si>
    <t>INCOME8</t>
  </si>
  <si>
    <t>INCOME9</t>
  </si>
  <si>
    <t>INCOME10</t>
  </si>
  <si>
    <t>INCOME11</t>
  </si>
  <si>
    <t>INCOME12</t>
  </si>
  <si>
    <t>Argentina</t>
  </si>
  <si>
    <t>Spanish</t>
  </si>
  <si>
    <t>Left</t>
  </si>
  <si>
    <t>ARS$</t>
  </si>
  <si>
    <t>Australia</t>
  </si>
  <si>
    <t>English</t>
  </si>
  <si>
    <t>AUD$</t>
  </si>
  <si>
    <t>Austria</t>
  </si>
  <si>
    <t>German</t>
  </si>
  <si>
    <t xml:space="preserve">Right </t>
  </si>
  <si>
    <t>€</t>
  </si>
  <si>
    <t>Brazil</t>
  </si>
  <si>
    <t>Portuguese</t>
  </si>
  <si>
    <t>R$</t>
  </si>
  <si>
    <t>Canada</t>
  </si>
  <si>
    <t>CA$</t>
  </si>
  <si>
    <t>China</t>
  </si>
  <si>
    <t>Mandarin Chinese</t>
  </si>
  <si>
    <t>¥</t>
  </si>
  <si>
    <t>Colombia</t>
  </si>
  <si>
    <t>Czech Republic</t>
  </si>
  <si>
    <t>Czech</t>
  </si>
  <si>
    <t>Kč</t>
  </si>
  <si>
    <t>Finland</t>
  </si>
  <si>
    <t>Finnish</t>
  </si>
  <si>
    <t>France</t>
  </si>
  <si>
    <t>French</t>
  </si>
  <si>
    <t>Germany</t>
  </si>
  <si>
    <t>Greece</t>
  </si>
  <si>
    <t>Greek</t>
  </si>
  <si>
    <t>Hungary</t>
  </si>
  <si>
    <t>Hungarian</t>
  </si>
  <si>
    <t>Ft</t>
  </si>
  <si>
    <t>India</t>
  </si>
  <si>
    <t>Hindi</t>
  </si>
  <si>
    <t>₹</t>
  </si>
  <si>
    <t>Indonesia</t>
  </si>
  <si>
    <t>Indonesian</t>
  </si>
  <si>
    <t xml:space="preserve">Rp </t>
  </si>
  <si>
    <t>Ireland</t>
  </si>
  <si>
    <t>Italy</t>
  </si>
  <si>
    <t>Italian</t>
  </si>
  <si>
    <t>Japan</t>
  </si>
  <si>
    <t>Japanese</t>
  </si>
  <si>
    <t>Malaysia</t>
  </si>
  <si>
    <t>Malay</t>
  </si>
  <si>
    <t>Mexico</t>
  </si>
  <si>
    <t>Netherlands</t>
  </si>
  <si>
    <t>Dutch</t>
  </si>
  <si>
    <t>New Zealand</t>
  </si>
  <si>
    <t>NZ$</t>
  </si>
  <si>
    <t>Norway</t>
  </si>
  <si>
    <t>Norwegian</t>
  </si>
  <si>
    <t>kr</t>
  </si>
  <si>
    <t>Pakistan</t>
  </si>
  <si>
    <t>Urdu</t>
  </si>
  <si>
    <t>Philippines</t>
  </si>
  <si>
    <t>₱</t>
  </si>
  <si>
    <t>Poland</t>
  </si>
  <si>
    <t>Polish</t>
  </si>
  <si>
    <t>zł</t>
  </si>
  <si>
    <t>Portugal</t>
  </si>
  <si>
    <t>Romania</t>
  </si>
  <si>
    <t>Romanian</t>
  </si>
  <si>
    <t>lei</t>
  </si>
  <si>
    <t>Slovakia</t>
  </si>
  <si>
    <t>Slovak</t>
  </si>
  <si>
    <t>South Africa</t>
  </si>
  <si>
    <t>Afrikaans</t>
  </si>
  <si>
    <t>R</t>
  </si>
  <si>
    <t>South Korea</t>
  </si>
  <si>
    <t>Korean</t>
  </si>
  <si>
    <t>₩</t>
  </si>
  <si>
    <t>Spain</t>
  </si>
  <si>
    <t>Sweden</t>
  </si>
  <si>
    <t>Swedish</t>
  </si>
  <si>
    <t>Taiwan</t>
  </si>
  <si>
    <t>Taiwanese</t>
  </si>
  <si>
    <t>NT$</t>
  </si>
  <si>
    <t>Thailand</t>
  </si>
  <si>
    <t>Thai</t>
  </si>
  <si>
    <t>฿</t>
  </si>
  <si>
    <t>Turkey</t>
  </si>
  <si>
    <t>Turkish</t>
  </si>
  <si>
    <t>₺</t>
  </si>
  <si>
    <t>United Kingdom</t>
  </si>
  <si>
    <t>£</t>
  </si>
  <si>
    <t>United States</t>
  </si>
  <si>
    <t>$</t>
  </si>
  <si>
    <t>Vietnam</t>
  </si>
  <si>
    <t>Vietnamese</t>
  </si>
  <si>
    <t>₫</t>
  </si>
  <si>
    <t>Political Party</t>
  </si>
  <si>
    <t>Country</t>
  </si>
  <si>
    <t>Language Translation Needed</t>
  </si>
  <si>
    <t>Translated Political Party</t>
  </si>
  <si>
    <t>La Libertad Avanza</t>
  </si>
  <si>
    <t>Juntos por el Cambio</t>
  </si>
  <si>
    <t>Union por la Patria</t>
  </si>
  <si>
    <t>Labor Party</t>
  </si>
  <si>
    <t>Liberal Party</t>
  </si>
  <si>
    <t>Greens</t>
  </si>
  <si>
    <t>Liberal National Party</t>
  </si>
  <si>
    <t>Independent candidates</t>
  </si>
  <si>
    <t>One Nation</t>
  </si>
  <si>
    <t>Österreichische Volkspartei (ÖVP)</t>
  </si>
  <si>
    <t>Sozialdemokratische Partei Österreich (SPÖ)</t>
  </si>
  <si>
    <t>Freiheitliche Partei Österreichs (FPÖ)</t>
  </si>
  <si>
    <t>Die Grünen - Die Grüne Alternative (GRÜNE)</t>
  </si>
  <si>
    <t>Das neue Österreich (NEOS)</t>
  </si>
  <si>
    <t>Liberal Party (Partido Liberal)</t>
  </si>
  <si>
    <t>Portugese</t>
  </si>
  <si>
    <t>Workers Party (Partido dos Trabalhadores)</t>
  </si>
  <si>
    <t>Brazil Union (União Brasil)</t>
  </si>
  <si>
    <t>Progressives (Progressistas)</t>
  </si>
  <si>
    <t>Social Democratic Party (Partido Social Democratico)</t>
  </si>
  <si>
    <t>Brazilian Democratic Movement (Movimento Democrático Brasileiro)</t>
  </si>
  <si>
    <t>Republicans (Republicans)</t>
  </si>
  <si>
    <t>Conservative</t>
  </si>
  <si>
    <t>Bloc Québécois</t>
  </si>
  <si>
    <t>New Democratic Party (NDP)</t>
  </si>
  <si>
    <t>Historic Pact for Colombia (Pacto Histórico por Colombia)</t>
  </si>
  <si>
    <t>Colombian Conservative Party (Partido Conservador Colombiano)</t>
  </si>
  <si>
    <t>Colombian Liberal Party (Partido Liberal Colombiano)</t>
  </si>
  <si>
    <t>Green Alliance-Hope Center (Coalición Alianza Verde y Centro Esperanza)</t>
  </si>
  <si>
    <t>Democratic Center (Centro Democratico)</t>
  </si>
  <si>
    <t>Radical Change (Cambio Radical)</t>
  </si>
  <si>
    <t>Union Party for the People (Partido de la Unión por la Gente)</t>
  </si>
  <si>
    <t>Petr Pavel (Independent)</t>
  </si>
  <si>
    <t>Andrej Babis (ANO 2011)</t>
  </si>
  <si>
    <t>Danuše Nerudova (Mayors and Independents (STAN))</t>
  </si>
  <si>
    <t>Pavel Fischer (Independent)</t>
  </si>
  <si>
    <t>Alexander Stubb (Kansallinen Kokoomus, Samlingspartiet)</t>
  </si>
  <si>
    <t>New Popular Front (NFP)</t>
  </si>
  <si>
    <t>Ensemble (ENS)</t>
  </si>
  <si>
    <t>National Rally Alliance (RN)</t>
  </si>
  <si>
    <t>Les Républicains (LR)</t>
  </si>
  <si>
    <t>Christlich Demokratische Union (CDU)</t>
  </si>
  <si>
    <t>Sozialdemokratische Partei Deutschlands (SPD)</t>
  </si>
  <si>
    <t>Alternative für Deutschland (AfD)</t>
  </si>
  <si>
    <t>Freie Demokratische Partei (FDP)</t>
  </si>
  <si>
    <t>Christlich-Soziale Union in Bayern (CSU)</t>
  </si>
  <si>
    <t>Bündnis 90 - Die Grünen</t>
  </si>
  <si>
    <t>Néa Dimokratía</t>
  </si>
  <si>
    <t>Synaspismos Rizospastikis Aristeras - Proodeftiki Symmachia</t>
  </si>
  <si>
    <t>Pasok-Kinima Allagis</t>
  </si>
  <si>
    <t>Kommounistiko Komma Elladas</t>
  </si>
  <si>
    <t>Alliance of Hungarian Solidarity (Fidesz-KDNP)</t>
  </si>
  <si>
    <t>Egységben Magyarországért (DK, JOBBIK, LMP, MSZP, MOMENTUM, PÁRBESZÉD)</t>
  </si>
  <si>
    <t>Mi Hazánk</t>
  </si>
  <si>
    <t>Bharatiya Janata Party (BJP)</t>
  </si>
  <si>
    <t>Indian National Congress (INC)</t>
  </si>
  <si>
    <t>PDIP</t>
  </si>
  <si>
    <t>Golkar</t>
  </si>
  <si>
    <t>Gerindra</t>
  </si>
  <si>
    <t>PKB</t>
  </si>
  <si>
    <t>Nasdem</t>
  </si>
  <si>
    <t>PKS</t>
  </si>
  <si>
    <t>Demokrat</t>
  </si>
  <si>
    <t>PAN</t>
  </si>
  <si>
    <t>Fine Gael (FG)</t>
  </si>
  <si>
    <t>Fianna Fáil (FF)</t>
  </si>
  <si>
    <t>Sinn Féin (SF)</t>
  </si>
  <si>
    <t>Labour Party</t>
  </si>
  <si>
    <t>Brothers of Italy (FdI) - Fratelli d'Italia</t>
  </si>
  <si>
    <t>League (Lega)</t>
  </si>
  <si>
    <t xml:space="preserve">Forza Italia (FI) </t>
  </si>
  <si>
    <t>Democratic Party - IDP (PD-IDP)</t>
  </si>
  <si>
    <t>Liberal Democratic Party (Jiyuminshuto)</t>
  </si>
  <si>
    <t>Constitutional Democratic Party of Japan (立憲民主党)</t>
  </si>
  <si>
    <t>Nippon Ishin no Kai (日本維新の会)</t>
  </si>
  <si>
    <t>Komeito (Hoshu Shinto)</t>
  </si>
  <si>
    <t>Alliance of Hope (Pakatan Harapan)</t>
  </si>
  <si>
    <t>National Alliance (PN)</t>
  </si>
  <si>
    <t>National Front (Barisan Nasional)</t>
  </si>
  <si>
    <t>Claudia Sheinbaum Pardo (Juntos Hacemos Historia)</t>
  </si>
  <si>
    <t>Bertha Xóchitl Gálvez Ruíz (Va por México)</t>
  </si>
  <si>
    <t>Jorge Álvarez Máynez (Movimiento Ciudadano)</t>
  </si>
  <si>
    <t xml:space="preserve">Partij voor de Vrijheid (PVV) </t>
  </si>
  <si>
    <t>GroenLinks - Partij van de Arbeid (PvdA)</t>
  </si>
  <si>
    <t>Volkspartij voor Vrijheid en Democratie (VVD)</t>
  </si>
  <si>
    <t>Nieuw Sociaal Contract (NSC)</t>
  </si>
  <si>
    <t>Democraten 66 (D66)</t>
  </si>
  <si>
    <t>National Party</t>
  </si>
  <si>
    <t>Green Party</t>
  </si>
  <si>
    <t>ACT New Zealand</t>
  </si>
  <si>
    <t>New Zealand First Party</t>
  </si>
  <si>
    <t>Høyre (H)</t>
  </si>
  <si>
    <t>Arbeiderpartiet (Ap)</t>
  </si>
  <si>
    <t>Fremskrittspartiet (Frp)</t>
  </si>
  <si>
    <t>Senterpartiet (SP)</t>
  </si>
  <si>
    <t>Sosialistisk Venstreparti (SV)</t>
  </si>
  <si>
    <t>Venstre (V)</t>
  </si>
  <si>
    <t>Pakistan Tehreek-e-Insaf (PTI) / PTI-backed Independents</t>
  </si>
  <si>
    <t>Pakistan Muslim League N (PML-N)</t>
  </si>
  <si>
    <t>Pakistan People's Party (PPP)</t>
  </si>
  <si>
    <t xml:space="preserve">Other independent candidates </t>
  </si>
  <si>
    <t>Bongbong Marcos (PFP)</t>
  </si>
  <si>
    <t>Leni Robredo (IND)</t>
  </si>
  <si>
    <t>Manny Pacquiao (PROMDI)</t>
  </si>
  <si>
    <t>Prawo i Sprawiedliwość (PiS)</t>
  </si>
  <si>
    <t>Civic Coalition (KO)</t>
  </si>
  <si>
    <t>Lewica</t>
  </si>
  <si>
    <t xml:space="preserve">Third Way (TD) </t>
  </si>
  <si>
    <t>Konfederacja</t>
  </si>
  <si>
    <t>Socialist Party - Partido Socialista (PS)</t>
  </si>
  <si>
    <t>Chega! (CD)</t>
  </si>
  <si>
    <t xml:space="preserve">Partido Social Democrata </t>
  </si>
  <si>
    <t>CDS – Partido Popula</t>
  </si>
  <si>
    <t>Partido Popular Monárquico</t>
  </si>
  <si>
    <t>PSD</t>
  </si>
  <si>
    <t>PNL</t>
  </si>
  <si>
    <t>USR PLUS</t>
  </si>
  <si>
    <t>AUR</t>
  </si>
  <si>
    <t>UDMR</t>
  </si>
  <si>
    <t>Ivan Korčok</t>
  </si>
  <si>
    <t>Slovakian</t>
  </si>
  <si>
    <t>Peter Pellegrini (Hlas–SD)</t>
  </si>
  <si>
    <t xml:space="preserve">Stefan Harabin </t>
  </si>
  <si>
    <t>African National Congress (ANC)</t>
  </si>
  <si>
    <t>Democratic Alliance (DA)</t>
  </si>
  <si>
    <t>Spear of the Nation (M.K.)</t>
  </si>
  <si>
    <t>Economic Freedom Fighters (EFF)</t>
  </si>
  <si>
    <t>Democratic Party (DPK)</t>
  </si>
  <si>
    <t>People's Power Party (PPP)</t>
  </si>
  <si>
    <t>Rebuilding Korea Party (조국혁신당)</t>
  </si>
  <si>
    <t>Partido Popular (PP) - Peoples Party</t>
  </si>
  <si>
    <t xml:space="preserve">Partido Socialista Obrero Español (PSOE)- Spanish Socialist Workers' Party </t>
  </si>
  <si>
    <t>VOX</t>
  </si>
  <si>
    <t>SUMAR</t>
  </si>
  <si>
    <t>Arbetarepartiet Socialdemokraterna</t>
  </si>
  <si>
    <t>Sverigedemokraterna</t>
  </si>
  <si>
    <t>Moderaterna</t>
  </si>
  <si>
    <t>Vänsterpartiet</t>
  </si>
  <si>
    <t>Centerpartiet</t>
  </si>
  <si>
    <t>Kristdemokraterna</t>
  </si>
  <si>
    <t>Miljöpartiet</t>
  </si>
  <si>
    <t>Democratic Progressive Party (DPP) ( Lai Ching-te)</t>
  </si>
  <si>
    <t>Kuomintang (KMT) (Hou Yu-ih)</t>
  </si>
  <si>
    <t xml:space="preserve">Independent candidates </t>
  </si>
  <si>
    <t>Move Forward</t>
  </si>
  <si>
    <t>Pheu Thai</t>
  </si>
  <si>
    <t>United Thai Nation</t>
  </si>
  <si>
    <t>Republican Peoples Party (CHP)</t>
  </si>
  <si>
    <t>Justice and Development Party (AKP)</t>
  </si>
  <si>
    <t>New Welfare Party (YRP)</t>
  </si>
  <si>
    <t>Democrat Party (DP)</t>
  </si>
  <si>
    <t>Labour</t>
  </si>
  <si>
    <t>Liberal Democrat</t>
  </si>
  <si>
    <t>Reform UK</t>
  </si>
  <si>
    <t>Joseph R. Biden (Democrat)</t>
  </si>
  <si>
    <t>Donald J. Trump (Republican)</t>
  </si>
  <si>
    <t>Election</t>
  </si>
  <si>
    <t>Question Needed for Translation</t>
  </si>
  <si>
    <t>Translation for Election Question</t>
  </si>
  <si>
    <t>2023 Argentine Primary Elections, PASO</t>
  </si>
  <si>
    <t>2022 Australian Federal Election</t>
  </si>
  <si>
    <t>2022 General Election - Election for Camara dos Deputados (Brazilian Chamber of Deputies)</t>
  </si>
  <si>
    <t>2022 Colombian Parliamentary Elections</t>
  </si>
  <si>
    <t>2023 Czech Presidential Election, General (Round 1)</t>
  </si>
  <si>
    <t>2024 Presidential Election</t>
  </si>
  <si>
    <t>2024 France Legislative Election (Final Round)</t>
  </si>
  <si>
    <t>2023 National Elections</t>
  </si>
  <si>
    <t>2022 Hungarian Parliamentary Election</t>
  </si>
  <si>
    <t>2024 General Election to Parliamentary Constituencies</t>
  </si>
  <si>
    <t>2024 National legislative election</t>
  </si>
  <si>
    <t>2022 Italian General Election, Senate</t>
  </si>
  <si>
    <t>2021 General elections - Japanese House of Representatives</t>
  </si>
  <si>
    <t>2022 General Election, Malaysian House of Representatives</t>
  </si>
  <si>
    <t>2024 Federal Elections, Presidency</t>
  </si>
  <si>
    <t>2023 Dutch General Election</t>
  </si>
  <si>
    <t>2023 General Election</t>
  </si>
  <si>
    <t>2023 Kommunevalg</t>
  </si>
  <si>
    <t>Hvem stemte du på under Kommunevalget 2023?</t>
  </si>
  <si>
    <t>2024 ECP PAK general elections</t>
  </si>
  <si>
    <t>2022 Presidential Election</t>
  </si>
  <si>
    <t>2023 Polish General Election</t>
  </si>
  <si>
    <t>2024 Legislative Election</t>
  </si>
  <si>
    <t>2024 Presidential Election. 1. Round</t>
  </si>
  <si>
    <t>2024 National election</t>
  </si>
  <si>
    <t>2024 National Assembly Elections</t>
  </si>
  <si>
    <t>2023 General election - Congresso</t>
  </si>
  <si>
    <t xml:space="preserve">2022 Election to the Riksdag </t>
  </si>
  <si>
    <t>2024 Turkey Local Election</t>
  </si>
  <si>
    <t>2024 General Election</t>
  </si>
  <si>
    <t>2020 Presidential Election</t>
  </si>
  <si>
    <t>Original</t>
  </si>
  <si>
    <t>Pour qui avez-vous voté aux élections législatives françaises 2024 (tour final) ?</t>
  </si>
  <si>
    <t>Nouveau Front Populaire (NFP)</t>
  </si>
  <si>
    <t>Rassemblement National (RN)</t>
  </si>
  <si>
    <t>Fratelli d'Italia (FdI)</t>
  </si>
  <si>
    <t>Lega Nord</t>
  </si>
  <si>
    <t xml:space="preserve">Partito Democratico - Italia Democratica e Progressista </t>
  </si>
  <si>
    <t>Per chi ha votato alle elezioni politiche in Italia del 2022, al Senato?</t>
  </si>
  <si>
    <t>Partido Socialista (PS)</t>
  </si>
  <si>
    <t>Chega! (CH)</t>
  </si>
  <si>
    <t>Partido Social Democrata (PSD)</t>
  </si>
  <si>
    <t>CDS – Partido Popular</t>
  </si>
  <si>
    <t>Em quem você votou nas Eleições Gerais de 2022 - Eleições para a Câmara de Deputados?</t>
  </si>
  <si>
    <t>Em quem votou nas Eleições Legislativas de 2024?</t>
  </si>
  <si>
    <t>پاکستان تحریکِ انصاف (PTI) / PTI کے حمایت یافتہ آزاد امیدواران</t>
  </si>
  <si>
    <t>پاکستان مسلم لیگ ن (PML-N)</t>
  </si>
  <si>
    <t>پاکستان پیپلز پارٹی (PPP)</t>
  </si>
  <si>
    <t>دیگر آزاد امیدواران</t>
  </si>
  <si>
    <t>آپ نے 2024 میں ECP کے زیر انعقاد پاکستان کے عام انتخابات میں کسے ووٹ دیا تھا؟</t>
  </si>
  <si>
    <t>Partido Popular (PP)</t>
  </si>
  <si>
    <t xml:space="preserve">Partido Socialista Obrero Español (PSOE) </t>
  </si>
  <si>
    <t>Bertha Xóchitl Gálvez Ruiz (Va por México)</t>
  </si>
  <si>
    <t>Pacto Histórico por Colombia</t>
  </si>
  <si>
    <t>Partido Conservador Colombiano</t>
  </si>
  <si>
    <t>Partido Liberal Colombiano</t>
  </si>
  <si>
    <t>Coalición Alianza Verde y Centro Esperanza</t>
  </si>
  <si>
    <t>Centro Democrático</t>
  </si>
  <si>
    <t>Cambio Radical</t>
  </si>
  <si>
    <t>Partido de la Unión por la Gente</t>
  </si>
  <si>
    <t>Unión por la Patria</t>
  </si>
  <si>
    <t>¿Por quién votó en las Elecciones Primarias Argentinas (PASO) de 2023?</t>
  </si>
  <si>
    <t>¿Por quién votó en las Elecciones Federales de 2024 (Presidencia)?</t>
  </si>
  <si>
    <t>¿A quién votó en las Elecciones Generales de 2023 (Congreso de los Diputados)?</t>
  </si>
  <si>
    <t>더불어민주당(DPK)</t>
  </si>
  <si>
    <t>국민의힘(PPP)</t>
  </si>
  <si>
    <t>조국혁신당</t>
  </si>
  <si>
    <t>2024 국회의원 선거에서 누구에게 투표하셨습니까?</t>
  </si>
  <si>
    <t>Pakatan Harapan</t>
  </si>
  <si>
    <t>Perikatan Nasional</t>
  </si>
  <si>
    <t>Barisan Nasional</t>
  </si>
  <si>
    <t>Koalicja Obywatelska (KO)</t>
  </si>
  <si>
    <t xml:space="preserve">Trzecia Droga (TD) </t>
  </si>
  <si>
    <t>คุณลงคะแนนเสียงให้พรรคใดในการเลือกตั้งสมาชิกสภาผู้แทนราษฎรปี 2023</t>
  </si>
  <si>
    <t>พรรคก้าวไกล</t>
  </si>
  <si>
    <t>พรรคเพื่อไทย</t>
  </si>
  <si>
    <t>พรรครวมไทยสร้างชาติ</t>
  </si>
  <si>
    <t>Voor wie stemde u tijdens de verkiezingen van 2023 in Nederland?</t>
  </si>
  <si>
    <t>Pro koho jste hlasoval(a) v českých prezidentských volbách 2023, všeobecných (1. kolo)?</t>
  </si>
  <si>
    <t>Petr Pavel (nezávislý)</t>
  </si>
  <si>
    <t>Andrej Babiš (ANO 2011)</t>
  </si>
  <si>
    <t>Danuše Nerudová (Starostové a nezávislí (STAN))</t>
  </si>
  <si>
    <t>Pavel Fischer (nezávislý)</t>
  </si>
  <si>
    <t>₨</t>
  </si>
  <si>
    <t>Magyar Szolidaritás Szövetsége (Fidesz-KDNP)</t>
  </si>
  <si>
    <t>भारतीय जनता पार्टी (बीजेपी)</t>
  </si>
  <si>
    <t>भारतीय राष्ट्रीय कॉन्ग्रेस (आईएनसी)</t>
  </si>
  <si>
    <t> Ön kire szavazott az 2022-es magyarországi országgyűlési választásokon?</t>
  </si>
  <si>
    <t>2021 年の総選挙では、どの衆議院議員に投票しましたか？</t>
  </si>
  <si>
    <t>立憲民主党</t>
  </si>
  <si>
    <t>日本維新の会</t>
  </si>
  <si>
    <t xml:space="preserve">Štefan Harabin </t>
  </si>
  <si>
    <t>Koho ste volili v prvom kole prezidentských volieb v roku 2024?</t>
  </si>
  <si>
    <t>Νέα Δημοκρατία</t>
  </si>
  <si>
    <t>Συνασπισμός Ριζοσπαστικής Αριστέρας - Προοδευτική Συμμαχία</t>
  </si>
  <si>
    <t>ΠΑΣΟΚ-Κίνημα Αλλαγής</t>
  </si>
  <si>
    <t>Κομμουνιστικό Κόμμα Ελλάδας</t>
  </si>
  <si>
    <t>Ποιον ψηφίσατε στις Εθνικές Εκλογές 2023;</t>
  </si>
  <si>
    <t>Cumhuriyet Halk Partisi (CHP)</t>
  </si>
  <si>
    <t>Adalet ve Kalkınma Partisi (AKP)</t>
  </si>
  <si>
    <t>Yeniden Refah Partisi (YRP)</t>
  </si>
  <si>
    <t>Demokrat Parti (DP)</t>
  </si>
  <si>
    <t>Türkiye 2024 Yerel Seçimlerinde oyunuzu kime verdiniz?</t>
  </si>
  <si>
    <t>Ketä äänestit vuoden 2024 presidentinvaaleissa?</t>
  </si>
  <si>
    <t>Partido Liberal</t>
  </si>
  <si>
    <t>Partido dos Trabalhadores</t>
  </si>
  <si>
    <t>União Brasil</t>
  </si>
  <si>
    <t>Progressistas</t>
  </si>
  <si>
    <t>Partido Social Democratico</t>
  </si>
  <si>
    <t>Movimento Democrático Brasileiro</t>
  </si>
  <si>
    <t>Republicans</t>
  </si>
  <si>
    <t>民主進步黨（賴清德）</t>
    <phoneticPr fontId="0" type="noConversion"/>
  </si>
  <si>
    <t>中國國民黨（侯友宜）</t>
    <phoneticPr fontId="0" type="noConversion"/>
  </si>
  <si>
    <t>獨立候選人</t>
    <phoneticPr fontId="0" type="noConversion"/>
  </si>
  <si>
    <t>您在 2024 年總統大選中選了哪位候選人？</t>
    <phoneticPr fontId="6" type="noConversion"/>
  </si>
  <si>
    <t>Tagalog</t>
  </si>
  <si>
    <t>Sino ang binoto mo noong 2022 na Halalan para sa Presidente?</t>
  </si>
  <si>
    <t>Demokratiese Alliansie (DA)</t>
  </si>
  <si>
    <t>Spies van die Nasie (M.K.)</t>
  </si>
  <si>
    <t>Ekonomiese Vryheidsvegters (EFF)</t>
  </si>
  <si>
    <t>Vir wie het u in die 2024- nasionale verkiesing gestem?</t>
  </si>
  <si>
    <t>¿Por quién votó en las Elecciones Legislativas de Colombia de 2022?</t>
  </si>
  <si>
    <t>Na kogo głosował(a) Pan(i) w wyborach parlamentarnych w Polsce w 2023 roku?</t>
  </si>
  <si>
    <t>Col$</t>
  </si>
  <si>
    <t>Mex$</t>
  </si>
  <si>
    <t>Vem röstade du på i riksdagsvalet 2022?</t>
  </si>
  <si>
    <t>Siapa yang anda undi dalam Pilihan Raya Umum 2022, Dewan Rakyat Malaysia?</t>
  </si>
  <si>
    <t>RM</t>
  </si>
  <si>
    <t>Chile</t>
  </si>
  <si>
    <t>CLP$</t>
  </si>
  <si>
    <t>Siapa yang Anda pilih dalam pemilu legislatif Nasional 2024?</t>
  </si>
  <si>
    <t>Elección Consejo Constitucional 2023</t>
  </si>
  <si>
    <t>Who did you vote for in the Elección Consejo Constitucional 2023?</t>
  </si>
  <si>
    <t>Partido Republicano de Chile</t>
  </si>
  <si>
    <t>Partido Comunista de Chile</t>
  </si>
  <si>
    <t>Union Democrata Independiente</t>
  </si>
  <si>
    <t>Partido De la Gente</t>
  </si>
  <si>
    <t>Convergencia Social</t>
  </si>
  <si>
    <t>¿Por quién votó en la Elección del Consejo Constitucional de 2023?</t>
  </si>
  <si>
    <t>Movimento 5 Stelle (5S)</t>
  </si>
  <si>
    <t>Azione-Italia Viva (Az-IV)</t>
  </si>
  <si>
    <t>Pekka Haavisto (Vihreä liitto, Grönä förbundet)</t>
  </si>
  <si>
    <t>2024 के आम चुनाव में आपने संसदीय क्षेत्रों के लिए किसे वोट दिया?</t>
  </si>
  <si>
    <t>Brazilian Portuguese</t>
  </si>
  <si>
    <t>Brazilian Portugese</t>
  </si>
  <si>
    <t>Philippines (English)</t>
  </si>
  <si>
    <t>India (English)</t>
  </si>
  <si>
    <t>Vietnam (English)</t>
  </si>
  <si>
    <t>Thailand (English)</t>
  </si>
  <si>
    <t>South Africa (English)</t>
  </si>
  <si>
    <t>Pakistan (English)</t>
  </si>
  <si>
    <t>Malaysia (English)</t>
  </si>
  <si>
    <t>Indonesia (English)</t>
  </si>
  <si>
    <t>NA</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</si>
  <si>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</si>
  <si>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</si>
  <si>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</si>
  <si>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</si>
  <si>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</si>
  <si>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</si>
  <si>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</si>
  <si>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</si>
  <si>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</si>
  <si>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</si>
  <si>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</si>
  <si>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</si>
  <si>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</si>
  <si>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</si>
  <si>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</si>
  <si>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</si>
  <si>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</si>
  <si>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</si>
  <si>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</si>
  <si>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</si>
  <si>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</si>
  <si>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</si>
  <si>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</si>
  <si>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</si>
  <si>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</si>
  <si>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</si>
  <si>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</si>
  <si>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</si>
  <si>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</si>
  <si>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</si>
  <si>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</si>
  <si>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</si>
  <si>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</si>
  <si>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</si>
  <si>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</si>
  <si>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</si>
  <si>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</si>
  <si>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</si>
  <si>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</si>
  <si>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</si>
  <si>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</si>
  <si>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</si>
  <si>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</si>
  <si>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</si>
  <si>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</si>
  <si>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</si>
  <si>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</si>
  <si>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</si>
  <si>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</si>
  <si>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</si>
  <si>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</si>
  <si>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</si>
  <si>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</si>
  <si>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</si>
  <si>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</si>
  <si>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</si>
  <si>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</si>
  <si>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</si>
  <si>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</si>
  <si>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</si>
  <si>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</si>
  <si>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</si>
  <si>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</si>
  <si>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</si>
  <si>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</si>
  <si>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</si>
  <si>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</si>
  <si>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</si>
  <si>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</si>
  <si>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</si>
  <si>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</si>
  <si>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</si>
  <si>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</si>
  <si>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</si>
  <si>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</si>
  <si>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</si>
  <si>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</si>
  <si>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</si>
  <si>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</si>
  <si>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</si>
  <si>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</si>
  <si>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</si>
  <si>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</si>
  <si>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</si>
  <si>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</si>
  <si>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</si>
  <si>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</si>
  <si>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</si>
  <si>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</si>
  <si>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</si>
  <si>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</si>
  <si>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</si>
  <si>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</si>
  <si>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</si>
  <si>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</si>
  <si>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</si>
  <si>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</si>
  <si>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</si>
  <si>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</si>
  <si>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</si>
  <si>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</si>
  <si>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</si>
  <si>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</si>
  <si>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</si>
  <si>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</si>
  <si>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</si>
  <si>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</si>
  <si>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</si>
  <si>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</si>
  <si>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</si>
  <si>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</si>
  <si>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</si>
  <si>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</si>
  <si>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</si>
  <si>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</si>
  <si>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</si>
  <si>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</si>
  <si>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</si>
  <si>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</si>
  <si>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</si>
  <si>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</si>
  <si>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</si>
  <si>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</si>
  <si>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</si>
  <si>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</si>
  <si>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</si>
  <si>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</si>
  <si>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</si>
  <si>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</si>
  <si>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</si>
  <si>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</si>
  <si>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</si>
  <si>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</si>
  <si>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</si>
  <si>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</si>
  <si>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</si>
  <si>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</si>
  <si>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</si>
  <si>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</si>
  <si>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</si>
  <si>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</si>
  <si>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</si>
  <si>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</si>
  <si>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</si>
  <si>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</si>
  <si>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</si>
  <si>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</si>
  <si>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</si>
  <si>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</si>
  <si>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</si>
  <si>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</si>
  <si>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</si>
  <si>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</si>
  <si>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</si>
  <si>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</si>
  <si>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</si>
  <si>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</si>
  <si>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</si>
  <si>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</si>
  <si>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</si>
  <si>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</si>
  <si>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</si>
  <si>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</si>
  <si>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</si>
  <si>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</si>
  <si>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</si>
  <si>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</si>
  <si>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</si>
  <si>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</si>
  <si>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</si>
  <si>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</si>
  <si>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</si>
  <si>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</si>
  <si>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</si>
  <si>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</si>
  <si>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</si>
  <si>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</si>
  <si>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</si>
  <si>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</si>
  <si>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</si>
  <si>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</si>
  <si>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</si>
  <si>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</si>
  <si>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</si>
  <si>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</si>
  <si>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</si>
  <si>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</si>
  <si>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</si>
  <si>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</si>
  <si>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</si>
  <si>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</si>
  <si>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</si>
  <si>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</si>
  <si>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</si>
  <si>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</si>
  <si>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</si>
  <si>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</si>
  <si>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</si>
  <si>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</si>
  <si>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</si>
  <si>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</si>
  <si>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</si>
  <si>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</si>
  <si>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</si>
  <si>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</si>
  <si>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</si>
  <si>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</si>
  <si>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</si>
  <si>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</si>
  <si>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</si>
  <si>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</si>
  <si>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</si>
  <si>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</si>
  <si>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</si>
  <si>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</si>
  <si>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</si>
  <si>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</si>
  <si>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</si>
  <si>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</si>
  <si>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</si>
  <si>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</si>
  <si>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</si>
  <si>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</si>
  <si>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</si>
  <si>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</si>
  <si>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</si>
  <si>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</si>
  <si>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</si>
  <si>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</si>
  <si>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</si>
  <si>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</si>
  <si>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</si>
  <si>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</si>
  <si>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</si>
  <si>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</si>
  <si>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</si>
  <si>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</si>
  <si>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</si>
  <si>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</si>
  <si>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</si>
  <si>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</si>
  <si>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</si>
  <si>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</si>
  <si>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</si>
  <si>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</si>
  <si>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</si>
  <si>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</si>
  <si>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</si>
  <si>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</si>
  <si>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</si>
  <si>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</si>
  <si>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</si>
  <si>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</si>
  <si>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</si>
  <si>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</si>
  <si>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</si>
  <si>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</si>
  <si>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</si>
  <si>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</si>
  <si>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</si>
  <si>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</si>
  <si>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</si>
  <si>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</si>
  <si>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</si>
  <si>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</si>
  <si>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</si>
  <si>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</si>
  <si>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</si>
  <si>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</si>
  <si>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</si>
  <si>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</si>
  <si>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</si>
  <si>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</si>
  <si>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</si>
  <si>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</si>
  <si>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</si>
  <si>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</si>
  <si>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</si>
  <si>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</si>
  <si>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</si>
  <si>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</si>
  <si>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</si>
  <si>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</si>
  <si>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</si>
  <si>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</si>
  <si>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</si>
  <si>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</si>
  <si>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</si>
  <si>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</si>
  <si>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</si>
  <si>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</si>
  <si>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</si>
  <si>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</si>
  <si>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</si>
  <si>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</si>
  <si>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</si>
  <si>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</si>
  <si>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</si>
  <si>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</si>
  <si>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</si>
  <si>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</si>
  <si>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</si>
  <si>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</si>
  <si>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</si>
  <si>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</si>
  <si>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Index</t>
  </si>
  <si>
    <t>Chinese</t>
  </si>
  <si>
    <t>$0 - $999</t>
  </si>
  <si>
    <t>$1,000 - $4,999</t>
  </si>
  <si>
    <t>$5,000 - $14,999</t>
  </si>
  <si>
    <t>$15,000 - $24,999</t>
  </si>
  <si>
    <t>$25,000 - $34,999</t>
  </si>
  <si>
    <t>$35,000 - $49,999</t>
  </si>
  <si>
    <t>$50,000 - $74,999</t>
  </si>
  <si>
    <t>$75,000 - $99,999</t>
  </si>
  <si>
    <t>$100,000 - $149,999</t>
  </si>
  <si>
    <t>$150,000 - $199,999</t>
  </si>
  <si>
    <t>$200,000 - $999,999</t>
  </si>
  <si>
    <t>$1,000,000+</t>
  </si>
  <si>
    <t>You may be eligible for additional rewards based on your answers in this survey. Please note that all monetary amounts will be paid in the same manner as your usual rewards for completing these surveys. There will not be any direct cash payout of the extra rewards.</t>
  </si>
  <si>
    <t>Thousand Seperator</t>
  </si>
  <si>
    <t>Comma</t>
  </si>
  <si>
    <t>Dot</t>
  </si>
  <si>
    <t>Space</t>
  </si>
  <si>
    <t>Decimal</t>
  </si>
  <si>
    <t>,</t>
  </si>
  <si>
    <t>.</t>
  </si>
  <si>
    <t>Who did you vote for in the 2024 Presidential Election?</t>
  </si>
  <si>
    <t xml:space="preserve">Please read the following information carefully. </t>
  </si>
  <si>
    <t>I understand and would like to participate</t>
  </si>
  <si>
    <t>I would not like to participate</t>
  </si>
  <si>
    <t>End of survey</t>
  </si>
  <si>
    <t>You did not consent to taking the survey.</t>
  </si>
  <si>
    <t>To make sure that you read the provided information carefully, we want you to first answer a simple question.</t>
  </si>
  <si>
    <t>Which of the following is a piece of furniture you use to sit at a table?</t>
  </si>
  <si>
    <t>Refrigerator</t>
  </si>
  <si>
    <t>Chair</t>
  </si>
  <si>
    <t>Bicycle</t>
  </si>
  <si>
    <t>Toaster</t>
  </si>
  <si>
    <t>What is your gender?</t>
  </si>
  <si>
    <t>Male</t>
  </si>
  <si>
    <t>Female</t>
  </si>
  <si>
    <t>Prefer not to say</t>
  </si>
  <si>
    <t>What is your age?</t>
  </si>
  <si>
    <t>What is your highest educational level?</t>
  </si>
  <si>
    <t>No formal education (0 years)</t>
  </si>
  <si>
    <t>Primary education (less than 7 years)</t>
  </si>
  <si>
    <t>Lower secondary education (7-10 years)</t>
  </si>
  <si>
    <t>Upper secondary education (10-13 years)</t>
  </si>
  <si>
    <t>Higher education (13+ years, e.g., university or college)</t>
  </si>
  <si>
    <t>If you were under the legal voting age at the time, please select what you otherwise would have done. We remind you that the responses to this survey are anonymous.</t>
  </si>
  <si>
    <t>Other</t>
  </si>
  <si>
    <t>I did not vote</t>
  </si>
  <si>
    <t>Prefer not to answer</t>
  </si>
  <si>
    <t>What was your total household income before taxes in 2024?</t>
  </si>
  <si>
    <t>Thank you. We will now move to a new set of questions on a new topic.</t>
  </si>
  <si>
    <t>Do you support or oppose this policy?</t>
  </si>
  <si>
    <t>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t>
  </si>
  <si>
    <t>Strongly support</t>
  </si>
  <si>
    <t>Somewhat support</t>
  </si>
  <si>
    <t>Neither support nor oppose</t>
  </si>
  <si>
    <t>Somewhat oppose</t>
  </si>
  <si>
    <t>Strongly oppose</t>
  </si>
  <si>
    <t>Do not understand</t>
  </si>
  <si>
    <t>To what extent do you agree or disagree with the following statements:</t>
  </si>
  <si>
    <t>A globally coordinated billionaire tax would improve economic fairness.</t>
  </si>
  <si>
    <t>A globally coordinated billionaire tax would reduce the power of the wealthiest in society.</t>
  </si>
  <si>
    <t>A globally coordinated billionaire tax would weaken national autonomy.</t>
  </si>
  <si>
    <t>A globally coordinated billionaire tax would make the economy less efficient.</t>
  </si>
  <si>
    <t>Strongly disagree</t>
  </si>
  <si>
    <t>Somewhat disagree</t>
  </si>
  <si>
    <t>Neither disagree nor agree</t>
  </si>
  <si>
    <t>Somewhat agree</t>
  </si>
  <si>
    <t>Strongly agree</t>
  </si>
  <si>
    <t>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t>
  </si>
  <si>
    <t>We are interested in whether you would be willing to pay for advocacy either for or against the tax.</t>
  </si>
  <si>
    <t>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t>
  </si>
  <si>
    <t>Please state whether you would be willing to donate any of your potential winnings to an advocacy group either supporting or opposing the globally coordinated billionaire tax.</t>
  </si>
  <si>
    <t>I do not want to donate any of my winnings ($0)</t>
  </si>
  <si>
    <t>I want to donate all of my winnings ($100)</t>
  </si>
  <si>
    <t>Donation to advocacy group ($)</t>
  </si>
  <si>
    <t>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t>
  </si>
  <si>
    <t>Do you want to sign a petition?</t>
  </si>
  <si>
    <t>Petition Opposing the Globally Coordinated Billionaire Tax</t>
  </si>
  <si>
    <t>This petition concerns the proposed globally coordinated billionaire tax recently discussed by the G20 and United Nations, which would apply to individuals with net wealth exceeding $1 billion.</t>
  </si>
  <si>
    <t>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t>
  </si>
  <si>
    <t>Details about the tax proposal:</t>
  </si>
  <si>
    <t>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t>
  </si>
  <si>
    <t>We, the undersigned, express our opposition to the proposed globally coordinated billionaire tax.</t>
  </si>
  <si>
    <t>If you do not want to sign the petition, please move on to the next question without writing anything in the text box.</t>
  </si>
  <si>
    <t>If you sign the petition, you will have the opportunity to add a personalized statement explaining your reasons for opposing the policy.</t>
  </si>
  <si>
    <t>Petition Supporting the Globally Coordinated Billionaire Tax</t>
  </si>
  <si>
    <t>If you sign the petition, you will have the opportunity to add a personalized statement explaining your reasons for supporting the policy.</t>
  </si>
  <si>
    <t>Which of the following best describes you:</t>
  </si>
  <si>
    <t>Another recent academic study asked nearly 45,000 people in 40 countries across all regions of the world, including your country, about whether they support this globally coordinated billionaire tax.</t>
  </si>
  <si>
    <t>More information</t>
  </si>
  <si>
    <t>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t>
  </si>
  <si>
    <t>What share of respondents do you think support the globally billionaire coordinated tax?</t>
  </si>
  <si>
    <t>Support (%)</t>
  </si>
  <si>
    <t>In how many of the 40 countries do you think a majority of respondents support the globally billionaire coordinated tax?</t>
  </si>
  <si>
    <t>For how many of these political parties do you think a majority of respondents support the global billionaire tax?</t>
  </si>
  <si>
    <t>Across the 40 countries, respondents came from 164 political parties.</t>
  </si>
  <si>
    <t>Political parties</t>
  </si>
  <si>
    <t>Thank you for your response. For your information, the correct answers are below:</t>
  </si>
  <si>
    <t>In 161 of 164 political parties represented in the study, a majority of respondents support the tax.</t>
  </si>
  <si>
    <t>To ensure you read this information, please click the correct statement below:</t>
  </si>
  <si>
    <t>In 20 of the 40 countries, a majority of respondents support the tax.</t>
  </si>
  <si>
    <t>In 71 of 164 political parties represented in the study, a majority of respondents support the tax.</t>
  </si>
  <si>
    <t>In 30 of the 40 countries, a majority of respondents support the tax.</t>
  </si>
  <si>
    <t>Please state how likely you think it is that this tax will be implemented globally within the next 10 years.</t>
  </si>
  <si>
    <t>21-40% probability (unlikely)</t>
  </si>
  <si>
    <t>0-20% probability (very unlikely)</t>
  </si>
  <si>
    <t>41-60% probability (about as likely as unlikely)</t>
  </si>
  <si>
    <t>61-80% probability (likely)</t>
  </si>
  <si>
    <t>81-100% probability (very likely)</t>
  </si>
  <si>
    <t>We would like you to make a decision that has real consequences for four individuals who were recruited through an online labor market. Each of these four individuals has earned $10 for completing an individual work task.</t>
  </si>
  <si>
    <t>Each individual may contribute part or all of their earnings to a common fund:</t>
  </si>
  <si>
    <t>Any earnings contributed to the common fund are increased by 50% (multiplied by 1.5) and then equally divided between the four individuals.</t>
  </si>
  <si>
    <t>Each individual's income is given by what they receive from the common fund plus any earnings they do not contribute.</t>
  </si>
  <si>
    <t>The total income of the four individuals is highest if each of them contributes all their earnings to the common fund. However, an individual's income is highest if that individual contributes nothing, while the other three individuals contribute all their earnings.</t>
  </si>
  <si>
    <t>Please confirm that you have read this information carefully before continuing.</t>
  </si>
  <si>
    <t>Yes, I confirm that I read the text carefully</t>
  </si>
  <si>
    <t>Before you make your decision, the next screen will explain in more detail what happens under each of the two alternatives.</t>
  </si>
  <si>
    <t>We asked each of the four individuals independently and anonymously what they will do if they have the freedom to choose how much of their earnings to contribute to the common fund.</t>
  </si>
  <si>
    <t>Two of the individuals will choose to contribute all their earnings, regardless of how much the other individuals choose to contribute.</t>
  </si>
  <si>
    <t>Two of the individuals will choose not to contribute any of their earnings, regardless of how much the other individuals choose to contribute.</t>
  </si>
  <si>
    <t>We here explain in more detail what would happen under each of the two alternatives.  </t>
  </si>
  <si>
    <t>Explanation: They both keep their $10 and receive one quarter of the common fund, which is $7.5, and thus each ends up with $17.5.</t>
  </si>
  <si>
    <t>Explanation: They each contribute $10 and have no earnings left, but receive one quarter of the common fund, which is $7.5, and thus each ends up with $7.5.</t>
  </si>
  <si>
    <t>The two individuals who contribute all their earnings each ends up with an income of $7.5.</t>
  </si>
  <si>
    <t>The two individuals who contribute nothing of their earnings each ends up with an income of $17.5.</t>
  </si>
  <si>
    <t>The four individuals each ends up with an income of $15.</t>
  </si>
  <si>
    <t>If each of the four individuals is required to contribute all their earnings to the common fund, the outcome will be:</t>
  </si>
  <si>
    <t>Explanation: They each keep their $10 and receive one quarter of the common fund, which is $7.5, and thus each ends up with $17.5.</t>
  </si>
  <si>
    <t>You and 99 other respondents will make this decision for the four individuals. One of the 100 decisions will be randomly selected and implemented.</t>
  </si>
  <si>
    <t>We now ask you to make a decision for these four individuals. Please mark your decision:</t>
  </si>
  <si>
    <t xml:space="preserve">We asked each of the four individuals independently and anonymously what they will do if they have the freedom to choose how much of their earnings to contribute to the common fund. </t>
  </si>
  <si>
    <t xml:space="preserve">Two of the individuals will choose to contribute all their earnings, regardless of how much the other individuals choose to contribute.  </t>
  </si>
  <si>
    <t xml:space="preserve">Two of the individuals will choose not to contribute any of their earnings, regardless of how much the other individuals choose to contribute. </t>
  </si>
  <si>
    <t>We will ask you to decide whether the four individuals should have the freedom to choose how much to contribute to the common fund, or each be required to contribute $5 of their earnings. You must choose between the following two alternatives:</t>
  </si>
  <si>
    <t>If each individual is free to choose how much of their earnings to contribute to the common fund, the outcome will be:</t>
  </si>
  <si>
    <t>The four individuals each ends up with an income of $12.5.</t>
  </si>
  <si>
    <t>Explanation: Each individual keeps $5 of their earnings and receives a quarter of the common fund, which is $7.5, and thus each ends up with $12.5.</t>
  </si>
  <si>
    <t xml:space="preserve">All four individuals will choose not to contribute any of their earnings, regardless of how much the other individuals choose to contribute. </t>
  </si>
  <si>
    <t xml:space="preserve">We will ask you to decide whether the four individuals should have the freedom to choose how much to contribute to the common fund, or each be required to contribute all their earnings. You must choose between the following two alternatives: </t>
  </si>
  <si>
    <t>The four individuals each ends up with an income of $10.</t>
  </si>
  <si>
    <t>If each of the four individuals is free to choose how much of their earnings to contribute to the common fund, the outcome will be:</t>
  </si>
  <si>
    <t>Explanation: Each individual keeps $10 of their earnings but receives nothing from the common fund, and thus each ends up with $10.</t>
  </si>
  <si>
    <t>Explanation: Each individual contributes $10 and has no earnings left, but receives a quarter of the common fund, which is $15, and thus each ends up with $15.</t>
  </si>
  <si>
    <t xml:space="preserve">You and 99 other respondents will make this decision for the four individuals. One of the 100 decisions will be randomly selected and implemented. </t>
  </si>
  <si>
    <t>All four individuals will choose not to contribute any of their earnings, regardless of how much the other individuals choose to contribute.</t>
  </si>
  <si>
    <t>Explanation: Each individual keeps $10 of their earnings but receives nothing from the common fund, and thus each ends up with $10. </t>
  </si>
  <si>
    <t xml:space="preserve">If each of the four individuals is required to contribute $5 of their earnings, the outcome will be: </t>
  </si>
  <si>
    <t>Explanation: Each individual keep $5 of their earnings and receives a quarter of the common fund, which is $7.5, and thus each ends up with $12.5.</t>
  </si>
  <si>
    <t>We here explain in more detail what would happen under each of the two alternatives.</t>
  </si>
  <si>
    <t>If each of the four individuals is required to contribute $5 of their earnings to the common fund, the outcome will be:</t>
  </si>
  <si>
    <t>We will ask you to decide whether the four individuals should have the freedom to choose how much to contribute to the common fund, or each be required to contribute all their earnings. You must choose between the following two alternatives:</t>
  </si>
  <si>
    <t>We will ask you to decide how much of their earnings the four individuals should be required to contribute to the common fund. You must choose between the following two alternatives:</t>
  </si>
  <si>
    <t xml:space="preserve">If two individuals are each required to contribute all of their earnings to the common fund, while the other two individuals are each required to contribute nothing, the outcome will be: </t>
  </si>
  <si>
    <t>Explanation: They each contribute $10 and have no earnings left, but receive a quarter of the common fund, which is $15, and thus each ends up with $15.</t>
  </si>
  <si>
    <t xml:space="preserve">If each of the four individuals is required to contribute all their earnings to the common fund, the outcome will be: &lt;br&gt;&lt;b&gt;-&amp;nbsp; The four individuals each ends up with an income of $15. </t>
  </si>
  <si>
    <t>We now ask you to indicate which alternative you would have chosen for these four individuals, if it was up to you:</t>
  </si>
  <si>
    <t>Can you provide a short explanation for why you made this choice?</t>
  </si>
  <si>
    <t>To what extent do you agree with the following statements?</t>
  </si>
  <si>
    <t>In situations where self-interest conflicts with what is best for the group, most people in my country choose what is in their self-interest.</t>
  </si>
  <si>
    <t>The government should use tax revenues to finance public goods that benefit everyone.</t>
  </si>
  <si>
    <t>In general, the government should restrict individual choices when those choices lead to unfair outcomes.</t>
  </si>
  <si>
    <t>In general, the government should restrict individual choices when those choices collectively lead to an inefficient outcome.</t>
  </si>
  <si>
    <t>Freedom to choose is the most important value in society.</t>
  </si>
  <si>
    <t>Sometimes, people benefit from things that are funded or provided by others without contributing themselves. What do you think is the main reason for this?</t>
  </si>
  <si>
    <t>They lack the necessary resources to contribute.</t>
  </si>
  <si>
    <t>They act selfishly to maximize their own benefit</t>
  </si>
  <si>
    <t>They believe many others are also not contributing.</t>
  </si>
  <si>
    <t>Other reasons (please specify).</t>
  </si>
  <si>
    <t>In the workplace scenario you just read, we described a person who was the candidate for a new leadership position in your organization.</t>
  </si>
  <si>
    <t>A very moral person</t>
  </si>
  <si>
    <t>A very immoral person</t>
  </si>
  <si>
    <t>Please imagine the following scenario taking place:</t>
  </si>
  <si>
    <t>You are working in an organization where the current leader is considered to be rather neutral or "average": Neither particularly good nor particularly bad. At this point, the board is planning to hire a new leader as a long-term replacement, who will also be your closest supervisor.</t>
  </si>
  <si>
    <t>You consider your friend to be a reliable source.</t>
  </si>
  <si>
    <t>When you have read the text above:</t>
  </si>
  <si>
    <t>Please proceed to the next screen to answer a few questions about this scenario.</t>
  </si>
  <si>
    <t>In this specific scenario:</t>
  </si>
  <si>
    <t>If the board should decide to hire this new leader, how would you feel about it?</t>
  </si>
  <si>
    <t>I would feel:</t>
  </si>
  <si>
    <t>Less happy at work than before</t>
  </si>
  <si>
    <t>No difference</t>
  </si>
  <si>
    <t>More happy at work than before</t>
  </si>
  <si>
    <t>In general, I would trust my employer:</t>
  </si>
  <si>
    <t>Less than before</t>
  </si>
  <si>
    <t>More than before</t>
  </si>
  <si>
    <t>No:</t>
  </si>
  <si>
    <t>Yes:</t>
  </si>
  <si>
    <t>Would you be willing to sacrifice a 5% increase of your salary, if it could guarantee that your organization would NOT hire such a bad leader as your closest supervisor?</t>
  </si>
  <si>
    <t>I would not sacrifice my salary increase</t>
  </si>
  <si>
    <t>I would sacrifice my salary increase</t>
  </si>
  <si>
    <t>Would you be willing to sacrifice a 5% increase of your salary, if it could guarantee that your organization would hire such a good leader as your closest supervisor?</t>
  </si>
  <si>
    <t>A very competent person</t>
  </si>
  <si>
    <t>A very incompetent person</t>
  </si>
  <si>
    <t>In general, where would you place your own political views on such a scale from left to right?</t>
  </si>
  <si>
    <t>Far left</t>
  </si>
  <si>
    <t>Center</t>
  </si>
  <si>
    <t>Far right</t>
  </si>
  <si>
    <t>In general, how interested are you in politics?</t>
  </si>
  <si>
    <t>Not at all interested</t>
  </si>
  <si>
    <t>Somewhat interested</t>
  </si>
  <si>
    <t>Very interested</t>
  </si>
  <si>
    <t>Never</t>
  </si>
  <si>
    <t>Almost never</t>
  </si>
  <si>
    <t>Rarely</t>
  </si>
  <si>
    <t>Sometimes</t>
  </si>
  <si>
    <t>Often</t>
  </si>
  <si>
    <t>Very often</t>
  </si>
  <si>
    <t>All the time</t>
  </si>
  <si>
    <t>In general, to what extent do you agree or disagree with the following statements?</t>
  </si>
  <si>
    <t>Democracy may have problems, but it is better than any other form of government or political system.</t>
  </si>
  <si>
    <t>Having a strong leader who can get things done without having to bother with elections and democratic processes, would be the best for my country.</t>
  </si>
  <si>
    <t>Freedom of expression</t>
  </si>
  <si>
    <t>Preventing misinformation from spreading</t>
  </si>
  <si>
    <t>Description (please read carefully):</t>
  </si>
  <si>
    <t>We are interested in whether you would take this $600 to receive $100. Regardless of your decision, you will keep your original $800 and whatever amount the other participant sends ($0, $100, or $200).</t>
  </si>
  <si>
    <t>I keep things as they are (You: $800, Them: $800).</t>
  </si>
  <si>
    <t>I take $600 to receive an additional $100 (You: $900, Them: $200).</t>
  </si>
  <si>
    <t>I keep things as they are (You: $900, Them: $700).</t>
  </si>
  <si>
    <t>I take $600 to receive an additional $100 (You: $1000, Them: $100).</t>
  </si>
  <si>
    <t>I keep things as they are (You: $1000, Them: $600).</t>
  </si>
  <si>
    <t>I take $600 to receive an additional $100 (You: $1100, Them: $0).</t>
  </si>
  <si>
    <t>We are interested in whether you would take this $600 to receive $100. Regardless of your decision, you will keep your original $600 and whatever amount the other participant sends ($0, $100, or $200).</t>
  </si>
  <si>
    <t>I keep things as they are (You: $600, Them: $1000).</t>
  </si>
  <si>
    <t>I take $600 to receive an additional $100 (You: $700, Them: $400).</t>
  </si>
  <si>
    <t>I keep things as they are (You: $700, Them: $900).</t>
  </si>
  <si>
    <t>I take $600 to receive an additional $100 (You: $800, Them: $300).</t>
  </si>
  <si>
    <t>I keep things as they are (You: $800, Them: $800)</t>
  </si>
  <si>
    <t>I would be angry if another person refused to share their resources.</t>
  </si>
  <si>
    <t>It is important to me to uphold societal fairness norms.</t>
  </si>
  <si>
    <t>I sometimes feel envious when people receive more than I do.</t>
  </si>
  <si>
    <t>To what extent do you agree with each statement below?</t>
  </si>
  <si>
    <t>At this moment, I have an idea of what the ideal society might look like.</t>
  </si>
  <si>
    <t>Right now, I think about what sort of world I would ideally like to live in.</t>
  </si>
  <si>
    <t>Not at all</t>
  </si>
  <si>
    <t>To some extent</t>
  </si>
  <si>
    <t>Very much</t>
  </si>
  <si>
    <t>Thank you for imagining and writing about your utopian society or world.</t>
  </si>
  <si>
    <t>Please respond to a few follow-up questions below.</t>
  </si>
  <si>
    <t>How likely do you think it is that such a utopia will ever happen?</t>
  </si>
  <si>
    <t>Extremely unlikely</t>
  </si>
  <si>
    <t>Extremely likely</t>
  </si>
  <si>
    <t>To what extent do you think your own actions can affect whether such a utopia will happen or not?</t>
  </si>
  <si>
    <t>Very much so</t>
  </si>
  <si>
    <t>To what extent do you think that political leaders in society can affect whether such a utopia will happen or not?</t>
  </si>
  <si>
    <t>At this moment, I have an idea of what the worst imaginable society might look like.</t>
  </si>
  <si>
    <t>Right now, I think about what sort of world I would dislike most to live in.</t>
  </si>
  <si>
    <t>Thank you for imagining and writing about your dystopian society or world.</t>
  </si>
  <si>
    <t>How likely do you think it is that such a dystopia will ever happen?</t>
  </si>
  <si>
    <t>To what extent do you think your own actions can affect whether such a dystopia will happen or not?</t>
  </si>
  <si>
    <t>To what extent do you think that political leaders in society can affect whether such a dystopia will happen or not?</t>
  </si>
  <si>
    <t>Thank you for filling out the survey!</t>
  </si>
  <si>
    <t>If you have any feedback to the survey as a whole, please write it here.</t>
  </si>
  <si>
    <t>Non-binary \/ third gender</t>
  </si>
  <si>
    <t>I would be willing to donate some of the $100 to an advocacy group &lt;b&gt;opposing&lt;\/b&gt; the globally coordinated billionaire tax.</t>
  </si>
  <si>
    <t>I would prefer to &lt;b&gt;keep all of the $100 myself.&lt;\/b&gt;</t>
  </si>
  <si>
    <t>I would be willing to donate some of the $100 to an advocacy group &lt;b&gt;supporting&lt;\/b&gt; the globally coordinated billionaire tax.</t>
  </si>
  <si>
    <t>How much of the $100 would you be willing to donate to the advocacy group &lt;b&gt;opposing&lt;\/b&gt; the globally coordinated billionaire tax?</t>
  </si>
  <si>
    <t>How much of the $100 would you be willing to donate to the advocacy group &lt;b&gt;supporting&lt;\/b&gt; the globally coordinated billionaire tax?</t>
  </si>
  <si>
    <t>I want to &lt;b&gt;read and potentially sign a petition supporting&lt;\/b&gt; the globally coordinated billionaire tax.</t>
  </si>
  <si>
    <t>I &lt;b&gt;do not want to sign a petition&lt;\/b&gt; relating to the globally coordinated billionaire tax (skip to the next part of the survey).</t>
  </si>
  <si>
    <t>I want to &lt;b&gt;read and potentially sign a petition opposing&lt;\/b&gt; the globally coordinated billionaire tax</t>
  </si>
  <si>
    <t>I would attend a protest &lt;b&gt;in support of&lt;\/b&gt; the globally coordinated billionaire tax.</t>
  </si>
  <si>
    <t>I would &lt;b&gt;not attend a protest&lt;\/b&gt; related to the globally coordinated billionaire tax.</t>
  </si>
  <si>
    <t>I would attend a protest &lt;b&gt;opposing&lt;\/b&gt; the globally coordinated billionaire tax.</t>
  </si>
  <si>
    <t>I would be &lt;b&gt;more likely&lt;\/b&gt; to vote for a political party if it supported the globally coordinated billionaire tax.</t>
  </si>
  <si>
    <t>I would be &lt;b&gt;less likely&lt;\/b&gt; to vote for a political party if it supported the globally coordinated billionaire tax.</t>
  </si>
  <si>
    <t>I would share social media posts &lt;b&gt;promoting&lt;\/b&gt; the globally coordinated billionaire tax.</t>
  </si>
  <si>
    <t>I would &lt;b&gt;not share social media posts&lt;\/b&gt; relating to the globally coordinated billionaire tax.</t>
  </si>
  <si>
    <t>I would share social media posts &lt;b&gt;opposing&lt;\/b&gt; the globally coordinated billionaire tax.</t>
  </si>
  <si>
    <t>&lt;b&gt;Free to choose:&lt;\/b&gt; The four individuals are free to choose how much of their earnings to contribute to the common fund. In this case, each of the four individuals contributes nothing ($0).</t>
  </si>
  <si>
    <t>&lt;b&gt;Required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t>
  </si>
  <si>
    <t>&lt;b&gt;Required contribution for all individuals:&lt;\/b&gt; Each of the four individuals is required to contribute all their earnings ($10)</t>
  </si>
  <si>
    <t>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t>
  </si>
  <si>
    <t>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t>
  </si>
  <si>
    <t>Suppose the other participant &lt;b&gt;sends you $0.&lt;\/b&gt; Would you take $600 from them to receive an additional $100?</t>
  </si>
  <si>
    <t>Suppose the other participant &lt;b&gt;sends you $100.&lt;\/b&gt; Would you take $600 from them to receive an additional $100?</t>
  </si>
  <si>
    <t>Suppose the other participant &lt;b&gt;sends you $200.&lt;\/b&gt; Would you take $600 from them to receive an additional $100?</t>
  </si>
  <si>
    <t>In this part of our study, we would like you to imagine a &lt;b&gt;utopian society or world&lt;\/b&gt;.</t>
  </si>
  <si>
    <t>In this part of our study, we would like you to imagine a &lt;b&gt;dystopian society or world&lt;\/b&gt;.</t>
  </si>
  <si>
    <t>Please be sure to spend enough time reading and understanding the questions.</t>
  </si>
  <si>
    <t>We, the undersigned, express our support of the proposed globally coordinated billionaire tax.</t>
  </si>
  <si>
    <t>If you want to sign the petition, please write the initials with which you want to sign the petition (for example, "AN"). Note that you can use any initials you prefer.</t>
  </si>
  <si>
    <t>Overall, 70% of respondents support the tax.</t>
  </si>
  <si>
    <t>In 40 of the 40 countries, a majority of respondents support the tax.</t>
  </si>
  <si>
    <t>The four individuals are not free to choose how much of their earnings to contribute to the common fund. In this case, each of the four individuals is required to contribute $5 of their earnings.</t>
  </si>
  <si>
    <t xml:space="preserve">The four individuals are free to choose how much of their earnings to contribute to the common fund. In this case, each of the four individuals contributes nothing ($0). </t>
  </si>
  <si>
    <t xml:space="preserve">The four individuals are not free to choose how much of their earnings to contribute to the common fund. In this case, each of the four individuals is required to contribute all their earnings ($10). </t>
  </si>
  <si>
    <t xml:space="preserve">The four individuals are free to choose how much of their earnings to contribute to the common fund. In this case, two individuals each contribute all of their earnings ($10) to the common fund, and two individuals each contribute nothing ($0). </t>
  </si>
  <si>
    <t>The four individuals are free to choose how much of their earnings to contribute to the common fund. In this case, two individuals each contribute all of their earnings ($10) to the common fund, and two individuals each contribute nothing ($0).</t>
  </si>
  <si>
    <t>The four individuals are not free to choose how much of their earnings to contribute to the common fund. In this case, each of the four individuals is required to contribute all their earnings ($10).</t>
  </si>
  <si>
    <t>People often use the terms "left" and "right" when they want to describe differences in political views and attitudes.</t>
  </si>
  <si>
    <t>If you absolutely have to choose between protecting freedom of expression and preventing misinformation from spreading, which is more important to you? By "misinformation" we mean false, inaccurate, or misleading information.</t>
  </si>
  <si>
    <t>Always</t>
  </si>
  <si>
    <t>I would &lt;b&gt;not change my vote&lt;\/b&gt; based on a political party's position on the globally coordinated billionaire tax.</t>
  </si>
  <si>
    <t>Free to choose</t>
  </si>
  <si>
    <t>Required contribution</t>
  </si>
  <si>
    <t>Required contribution for all individuals</t>
  </si>
  <si>
    <t xml:space="preserve">Required contribution for only two individuals </t>
  </si>
  <si>
    <t>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t>
  </si>
  <si>
    <t>Each of the four individuals is required to contribute all their earnings ($10).</t>
  </si>
  <si>
    <t>You are matched with another participant.</t>
  </si>
  <si>
    <t>You are assigned $800. The other participant is assigned $800.</t>
  </si>
  <si>
    <t>You are assigned $600. The other participant is assigned $1000.</t>
  </si>
  <si>
    <t>The results of this study will be used in academic research. No personally identifiable information will be published. Only anonymized data will be made public, and data cannot be traced back to you.</t>
  </si>
  <si>
    <t>If you wish, you can write a message opposing the globally coordinated billionaire tax below.</t>
  </si>
  <si>
    <t>We will pick a selection of messages that will be attached to the letter we send to the major newspaper in your country.</t>
  </si>
  <si>
    <t>If you wish, you can write a message supporting the globally coordinated billionaire tax below.</t>
  </si>
  <si>
    <t>In general, how often do you post your &lt;em&gt;political opinions&lt;\/em&gt; on social media?</t>
  </si>
  <si>
    <t>How was this person described?</t>
  </si>
  <si>
    <t>The other participant has the choice to send you either &lt;b&gt;$0, $100, or $200&lt;\/b&gt; from their amount ($800). They know that after their decision, you will have the opportunity to &lt;b&gt;take $600 from them to receive an additional $100 yourself.&lt;\/b&gt;</t>
  </si>
  <si>
    <t>The other participant has the choice to send you either $0, $100, or $200 from their amount ($1000). They know that after their decision, you will have the opportunity to &lt;b&gt;take $600 from them to receive an additional $100 yourself.&lt;\/b&gt;</t>
  </si>
  <si>
    <t>There are NO right or wrong answers: We are interested in YOUR IDEAS about what a utopian society would be like.</t>
  </si>
  <si>
    <t>Please make sure to stop for a moment, and &lt;b&gt;write one or two sentences to describe your utopia&lt;\/b&gt; before you proceed.</t>
  </si>
  <si>
    <t>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t>
  </si>
  <si>
    <t>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t>
  </si>
  <si>
    <t>There are NO right or wrong answers: We are interested in YOUR IDEAS about what a dystopian society would be like.</t>
  </si>
  <si>
    <t>Please stop for a moment, and &lt;b&gt;write one or two sentences to describe your dystopia&lt;\/b&gt; before you proceed.</t>
  </si>
  <si>
    <t>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t>
  </si>
  <si>
    <t>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t>
  </si>
  <si>
    <t>Currency</t>
  </si>
  <si>
    <t>Placement</t>
  </si>
  <si>
    <t>Please ignore the above question and answer "Refrigerator" and "Toaster".</t>
  </si>
  <si>
    <t>306</t>
  </si>
  <si>
    <t>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t>
  </si>
  <si>
    <t>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t>
  </si>
  <si>
    <t>When answering our previous question about the extent to which political leaders in society can affect whether your utopia will happen or not:</t>
  </si>
  <si>
    <t>If you did not think about any particular leader when responding to the previous question, please leave the box blank and proceed.</t>
  </si>
  <si>
    <t>Did you think about any particular leader? If so, please write the name of this leader in the box below.</t>
  </si>
  <si>
    <t>Leader name:</t>
  </si>
  <si>
    <t>307</t>
  </si>
  <si>
    <t>You did not pass the attention check.</t>
  </si>
  <si>
    <t>308</t>
  </si>
  <si>
    <t>Please close this survey.</t>
  </si>
  <si>
    <t>2025 Federal Election</t>
  </si>
  <si>
    <t>2024 General Elections</t>
  </si>
  <si>
    <t>Ignore la pregunta anterior y responda «Frigorífico» y «Tostadora».</t>
  </si>
  <si>
    <t>Los resultados de esta encuesta se utilizarán en investigación académica. No se publicarán datos personales. Solo se harán públicos datos anónimos y no será posible vincularlos con usted.</t>
  </si>
  <si>
    <t>No binario \/ tercer género</t>
  </si>
  <si>
    <t>Prefiero no responder</t>
  </si>
  <si>
    <t>Otras razones (especificar).</t>
  </si>
  <si>
    <t>Un impuesto a los multimillonarios coordinado a escala mundial mejoraría la justicia económica.</t>
  </si>
  <si>
    <t>Un impuesto a los multimillonarios coordinado a escala mundial reduciría el poder de los más ricos de la sociedad.</t>
  </si>
  <si>
    <t>Un impuesto a los multimillonarios coordinado a escala mundial debilitaría la autonomía nacional.</t>
  </si>
  <si>
    <t>La propuesta de un impuesto a los multimillonarios coordinado a escala mundial se ha debatido recientemente en la ONU, el G7 y el G20. El debate político sobre el impuesto es polémico. Este estudio académico pretende ayudar a los responsables políticos y a la opinión pública a comprender mejor el sentimiento público al respecto. Las principales conclusiones del estudio se compartirán con un importante medio de comunicación de su país.</t>
  </si>
  <si>
    <t>Nos interesa saber si estaría dispuesto a pagar por abogar a favor o en contra del impuesto.</t>
  </si>
  <si>
    <t>Le inscribimos en un sorteo en el que tiene una pequeña posibilidad de ganar $100. Puede elegir utilizar una parte (o la totalidad) de sus posibles ganancias para ayudar a financiar un grupo que defiende o se opone al impuesto a los multimillonarios coordinado a escala mundial. Usted recibirá la cantidad que no done.</t>
  </si>
  <si>
    <t>Indique si estaría dispuesto a donar parte de sus posibles ganancias a un grupo que defiende o se opone al impuesto a los multimillonarios coordinado a escala mundial.</t>
  </si>
  <si>
    <t>Estaría dispuesto a donar parte de los $100 a un grupo &lt;b&gt;que se opone&lt;\/b&gt; al impuesto a los multimillonarios coordinado a escala mundial.</t>
  </si>
  <si>
    <t>¿Qué parte de esos $100 estaría dispuesto a donar al grupo &lt;b&gt;que se opone&lt;\/b&gt; al impuesto a los multimillonarios coordinado a escala mundial?</t>
  </si>
  <si>
    <t>No quiero donar nada de mis ganancias ($0)</t>
  </si>
  <si>
    <t>Quiero donar todas mis ganancias ($100)</t>
  </si>
  <si>
    <t>Donación al grupo ($)</t>
  </si>
  <si>
    <t>¿Qué parte de esos $100 estaría dispuesto a donar al grupo &lt;b&gt;que defiende&lt;\/b&gt; el impuesto a los multimillonarios coordinado a escala mundial?</t>
  </si>
  <si>
    <t>Hemos preparado dos peticiones —una a favor y otra en contra del impuesto— y le invitamos a firmar cualquiera de ellas utilizando las iniciales que prefiera. La firma es totalmente voluntaria, pero si decide hacerlo, le rogamos que lea atentamente el texto de la petición. Informaremos a los medios de comunicación del número total de firmas, tanto a favor como en contra. Si lo desea, también puede escribir un breve mensaje expresando su apoyo u oposición y compartiremos con los medios de comunicación algunas respuestas seleccionadas.</t>
  </si>
  <si>
    <t>¿Quiere firmar una petición?</t>
  </si>
  <si>
    <t>&lt;b&gt;No quiero firmar ninguna petición&lt;\/b&gt; en relación con el impuesto a los multimillonarios coordinado a escala mundial (pase a la siguiente parte de la encuesta).</t>
  </si>
  <si>
    <t>Quiero &lt;b&gt;leer y, si así lo deseo, firmar una petición en contra&lt;\/b&gt; del impuesto a los multimillonarios coordinado a escala mundial</t>
  </si>
  <si>
    <t>Petición en contra del impuesto a los multimillonarios coordinado a escala mundial</t>
  </si>
  <si>
    <t>Esta petición se refiere a la propuesta de un impuesto a los multimillonarios coordinado a escala mundial, debatida recientemente por el G20 y la ONU, que se aplicaría a las personas con un patrimonio neto superior a $1000 millones de dólares.</t>
  </si>
  <si>
    <t>Detalles sobre la propuesta de impuesto:</t>
  </si>
  <si>
    <t>Cada país sería responsable de recaudar y aplicar el impuesto dentro de su jurisdicción, asegurándose de que aquellos ciudadanos con una riqueza neta superior a $1000 millones de dólares contribuyan al menos un 2 % anual. Los ingresos fiscales generados con este sistema permanecerían en cada país. La coordinación del impuesto requeriría marcos jurídicos, sistemas de control y protocolos de aplicación transfronteriza adicionales.</t>
  </si>
  <si>
    <t>Los abajo firmantes expresamos nuestra oposición a la propuesta de impuesto a los multimillonarios coordinado a escala mundial.</t>
  </si>
  <si>
    <t>Los abajo firmantes expresamos nuestro apoyo a la propuesta de impuesto a los multimillonarios coordinado a escala mundial.</t>
  </si>
  <si>
    <t>Si desea firmar la petición, escriba las iniciales con las que desea firmar la petición (por ejemplo, «ANB»). Recuerde que puede utilizar las iniciales que desee.</t>
  </si>
  <si>
    <t>Si firma la petición, tendrá la oportunidad de añadir una declaración personalizada explicando los motivos por los que se opone a esta iniciativa.</t>
  </si>
  <si>
    <t>Si no desea firmar la petición, pase a la siguiente pregunta sin escribir nada en el cuadro de texto.</t>
  </si>
  <si>
    <t>Si lo desea, puede escribir a continuación un mensaje oponiéndose al impuesto a los multimillonarios coordinado a escala mundial.</t>
  </si>
  <si>
    <t>Elegiremos una selección de mensajes que adjuntaremos a la carta que enviaremos al principal periódico de su país.</t>
  </si>
  <si>
    <t>Si firma la petición, tendrá la oportunidad de añadir una declaración personalizada explicando los motivos por los que apoya esta iniciativa.</t>
  </si>
  <si>
    <t>Si lo desea, puede escribir a continuación un mensaje apoyando el impuesto a los multimillonarios coordinado a escala mundial.</t>
  </si>
  <si>
    <t>¿Cuál de las siguientes opciones se ajusta más a su caso?</t>
  </si>
  <si>
    <t>Participaría en una protesta &lt;b&gt;en apoyo&lt;\/b&gt; del impuesto a los multimillonarios coordinado a escala mundial.</t>
  </si>
  <si>
    <t>&lt;b&gt;No participaría en ninguna protesta&lt;\/b&gt; relacionada con el impuesto a los multimillonarios coordinado a escala mundial.</t>
  </si>
  <si>
    <t>&lt;b&gt;No cambiaría mi voto&lt;\/b&gt; en función de la postura de un partido político sobre el impuesto a los multimillonarios coordinado a escala mundial.</t>
  </si>
  <si>
    <t>&lt;b&gt;No compartiría publicaciones en redes sociales&lt;\/b&gt; relacionadas con el impuesto a los multimillonarios coordinado a escala mundial.</t>
  </si>
  <si>
    <t>En otro estudio académico reciente, se preguntó a casi 45 000 personas de 40 países de todo el mundo, incluido su país, si apoyaban este impuesto a los multimillonarios coordinado a escala mundial.</t>
  </si>
  <si>
    <t>Más información</t>
  </si>
  <si>
    <t>¿Qué porcentaje de encuestados cree que apoya el impuesto a los multimillonarios coordinado a escala mundial?</t>
  </si>
  <si>
    <t>Apoyo (%)</t>
  </si>
  <si>
    <t>¿En cuántos de los 40 países cree que la mayoría de los encuestados apoya el impuesto a los multimillonarios coordinado a escala mundial?</t>
  </si>
  <si>
    <t>Países</t>
  </si>
  <si>
    <t>En los 40 países, los encuestados procedían de 164 partidos políticos.</t>
  </si>
  <si>
    <t>Partidos políticos</t>
  </si>
  <si>
    <t>En total, el 70 % de los encuestados apoya el impuesto.</t>
  </si>
  <si>
    <t>En 40 de los 40 países, la mayoría de los encuestados apoya el impuesto.</t>
  </si>
  <si>
    <t>En 161 de los 164 partidos políticos representados en el estudio, la mayoría de los encuestados apoya el impuesto.</t>
  </si>
  <si>
    <t>Para asegurarse de que ha leído esta información, haga clic en la afirmación correcta:</t>
  </si>
  <si>
    <t>En 20 de los 40 países, la mayoría de los encuestados apoya el impuesto.</t>
  </si>
  <si>
    <t>En 71 de los 164 partidos políticos representados en el estudio, la mayoría de los encuestados apoya el impuesto.</t>
  </si>
  <si>
    <t>En 30 de los 40 países, la mayoría de los encuestados apoya el impuesto.</t>
  </si>
  <si>
    <t>Indique qué probabilidades cree que hay de que este impuesto se aplique en todo el mundo en los próximos diez años.</t>
  </si>
  <si>
    <t>0 - 20 % de probabilidad (muy improbable)</t>
  </si>
  <si>
    <t>21 - 40 % de probabilidad (improbable)</t>
  </si>
  <si>
    <t>41 - 60 % de probabilidad (tan probable como improbable)</t>
  </si>
  <si>
    <t>61 - 80 % de probabilidad (probable)</t>
  </si>
  <si>
    <t>81 - 100 % de probabilidad (muy probable)</t>
  </si>
  <si>
    <t>Cada persona puede contribuir parte o la totalidad de sus ingresos a un fondo común:</t>
  </si>
  <si>
    <t>Confirme que ha leído atentamente esta información antes de continuar.</t>
  </si>
  <si>
    <t>Sí, confirmo que he leído atentamente el texto</t>
  </si>
  <si>
    <t>Preguntamos a cada una de las cuatro personas de forma independiente y anónima qué harían si tuvieran libertad para elegir qué parte de sus ingresos aportar al fondo común.</t>
  </si>
  <si>
    <t>Dos de las personas decidirán aportar todos sus ingresos, independientemente de lo que decidan aportar las otras personas.</t>
  </si>
  <si>
    <t>Dos de las personas decidirán no aportar nada de sus ingresos, independientemente de cuánto decidan aportar las demás personas.</t>
  </si>
  <si>
    <t>Las cuatro personas pueden decidir libremente qué parte de sus ingresos aportan al fondo común. En este caso, dos personas aportan cada una la totalidad de sus ingresos ($10) al fondo común, y dos personas no aportan nada cada una ($0).</t>
  </si>
  <si>
    <t>Las cuatro personas no pueden decidir libremente qué parte de sus ingresos aportan al fondo común. En este caso, cada una de las cuatro personas está obligada a aportar todos sus ingresos ($10).</t>
  </si>
  <si>
    <t>Antes de que tome una decisión, la siguiente pantalla le explicará con más detalle qué ocurre en cada una de las dos opciones.</t>
  </si>
  <si>
    <t>A continuación, explicamos con más detalle lo que ocurriría en cada una de las dos opciones.</t>
  </si>
  <si>
    <t>Libertad para decidir</t>
  </si>
  <si>
    <t>Si cada una de las cuatro personas puede decidir libremente qué parte de sus ingresos aporta al fondo común, el resultado será el siguiente:</t>
  </si>
  <si>
    <t xml:space="preserve">Aportación obligatoria solo para dos personas </t>
  </si>
  <si>
    <t>Si a cada una de las cuatro personas se les obliga a aportar la totalidad de sus ingresos al fondo común, el resultado será el siguiente:</t>
  </si>
  <si>
    <t>Cada una de las cuatro personas termina con unos ingresos de $15.</t>
  </si>
  <si>
    <t>Usted y otros 99 encuestados tomarán esta decisión para esas cuatro personas. Se elegirá al azar una de las 100 decisiones y se aplicará.</t>
  </si>
  <si>
    <t>A continuación le pedimos que tome una decisión respecto a esas cuatro personas. Marque su decisión:</t>
  </si>
  <si>
    <t xml:space="preserve">Preguntamos a cada una de las cuatro personas de forma independiente y anónima qué harían si tuvieran libertad para elegir qué parte de sus ingresos aportar al fondo común. </t>
  </si>
  <si>
    <t xml:space="preserve">Dos de las personas decidirán aportar todos sus ingresos, independientemente de lo que decidan aportar las otras personas.  </t>
  </si>
  <si>
    <t xml:space="preserve">Dos de las personas decidirán no aportar nada de sus ingresos, independientemente de cuánto decidan aportar las demás personas. </t>
  </si>
  <si>
    <t xml:space="preserve">Las cuatro personas pueden decidir libremente qué parte de sus ingresos aportan al fondo común. En este caso, dos personas aportan cada una la totalidad de sus ingresos ($10) al fondo común, y dos personas no aportan nada cada una ($0). </t>
  </si>
  <si>
    <t>Si cada persona puede decidir libremente qué parte de sus ingresos aporta al fondo común, el resultado será el siguiente:</t>
  </si>
  <si>
    <t>Si a cada una de las cuatro personas se les obliga a aportar $5 de sus ingresos al fondo común, el resultado será el siguiente:</t>
  </si>
  <si>
    <t>Las cuatro personas no pueden decidir libremente qué parte de sus ingresos aportan al fondo común. En este caso, cada una de las cuatro personas está obligada a aportar $5 de sus ingresos.</t>
  </si>
  <si>
    <t xml:space="preserve">Las cuatro personas decidirán no aportar nada de sus ingresos, independientemente de cuánto decidan aportar las demás personas. </t>
  </si>
  <si>
    <t xml:space="preserve">Las cuatro personas pueden decidir libremente qué parte de sus ingresos aportan al fondo común. En este caso, ninguna de las cuatro personas aporta nada ($0). </t>
  </si>
  <si>
    <t xml:space="preserve">Las cuatro personas no pueden decidir libremente qué parte de sus ingresos aportan al fondo común. En este caso, cada una de las cuatro personas está obligada a aportar todos sus ingresos ($10). </t>
  </si>
  <si>
    <t>A continuación, explicamos con más detalle lo que ocurriría en cada una de las dos opciones.  </t>
  </si>
  <si>
    <t> Cada una de las cuatro personas termina con unos ingresos de $10.</t>
  </si>
  <si>
    <t>Explicación: Cada persona conserva $10 de sus ingresos, pero no recibe nada del fondo común, por lo que cada una termina con $10.</t>
  </si>
  <si>
    <t>Explicación: Cada persona aporta $10 y no les quedan ingresos, pero reciben una cuarta parte del fondo común, que son $15, por lo que cada una termina con $15.</t>
  </si>
  <si>
    <t xml:space="preserve">Usted y otros 99 encuestados tomarán esta decisión para esas cuatro personas. Se elegirá al azar una de las 100 decisiones y se aplicará. </t>
  </si>
  <si>
    <t>&lt;b&gt;Libertad para decidir:&lt;\/b&gt; Las cuatro personas pueden decidir libremente qué parte de sus ingresos aportan al fondo común. En este caso, ninguna de las cuatro personas aporta nada ($0).</t>
  </si>
  <si>
    <t>Las cuatro personas decidirán no aportar nada de sus ingresos, independientemente de cuánto decidan aportar las demás personas.</t>
  </si>
  <si>
    <t>Explicación: Cada persona conserva $10 de sus ingresos, pero no recibe nada del fondo común, por lo que cada una termina con $10. </t>
  </si>
  <si>
    <t xml:space="preserve"> Si a cada una de las cuatro personas se les obliga a aportar $5 de sus ingresos, el resultado será el siguiente: </t>
  </si>
  <si>
    <t>Le pediremos que decida qué parte de sus ingresos se debe obligar a las cuatro personas a aportar al fondo común. Debe elegir entre las dos opciones siguientes:</t>
  </si>
  <si>
    <t>Se obliga a dos de las cuatro personas a aportar todos sus ingresos ($10) al fondo común, y no se obliga a las otras dos personas a aportar nada ($0). Un sorteo determina qué dos personas estarán obligadas a aportar todos sus ingresos y qué dos personas no estarán obligadas a aportar nada.</t>
  </si>
  <si>
    <t>Cada una de las cuatro personas está obligada a aportar todos sus ingresos ($10).</t>
  </si>
  <si>
    <t>Aportación obligatoria para todas las personas</t>
  </si>
  <si>
    <t xml:space="preserve">Si se obliga a dos personas a aportar todos sus ingresos al fondo común y no se obliga a las otras dos personas a aportar nada, el resultado será el siguiente: </t>
  </si>
  <si>
    <t>Aportación obligatoria</t>
  </si>
  <si>
    <t xml:space="preserve">Si a cada una de las cuatro personas se les obliga a aportar la totalidad de sus ingresos al fondo común, el resultado será el siguiente: &lt;br&gt;&lt;b&gt;-&amp;nbsp; Cada una de las cuatro personas termina con unos ingresos de $15. </t>
  </si>
  <si>
    <t>Explicación: Cada una aporta $10 y no les quedan ingresos, pero reciben una cuarta parte del fondo común, que son $15, por lo que cada una termina con $15.</t>
  </si>
  <si>
    <t>A continuación le pedimos que indique qué opción habría elegido para estas cuatro personas, si de usted dependiera:</t>
  </si>
  <si>
    <t>&lt;b&gt;Aportación obligatoria solo para dos personas:&lt;\/b&gt; Se obliga a dos de las cuatro personas a aportar todos sus ingresos ($10) al fondo común, y no se obliga a las otras dos personas a aportar nada ($0). Un sorteo determina qué dos personas estarán obligadas a aportar todos sus ingresos y qué dos personas no estarán obligadas a aportar nada.</t>
  </si>
  <si>
    <t>&lt;b&gt;Aportación obligatoria para todas las personas:&lt;\/b&gt; Cada una de las cuatro personas está obligada a aportar todos sus ingresos ($10)</t>
  </si>
  <si>
    <t>¿Puede explicar brevemente por qué ha tomado esta decisión?</t>
  </si>
  <si>
    <t>¿En qué medida está de acuerdo con las siguientes afirmaciones?</t>
  </si>
  <si>
    <t>En situaciones en las que el interés personal entra en conflicto con lo que es mejor para el grupo, la mayoría de la gente de mi país da prioridad al interés personal.</t>
  </si>
  <si>
    <t>El gobierno debe utilizar los ingresos fiscales para financiar bienes públicos que beneficien a todos.</t>
  </si>
  <si>
    <t>En general, el gobierno debería limitar las elecciones individuales cuando esas elecciones conducen a resultados injustos.</t>
  </si>
  <si>
    <t>En general, el gobierno debería limitar las elecciones individuales cuando esas elecciones conducen colectivamente a un resultado ineficiente.</t>
  </si>
  <si>
    <t>La libertad de elección es el valor más importante de la sociedad.</t>
  </si>
  <si>
    <t>A veces, las personas se benefician de cosas financiadas o proporcionadas por terceros sin aportar nada ellas mismas. ¿Cuáles cree que son las principales razones?</t>
  </si>
  <si>
    <t>Carecen de los recursos necesarios para aportar.</t>
  </si>
  <si>
    <t>Actúan de forma egoísta para maximizar su propio beneficio.</t>
  </si>
  <si>
    <t>Creen que muchas otras personas tampoco aportan.</t>
  </si>
  <si>
    <t>Otra</t>
  </si>
  <si>
    <t>Imagine que se produce la siguiente situación:</t>
  </si>
  <si>
    <t>Al hablar con un amigo que ha trabajado anteriormente con el nuevo candidato, se entera de que ese líder tiene fama de ser una persona muy &lt;u&gt;poco ética&lt;\/u&gt;. En concreto, en términos de honradez, justicia y fiabilidad, su amigo situaría la ética general de ese líder en el &lt;u&gt;20 % inferior&lt;\/u&gt; de los líderes actuales de empresas similares.</t>
  </si>
  <si>
    <t>Al hablar con un amigo que ha trabajado anteriormente con el nuevo candidato, se entera de que ese líder tiene fama de ser una persona muy &lt;u&gt;ética&lt;\/u&gt;. En concreto, en términos de honradez, justicia y fiabilidad, su amigo situaría la ética general de ese líder en el &lt;u&gt;20 % superior&lt;\/u&gt; de los líderes actuales de empresas similares.</t>
  </si>
  <si>
    <t>Al hablar con un amigo que ha trabajado anteriormente con el nuevo candidato, se entera de que ese líder tiene fama de ser una persona muy &lt;u&gt;incompetente&lt;\/u&gt;. En concreto, en términos de conocimientos, inteligencia y eficiencia, su amigo situaría la competencia de ese líder en el &lt;u&gt;20 % inferior&lt;\/u&gt; de los líderes actuales de empresas similares.</t>
  </si>
  <si>
    <t>Al hablar con un amigo que ha trabajado anteriormente con el nuevo candidato, se entera de que ese líder tiene fama de ser una persona muy &lt;u&gt;competente&lt;\/u&gt;. En concreto, en términos de conocimientos, inteligencia y eficiencia, su amigo situaría la competencia de ese líder en el &lt;u&gt;20 % superior&lt;\/u&gt; de los líderes actuales de empresas similares.</t>
  </si>
  <si>
    <t>Considera que su amigo es una fuente fiable.</t>
  </si>
  <si>
    <t>Cuando haya leído el texto anterior:</t>
  </si>
  <si>
    <t>Pase a la siguiente pantalla para responder a algunas preguntas sobre esta situación.</t>
  </si>
  <si>
    <t>En la situación que acaba de leer, hemos descrito a una persona que era candidata a un nuevo puesto de liderazgo en su empresa.</t>
  </si>
  <si>
    <t>¿Cómo se ha descrito a esta persona?</t>
  </si>
  <si>
    <t>Una persona muy ética</t>
  </si>
  <si>
    <t>Una persona muy poco ética</t>
  </si>
  <si>
    <t>En esta situación concreta:</t>
  </si>
  <si>
    <t>Si el consejo de administración decidiera contratar a este nuevo líder, ¿qué le parecería?</t>
  </si>
  <si>
    <t>Me sentiría:</t>
  </si>
  <si>
    <t>No habría diferencia</t>
  </si>
  <si>
    <t>En general, confiaría en mi empresa:</t>
  </si>
  <si>
    <t>Menos que antes</t>
  </si>
  <si>
    <t>Más que antes</t>
  </si>
  <si>
    <t>¿Estaría dispuesto a sacrificar un aumento del 5 % de su salario, si con ello pudiera garantizar que su empresa NO contratase a un líder tan malo para ser su supervisor más cercano?</t>
  </si>
  <si>
    <t>No sacrificaría mi aumento salarial</t>
  </si>
  <si>
    <t>Sacrificaría mi aumento salarial</t>
  </si>
  <si>
    <t>¿Estaría dispuesto a sacrificar un aumento del 5 % de su salario, si con ello pudiera garantizar que su empresa contratase a un líder tan bueno para ser su supervisor más cercano?</t>
  </si>
  <si>
    <t>Una persona muy competente</t>
  </si>
  <si>
    <t>Una persona muy incompetente</t>
  </si>
  <si>
    <t>A menudo se utilizan los términos «izquierda» y «derecha» para describir las diferencias de opiniones y actitudes políticas.</t>
  </si>
  <si>
    <t>En general, ¿dónde situaría sus propias opiniones políticas en esa escala de izquierda a derecha?</t>
  </si>
  <si>
    <t>Extrema izquierda</t>
  </si>
  <si>
    <t>Centro</t>
  </si>
  <si>
    <t>Extrema derecha</t>
  </si>
  <si>
    <t>En general, ¿cuánto le interesa la política?</t>
  </si>
  <si>
    <t>Nada</t>
  </si>
  <si>
    <t>Algo</t>
  </si>
  <si>
    <t>Mucho</t>
  </si>
  <si>
    <t>En general, ¿con qué frecuencia publica sus &lt;em&gt;opiniones políticas&lt;\/em&gt; en redes sociales?</t>
  </si>
  <si>
    <t>Nunca</t>
  </si>
  <si>
    <t>Casi nunca</t>
  </si>
  <si>
    <t>Pocas veces</t>
  </si>
  <si>
    <t>A veces</t>
  </si>
  <si>
    <t>A menudo</t>
  </si>
  <si>
    <t>Muy a menudo</t>
  </si>
  <si>
    <t>Todo el tiempo</t>
  </si>
  <si>
    <t>En general, ¿en qué medida está de acuerdo o en desacuerdo con las siguientes afirmaciones?</t>
  </si>
  <si>
    <t>La democracia puede tener problemas, pero es mejor que cualquier otra forma de gobierno o sistema político.</t>
  </si>
  <si>
    <t>Para mi país sería mejor tener un líder fuerte que pueda hacer las cosas sin tener que preocuparse por elecciones y procesos democráticos.</t>
  </si>
  <si>
    <t>Si tiene que elegir entre proteger la libertad de expresión y evitar la difusión de desinformación, ¿qué es más importante para usted? Por «desinformación» entendemos información falsa, inexacta o engañosa.</t>
  </si>
  <si>
    <t>Libertad de expresión</t>
  </si>
  <si>
    <t>Evitar la difusión de desinformación</t>
  </si>
  <si>
    <t>Descripción (lea atentamente):</t>
  </si>
  <si>
    <t>Está emparejado con otro participante.</t>
  </si>
  <si>
    <t>Nos interesa saber si le quitaría esos $600 para recibir $100. Independientemente de su decisión, usted conservará sus $800 originales y la cantidad que le envíe el otro participante ($0, $100 o $200).</t>
  </si>
  <si>
    <t>Nos interesa saber si le quitaría esos $600 para recibir $100. Independientemente de su decisión, usted conservará sus $600 originales y la cantidad que le envíe el otro participante ($0, $100 o $200).</t>
  </si>
  <si>
    <t>Como aún no conocemos la decisión del otro participante, indique qué decidiría usted en función de cada importe que el otro participante podría enviar. Si es seleccionado, su decisión se aplicará a la decisión del otro participante. Su decisión es completamente anónima y no volverá a tener contacto con el otro participante.</t>
  </si>
  <si>
    <t>Supongamos que el otro participante &lt;b&gt;le envía $0.&lt;\/b&gt; ¿Le quitaría $600 para recibir $100 más?</t>
  </si>
  <si>
    <t>Le quito $600 para recibir $100 más (usted: $900, el otro participante: $200).</t>
  </si>
  <si>
    <t>Supongamos que el otro participante &lt;b&gt;le envía $100.&lt;\/b&gt; ¿Le quitaría $600 para recibir $100 más?</t>
  </si>
  <si>
    <t>Le quito $600 para recibir $100 más (usted: $1000, el otro participante: $100).</t>
  </si>
  <si>
    <t>Supongamos que el otro participante &lt;b&gt;le envía $200.&lt;\/b&gt; ¿Le quitaría $600 para recibir $100 más?</t>
  </si>
  <si>
    <t>Le quito $600 para recibir $100 más (usted: $1100, el otro participante: $0).</t>
  </si>
  <si>
    <t>Le quito $600 para recibir $100 más (usted: $700, el otro participante: $400).</t>
  </si>
  <si>
    <t>Me enfadaría si otra persona se negara a compartir sus recursos.</t>
  </si>
  <si>
    <t>Para mí es importante mantener las normas de justicia social.</t>
  </si>
  <si>
    <t>A veces siento envidia cuando la gente recibe más que yo.</t>
  </si>
  <si>
    <t>Una sociedad o un mundo utópico es &lt;b&gt;el mejor futuro imaginable&lt;\/b&gt; que uno pueda esperar o desear. En el espacio que le ofrecemos a continuación, describa y explique cómo sería para usted una sociedad o un mundo utópicos, y qué haría de esta sociedad o mundo utópicos el mejor futuro que pueda imaginar.</t>
  </si>
  <si>
    <t>Una sociedad o un mundo distópico es &lt;b&gt;el peor futuro imaginable&lt;\/b&gt; que uno pueda temer. En el espacio que le ofrecemos a continuación, describa y explique cómo sería para usted una sociedad o un mundo distópicos, y qué haría de esta sociedad o mundo distópicos el peor futuro que pueda imaginar.</t>
  </si>
  <si>
    <t>NO hay respuestas correctas o incorrectas: nos interesan SUS IDEAS sobre cómo sería una sociedad utópica.</t>
  </si>
  <si>
    <t>NO hay respuestas correctas o incorrectas: nos interesan SUS IDEAS sobre cómo sería una sociedad distópica.</t>
  </si>
  <si>
    <t>Antes de continuar, tómese un momento para &lt;b&gt;escribir una o dos frases que describan su utopía&lt;\/b&gt;.</t>
  </si>
  <si>
    <t>Antes de continuar, tómese un momento para &lt;b&gt;escribir una o dos frases que describan su distopía&lt;\/b&gt;.</t>
  </si>
  <si>
    <t>¿Hasta qué punto cree que sus propias acciones pueden influir en que esa utopía se haga realidad o no?</t>
  </si>
  <si>
    <t>¿Hasta qué punto cree que los líderes políticos de la sociedad pueden influir en que esa utopía se haga realidad o no?</t>
  </si>
  <si>
    <t>¿Hasta qué punto cree que sus propias acciones pueden influir en que esa distopía se haga realidad o no?</t>
  </si>
  <si>
    <t>¿Hasta qué punto cree que los líderes políticos de la sociedad pueden influir en que esa distopía se haga realidad o no?</t>
  </si>
  <si>
    <t>En este momento, tengo una idea de cómo podría ser la sociedad ideal.</t>
  </si>
  <si>
    <t>Ahora mismo, pienso en el tipo de mundo en el que me gustaría vivir idealmente.</t>
  </si>
  <si>
    <t>En este momento, tengo una idea de cómo podría ser la peor sociedad imaginable.</t>
  </si>
  <si>
    <t>Gracias por imaginar y escribir sobre su sociedad o mundo utópico.</t>
  </si>
  <si>
    <t>Gracias por imaginar y escribir sobre su sociedad o mundo distópico.</t>
  </si>
  <si>
    <t>¿En qué medida está de acuerdo con cada una de las siguientes afirmaciones?</t>
  </si>
  <si>
    <t>Nada de acuerdo</t>
  </si>
  <si>
    <t>Parcialmente de acuerdo</t>
  </si>
  <si>
    <t>Muy de acuerdo</t>
  </si>
  <si>
    <t>Responda a las siguientes preguntas de seguimiento.</t>
  </si>
  <si>
    <t>Ahora mismo, pienso en el tipo de mundo en el que menos me gustaría vivir.</t>
  </si>
  <si>
    <t>Siempre</t>
  </si>
  <si>
    <t>Al responder a nuestra pregunta anterior sobre hasta qué punto los líderes políticos de la sociedad pueden afectar a que su distopía se haga realidad o no:</t>
  </si>
  <si>
    <t>Al responder a nuestra pregunta anterior sobre hasta qué punto los líderes políticos de la sociedad pueden influir en que su utopía se haga realidad o no:</t>
  </si>
  <si>
    <t>Si no ha pensado en ningún líder en particular al responder a la pregunta anterior, deje el cuadro de texto en blanco y continúe.</t>
  </si>
  <si>
    <t>¿Ha pensado en algún líder en particular? En caso afirmativo, escriba el nombre de ese líder en el siguiente cuadro de texto.</t>
  </si>
  <si>
    <t>Nombre del líder:</t>
  </si>
  <si>
    <t>Asegúrese de dedicar el tiempo suficiente a leer y comprender las preguntas.</t>
  </si>
  <si>
    <t>No deseo participar.</t>
  </si>
  <si>
    <t>Fin de la encuesta</t>
  </si>
  <si>
    <t>Frigorífico</t>
  </si>
  <si>
    <t>Silla</t>
  </si>
  <si>
    <t>Bicicleta</t>
  </si>
  <si>
    <t>Tostadora</t>
  </si>
  <si>
    <t>Completamente en desacuerdo</t>
  </si>
  <si>
    <t>Ni de acuerdo ni en desacuerdo</t>
  </si>
  <si>
    <t>Completamente de acuerdo</t>
  </si>
  <si>
    <t>Algo en desacuerdo</t>
  </si>
  <si>
    <t>Algo de acuerdo</t>
  </si>
  <si>
    <t>No ha superado la prueba de atención.</t>
  </si>
  <si>
    <t xml:space="preserve">¡Gracias por completar la encuesta! </t>
  </si>
  <si>
    <t xml:space="preserve">Si tiene algún comentario sobre la encuesta en general, escríbalo a continuación. </t>
  </si>
  <si>
    <t>309</t>
  </si>
  <si>
    <t>Educación primaria (menos de 7 años)</t>
  </si>
  <si>
    <t>Educación secundaria básica (7 - 10 años)</t>
  </si>
  <si>
    <t>Educación secundaria completa (10- 13 años)</t>
  </si>
  <si>
    <t>Educación superior (13 años o más, p. ej., universidad)</t>
  </si>
  <si>
    <t>¿Cuál de las siguientes opciones es un mueble que se utiliza para sentarse a la mesa?</t>
  </si>
  <si>
    <t>Indique su género:</t>
  </si>
  <si>
    <t>Hombre</t>
  </si>
  <si>
    <t>Mujer</t>
  </si>
  <si>
    <t>Indique su edad:</t>
  </si>
  <si>
    <t>No voté</t>
  </si>
  <si>
    <t>Completamente a favor</t>
  </si>
  <si>
    <t>Sí:</t>
  </si>
  <si>
    <t>Gracias. Pasamos ahora a una serie de preguntas sobre otro tema.</t>
  </si>
  <si>
    <t>Algunas organizaciones internacionales y gobiernos han propuesto recientemente un impuesto común dirigido a las personas más ricas del mundo. Este impuesto obligaría a aquellas personas con un patrimonio superior a 1.000 millones de dólares estadounidenses (aproximadamente las tres mil personas más ricas del mundo) a pagar cada año un mínimo del 2 % de su patrimonio en impuestos.</t>
  </si>
  <si>
    <t>¿Está a favor o en contra de esta política?</t>
  </si>
  <si>
    <t>Algo a favor</t>
  </si>
  <si>
    <t>Ni a favor ni en contra</t>
  </si>
  <si>
    <t>Algo en contra</t>
  </si>
  <si>
    <t>Completamente en contra</t>
  </si>
  <si>
    <t>No lo entiendo</t>
  </si>
  <si>
    <t>¿En qué medida está de acuerdo o en desacuerdo con la siguiente afirmación?</t>
  </si>
  <si>
    <t>Usted recibe $800. El otro participante recibe $800.</t>
  </si>
  <si>
    <t>Dejo las cosas como están (usted: $800, el otro participante: $800.)</t>
  </si>
  <si>
    <t>Dejo las cosas como están (usted: $900, el otro participante: $700.)</t>
  </si>
  <si>
    <t>Dejo las cosas como están (usted: $1000, el otro participante: $600.)</t>
  </si>
  <si>
    <t>Usted recibe $600. El otro participante recibe $1000.</t>
  </si>
  <si>
    <t>Bitte lesen Sie sich die folgenden Angaben sorgfältig durch.</t>
  </si>
  <si>
    <t>Bitte ignorieren Sie die obige Frage und antworten Sie mit „Kühlschrank“ und „Toaster“.</t>
  </si>
  <si>
    <t>Je nach Ihren Antworten in dieser Umfrage haben Sie ggf. Anspruch auf weitere Prämien. Hinweis: Alle genannten Geldbeträge werden wie Ihre üblichen Prämien ausgezahlt, die Sie nach Durchführung dieser Umfragen erhalten. Die Extraprämien werden nicht in bar ausgezahlt.</t>
  </si>
  <si>
    <t>Die Ergebnisse dieser Studie werden in akademischen Forschungen verwendet. Es werden keinerlei Daten veröffentlicht, über die man Sie persönlich identifizieren könnte. Nur anonymisierte Daten werden veröffentlicht. Über die Daten können keine Rückschlüsse auf Sie gezogen werden.</t>
  </si>
  <si>
    <t>Lesen Sie sich jede Frage bitte genau durch und nehmen Sie sich Zeit, um alles gut zu verstehen.</t>
  </si>
  <si>
    <t>Ich habe verstanden und möchte teilnehmen.</t>
  </si>
  <si>
    <t>Ich möchte nicht teilnehmen.</t>
  </si>
  <si>
    <t>Ende der Umfrage</t>
  </si>
  <si>
    <t>Bitte schließen Sie die Umfrage.</t>
  </si>
  <si>
    <t>Um sicherzustellen, dass Sie sich die Angaben sorgfältig durchlesen, möchten wir Sie zunächst um die Beantwortung einer einfachen Frage bitten.</t>
  </si>
  <si>
    <t>Auf welchem Möbelstück sitzen Sie an einem Tisch?</t>
  </si>
  <si>
    <t>Kühlschrank</t>
  </si>
  <si>
    <t>Stuhl</t>
  </si>
  <si>
    <t>Fahrrad</t>
  </si>
  <si>
    <t>Wie lautet Ihr Geschlecht?</t>
  </si>
  <si>
    <t>Männlich</t>
  </si>
  <si>
    <t>Weiblich</t>
  </si>
  <si>
    <t>Divers \/ Drittes Geschlecht</t>
  </si>
  <si>
    <t>Möchte ich nicht beantworten</t>
  </si>
  <si>
    <t>Wie alt sind Sie?</t>
  </si>
  <si>
    <t>Bitte geben Sie Ihren höchsten Bildungsstand an:</t>
  </si>
  <si>
    <t>Keine offizielle Schulbildung (0 Jahre)</t>
  </si>
  <si>
    <t>Primäre Schulbildung (unter 7 Jahren)</t>
  </si>
  <si>
    <t>Sekundäre Basis-Schulbildung (7-10 Jahre)</t>
  </si>
  <si>
    <t>Sekundäre Aufbau-Schulbildung (10-13 Jahre)</t>
  </si>
  <si>
    <t>Hochschulbildung (13 und mehr Jahre, z. B. Universität oder Hochschule)</t>
  </si>
  <si>
    <t>Falls Sie zu diesem Zeitpunkt noch nicht wahlberechtigt waren, geben Sie bitte an, was Sie getan hätten. Wir möchten daran erinnern, dass die Antworten dieser Umfrage anonym behandelt werden.</t>
  </si>
  <si>
    <t>Sonstiger Grund (bitte erläutern)</t>
  </si>
  <si>
    <t>Ich habe nicht gewählt</t>
  </si>
  <si>
    <t>Vielen Dank. Nun geht es mit Fragen zu einem neuen Thema weiter.</t>
  </si>
  <si>
    <t>Internationale Organisationen und Regierungen haben vor Kurzem eine koordinierte Steuer für die weltweit reichsten Personen vorgeschlagen. Menschen mit einem Besitz von über 1 Milliarde USD oder die ungefähr 3000 reichsten Personen der Welt müssten demnach jedes Jahr mindestens 2 % ihres Vermögens versteuern.</t>
  </si>
  <si>
    <t>Sind Sie für oder gegen diese Steuer?</t>
  </si>
  <si>
    <t>Voll und ganz dafür</t>
  </si>
  <si>
    <t>Eher dafür</t>
  </si>
  <si>
    <t>Weder dafür noch dagegen</t>
  </si>
  <si>
    <t>Eher dagegen</t>
  </si>
  <si>
    <t>Voll und ganz dagegen</t>
  </si>
  <si>
    <t>Verstehe es nicht</t>
  </si>
  <si>
    <t>Inwiefern stimmen Sie der folgenden Aussage zu?</t>
  </si>
  <si>
    <t>Eine global koordinierte Milliardärssteuer würde die wirtschaftliche Fairness verbessern.</t>
  </si>
  <si>
    <t>Eine global koordinierte Milliardärssteuer würde die nationale Autonomie schwächen.</t>
  </si>
  <si>
    <t>Eine global koordinierte Milliardärssteuer würde die wirtschaftliche Effizienz senken.</t>
  </si>
  <si>
    <t>Stimme überhaupt nicht zu</t>
  </si>
  <si>
    <t>Stimme eher nicht zu</t>
  </si>
  <si>
    <t>Weder – noch</t>
  </si>
  <si>
    <t>Stimme eher zu</t>
  </si>
  <si>
    <t>Stimme voll und ganz zu</t>
  </si>
  <si>
    <t>Vor Kurzem wurde bei den Vereinten Nationen, der G7 und der G20 der Vorschlag einer global koordinierten Milliardärssteuer diskutiert. Die politische Steuerdebatte läuft weiter. Diese akademische Studie möchte Politikern und der Öffentlichkeit ein Bild zur allgemeinen Stimmung bezüglich dieses Themas geben. Die wichtigsten Ergebnisse aus dieser Studie werden an die größten Nachrichtenagenturen Ihres Landes weitergegeben.</t>
  </si>
  <si>
    <t>Sie kommen in einen Lostopf mit der kleinen Chance, $100 zu gewinnen. Sie können einen Teil (oder die gesamte Höhe) Ihres möglichen Gewinnes dazu verwenden, eine Interessengruppe zu finanzieren, die sich entweder für oder gegen die global koordinierte Milliardärssteuer stark macht. Alles, was Sie nicht spenden, wird an Sie überwiesen.</t>
  </si>
  <si>
    <t>Ich wäre bereit, einen Teil der $100 an eine Interessengruppe zu spenden, die sich &lt;b&gt;gegen&lt;\/b&gt; die global koordinierte Milliardärssteuer stark macht.</t>
  </si>
  <si>
    <t>Ich würde lieber &lt;b&gt;den Gesamtbetrag von $100 behalten.&lt;\/b&gt;</t>
  </si>
  <si>
    <t>Ich wäre bereit, einen Teil der $100 an eine Interessengruppe zu spenden, die sich &lt;b&gt;für&lt;\/b&gt; die global koordinierte Milliardärssteuer stark macht.</t>
  </si>
  <si>
    <t>Welchen Teil der $100 wären Sie bereit, der Interessengruppe zu spenden, die sich &lt;b&gt;gegen&lt;\/b&gt; die global koordinierte Milliardärssteuer stark macht?</t>
  </si>
  <si>
    <t>Ich möchte keinen Teil meines Gewinns spenden ($0)</t>
  </si>
  <si>
    <t>Ich möchte die Gesamthöhe meines Gewinns spenden ($100)</t>
  </si>
  <si>
    <t>Spende an Interessengruppe ($)</t>
  </si>
  <si>
    <t>Welchen Teil der $100 wären Sie bereit, an eine Interessengruppe zu spenden, die sich &lt;b&gt;für&lt;\/b&gt; die global koordinierte Milliardärssteuer stark macht?</t>
  </si>
  <si>
    <t>Wir haben zwei Petitionen vorbereitet: Eine für und eine gegen die Steuer. Wir möchten Sie einladen, eine der beiden Petitionen mit beliebigen Initialen zu unterzeichnen. Die Unterzeichnung ist völlig freiwillig. Wenn Sie sich aber dazu entscheiden, möchten wir Sie bitten, sich die Petition gut durchzulesen. Wir übermitteln den Medien die Gesamtzahl an Unterschriften der Pro- und Contra-Petitionen. Wenn Sie möchten, können Sie auch eine kurze Nachricht schreiben, in der Sie Ihre Unterstützung oder Opposition erläutern; ausgewählte Antworten werden an die Medien weitergeleitet.</t>
  </si>
  <si>
    <t>Möchten Sie eine Petition unterzeichnen?</t>
  </si>
  <si>
    <t>Ich möchte mir &lt;b&gt;eine Petition durchlesen und möglicherweise unterzeichnen, die sich für&lt;\/b&gt; die global koordinierte Milliardärssteuer stark macht.</t>
  </si>
  <si>
    <t>Ich &lt;b&gt;möchte keine Petition unterzeichnen&lt;\/b&gt;, die sich auf die global koordinierte Milliardärssteuer bezieht (bitte den nächsten Abschnitt der Umfrage überspringen).</t>
  </si>
  <si>
    <t>Ich möchte mir &lt;b&gt;eine Petition durchlesen und möglicherweise unterzeichnen, die sich gegen&lt;\/b&gt; die global koordinierte Milliardärssteuer stark macht.</t>
  </si>
  <si>
    <t>Petition gegen die global koordinierte Milliardärssteuer</t>
  </si>
  <si>
    <t>Diese Petition betrifft die vorgeschlagene, global koordinierte Milliardärssteuer, die vor Kurzem von der G20 und den Vereinten Nationen diskutiert wurde und Personen mit einem Nettovermögen ab 1 Milliarde USD betrifft.</t>
  </si>
  <si>
    <t>Einzelheiten zum Steuervorschlag:</t>
  </si>
  <si>
    <t>Der Vorschlag sieht die internationale Zusammenarbeit zur Festlegung eines jährlichen Mindeststeuersatzes für Dollar-Milliardäre vor. Der Mindeststeuersatz soll bei 2 % des Vermögens einer Person festgesetzt und mithilfe international vereinbarter Methoden ermittelt werden. Die Steuer fällt in diesem Fall auf unterschiedliche Vermögenswerte an, unter anderem auf Immobilien, Gesellschaftsanteile, Geschäftsanteile und sonstige Investitionen von hohem Wert. Um die Abläufe einheitlich zu gestalten, will man gemeinsam genutzte Verfahren aufsetzen, sodass Abweichungen in der Vermögensbewertung auf einem Minimum gehalten werden.</t>
  </si>
  <si>
    <t>Jedes Land ist für die Erhebung und Durchsetzung der Steuer in der eigenen Gerichtsbarkeit zuständig und sorgt dafür, dass seine Bürger mit einem Nettovermögen von über 1 Mrd. USD jährlich mindestens 2 % abführen. Die im Rahmen eines solchen Systems erhobenen Steuereinnahmen sollen im jeweiligen Land verbleiben. Die steuerliche Koordination wird weitere gesetzliche Vorgaben, Überwachungssysteme und grenzüberschreitende Durchsetzungsverfahren erfordern.</t>
  </si>
  <si>
    <t>Wir, die Unterzeichner, drücken unsere Opposition gegen die vorgeschlagene, global koordinierte Milliardärssteuer aus.</t>
  </si>
  <si>
    <t>Wir, die Unterzeichner, drücken unsere Unterstützung für die vorgeschlagene, global koordinierte Milliardärssteuer aus.</t>
  </si>
  <si>
    <t>Wenn Sie die Petition unterzeichnen möchten, schreiben Sie bitte die Initialen auf, mit denen Sie die Petition unterzeichnen möchten (zum Beispiel „AN“). Hinweis: Sie können ganz beliebige Initialen wählen.</t>
  </si>
  <si>
    <t>Wenn Sie die Petition unterzeichnen, haben Sie die Möglichkeit, eine persönliche Erklärung hinzuzufügen, in der Sie Ihre Gründe gegen die neue Bestimmung darlegen können.</t>
  </si>
  <si>
    <t>Wenn Sie die Petition nicht unterzeichnen möchten, gehen Sie bitte zur nächsten Frage, ohne etwas ins Textfeld zu schreiben.</t>
  </si>
  <si>
    <t>Wenn Sie möchten, können Sie nachstehend eine Nachricht eingeben, in der Sie sich gegen die global koordinierte Milliardärssteuer aussprechen.</t>
  </si>
  <si>
    <t>Wir wählen mehrere Nachrichten aus, die dem Schreiben angefügt werden, das wir an die größte Zeitung Ihres Landes schicken.</t>
  </si>
  <si>
    <t>Petition zur Unterstützung der global koordinierten Milliardärssteuer</t>
  </si>
  <si>
    <t>Wenn Sie die Petition unterzeichnen, haben Sie die Möglichkeit, eine persönliche Erklärung hinzuzufügen, in der Sie Ihre Gründe für die neue Bestimmung darlegen können.</t>
  </si>
  <si>
    <t>Wenn Sie möchten, können Sie nachstehend eine Nachricht eingeben, in der Sie sich für die global koordinierte Milliardärssteuer aussprechen.</t>
  </si>
  <si>
    <t>Welche der folgenden Angaben trifft am ehesten auf Sie zu?</t>
  </si>
  <si>
    <t>Ich würde &lt;b&gt;eher&lt;\/b&gt; eine politische Partei wählen, die die global koordinierte Milliardärssteuer unterstützt.</t>
  </si>
  <si>
    <t>Ich würde in Hinblick auf die Position einer politischen Partei zur global koordinierten Milliardärssteuer &lt;b&gt;meine Wahlentscheidung nicht ändern&lt;\/b&gt;.</t>
  </si>
  <si>
    <t>Ich würde &lt;b&gt;eher nicht&lt;\/b&gt; eine politische Partei wählen, die die global koordinierte Milliardärssteuer unterstützt.</t>
  </si>
  <si>
    <t>Ich würde Social-Media-Posts teilen, die die global koordinierte Milliardärssteuer &lt;b&gt;bewerben&lt;\/b&gt;.</t>
  </si>
  <si>
    <t>Ich würde &lt;b&gt;keine Social-Media-Posts teilen,&lt;\/b&gt; die mit der global koordinierten Milliardärssteuer zusammenhängen.</t>
  </si>
  <si>
    <t>Ich würde Social-Media-Posts teilen, die sich &lt;b&gt;gegen&lt;\/b&gt; die global koordinierte Milliardärssteuer aussprechen.</t>
  </si>
  <si>
    <t>Eine kürzlich durchgeführte akademische Studie befragte fast 45.000 Menschen in 40 Ländern in allen Regionen der Welt – auch in Ihrem Land –, um herauszufinden, inwiefern sie die global koordinierte Milliardärssteuer unterstützen.</t>
  </si>
  <si>
    <t>Weitere Informationen</t>
  </si>
  <si>
    <t>44.977 befragte Personen wurden in den folgenden 40 Ländern befragt: Argentinien, Australien, Österreich, Brasilien, Kanada, China, Kolumbien, Tschechische Republik, Finnland, Frankreich, Deutschland, Griechenland, Ungarn, Indien, Indonesien, Irland, Italien, Japan, Malaysia, Mexiko, Niederlande, Neuseeland, Norwegen, Pakistan, Philippinen, Polen, Portugal, Rumänien, Slowakei, Südafrika, Südkorea, Spanien, Schweden, Schweiz, Taiwan, Thailand, Türkei, Vereinigtes Königreich, Vereinigte Staaten von Amerika und Vietnam.</t>
  </si>
  <si>
    <t>Was glauben Sie, wie hoch der Anteil der Teilnehmer war, die die global koordinierte Milliardärssteuer unterstützen?</t>
  </si>
  <si>
    <t>Unterstützung (%)</t>
  </si>
  <si>
    <t>Länder</t>
  </si>
  <si>
    <t>Die Teilnehmer der 40 Länder waren Mitglieder von 164 politischen Parteien.</t>
  </si>
  <si>
    <t>Politische Parteien</t>
  </si>
  <si>
    <t>Vielen Dank für Ihre Antwort. Zu Ihrer Information sind die tatsächlichen Zahlen unten aufgeführt:</t>
  </si>
  <si>
    <t>Um sicherzugehen, dass Sie diese Informationen gelesen haben, klicken Sie nachstehend bitte die richtige Aussage an:</t>
  </si>
  <si>
    <t>Geben Sie bitte an, wie wahrscheinlich die Steuer Ihrer Meinung nach in den nächsten 10 Jahren weltweit eingeführt wird.</t>
  </si>
  <si>
    <t>0-20 % Wahrscheinlichkeit (sehr unwahrscheinlich)</t>
  </si>
  <si>
    <t>21-40 % Wahrscheinlichkeit (unwahrscheinlich)</t>
  </si>
  <si>
    <t>41-60 % Wahrscheinlichkeit (weder wahrscheinlich noch unwahrscheinlich)</t>
  </si>
  <si>
    <t>61-80 % Wahrscheinlichkeit (wahrscheinlich)</t>
  </si>
  <si>
    <t>81-100 % Wahrscheinlichkeit (sehr wahrscheinlich)</t>
  </si>
  <si>
    <t>Wir möchten Sie jetzt bitten, eine Entscheidung zu treffen, die reale Auswirkungen auf vier Personen hat, die über ein Online-Jobportal eingestellt wurden. Jede dieser vier Personen hat für die Erledigung einer bestimmten Aufgabe $10 erhalten.</t>
  </si>
  <si>
    <t>Jede Person kann einen Teil oder ihr gesamtes Einkommen in einen Gemeinschaftsfonds einzahlen:</t>
  </si>
  <si>
    <t>Jeder dieser Einkommensbeiträge zum Gemeinschaftsfonds wird um 50 % aufgestockt (mit 1,5 multipliziert). Der Gesamtbetrag wird anschließend zu gleichen Teilen zwischen den vier Personen aufgeteilt.</t>
  </si>
  <si>
    <t>Die Einnahmen jeder Person ergeben sich aus dem, was sie aus dem Gemeinschaftsfonds erhält, zuzüglich des Einkommens, das die Person nicht einzahlt.</t>
  </si>
  <si>
    <t>Die Gesamteinnahmen der vier Personen sind dann am höchsten, wenn jede Person ihr gesamtes Einkommen in den Gemeinschaftsfonds einzahlt. Die Einnahmen einer einzelnen Person sind jedoch dann am höchsten, wenn diese Person nichts einzahlt, die übrigen drei Personen aber ihr gesamtes Einkommen einzahlen.</t>
  </si>
  <si>
    <t>Bevor Sie fortfahren, bestätigen Sie bitte, dass Sie sich diese Informationen sorgfältig durchgelesen haben.</t>
  </si>
  <si>
    <t>Ja, ich bestätige, dass ich mir den Text sorgfältig durchgelesen habe.</t>
  </si>
  <si>
    <t>Wir haben jede der vier Personen einzeln und anonym dazu befragt, wie sie sich entscheiden, wenn sie wählen könnten, welchen Anteil ihres Einkommens sie in den Gemeinschaftsfonds einzahlen.</t>
  </si>
  <si>
    <t>Zwei Personen zahlen ihr gesamtes Einkommen ein – ganz egal, wie viel die anderen Personen einzahlen.</t>
  </si>
  <si>
    <t>Zwei Personen zahlen nichts von ihrem Einkommen ein – ganz egal, wie viel die anderen Personen einzahlen.</t>
  </si>
  <si>
    <t>Wir werden Sie um die Entscheidung bitten, ob die vier Personen frei wählen können, wie viel sie in den Gemeinschaftsfonds einzahlen oder, ob jeder sein gesamtes Einkommen einzahlen muss. Sie müssen sich zwischen den beiden folgenden Alternativen entscheiden:</t>
  </si>
  <si>
    <t>Die vier Personen können frei wählen, wie viel ihres Einkommens sie in den Gemeinschaftsfonds einzahlen. In diesem Fall zahlen zwei Personen jeweils ihr gesamtes Einkommen ($10) und zwei Personen nichts ($0) in den Gemeinschaftsfonds ein.</t>
  </si>
  <si>
    <t>Die vier Personen können nicht frei wählen, wie viel ihres Einkommens sie in den Gemeinschaftsfonds einzahlen. In diesem Fall muss jede der vier Personen ihr gesamtes Einkommen ($10) einzahlen.</t>
  </si>
  <si>
    <t>Bevor Sie Ihre Entscheidung treffen, erfahren Sie auf der nächsten Seite, welche Folgen jede der beiden Alternativen im Einzelnen hätte.</t>
  </si>
  <si>
    <t>Wir möchten Ihnen hier genauer erläutern, was bei jeder der beiden Alternativen passieren würde.</t>
  </si>
  <si>
    <t>Freie Wahl</t>
  </si>
  <si>
    <t>Falls jede der vier Personen frei wählen kann, wie viel ihres Einkommens sie in den Gemeinschaftsfonds einzahlt, passiert Folgendes:</t>
  </si>
  <si>
    <t>Die beiden Personen, die ihr gesamtes Einkommen einzahlen, haben am Schluss jeweils Einnahmen in Höhe von $7.5.</t>
  </si>
  <si>
    <t>Die beiden Personen, die nichts von ihrem Einkommen einzahlen, haben am Schluss jeweils Einnahmen in Höhe von $17.5.</t>
  </si>
  <si>
    <t>Erklärung: Sie zahlen jeweils $10 ein und haben kein übriggebliebenes Einkommen, erhalten aber ein Viertel des Gemeinschaftsfonds ($7.5) und haben daher zum Schluss jeweils $7.5.</t>
  </si>
  <si>
    <t>Erklärung: Die beiden Personen behalten ihre $10, erhalten ein Viertel des Gemeinschaftsfonds ($7.5) und haben daher zum Schluss jeweils $17.5.</t>
  </si>
  <si>
    <t xml:space="preserve">Nur zwei Personen müssen etwas einzahlen </t>
  </si>
  <si>
    <t>Falls alle vier Personen ihr gesamtes Einkommen in den Gemeinschaftsfonds einzahlen müssen, passiert Folgendes:</t>
  </si>
  <si>
    <t>Die vier Personen haben zum Schluss ein Einkommen von jeweils $15.</t>
  </si>
  <si>
    <t>Sie und weitere 99 Teilnehmer treffen diese Entscheidung für die vier Personen. Eine der 100 Entscheidungen wird per Zufallsgenerator ausgewählt und realisiert.</t>
  </si>
  <si>
    <t>Wir möchten Sie nun bitten, für diese vier Personen eine Entscheidung zu treffen. Bitte Ihre Entscheidung kennzeichnen:</t>
  </si>
  <si>
    <t xml:space="preserve">Wir haben jede der vier Personen einzeln und anonym dazu befragt, wie sie sich entscheiden, wenn sie wählen könnten, welchen Anteil ihres Einkommens sie in den Gemeinschaftsfonds einzahlen. </t>
  </si>
  <si>
    <t xml:space="preserve">Zwei Personen zahlen ihr gesamtes Einkommen ein – ganz egal, wie viel die anderen Personen einzahlen.  </t>
  </si>
  <si>
    <t xml:space="preserve">Zwei Personen zahlen nichts von ihrem Einkommen ein – ganz egal, wie viel die anderen Personen einzahlen. </t>
  </si>
  <si>
    <t>Wir werden Sie um die Entscheidung bitten, ob die vier Personen frei wählen können, wie viel sie in den Gemeinschaftsfonds einzahlen oder, ob jeder $5 von seinem Einkommen einzahlen muss. Sie müssen sich zwischen den beiden folgenden Alternativen entscheiden:</t>
  </si>
  <si>
    <t xml:space="preserve">Die vier Personen können frei wählen, wie viel ihres Einkommens sie in den Gemeinschaftsfonds einzahlen. In diesem Fall zahlen zwei Personen jeweils ihr gesamtes Einkommen ($10) und zwei Personen nichts ($0) in den Gemeinschaftsfonds ein. </t>
  </si>
  <si>
    <t>Falls jede Person frei wählen kann, wie viel ihres Einkommens sie in den Gemeinschaftsfonds einzahlt, passiert Folgendes:</t>
  </si>
  <si>
    <t>Falls jede der vier Personen $5 ihres Einkommens in den Gemeinschaftsfonds einzahlen muss, passiert Folgendes:</t>
  </si>
  <si>
    <t>Die vier Personen haben zum Schluss ein Einkommen von jeweils $12.5.</t>
  </si>
  <si>
    <t>Erklärung: Jede Person behält $5 ihrer Einnahmen, erhält ein Viertel des Gemeinschaftsfonds ($7.5) und hat daher zum Schluss jeweils $12.5.</t>
  </si>
  <si>
    <t>Die vier Personen können nicht frei wählen, wie viel ihres Einkommens sie in den Gemeinschaftsfonds einzahlen. In diesem Fall muss jede der vier Personen $5 ihres Einkommens einzahlen.</t>
  </si>
  <si>
    <t xml:space="preserve">Keine der vier Personen zahlt etwas von ihrem Einkommen ein – ganz egal, wie viel die anderen Personen einzahlen. </t>
  </si>
  <si>
    <t xml:space="preserve">Wir werden Sie um die Entscheidung bitten, ob die vier Personen frei wählen können, wie viel sie in den Gemeinschaftsfonds einzahlen oder, ob jeder sein gesamtes Einkommen einzahlen muss. Sie müssen sich zwischen den beiden folgenden Alternativen entscheiden: </t>
  </si>
  <si>
    <t xml:space="preserve">Die vier Personen können frei wählen, wie viel ihres Einkommens sie in den Gemeinschaftsfonds einzahlen. In diesem Fall zahlt keine der vier Personen etwas ein ($0). </t>
  </si>
  <si>
    <t xml:space="preserve">Die vier Personen können nicht frei wählen, wie viel ihres Einkommens sie in den Gemeinschaftsfonds einzahlen. In diesem Fall muss jede der vier Personen ihr gesamtes Einkommen ($10) einzahlen. </t>
  </si>
  <si>
    <t>Wir möchten Ihnen hier genauer erläutern, was bei jeder der beiden Alternativen passieren würde.  </t>
  </si>
  <si>
    <t>Die vier Personen haben zum Schluss Einnahmen von jeweils $10.</t>
  </si>
  <si>
    <t>Erklärung: Jede Person behält $10 ihres Einkommens, erhält aber nichts aus dem Gemeinschaftsfond und hat daher zum Schluss jeweils $10.</t>
  </si>
  <si>
    <t>Erklärung: Jede Person zahlt $10 ein und hat kein übriggebliebenes Einkommen, erhält aber ein Viertel des Gemeinschaftsfonds ($15) und hat daher zum Schluss jeweils $15.</t>
  </si>
  <si>
    <t xml:space="preserve">Sie und weitere 99 Teilnehmer treffen diese Entscheidung für die vier Personen. Eine der 100 Entscheidungen wird per Zufallsgenerator ausgewählt und realisiert. </t>
  </si>
  <si>
    <t>&lt;b&gt;Freie Wahl:&lt;\/b&gt; Die vier Personen können frei wählen, wie viel ihres Einkommens sie in den Gemeinschaftsfonds einzahlen. In diesem Fall zahlt keine der vier Personen etwas ein ($0).</t>
  </si>
  <si>
    <t>Keine der vier Personen zahlt etwas von ihrem Einkommen ein – ganz egal, wie viel die anderen Personen einzahlen.</t>
  </si>
  <si>
    <t>Erklärung: Jede Person behält $10 ihres Einkommens, erhält aber nichts aus dem Gemeinschaftsfond und hat daher zum Schluss jeweils $10. </t>
  </si>
  <si>
    <t xml:space="preserve">Falls jede der vier Personen $5 ihres Einkommens einzahlen muss, passiert Folgendes: </t>
  </si>
  <si>
    <t>Erklärung: Jede Person behält $5 ihres Einkommens, erhält ein Viertel des Gemeinschaftsfonds ($7.5) und hat daher zum Schluss jeweils $12.5.</t>
  </si>
  <si>
    <t>Wir möchten Sie bitten zu entscheiden, welchen Anteil ihres Einkommens die vier Personen in den Gemeinschaftsfonds einzahlen müssen. Sie müssen sich zwischen den beiden folgenden Alternativen entscheiden:</t>
  </si>
  <si>
    <t>Zwei der vier Personen müssen jeweils ihr gesamtes Einkommen ($10) in den Gemeinschaftsfonds einzahlen, und zwei Personen müssen nichts einzahlen ($0). Per Zufallsprinzip wird ermittelt, welche beiden Personen ihr gesamtes Einkommen und welche beiden Personen nichts einzahlen müssen.</t>
  </si>
  <si>
    <t>Jede der vier Personen muss ihr gesamtes Einkommen ($10) einzahlen.</t>
  </si>
  <si>
    <t>Einzahlungspflicht für alle Personen</t>
  </si>
  <si>
    <t xml:space="preserve">Wenn zwei Personen jeweils ihr gesamtes Einkommen in den Gemeinschaftsfonds einzahlen müssen und die beiden anderen Personen jeweils nichts einzahlen müssen, passiert Folgendes: </t>
  </si>
  <si>
    <t>Einzahlungspflicht</t>
  </si>
  <si>
    <t xml:space="preserve">Falls alle vier Personen ihr gesamtes Einkommen in den Gemeinschaftsfonds einzahlen müssen, passiert Folgendes: &lt;br&gt;&lt;b&gt;-&amp;nbsp; Die vier Personen haben zum Schluss ein Einkommen von jeweils $15. </t>
  </si>
  <si>
    <t>Geben Sie nun bitte an, für welche Alternative Sie sich für diese vier Personen entscheiden würden:</t>
  </si>
  <si>
    <t>&lt;b&gt;Einzahlungspflicht nur für zwei Personen:&lt;\/b&gt; Zwei der vier Personen müssen jeweils ihr gesamtes Einkommen ($10) in den Gemeinschaftsfonds einzahlen, und zwei Personen müssen nichts einzahlen ($0). Per Zufallsprinzip wird ermittelt, welche beiden Personen ihr gesamtes Einkommen und welche beiden Personen nichts einzahlen müssen.</t>
  </si>
  <si>
    <t>&lt;b&gt;Einzahlungspflicht für alle Personen:&lt;\/b&gt; In diesem Fall muss jede der vier Personen ihr gesamtes Einkommen ($10) einzahlen.</t>
  </si>
  <si>
    <t>Können Sie kurz erläutern, warum Sie diese Wahl getroffen haben?</t>
  </si>
  <si>
    <t>Inwiefern stimmen Sie den folgenden Aussagen zu?</t>
  </si>
  <si>
    <t>In Situationen, in denen die eigenen Interessen im Widerspruch zum Gemeinwohl stehen, entscheiden sich die meisten Menschen in meinem Land für ihre eigenen Interessen.</t>
  </si>
  <si>
    <t>Die Regierung sollte Steuereinnahmen zur Finanzierung gemeinnütziger Zwecke verwenden, die allen zugutekommen.</t>
  </si>
  <si>
    <t>Die Regierung sollte individuelle Entscheidungen generell einschränken, wenn solche Entscheidungen zu einem unfairen Ergebnis führen.</t>
  </si>
  <si>
    <t>Die Regierung sollte individuelle Entscheidungen generell einschränken, wenn solche Entscheidungen zusammengenommen zu ineffizienten Ergebnissen führen.</t>
  </si>
  <si>
    <t>Entscheidungsfreiheit ist das höchste Gut einer Gesellschaft.</t>
  </si>
  <si>
    <t>Manchmal können Menschen von Dingen profitieren, die von anderen Personen finanziert oder bereitgestellt werden und nicht von den Nutznießern gezahlt werden müssen. Was sind Ihrer Meinung nach die Hauptgründe dafür?</t>
  </si>
  <si>
    <t>Menschen haben nicht immer die notwendigen Mittel, um finanziell etwas beitragen zu können</t>
  </si>
  <si>
    <t>Menschen handeln egoistisch und nutzen Angebote maximal aus</t>
  </si>
  <si>
    <t>Menschen sind der Ansicht, dass viele andere Personen auch nichts beitragen</t>
  </si>
  <si>
    <t>Sonstiges</t>
  </si>
  <si>
    <t>Stellen Sie sich bitte folgendes Szenario vor:</t>
  </si>
  <si>
    <t>Sie arbeiten in einer Organisation, in der die aktuelle Führungskraft als eher neutral oder „durchschnittlich“ gilt. Sie ist weder besonderes gut noch besonders schlecht. Der Vorstand hat nun vor, eine neue Führungskraft als langfristigen Ersatz einzustellen, der gleichzeitig Ihr nächster Vorgesetzter sein wird.</t>
  </si>
  <si>
    <t>Als Sie sich mit einem Freund unterhalten, der schon einmal mit dem neuen Bewerber gearbeitet hat, erfahren Sie, dass diese Führungskraft als eine sehr &lt;u&gt;unmoralische&lt;\/u&gt; Person bekannt ist. Ihr Freund würde den moralischen Charakter der Führungskraft in Hinblick auf Ehrlichkeit, Fairness und Vertrauenswürdigkeit in den &lt;u&gt;unteren 20 %&lt;\/u&gt; von aktuellen Führungskräften in ähnlichen Organisationen ansiedeln.</t>
  </si>
  <si>
    <t>Als Sie sich mit einem Freund unterhalten, der schon einmal mit dem neuen Bewerber gearbeitet hat, erfahren Sie, dass diese Führungskraft als eine sehr &lt;u&gt;moralisch achtbare&lt;\/u&gt; Person bekannt ist. Ihr Freund würde den moralischen Charakter der Führungskraft in Hinblick auf Ehrlichkeit, Fairness und Vertrauenswürdigkeit in den &lt;u&gt;oberen 20 %&lt;\/u&gt; von aktuellen Führungskräften in ähnlichen Organisationen ansiedeln.&lt;\/div&gt;</t>
  </si>
  <si>
    <t>Als Sie sich mit einem Freund unterhalten, der schon einmal mit dem neuen Bewerber gearbeitet hat, erfahren Sie, dass diese Führungskraft als eine sehr &lt;u&gt;inkompetente&lt;\/u&gt; Person bekannt ist. Ihr Freund würde die allgemeinen Kompetenzen der Führungskraft in Hinblick auf Fachwissen, Intelligenz und Effizienz in den &lt;u&gt;unteren 20 %&lt;\/u&gt; von aktuellen Führungskräften in ähnlichen Organisationen ansiedeln.</t>
  </si>
  <si>
    <t>Als Sie sich mit einem Freund unterhalten, der schon einmal mit dem neuen Bewerber gearbeitet hat, erfahren Sie, dass diese Führungskraft als eine sehr &lt;u&gt;kompetente&lt;\/u&gt; Person bekannt ist. Ihr Freund würde die allgemeinen Kompetenzen der Führungskraft in Hinblick auf Fachwissen, Intelligenz und Effizienz in den &lt;u&gt;oberen 20 %&lt;\/u&gt; von aktuellen Führungskräften in ähnlichen Organisationen ansiedeln.</t>
  </si>
  <si>
    <t>Sie betrachten Ihren Freund als eine zuverlässige Informationsquelle.</t>
  </si>
  <si>
    <t>Nachdem Sie den obigen Text gelesen haben:</t>
  </si>
  <si>
    <t>Gehen Sie bitte zur nächsten Seite und beantworten Sie einige Fragen zu diesem Szenario.</t>
  </si>
  <si>
    <t>Wir haben Ihnen soeben ein Arbeitsplatz-Szenario beschrieben, in dem sich eine Person auf eine neue Führungsposition in Ihrer Organisation bewirbt.</t>
  </si>
  <si>
    <t>Wie wurde die Person beschrieben?</t>
  </si>
  <si>
    <t>Eine moralisch sehr achtbare Person</t>
  </si>
  <si>
    <t>Eine sehr unmoralische Person</t>
  </si>
  <si>
    <t>In diesem Szenario geht es um Folgendes:</t>
  </si>
  <si>
    <t>Wie würden Sie sich fühlen, wenn der Vorstand diese neue Führungskraft einstellen wollte?</t>
  </si>
  <si>
    <t>Ich würde mich wie folgt fühlen:</t>
  </si>
  <si>
    <t>Weniger zufrieden am Arbeitsplatz als vorher</t>
  </si>
  <si>
    <t>Kein Unterschied</t>
  </si>
  <si>
    <t>Zufriedener am Arbeitsplatz als vorher</t>
  </si>
  <si>
    <t>Ich würde meinem Arbeitgeber generell wie folgt vertrauen:</t>
  </si>
  <si>
    <t>Weniger als vorher</t>
  </si>
  <si>
    <t>Mehr als vorher</t>
  </si>
  <si>
    <t>Wären Sie bereit, eine 5%-ige Gehaltserhöhung zu opfern, wenn dies garantieren würde, dass Ihre Organisation eine so schlechte Führungskraft NICHT als Ihren nächsten Vorgesetzten einstellt?</t>
  </si>
  <si>
    <t>Ich würde nicht meine Gehaltserhöhung opfern</t>
  </si>
  <si>
    <t>Ich würde meine Gehaltserhöhung opfern</t>
  </si>
  <si>
    <t>Wären Sie bereit, eine 5%-ige Gehaltserhöhung zu opfern, wenn dies garantieren würde, dass Ihre Organisation eine so gute Führungskraft als Ihren nächsten Vorgesetzten einstellt?</t>
  </si>
  <si>
    <t>Eine sehr kompetente Person</t>
  </si>
  <si>
    <t>Eine sehr inkompetente Person</t>
  </si>
  <si>
    <t>Zur Unterscheidung von politischen Ansichten und Einstellungen werden oft die Begriffe „links“ und „rechts“ verwendet.</t>
  </si>
  <si>
    <t>Wo würden Sie Ihre eigenen politischen Ansichten auf einer solchen Links-Rechts-Skala generell positionieren?</t>
  </si>
  <si>
    <t>Weit links</t>
  </si>
  <si>
    <t>Mitte</t>
  </si>
  <si>
    <t>Weit rechts</t>
  </si>
  <si>
    <t>Wie interessant finden Sie Politik im Allgemeinen?</t>
  </si>
  <si>
    <t>Überhaupt nicht interessant</t>
  </si>
  <si>
    <t>Ansatzweise interessant</t>
  </si>
  <si>
    <t>Sehr interessant</t>
  </si>
  <si>
    <t>Wie oft posten Sie generell Ihre &lt;em&gt;politischen Ansichten&lt;\/em&gt; auf Social Media?</t>
  </si>
  <si>
    <t>Nie</t>
  </si>
  <si>
    <t>So gut wie nie</t>
  </si>
  <si>
    <t>Selten</t>
  </si>
  <si>
    <t>Manchmal</t>
  </si>
  <si>
    <t>Häufig</t>
  </si>
  <si>
    <t>Sehr häufig</t>
  </si>
  <si>
    <t>Ständig</t>
  </si>
  <si>
    <t>Inwiefern stimmen Sie den folgenden Aussagen generell zu?</t>
  </si>
  <si>
    <t>Demokratie bringt vielleicht Probleme mit sich, ist aber besser als andere Regierungsformen oder politischen Systeme.</t>
  </si>
  <si>
    <t>Eine starke Führungskraft, die sich engagiert, ohne sich um Wahlen und demokratische Verfahren zu kümmern, wäre das Beste für mein Land.</t>
  </si>
  <si>
    <t>Was würden Sie tun, wenn Sie sich zwischen dem Schutz der Meinungsfreiheit und dem Verhindern einer Verbreitung von Falschinformationen entscheiden müssten? Mit „Falschinformationen“ meinen wir falsche, unvollständige oder irreführende Informationen.</t>
  </si>
  <si>
    <t>Meinungsfreiheit</t>
  </si>
  <si>
    <t>Verhindern der Verbreitung von Falschinformationen</t>
  </si>
  <si>
    <t>Beschreibung (bitte sorgfältig durchlesen):</t>
  </si>
  <si>
    <t>Sie werden einem weiteren Teilnehmer zugewiesen.</t>
  </si>
  <si>
    <t>Ihnen werden $800 zugewiesen. Dem anderen Teilnehmer werden $800 zugewiesen.</t>
  </si>
  <si>
    <t>Der andere Teilnehmer hat die Wahl, Ihnen &lt;b&gt;$0, $100 oder $200&lt;\/b&gt; von seinem Betrag ($800) zu senden. Der andere Teilnehmer weiß, dass Sie nach seiner Entscheidung die Chance haben, &lt;b&gt;sich $600 von ihm zu nehmen, sodass Sie weitere $100 erhalten.&lt;\/b&gt;</t>
  </si>
  <si>
    <t>Wir würden gern erfahren, ob Sie sich diese $600 nehmen würden, um $100 zu erhalten. Ganz egal, wie Sie sich entscheiden, behalten Sie in jedem Fall Ihre ursprünglichen $800 – auch unabhängig davon, welchen Betrag Ihnen der andere Teilnehmer sendet ($0, $100 oder $200).</t>
  </si>
  <si>
    <t>Wir würden gern erfahren, ob Sie sich diese $600 nehmen würden, um $100 zu erhalten. Ganz egal, wie Sie sich entscheiden, behalten Sie in jedem Fall Ihre ursprünglichen $600 – auch unabhängig davon, welchen Betrag Ihnen der andere Teilnehmer sendet ($0, $100 oder $200).</t>
  </si>
  <si>
    <t>Da wir die Entscheidung des anderen Teilnehmers noch nicht kennen, geben Sie bitte Ihre Entscheidung für jeden möglichen Betrag an, den dieser Ihnen senden könnte. Wenn Sie gewählt werden, wird Ihre zum anderen Teilnehmer passende Entscheidung realisiert. Ihre Entscheidungen sind völlig anonym, und Sie haben danach nichts mehr mit diesem Teilnehmer zu tun.</t>
  </si>
  <si>
    <t>Nehmen wir an, der andere Teilnehmer &lt;b&gt;sendet Ihnen $0.&lt;\/b&gt; Würden Sie sich $600 von ihm nehmen, um zusätzlich $100 zu erhalten?</t>
  </si>
  <si>
    <t>Ich lasse alles so, wie es ist (Sie: $800, der andere Teilnehmer: $800.)</t>
  </si>
  <si>
    <t>Ich nehme mir $600, um zusätzlich $100 zu erhalten (Sie: $900, anderer Teilnehmer: $200).</t>
  </si>
  <si>
    <t>Nehmen wir an, der andere Teilnehmer &lt;b&gt;sendet Ihnen $100.&lt;\/b&gt; Würden Sie sich $600 von ihm nehmen, um zusätzlich $100 zu erhalten?</t>
  </si>
  <si>
    <t>Ich lasse alles so, wie es ist (Sie: $900, der andere Teilnehmer: $700.)</t>
  </si>
  <si>
    <t>Ich nehme mir $600, um zusätzlich $100 zu erhalten (Sie: $1000, anderer Teilnehmer: $100).</t>
  </si>
  <si>
    <t>Nehmen wir an, der andere Teilnehmer &lt;b&gt;sendet Ihnen $200.&lt;\/b&gt; Würden Sie sich $600 von ihm nehmen, um zusätzlich $100 zu erhalten?</t>
  </si>
  <si>
    <t>Ich lasse alles so, wie es ist (Sie: $1000, der andere Teilnehmer: $600.)</t>
  </si>
  <si>
    <t>Ich nehme mir $600, um zusätzlich $100 zu erhalten (Sie: $1100, anderer Teilnehmer: $0).</t>
  </si>
  <si>
    <t>Ihnen werden $600 zugewiesen. Dem anderen Teilnehmer werden $1000 zugewiesen.</t>
  </si>
  <si>
    <t>Der andere Teilnehmer hat die Wahl, Ihnen $0, $100 oder $200 von seinem Betrag ($1000) zu senden. Der andere Teilnehmer weiß, dass Sie nach seiner Entscheidung die Chance haben, &lt;b&gt;sich $600 von ihm zu nehmen, sodass Sie weitere $100 erhalten.&lt;\/b&gt;</t>
  </si>
  <si>
    <t>Ich lasse alles so, wie es ist (Sie: $600, der andere Teilnehmer: $1000.)</t>
  </si>
  <si>
    <t>Ich nehme mir $600, um zusätzlich $100 zu erhalten (Sie: $700, anderer Teilnehmer: $400).</t>
  </si>
  <si>
    <t>Ich lasse alles so, wie es ist (Sie: $700, der andere Teilnehmer: $900.)</t>
  </si>
  <si>
    <t>Ich nehme mir $600, um zusätzlich $100 zu erhalten (Sie: $800, anderer Teilnehmer: $300).</t>
  </si>
  <si>
    <t>Ich wäre verärgert, wenn sich eine andere Person weigern würde, ihre Mittel zu teilen.</t>
  </si>
  <si>
    <t>Ich bin manchmal neidisch, wenn andere Menschen mehr bekommen als ich.</t>
  </si>
  <si>
    <t>In diesem Teil der Umfrage möchten wir Sie bitten, sich eine &lt;b&gt;utopische Gesellschaft oder Welt&lt;\/b&gt; vorzustellen.</t>
  </si>
  <si>
    <t>Es gibt KEINE falschen Antworten: Uns interessieren nur IHRE GEDANKEN darüber, wie eine utopische Gesellschaft aussehen könnte.</t>
  </si>
  <si>
    <t>Es gibt KEINE falschen Antworten: Uns interessieren nur IHRE GEDANKEN darüber, wie eine dystopische Gesellschaft aussehen könnte.</t>
  </si>
  <si>
    <t>Bevor Sie fortfahren: Halten Sie jetzt bitte einen Moment inne und &lt;b&gt;schreiben Sie einen oder zwei Sätze auf, um Ihre Utopie zu beschreiben&lt;\/b&gt;.</t>
  </si>
  <si>
    <t>Bevor Sie fortfahren: Halten Sie bitte einen Moment inne und &lt;b&gt;schreiben Sie einen oder zwei Sätze auf, um Ihre Dystopie zu beschreiben&lt;\/b&gt;.</t>
  </si>
  <si>
    <t>Inwiefern sind Sie der Ansicht, dass Ihre Handlungen Auswirkungen darauf haben, ob eine solche Utopie wahr werden kann?</t>
  </si>
  <si>
    <t>Inwiefern sind Sie der Ansicht, dass politische Machthaber in der Gesellschaft Einfluss darauf haben, ob eine solche Utopie wahr werden kann?</t>
  </si>
  <si>
    <t>Inwiefern sind Sie der Ansicht, dass Ihre Handlungen Auswirkungen darauf haben, ob eine solche Dystopie wahr werden kann?</t>
  </si>
  <si>
    <t>Inwiefern sind Sie der Ansicht, dass politische Machthaber in der Gesellschaft Einfluss darauf haben, ob eine solche Dystopie wahr werden kann?</t>
  </si>
  <si>
    <t>Im Moment habe ich eine Vorstellung davon, wie eine ideale Gesellschaft aussehen könnte.</t>
  </si>
  <si>
    <t>Im Augenblick überlege ich, in welcher Art von Welt ich am liebsten leben würde.</t>
  </si>
  <si>
    <t>In diesem Teil der Umfrage möchten wir Sie bitten, sich eine &lt;b&gt;dystopische Gesellschaft oder Welt&lt;\/b&gt; vorzustellen.</t>
  </si>
  <si>
    <t>Im Moment habe ich eine Vorstellung davon, wie die schlimmste Gesellschaft aussehen könnte, die man sich vorstellen kann.</t>
  </si>
  <si>
    <t>Vielen Dank, dass Sie sich Ihre utopische Gesellschaft oder Welt vorgestellt und Ihre Gedanken dazu aufgeschrieben haben.</t>
  </si>
  <si>
    <t>Wie wahrscheinlich ist es Ihrer Ansicht nach, dass eine solche Utopie jemals wahr wird?</t>
  </si>
  <si>
    <t>Vielen Dank, dass Sie sich Ihre dystopische Gesellschaft oder Welt vorgestellt und Ihre Gedanken dazu aufgeschrieben haben.</t>
  </si>
  <si>
    <t>Wie wahrscheinlich ist es Ihrer Ansicht nach, dass eine solche Dystopie jemals wahr wird?</t>
  </si>
  <si>
    <t>Inwieweit stimmen Sie jeder der nachstehenden Aussagen zu?</t>
  </si>
  <si>
    <t>Überhaupt nicht</t>
  </si>
  <si>
    <t>Ansatzweise</t>
  </si>
  <si>
    <t>Beantworten Sie nachstehend bitte noch einige wenige Zusatzfragen.</t>
  </si>
  <si>
    <t>Ausgesprochen unwahrscheinlich</t>
  </si>
  <si>
    <t>Ausgesprochen wahrscheinlich</t>
  </si>
  <si>
    <t>Sehr</t>
  </si>
  <si>
    <t>Im Augenblick überlege ich, in welcher Art von Welt ich am wenigsten gern leben würde.</t>
  </si>
  <si>
    <t>Immer</t>
  </si>
  <si>
    <t>Hinsichtlich der Beantwortung unserer vorherigen Frage, inwiefern politische Machthaber in der Gesellschaft Einfluss darauf haben, ob Ihre Dystopie wahr werden kann:</t>
  </si>
  <si>
    <t>Hinsichtlich der Beantwortung unserer vorherigen Frage, inwiefern politische Machthaber in der Gesellschaft Einfluss darauf haben, ob Ihre Utopie wahr werden kann:</t>
  </si>
  <si>
    <t>Falls Sie bei der Beantwortung der vorigen Frage keinen bestimmten politischen Machthaber im Sinn hatten, lassen Sie das Feld bitte leer und setzen Sie die Umfrage fort.</t>
  </si>
  <si>
    <t>Haben Sie einen bestimmten Machthaber im Sinn? Wenn ja, tragen Sie den Namen dieses Machthabers bitte im nachstehenden Feld ein.</t>
  </si>
  <si>
    <t>Name des Machthabers:</t>
  </si>
  <si>
    <t>Vielen Dank für Ihre Teilnahme an der Umfrage!</t>
  </si>
  <si>
    <t>Falls Sie zur Umfrage generell Feedback geben möchten, können Sie dies hier eintragen.</t>
  </si>
  <si>
    <t>Nein:</t>
  </si>
  <si>
    <t>Ja:</t>
  </si>
  <si>
    <t>Sie haben den Aufmerksamkeitstest nicht bestanden.</t>
  </si>
  <si>
    <t>Leia atentamente as seguintes informações.</t>
  </si>
  <si>
    <t>Por favor, ignore a pergunta acima e responda “Frigorífico” e “Torradeira”.</t>
  </si>
  <si>
    <t>Os resultados deste estudo serão utilizados em investigação académica. Não será publicada nenhuma informação pessoal identificável. Apenas serão divulgados dados anonimizados, e os mesmos não poderão ser rastreados até si.</t>
  </si>
  <si>
    <t>Certifique-se de que dedica tempo suficiente à leitura e compreensão das perguntas.</t>
  </si>
  <si>
    <t>Compreendo e quero participar.</t>
  </si>
  <si>
    <t>Não quero participar.</t>
  </si>
  <si>
    <t>Fim da pesquisa</t>
  </si>
  <si>
    <t>Por favor, feche esta pesquisa.</t>
  </si>
  <si>
    <t>Para nos certificarmos de que lê cuidadosamente as informações fornecidas, gostaríamos que respondesse primeiro a uma pergunta simples.</t>
  </si>
  <si>
    <t>Qual dos seguintes elementos é uma peça de mobiliário utilizada para se sentar à mesa?</t>
  </si>
  <si>
    <t>Cadeira</t>
  </si>
  <si>
    <t>Torradeira</t>
  </si>
  <si>
    <t>Qual é o seu gênero?</t>
  </si>
  <si>
    <t>Masculino</t>
  </si>
  <si>
    <t>Feminino</t>
  </si>
  <si>
    <t>Não binário \/ terceiro género</t>
  </si>
  <si>
    <t>Prefere não se pronunciar</t>
  </si>
  <si>
    <t>Qual é a sua idade?</t>
  </si>
  <si>
    <t>Qual é a sua escolaridade?</t>
  </si>
  <si>
    <t>Sem educação formal (0 anos)</t>
  </si>
  <si>
    <t>Ensino Fundamental Incompleto (até 7 anos)</t>
  </si>
  <si>
    <t>Ensino Fundamental Completo (de 7 a 10 anos)</t>
  </si>
  <si>
    <t>Ensino Médio Completo (de 11 a 13 anos)</t>
  </si>
  <si>
    <t>Ensino superior (mais de 13 anos, por exemplo, universidade ou instituto politécnico)</t>
  </si>
  <si>
    <t>Outros motivos (especifique)</t>
  </si>
  <si>
    <t>Não votei</t>
  </si>
  <si>
    <t>Prefere não responder</t>
  </si>
  <si>
    <t>Obrigado. Vamos agora passar a um novo conjunto de perguntas sobre um novo tema.</t>
  </si>
  <si>
    <t>As organizações internacionais e os Governos propuseram recentemente um imposto coordenado que visa as pessoas mais ricas do mundo. Este imposto obrigaria as pessoas com uma riqueza superior a um bilhão de dólares americanos, ou seja, as cerca de 3000 pessoas mais ricas do mundo, a pagar um mínimo de 2% da sua riqueza em impostos todos os anos.</t>
  </si>
  <si>
    <t>É a favor ou contra esta política?</t>
  </si>
  <si>
    <t>Sou completamente a favor desta política</t>
  </si>
  <si>
    <t>Sou a favor desta política até certo ponto</t>
  </si>
  <si>
    <t>Não apoio nem sou contra esta política</t>
  </si>
  <si>
    <t>Sou contra esta política até certo ponto</t>
  </si>
  <si>
    <t>Sou completamente contra esta política</t>
  </si>
  <si>
    <t>Não compreendo</t>
  </si>
  <si>
    <t>Em que medida concorda ou discorda da seguinte afirmação:</t>
  </si>
  <si>
    <t>Um imposto sobre os multimilionários coordenado a nível global melhoraria a equidade económica.</t>
  </si>
  <si>
    <t>Um imposto sobre os multimilionários coordenado a nível global reduziria o poder dos mais ricos da sociedade.</t>
  </si>
  <si>
    <t>Um imposto sobre os multimilionários coordenado a nível global enfraqueceria a autonomia nacional.</t>
  </si>
  <si>
    <t>Um imposto sobre os multimilionários coordenado a nível global tornaria a economia menos eficiente.</t>
  </si>
  <si>
    <t>Discordo totalmente</t>
  </si>
  <si>
    <t>Discordo em parte</t>
  </si>
  <si>
    <t>Nem concordo nem discordo</t>
  </si>
  <si>
    <t>Concordo em parte</t>
  </si>
  <si>
    <t>Concordo totalmente</t>
  </si>
  <si>
    <t>A proposta de um imposto sobre os multimilionários coordenado a nível global foi recentemente debatida nas Nações Unidas, no G7 e no G20. O debate político sobre o imposto é controverso, e este estudo académico visa ajudar os decisores políticos e o público em geral a compreender melhor a opinião pública sobre o assunto. As principais conclusões do estudo serão partilhadas com um importante meio de comunicação social do seu país.</t>
  </si>
  <si>
    <t>Estamos interessados em saber se estaria disposto(a) a pagar por uma campanha a favor ou contra o imposto.</t>
  </si>
  <si>
    <t>Iremos incluí-lo(a) num sorteio no qual existe uma pequena possibilidade de ganhar $100. Pode optar por utilizar parte (ou a totalidade) dos seus ganhos potenciais para ajudar a financiar um grupo de defesa a favor ou contra o imposto sobre os multimilionários coordenado a nível global. Qualquer montante que não doar será transferido para si.</t>
  </si>
  <si>
    <t>Por favor, indique se está disposto(a) a doar parte dos seus ganhos potenciais a um grupo de defesa a favor ou contra o imposto sobre os multimilionários coordenado a nível global.</t>
  </si>
  <si>
    <t>Estaria disposto(a) a doar parte dos $100 a um grupo de defesa &lt;b&gt;contra &lt;\/b&gt; o imposto sobre os multimilionários coordenado a nível global.</t>
  </si>
  <si>
    <t>Preferiria &lt;b&gt;ficar com os $100.&lt;\/b&gt;</t>
  </si>
  <si>
    <t>Estaria disposto(a) a doar parte dos $100 a um grupo de defesa &lt;b&gt;a favor&lt;\/b&gt; do imposto sobre os multimilionários coordenado a nível global.</t>
  </si>
  <si>
    <t>Que parte dos $100 estaria disposto(a) a doar ao grupo de defesa &lt;b&gt;contra&lt;\/b&gt; o imposto sobre os multimilionários coordenado a nível global?</t>
  </si>
  <si>
    <t>Não desejo doar nenhuma parte dos meus ganhos ($0)</t>
  </si>
  <si>
    <t>Desejo doar todos os meus ganhos ($100)</t>
  </si>
  <si>
    <t>Doação para um grupo de defesa ($)</t>
  </si>
  <si>
    <t>Que parte dos $100 estaria disposto(a) a doar ao grupo de defesa &lt;b&gt;a favor&lt;\/b&gt; do imposto sobre os multimilionários coordenado a nível global?</t>
  </si>
  <si>
    <t>Elaborámos duas petições – uma a favor e outra contra o imposto – e convidamo-lo(a) a assinar uma delas utilizando as iniciais que preferir. A assinatura é totalmente voluntária, mas, caso decida fazê-lo, solicitamos que leia atentamente o texto da petição. Divulgaremos o número total de assinaturas – tanto a favor como contra – aos meios de comunicação. Se desejar, também pode escrever uma breve mensagem expressando o seu apoio ou oposição, e as respostas selecionadas serão partilhadas com os meios de comunicação social.</t>
  </si>
  <si>
    <t>Deseja assinar uma petição?</t>
  </si>
  <si>
    <t>Gostaria de &lt;b&gt;ler e, possivelmente, assinar uma petição a favor&lt;\/b&gt; do imposto sobre os multimilionários coordenado a nível global.</t>
  </si>
  <si>
    <t>&lt;b&gt;Não desejo assinar uma petição&lt;\/b&gt; relacionada com o imposto sobre os multimilionários coordenado a nível global (avançar para a próxima parte do inquérito).</t>
  </si>
  <si>
    <t>Gostaria de &lt;b&gt;ler e, possivelmente, assinar uma petição contra&lt;\/b&gt; o imposto sobre os multimilionários coordenado a nível global.</t>
  </si>
  <si>
    <t>Petição contra o imposto sobre os multimilionários coordenado a nível global</t>
  </si>
  <si>
    <t>Esta petição diz respeito à proposta de imposto sobre os multimilionários coordenada a nível global, recentemente discutida pelo G20 e pelas Nações Unidas, que se aplicaria a indivíduos com um património líquido superior a mil milhões de dólares.</t>
  </si>
  <si>
    <t>Detalhes sobre a proposta fiscal:</t>
  </si>
  <si>
    <t>A proposta apela à cooperação internacional para estabelecer um imposto mínimo anual para multimilionários em dólares. O montante mínimo deste imposto seria fixado em 2% da riqueza individual, avaliada utilizando métodos acordados internacionalmente. O imposto seria aplicável a uma vasta gama de ativos, incluindo bens imóveis, ações de empresas, participações em empresas e outros investimentos de elevado valor. A fim de promover a coerência, seriam elaborados protocolos comuns para minimizar as discrepâncias na avaliação dos ativos.</t>
  </si>
  <si>
    <t>Cada país seria responsável pela cobrança e aplicação do imposto dentro da sua jurisdição, garantindo que os seus cidadãos com património líquido superior a mil milhões de dólares contribuam com pelo menos 2% ao ano. As receitas fiscais arrecadadas ao abrigo deste sistema permaneceriam no respetivo país. A coordenação do imposto requereria quadros jurídicos adicionais, sistemas de monitorização e protocolos de aplicação transfronteiriços.</t>
  </si>
  <si>
    <t>Nós, abaixo assinados, manifestamos a nossa oposição à proposta de um imposto sobre os multimilionários coordenado a nível global proposto.</t>
  </si>
  <si>
    <t>Nós, abaixo assinados, expressamos o nosso apoio à proposta de um imposto sobre os multimilionários coordenado a nível global.</t>
  </si>
  <si>
    <t>Se desejar assinar a petição, escreva as iniciais com as quais deseja assinar (por exemplo, “AN”). Tenha em conta que pode utilizar as iniciais que preferir.</t>
  </si>
  <si>
    <t>Se assinar a petição, terá a oportunidade de adicionar uma declaração personalizada explicando os motivos pelos quais se opõe à política.</t>
  </si>
  <si>
    <t>Se não desejar assinar a petição, avance para a próxima pergunta sem escrever nada na caixa de texto.</t>
  </si>
  <si>
    <t>Se desejar, pode escrever uma mensagem abaixo em oposição ao imposto sobre os multimilionários coordenado a nível global.</t>
  </si>
  <si>
    <t>Selecionaremos algumas mensagens que serão anexadas à carta que enviaremos ao jornal de maior circulação no seu país.</t>
  </si>
  <si>
    <t>Petição a favor do imposto sobre os multimilionários coordenado a nível global</t>
  </si>
  <si>
    <t>Se assinar a petição, terá a oportunidade de adicionar uma declaração personalizada explicando os motivos pelos quais é a favor da política.</t>
  </si>
  <si>
    <t>Se desejar, pode escrever uma mensagem abaixo em apoio ao imposto sobre os multimilionários coordenado a nível global.</t>
  </si>
  <si>
    <t>Qual das seguintes opções melhor o(a) descreve?</t>
  </si>
  <si>
    <t>Eu participaria numa manifestação &lt;b&gt;a favor&lt;\/b&gt; do imposto sobre os multimilionários coordenado a nível global.</t>
  </si>
  <si>
    <t>Eu &lt;b&gt;não participaria numa manifestação&lt;\/b&gt; relacionada com o imposto sobre os multimilionários coordenado a nível global.</t>
  </si>
  <si>
    <t>Eu participaria numa manifestação &lt;b&gt;contra&lt;\/b&gt; o imposto sobre os multimilionários coordenado a nível global.</t>
  </si>
  <si>
    <t>É &lt;b&gt;mais provável&lt;\/b&gt; que eu vote num partido político que apoie o imposto sobre os multimilionários coordenado a nível global.</t>
  </si>
  <si>
    <t>Eu &lt;b&gt;não mudaria o meu voto&lt;\/b&gt; com base na posição de um partido político sobre o imposto sobre os multimilionários coordenado a nível global.</t>
  </si>
  <si>
    <t>É &lt;b&gt;menos provável&lt;\/b&gt; que eu vote num partido político que apoie o imposto sobre os multimilionários coordenado a nível global.</t>
  </si>
  <si>
    <t>Eu partilharia publicações nas redes sociais &lt;b&gt;a favor&lt;\/b&gt; do imposto sobre os multimilionários coordenado globalmente.</t>
  </si>
  <si>
    <t>Eu &lt;b&gt;não partilharia publicações nas redes sociais&lt;\/b&gt; relacionadas com o imposto sobre os multimilionários coordenado a nível global.</t>
  </si>
  <si>
    <t>Eu partilharia publicações nas redes sociais &lt;b&gt;contra&lt;\/b&gt; o imposto sobre os multimilionários coordenado globalmente.</t>
  </si>
  <si>
    <t>Outro estudo académico recente perguntou a quase 45 000 pessoas em 40 países de todas as regiões do mundo, incluindo o seu país, se apoiavam este imposto sobre os multimilionários coordenado a nível global.</t>
  </si>
  <si>
    <t>Mais informações</t>
  </si>
  <si>
    <t>Foram inquiridas 44 977 pessoas nos seguintes 40 países: África do Sul, Alemanha, Argentina, Austrália, Áustria, Brasil, Canadá, Chéquia, China, Colômbia, Coreia do Sul, Eslováquia, Espanha, Estados Unidos da América, Filipinas, Finlândia, França, Grécia, Hungria, Índia, Indonésia, Irlanda, Itália, Japão, Malásia, México, Noruega, Nova Zelândia, Países Baixos, Paquistão, Polónia, Portugal, Reino Unido, Roménia, Suécia, Suíça, Tailândia, Taiwan, Turquia e Vietname.</t>
  </si>
  <si>
    <t>Na sua opinião, que percentagem dos inquiridos é a favor de um imposto coordenado sobre os multimilionários a nível global?</t>
  </si>
  <si>
    <t>A favor (%)</t>
  </si>
  <si>
    <t>Em quantos dos 40 países considera que a maioria dos inquiridos é a favor do imposto coordenado sobre os multimilionários a nível global?</t>
  </si>
  <si>
    <t>Nos 40 países, os inquiridos pertenciam a 164 partidos políticos.</t>
  </si>
  <si>
    <t>Em quantos desses partidos políticos considera que a maioria dos inquiridos é a favor do imposto sobre os multimilionários a nível global?</t>
  </si>
  <si>
    <t>Obrigado pela sua resposta. Para sua informação, as respostas corretas podem ser encontradas abaixo:</t>
  </si>
  <si>
    <t>No geral, 70 % dos inquiridos são a favor do imposto.</t>
  </si>
  <si>
    <t>Em 40 dos 40 países, a maioria dos inquiridos é a favor do imposto.</t>
  </si>
  <si>
    <t>Em 161 dos 164 partidos políticos representados no estudo, a maioria dos inquiridos é a favor do imposto.</t>
  </si>
  <si>
    <t>Para garantir que leu esta informação, clique na afirmação correta abaixo:</t>
  </si>
  <si>
    <t>Em 20 dos 40 países, a maioria dos inquiridos é a favor do imposto.</t>
  </si>
  <si>
    <t>Em 71 dos 164 partidos políticos representados no estudo, a maioria dos inquiridos é a favor do imposto.</t>
  </si>
  <si>
    <t>Em 30 dos 40 países, a maioria dos inquiridos é a favor do imposto.</t>
  </si>
  <si>
    <t>Na sua opinião, qual é a probabilidade de este imposto seja implementado a nível global nos próximos 10 anos?</t>
  </si>
  <si>
    <t>0-20 % de probabilidade (muito improvável)</t>
  </si>
  <si>
    <t>21-40 % de probabilidade (improvável)</t>
  </si>
  <si>
    <t>41-60 % de probabilidade (as probabilidades são mais ou menos iguais)</t>
  </si>
  <si>
    <t>61-80 % de probabilidade (provável)</t>
  </si>
  <si>
    <t>81-100 % de probabilidade (muito provável)</t>
  </si>
  <si>
    <t>Gostaríamos que tomasse uma decisão que terá consequências reais para quatro indivíduos que foram recrutados através de um mercado de trabalho online. Cada um destes quatro indivíduos ganhou $10 por realizar uma tarefa de trabalho individual.</t>
  </si>
  <si>
    <t>Cada indivíduo pode contribuir com parte ou a totalidade dos seus ganhos para um fundo comum:</t>
  </si>
  <si>
    <t>Os ganhos transferidos para o fundo comum são aumentados em 50 % (multiplicados por 1,5) e depois divididos igualmente entre os quatro indivíduos.</t>
  </si>
  <si>
    <t>Os ganhos de cada indivíduo são determinados pelo que recebe do fundo comum mais quaisquer ganhos que não transfira.</t>
  </si>
  <si>
    <t>Os ganhos totais dos quatro indivíduos são mais elevados se cada um deles contribuir com todos os seus ganhos para o fundo comum. No entanto, os ganhos de um indivíduo são mais elevados se esse indivíduo não contribuir com nada, enquanto os outros três indivíduos contribuem com todos os seus ganhos.</t>
  </si>
  <si>
    <t>Por favor, confirme que leu atentamente esta informação antes de continuar.</t>
  </si>
  <si>
    <t>Sim, confirmo que li o texto atentamente</t>
  </si>
  <si>
    <t>Perguntámos a cada um dos quatro indivíduos, de forma independente e anónima, o que fariam se tivessem a liberdade de escolher a percentagem dos seus ganhos com que contribuiriam para o fundo comum.</t>
  </si>
  <si>
    <t>Dois dos indivíduos escolherão contribuir com todos os seus ganhos, independentemente do montante com que os outros indivíduos escolherem contribuir.</t>
  </si>
  <si>
    <t>Dois dos indivíduos escolherão não contribuir com nenhum dos seus ganhos, independentemente do montante com que os outros indivíduos escolherem contribuir.</t>
  </si>
  <si>
    <t>Pedimos-lhe que decida se os quatro indivíduos devem ter a liberdade de escolher com quanto querem contribuir para o fundo comum ou se devem ser obrigados a contribuir com todos os seus ganhos. É necessário escolher entre as duas alternativas a seguir:</t>
  </si>
  <si>
    <t>Os quatro indivíduos são livres de escolher a parte dos seus ganhos com a que desejam contribuir para o fundo comum. Neste caso, dois indivíduos contribuem com todos os seus ganhos ($10 ) para o fundo comum e dois indivíduos não contribuem com nada ($0 ).</t>
  </si>
  <si>
    <t>Os quatro indivíduos não são livres de escolher a parte dos seus ganhos com a que desejam contribuir para o fundo comum. Neste caso, cada um dos quatro indivíduos é obrigado a contribuir com todos os seus ganhos ($10).</t>
  </si>
  <si>
    <t>Antes de tomar a sua decisão, o próximo ecrã explicará com mais detalhes o que acontece em cada uma das duas alternativas.</t>
  </si>
  <si>
    <t>Aqui explicamos-lhe com mais detalhes o que aconteceria em cada uma das duas alternativas.</t>
  </si>
  <si>
    <t>Liberdade de escolha</t>
  </si>
  <si>
    <t>Se cada um dos quatro indivíduos for livre para escolher a parte dos seus ganhos com a que desejam contribuir para o fundo comum, o resultado será:</t>
  </si>
  <si>
    <t>Os dois indivíduos que contribuem com todos os seus ganhos acabam com um ganho de $7.5 cada um.</t>
  </si>
  <si>
    <t>Os dois indivíduos que não contribuem com nenhuma parte dos seus ganhos acabam com um ganho de $17.5 cada um.</t>
  </si>
  <si>
    <t>Explicação: Cada um contribui com $10 e não tem mais ganhos, mas recebe um quarto do fundo comum, que equivale a $7.5, e assim cada um fica com $7.5.</t>
  </si>
  <si>
    <t>Explicação: Ambos ficam com os seus $10 e recebem um quarto do fundo comum, que equivale a $7.5, e assim cada um fica com $17.5.</t>
  </si>
  <si>
    <t xml:space="preserve">Contribuição obrigatória apenas para dois indivíduos </t>
  </si>
  <si>
    <t>Se cada um dos quatro indivíduos for obrigado a contribuir com todos os seus ganhos para o fundo comum, o resultado será:</t>
  </si>
  <si>
    <t>Cada um dos quatro indivíduos ficará com um ganho de $15.</t>
  </si>
  <si>
    <t>Explicação: Cada um fica com os seus $10 e recebe um quarto do fundo comum, que equivale a $7.5, e assim cada um fica com $17.5.</t>
  </si>
  <si>
    <t>Você e outros 99 inquiridos irão tomar esta decisão por estas quatro pessoas. Uma das 100 decisões será selecionada aleatoriamente e implementada.</t>
  </si>
  <si>
    <t>Solicitamos agora que tome uma decisão por estas quatro pessoas. Por favor, assinale a sua decisão:</t>
  </si>
  <si>
    <t xml:space="preserve">Perguntámos a cada um dos quatro indivíduos, de forma independente e anónima, o que fariam se tivessem a liberdade de escolher a percentagem dos seus ganhos com que contribuiriam para o fundo comum. </t>
  </si>
  <si>
    <t xml:space="preserve">Dois dos indivíduos escolherão contribuir com todos os seus ganhos, independentemente do montante com que os outros indivíduos escolherem contribuir.  </t>
  </si>
  <si>
    <t xml:space="preserve">Dois dos indivíduos escolherão não contribuir com nenhum dos seus ganhos, independentemente do montante com que os outros indivíduos escolherem contribuir. </t>
  </si>
  <si>
    <t>Pedimos-lhe que decida se os quatro indivíduos devem ter a liberdade de escolher com quanto querem contribuir para o fundo comum ou se devem ser obrigados a contribuir com $5 dos seus ganhos. É necessário escolher entre as duas alternativas a seguir:</t>
  </si>
  <si>
    <t xml:space="preserve">Os quatro indivíduos são livres de escolher a parte dos seus ganhos com a que desejam contribuir para o fundo comum. Neste caso, dois indivíduos contribuem com todos os seus ganhos ($10 ) para o fundo comum e dois indivíduos não contribuem com nada ($0 ). </t>
  </si>
  <si>
    <t>Se cada um dos indivíduos for livre para escolher a parte dos seus ganhos com a que deseja contribuir para o fundo comum, o resultado será:</t>
  </si>
  <si>
    <t>Se cada um dos quatro indivíduos for obrigado a contribuir com $5 dos seus ganhos para o fundo comum, o resultado será:</t>
  </si>
  <si>
    <t>Cada um dos quatro indivíduos ficará com um ganho de $12.5.</t>
  </si>
  <si>
    <t>Explicação: Cada indivíduo fica com $5 dos seus ganhos e recebe um quarto do fundo comum, que equivale a $7.5, e assim cada um fica com $12.5.</t>
  </si>
  <si>
    <t>Os quatro indivíduos não são livres de escolher a parte dos seus ganhos com a que desejam contribuir para o fundo comum. Neste caso, cada um dos quatro indivíduos é obrigado a contribuir com $5 dos seus ganhos.</t>
  </si>
  <si>
    <t xml:space="preserve">Os quatro indivíduos escolherão não contribuir com nenhuma parte dos seus ganhos, independentemente do montante com que os outros indivíduos escolherem contribuir. </t>
  </si>
  <si>
    <t xml:space="preserve">Pedimos-lhe que decida se os quatro indivíduos devem ter a liberdade de escolher com quanto querem contribuir para o fundo comum ou se devem ser obrigados a contribuir com todos os seus ganhos. É necessário escolher entre as duas alternativas a seguir: </t>
  </si>
  <si>
    <t xml:space="preserve">Os quatro indivíduos são livres de escolher a parte dos seus ganhos com a que desejam contribuir para o fundo comum. Neste caso, cada um dos quatro indivíduos não contribui com nada ($0). </t>
  </si>
  <si>
    <t xml:space="preserve">Os quatro indivíduos não são livres de escolher a parte dos seus ganhos com a que desejam contribuir para o fundo comum. Neste caso, cada um dos quatro indivíduos é obrigado a contribuir com todos os seus ganhos ($10). </t>
  </si>
  <si>
    <t>Aqui explicamos-lhe com mais detalhes o que aconteceria em cada uma das duas alternativas.  </t>
  </si>
  <si>
    <t>Cada um dos quatro indivíduos ficará com um ganho de $10.</t>
  </si>
  <si>
    <t>Explicação: Cada indivíduo fica com $10 dos seus ganhos, mas não recebe nada do fundo comum, e assim cada um fica com $10.</t>
  </si>
  <si>
    <t>Explicação: Cada individuo contribui com $10 e fica sem ganhos, mas recebe um quarto do fundo comum, que equivale a $15, e assim cada um fica com $15.</t>
  </si>
  <si>
    <t xml:space="preserve">Você e outros 99 inquiridos irão tomar esta decisão por estas quatro pessoas. Uma das 100 decisões será selecionada aleatoriamente e implementada. </t>
  </si>
  <si>
    <t>&lt;b&gt;Liberdade de escolha:&lt;\/b&gt; Os quatro indivíduos são livres de escolher a parte dos seus ganhos com a que desejam contribuir para o fundo comum. Neste caso, cada um dos quatro indivíduos não contribui com nada ($0).</t>
  </si>
  <si>
    <t>Os quatro indivíduos escolherão não contribuir com nenhuma parte dos seus ganhos, independentemente do montante com que os outros indivíduos escolherem contribuir.</t>
  </si>
  <si>
    <t>Explicação: Cada indivíduo fica com $10 dos seus ganhos, mas não recebe nada do fundo comum, e assim cada um fica com $10. </t>
  </si>
  <si>
    <t xml:space="preserve">Se cada um dos quatro indivíduos for obrigado a contribuir com $5 dos seus ganhos, o resultado será: </t>
  </si>
  <si>
    <t>Solicitar-lhe-emos que decida que parte dos ganhos dos quatro indivíduos deve ser destinada ao fundo comum. É necessário escolher entre as duas alternativas a seguir:</t>
  </si>
  <si>
    <t>Dois dos quatro indivíduos são obrigados a contribuir com todos os seus ganhos ($10) para o fundo comum, e dois indivíduos não são obrigados a contribuir com nada ($0). Um sorteio aleatório determina quem são os dois indivíduos que devem contribuir com todos os seus ganhos e quem são os dois indivíduos que não precisam de contribuir com nada.</t>
  </si>
  <si>
    <t>Cada um dos quatro indivíduos é obrigado a contribuir com todos os seus ganhos ($10).</t>
  </si>
  <si>
    <t>Contribuição obrigatória para todos os indivíduos</t>
  </si>
  <si>
    <t xml:space="preserve">Se dois indivíduos forem obrigados a contribuir com todos os seus ganhos para o fundo comum, ao passo que os outros dois indivíduos não forem obrigados a contribuir com nada, o resultado será: </t>
  </si>
  <si>
    <t>Contribuição obrigatória</t>
  </si>
  <si>
    <t xml:space="preserve">Se cada um dos quatro indivíduos for obrigado a contribuir com todos os seus ganhos para o fundo comum, o resultado será: &lt;br&gt;&lt;b&gt;-&amp;nbsp; Cada um dos quatro indivíduos ficará com um ganho de $15. </t>
  </si>
  <si>
    <t>Explicação: Cada um contribui com $10 e não tem mais ganhos, mas recebe um quarto do fundo comum, que equivale a $15, e assim cada um fica com $15.</t>
  </si>
  <si>
    <t>Agora, pedimos-lhe que indique que alternativa teria escolhido para estes quatro indivíduos, se a decisão fosse sua:</t>
  </si>
  <si>
    <t>&lt;b&gt;Contribuição obrigatória apenas para dois indivíduos:&lt;\/b&gt;Dois dos quatro indivíduos são obrigados a contribuir com todos os seus ganhos ($10) para o fundo comum, e dois indivíduos não são obrigados a contribuir com nada ($0). Um sorteio aleatório determina quem são os dois indivíduos que devem contribuir com todos os seus ganhos e quem são os dois indivíduos que não precisam de contribuir com nada.</t>
  </si>
  <si>
    <t>&lt;b&gt;Contribuição obrigatória para todos os indivíduos:&lt;\/b&gt; Cada um dos quatro indivíduos é obrigado a contribuir com todos os seus ganhos ($10).</t>
  </si>
  <si>
    <t>Poderia explicar brevemente o motivo da sua escolha?</t>
  </si>
  <si>
    <t>Em que medida concorda ou discorda das seguintes afirmações?</t>
  </si>
  <si>
    <t>Em situações em que o interesse pessoal entra em conflito com o que é melhor para o grupo, a maioria das pessoas no meu país escolhe o que é do seu interesse.</t>
  </si>
  <si>
    <t>O Governo deve utilizar as receitas fiscais para financiar bens públicos que beneficiem todos.</t>
  </si>
  <si>
    <t>De um modo geral, o Governo deve restringir as escolhas individuais quando essas escolhas levam a resultados injustos.</t>
  </si>
  <si>
    <t>De um modo geral, o Governo deve restringir as escolhas individuais quando essas escolhas, coletivamente, levam a um resultado ineficiente.</t>
  </si>
  <si>
    <t>A liberdade de escolha é o valor mais importante na sociedade.</t>
  </si>
  <si>
    <t>Às vezes, as pessoas beneficiam de coisas que são financiadas ou proporcionadas por outros sem contribuírem elas próprias. Qual considera ser a principal razão para que isso aconteça?</t>
  </si>
  <si>
    <t>Não possuem os recursos necessários para contribuir.</t>
  </si>
  <si>
    <t>Agem de forma egoísta para maximizar o seu próprio benefício.</t>
  </si>
  <si>
    <t>Acreditam que muitas outras pessoas também não estão a contribuir.</t>
  </si>
  <si>
    <t>Outro</t>
  </si>
  <si>
    <t>Imagine o seguinte cenário:</t>
  </si>
  <si>
    <t>Está a trabalhar numa organização onde o líder atual é considerado bastante neutro ou “meio-termo”: Nem particularmente bom nem particularmente mau. Neste momento, a administração está a planear contratar um novo líder como substituto a longo prazo, que também será o seu supervisor direto.</t>
  </si>
  <si>
    <t>Ao conversar com um amigo que já trabalhou com o novo candidato, descobre que este líder é conhecido por ser uma pessoa muito &lt;u&gt;imoral&lt;\/u&gt;. Mais especificamente, em termos de honestidade, justiça e confiança, o seu amigo classificaria o caráter moral geral deste líder entre os &lt;u&gt;20 % piores&lt;\/u&gt; líderes atuais em organizações semelhantes.</t>
  </si>
  <si>
    <t>Ao conversar com um amigo que já trabalhou com o novo candidato, descobre que este líder é conhecido por ser uma pessoa muito &lt;u&gt;moral&lt;\/u&gt;. Mais especificamente, em termos de honestidade, justiça e confiança, o seu amigo classificaria o caráter moral geral deste líder entre os &lt;u&gt;20 % melhores&lt;\/u&gt; líderes atuais em organizações semelhantes.</t>
  </si>
  <si>
    <t>Ao conversar com um amigo que já trabalhou com o novo candidato, descobre que este líder é conhecido por ser uma pessoa muito &lt;u&gt;incompetente&lt;\/u&gt;. Mais especificamente, em termos de conhecimentos, inteligência e eficiência, o seu amigo classificaria a competência geral deste líder entre os &lt;u&gt;20 % piores&lt;\/u&gt; líderes atuais em organizações semelhantes.</t>
  </si>
  <si>
    <t>Ao conversar com um amigo que já trabalhou com o novo candidato, descobre que este líder é conhecido por ser uma pessoa muito &lt;u&gt;competente&lt;\/u&gt;. Mais especificamente, em termos de conhecimentos, inteligência e eficiência, o seu amigo classificaria a competência geral deste líder entre os &lt;u&gt;20 % melhores&lt;\/u&gt; líderes atuais em organizações semelhantes.</t>
  </si>
  <si>
    <t>Considera que o seu amigo é uma fonte de confiança.</t>
  </si>
  <si>
    <t>Após ler o texto acima:</t>
  </si>
  <si>
    <t>Por favor, avance para o próximo ecrã para responder a algumas perguntas sobre este cenário.</t>
  </si>
  <si>
    <t>No cenário profissional que acabou de ler, descrevemos uma pessoa que era candidata a um novo cargo de liderança na sua organização.</t>
  </si>
  <si>
    <t>Como foi descrita esta pessoa?</t>
  </si>
  <si>
    <t>Uma pessoa muito moral</t>
  </si>
  <si>
    <t>Uma pessoa muito imoral</t>
  </si>
  <si>
    <t>Neste cenário específico:</t>
  </si>
  <si>
    <t>Se a administração decidisse contratar este novo líder, como se sentiria?</t>
  </si>
  <si>
    <t>Sentir-me-ia:</t>
  </si>
  <si>
    <t>Menos feliz no trabalho do que antes</t>
  </si>
  <si>
    <t>Não haveria diferença</t>
  </si>
  <si>
    <t>Mais feliz no trabalho do que antes</t>
  </si>
  <si>
    <t>De um modo geral, confiaria na minha entidade patronal:</t>
  </si>
  <si>
    <t>Menos do que antes</t>
  </si>
  <si>
    <t>Mais do que antes</t>
  </si>
  <si>
    <t>Estaria disposto(a) a sacrificar um aumento de 5 % no seu salário se isso garantisse que a sua organização NÃO contrataria um líder tão inadequado como seu supervisor direto?</t>
  </si>
  <si>
    <t>Não sacrificaria o meu aumento salarial.</t>
  </si>
  <si>
    <t>Sacrificaria o meu aumento salarial.</t>
  </si>
  <si>
    <t>Estaria disposto(a) a sacrificar um aumento de 5 % no seu salário se isso garantisse que a sua organização contrataria um líder tão bom como seu supervisor direto?</t>
  </si>
  <si>
    <t>Uma pessoa muito competente</t>
  </si>
  <si>
    <t>Uma pessoa muito incompetente</t>
  </si>
  <si>
    <t>As pessoas frequentemente utilizam os termos “esquerda” e “direita” quando desejam descrever diferenças em visões e atitudes políticas.</t>
  </si>
  <si>
    <t>De um modo geral, onde colocaria as suas próprias visões políticas numa escala que vai da esquerda à direita?</t>
  </si>
  <si>
    <t>Extrema-esquerda</t>
  </si>
  <si>
    <t>Extrema-direita</t>
  </si>
  <si>
    <t>De um modo geral, qual é o seu nível de interesse pela política?</t>
  </si>
  <si>
    <t>Não tenho nenhum interesse</t>
  </si>
  <si>
    <t>Tenho algum interesse</t>
  </si>
  <si>
    <t>Tenho muito interesse</t>
  </si>
  <si>
    <t>De um modo geral, com que frequência publica as suas opiniões políticas nas redes sociais?</t>
  </si>
  <si>
    <t>Quase nunca</t>
  </si>
  <si>
    <t>Raramente</t>
  </si>
  <si>
    <t>Às vezes</t>
  </si>
  <si>
    <t>Frequentemente</t>
  </si>
  <si>
    <t>Com muito frequência</t>
  </si>
  <si>
    <t>Sempre</t>
  </si>
  <si>
    <t>De um modo geral, em que medida concorda ou discorda das seguintes afirmações?</t>
  </si>
  <si>
    <t>A democracia pode ter problemas, mas é melhor do que qualquer outra forma de governo ou sistema político.</t>
  </si>
  <si>
    <t>Ter um líder forte, capaz de agir sem se preocupar com eleições e processos democráticos, seria o melhor para o meu país.</t>
  </si>
  <si>
    <t>Se tivesse de escolher entre proteger a liberdade de expressão e impedir a disseminação de desinformação, o que seria mais importante para si? Por “desinformação”, entendemos informações falsas, imprecisas ou enganosas.</t>
  </si>
  <si>
    <t>Liberdade de expressão</t>
  </si>
  <si>
    <t>Prevenção da disseminação de desinformação</t>
  </si>
  <si>
    <t>Agora, irá tomar três decisões que envolvem grandes quantias de dinheiro. Três participantes no inquérito, escolhidos aleatoriamente, verão as suas escolhas implementadas para si próprios e para outro participante no inquérito. A estes participantes, a compensação correspondente será paga através do promotor do inquérito no prazo de três meses após a realização do inquérito.</t>
  </si>
  <si>
    <t>Descrição (leia atentamente):</t>
  </si>
  <si>
    <t>Será emparelhado com outro participante.</t>
  </si>
  <si>
    <t>São-lhe atribuídos $800. Ao outro participante são atribuídos $800.</t>
  </si>
  <si>
    <t>O outro participante pode optar por enviar-lhe &lt;b&gt;$0, $100 ou $200&lt;\/b&gt; do seu montante ($800). O outro participante sabe que uma vez tomada a decisão, você poderá &lt;b&gt;ficar com $600 do outro participante para receber $100 adicionais.&lt;\/b&gt;</t>
  </si>
  <si>
    <t>Como ainda não sabemos a decisão do outro participante, indique a sua decisão para cada valor possível que o outro participante poderia enviar. Se for selecionado, a sua decisão correspondente à escolha do outro participante será implementada. As suas escolhas são totalmente anónimas e não irá interagir novamente com este participante.</t>
  </si>
  <si>
    <t>Mantenho as coisas como estão (você: $800, o outro participante: $800.)</t>
  </si>
  <si>
    <t>Mantenho as coisas como estão (você: $900, o outro participante: $700.)</t>
  </si>
  <si>
    <t>Mantenho as coisas como estão (você: $1000, o outro participante: $600.)</t>
  </si>
  <si>
    <t>São-lhe atribuídos $600. Ao outro participante são atribuídos $1000.</t>
  </si>
  <si>
    <t>O outro participante pode optar por enviar-lhe $0, $100 ou $200 do seu montante ($1000). O outro participante sabe que uma vez tomada a decisão, você poderá &lt;b&gt;ficar com $600 do outro participante para receber $100 adicionais.&lt;\/b&gt;</t>
  </si>
  <si>
    <t>Mantenho as coisas como estão (você: $600, o outro participante: $1000.)</t>
  </si>
  <si>
    <t>Mantenho as coisas como estão (você: $700, o outro participante: $900.)</t>
  </si>
  <si>
    <t>Ficaria chateado(a) se outra pessoa se recusasse a partilhar os seus recursos.</t>
  </si>
  <si>
    <t>É importante para mim defender as normas de justiça social.</t>
  </si>
  <si>
    <t>Às vezes sinto inveja quando vejo que outras pessoas recebem mais do que eu.</t>
  </si>
  <si>
    <t>Nesta parte do nosso estudo, gostaríamos que imaginasse uma &lt;b&gt;sociedade ou mundo utópico&lt;\/b&gt;.</t>
  </si>
  <si>
    <t>Uma sociedade ou mundo utópico é o &lt;b&gt;melhor futuro imaginável&lt;\/b&gt; que se espera ou deseja. No espaço abaixo, descreva e explique como seria uma sociedade ou mundo utópico para si e o que faria dessa sociedade\/mundo utópico(a) o melhor futuro que pode imaginar.</t>
  </si>
  <si>
    <t>Uma sociedade ou mundo distópico é o &lt;b&gt;pior futuro imaginável&lt;\/b&gt; que se teme ou receia. No espaço abaixo, descreva e explique como seria uma sociedade ou mundo distópico para si e o que faria dessa sociedade\/mundo distópico(a) o pior futuro que pode imaginar.</t>
  </si>
  <si>
    <t>NÃO há respostas certas ou erradas: Estamos interessados na SUA OPINIÃO sobre como seria uma sociedade utópica.</t>
  </si>
  <si>
    <t>NÃO há respostas certas ou erradas: Estamos interessados na SUA OPINIÃO sobre como seria uma sociedade distópica.</t>
  </si>
  <si>
    <t>Por favor, reflita por um momento e &lt;b&gt;escreva uma ou duas frases para descrever a sua utopia&lt;\/b&gt; antes de continuar.</t>
  </si>
  <si>
    <t>Por favor, reflita por um momento e &lt;b&gt;escreva uma ou duas frases para descrever a sua distopia&lt;\/b&gt; antes de continuar.</t>
  </si>
  <si>
    <t>Em que medida considera que as suas próprias ações podem influenciar a concretização dessa utopia?</t>
  </si>
  <si>
    <t>Em que medida considera que os líderes políticos da sociedade podem influenciar a concretização ou não dessa utopia?</t>
  </si>
  <si>
    <t>Em que medida considera que as suas próprias ações podem influenciar a concretização ou não dessa distopia?</t>
  </si>
  <si>
    <t>Em que medida considera que os líderes políticos da sociedade podem influenciar a concretização ou não dessa distopia?</t>
  </si>
  <si>
    <t>Neste momento, tenho uma ideia de como seria a sociedade ideal.</t>
  </si>
  <si>
    <t>Atualmente, penso sobre o tipo de mundo ideal em que gostaria de viver.</t>
  </si>
  <si>
    <t>Nesta parte do nosso estudo, gostaríamos que imaginasse uma &lt;b&gt;sociedade ou mundo distópico&lt;\/b&gt;.</t>
  </si>
  <si>
    <t>Neste momento, tenho uma ideia de como seria a pior sociedade imaginável.</t>
  </si>
  <si>
    <t>Obrigado por imaginar e escrever sobre a sua sociedade ou mundo utópico.</t>
  </si>
  <si>
    <t>Qual é a probabilidade de tal utopia se tornar realidade?</t>
  </si>
  <si>
    <t>Obrigado por imaginar e escrever sobre a sua sociedade ou mundo distópico.</t>
  </si>
  <si>
    <t>Qual é a probabilidade de tal distopia se tornar realidade?</t>
  </si>
  <si>
    <t>Em que medida concorda com cada uma das afirmações apresentadas abaixo?</t>
  </si>
  <si>
    <t>Em absoluto</t>
  </si>
  <si>
    <t>Em certa medida</t>
  </si>
  <si>
    <t>Muito</t>
  </si>
  <si>
    <t>Responda a algumas perguntas de seguimento abaixo.</t>
  </si>
  <si>
    <t>Extremamente improvável</t>
  </si>
  <si>
    <t>Extremamente provável</t>
  </si>
  <si>
    <t>Neste momento, penso sobre que tipo de mundo eu menos gostaria de viver.</t>
  </si>
  <si>
    <t>Ao responder à nossa pergunta anterior sobre em que medida os líderes políticos da sociedade podem influenciar se a sua distopia se tornará realidade ou não:</t>
  </si>
  <si>
    <t>Ao responder à nossa pergunta anterior sobre em que medida os líderes políticos na sociedade podem influenciar se a sua utopia se tornará realidade ou não:</t>
  </si>
  <si>
    <t>Se não pensou em nenhum líder em particular ao responder à pergunta anterior, deixe o campo em branco e prossiga.</t>
  </si>
  <si>
    <t>Pensou em algum líder em particular? Se sim, escreva o nome desse líder no campo abaixo.</t>
  </si>
  <si>
    <t>Nome do líder:</t>
  </si>
  <si>
    <t xml:space="preserve">Obrigado por ter respondido à pesquisa! </t>
  </si>
  <si>
    <t xml:space="preserve">Se tiver algum comentário sobre a pesquisa no seu todo, escreva-o aqui. </t>
  </si>
  <si>
    <t>Não:</t>
  </si>
  <si>
    <t>Sim:</t>
  </si>
  <si>
    <t>Não passou no teste de atenção.</t>
  </si>
  <si>
    <t>Pozorně si přečtěte následující informace.</t>
  </si>
  <si>
    <t>Prosím, ignorujte výše uvedenou otázku a uveďte odpověď „lednička“ a „toustovač“.</t>
  </si>
  <si>
    <t>Na základě vašich odpovědí v tomto průzkumu můžete získat další odměny. Upozorňujeme, že všechny peněžní částky budou vyplaceny stejným způsobem jako obvyklé odměny za vyplnění těchto průzkumů. Neprovádí se žádná přímá peněžní výplata mimořádných odměn.</t>
  </si>
  <si>
    <t>Výsledky této studie budou použity v akademickém průzkumu. Nebudou zveřejněny žádné osobní údaje. Zveřejněny budou pouze anonymizované údaje, které nelze spojit s konkrétními osobami.</t>
  </si>
  <si>
    <t>Ujistěte se prosím, že máte dostatek času pročtení těchto otázek a jejich porozumění.</t>
  </si>
  <si>
    <t>Rozumím a chci se zúčastnit.</t>
  </si>
  <si>
    <t>Nechci se zúčastnit.</t>
  </si>
  <si>
    <t>Konec průzkumu</t>
  </si>
  <si>
    <t>Ukončete prosím tento průzkum.</t>
  </si>
  <si>
    <t>Abychom se ujistili, že jste si poskytnuté informace přečetli pozorně, chceme, abyste nejprve odpověděli na jednoduchou otázku.</t>
  </si>
  <si>
    <t>Která z následujících položek je nábytek, který používáte k sezení u stolu?</t>
  </si>
  <si>
    <t>Lednice</t>
  </si>
  <si>
    <t xml:space="preserve"> Židle</t>
  </si>
  <si>
    <t>Kolo</t>
  </si>
  <si>
    <t>Toustovač</t>
  </si>
  <si>
    <t>Jaké je vaše pohlaví?</t>
  </si>
  <si>
    <t>Muž</t>
  </si>
  <si>
    <t>Žena</t>
  </si>
  <si>
    <t>Nebinární \/ třetí pohlaví</t>
  </si>
  <si>
    <t>Raději nebudu odpovídat</t>
  </si>
  <si>
    <t>Jaký je váš věk?</t>
  </si>
  <si>
    <t>Jaké je vaše nejvyšší dosažené vzdělání?</t>
  </si>
  <si>
    <t>Bez formálního vzdělání (0 let)</t>
  </si>
  <si>
    <t>Základní vzdělání (méně než 7 let)</t>
  </si>
  <si>
    <t>Nižší střední vzdělání (7–10 let)</t>
  </si>
  <si>
    <t>Vyšší střední vzdělání (10–13 let)</t>
  </si>
  <si>
    <t>Vyšší vzdělání (13+ let, např. univerzita nebo vysoká škola)</t>
  </si>
  <si>
    <t>Pokud jste v této době nedosáhl(a) zákonného věku pro účast ve volbách, vyberte prosím, co byste jinak udělali. Připomínáme, že odpovědi v tomto dotazníku jsou anonymní.</t>
  </si>
  <si>
    <t>Jiné důvody (uveďte prosím).</t>
  </si>
  <si>
    <t>Nehlasoval\/a jsem</t>
  </si>
  <si>
    <t>Děkujeme. Nyní přejdeme k nové sadě otázek na nové téma.</t>
  </si>
  <si>
    <t>Mezinárodní organizace a vlády nedávno navrhly koordinovanou daň zaměřenou na nejbohatší jednotlivce na světě. Tato daň by vyžadovala, aby ti, jejichž majetek přesahuje 1 miliardu amerických dolarů, tedy přibližně 3000 nejbohatších osob na světě, odváděli každý rok minimálně 2 % svého majetku na daních.</t>
  </si>
  <si>
    <t>Podporujete tuto politiku nebo jste proti ní?</t>
  </si>
  <si>
    <t>Silně podporuji</t>
  </si>
  <si>
    <t>Spíše podporuji</t>
  </si>
  <si>
    <t>Ani podporuji, ani nejsem proti</t>
  </si>
  <si>
    <t>Spíše proti</t>
  </si>
  <si>
    <t>Rozhodně proti</t>
  </si>
  <si>
    <t>Nerozumím</t>
  </si>
  <si>
    <t>Do jaké míry souhlasíte nebo nesouhlasíte s následujícím tvrzením:</t>
  </si>
  <si>
    <t>Globálně koordinovaná miliardářská daň by zlepšila ekonomickou spravedlnost.</t>
  </si>
  <si>
    <t>Globálně koordinovaná miliardářská daň by omezila moc nejbohatších členů společnosti.</t>
  </si>
  <si>
    <t>Globálně koordinovaná miliardářská daň by oslabila národní autonomii.</t>
  </si>
  <si>
    <t>Globálně koordinovaná miliardářská daň by snížila efektivitu ekonomiky.</t>
  </si>
  <si>
    <t>Rozhodně nesouhlasím</t>
  </si>
  <si>
    <t>Spíše nesouhlasím</t>
  </si>
  <si>
    <t>Ani souhlasím, ani nesouhlasím</t>
  </si>
  <si>
    <t>Spíše souhlasím</t>
  </si>
  <si>
    <t>Rozhodně souhlasím</t>
  </si>
  <si>
    <t>Návrh na globálně koordinovanou miliardářskou daň byl nedávno projednáván v OSN, G7 a G20. Politická debata o této dani je kontroverzní a tato akademická studie si klade za cíl pomoci politickým činitelům a veřejnosti lépe porozumět veřejnému mínění k tomuto tématu. Hlavní závěry studie budou sdíleny s významným zpravodajským médiem ve vaší zemi.</t>
  </si>
  <si>
    <t>Zajímá nás, zda byste byli ochotni zaplatit za podporu této daně nebo za boj proti ní.</t>
  </si>
  <si>
    <t>Zařadíme vás do loterie s malou šancí na výhru $100. Část (nebo celou) potenciální výhru můžete použít na financování zájmové skupiny, která podporuje nebo odmítá globálně koordinovanou miliardářskou daň. Částka, kterou nedarujete, vám bude převedena.</t>
  </si>
  <si>
    <t>Uveďte prosím, zda byste byli ochotni věnovat část své potenciální výhry na podporu zájmové skupiny, která podporuje nebo odmítá globálně koordinovanou miliardářskou daň.</t>
  </si>
  <si>
    <t>Nechci věnovat žádnou část své výhry ($0)</t>
  </si>
  <si>
    <t>Chci věnovat celou svou výhru ($100)</t>
  </si>
  <si>
    <t>Dar zájmové skupině ($)</t>
  </si>
  <si>
    <t>Připravili jsme dvě petice – jednu podporující a druhou odmítající tuto daň – a zveme vás, abyste podepsali kteroukoli z nich pomocí jakýchkoli iniciál, které preferujete. Podpis je zcela dobrovolný, ale pokud se rozhodnete petici podepsat, prosíme vás, abyste si pečlivě přečetli její text. Celkový počet podpisů – jak pro, tak proti – oznámíme médiím. Pokud chcete, můžete také napsat krátké vyjádření vysvětlující vaši podporu nebo odmítnutí; vybrané odpovědi budou sdíleny s médii.</t>
  </si>
  <si>
    <t>Chcete podepsat petici?</t>
  </si>
  <si>
    <t>Chci si &lt;b&gt;přečíst a případně podepsat petici podporující&lt;\/b&gt; globálně koordinovanou miliardářskou daň.</t>
  </si>
  <si>
    <t>&lt;b&gt;Nechci podepsat petici&lt;\/b&gt; týkající se globálně koordinované miliardářské daně (přejděte k další části průzkumu).</t>
  </si>
  <si>
    <t>Chci si &lt;b&gt;přečíst a případně podepsat petici odmítající&lt;\/b&gt; globálně koordinovanou miliardářskou daň.</t>
  </si>
  <si>
    <t>Petice odmítající globálně koordinovanou miliardářskou daň</t>
  </si>
  <si>
    <t>Tato petice se týká navrhované globálně koordinované miliardářské daně, o které nedávno diskutovala skupina G20 a Organizace spojených národů a která by se vztahovala na osoby s čistým jměním přesahujícím 1 miliardu amerických dolarů (USD).</t>
  </si>
  <si>
    <t>Podrobnosti o návrhu daně:</t>
  </si>
  <si>
    <t>Návrh vyzývá k mezinárodní spolupráci na stanovení minimální roční daně pro miliardáře v dolarech. Tato minimální daň by byla stanovena na 2 % osobního majetku, který by byl oceněn pomocí mezinárodně dohodnutých metod. Daň by se vztahovala na širokou škálu aktiv včetně nemovitostí, akcií společností, obchodních podílů a dalších vysoce hodnotných investic. Pro zajištění jednotnosti by byly navrženy sdílené protokoly, které by minimalizovaly rozdíly v oceňování aktiv.</t>
  </si>
  <si>
    <t>Každá země by byla odpovědná za výběr a vymáhání daně ve své jurisdikci a zajistila by, aby její občané s čistým jměním přesahujícím 1 miliardu amerických dolarů (USD) přispívali ročně minimálně 2 %. Daňové příjmy vybrané v rámci tohoto systému by zůstaly v příslušné zemi. Koordinace této daně by vyžadovala další právní rámce, monitorovací systémy a protokoly pro přeshraniční vymáhání.</t>
  </si>
  <si>
    <t>My, níže podepsaní, vyjadřujeme své odmítnutí navrhované celosvětově koordinované miliardářské daně.</t>
  </si>
  <si>
    <t>My, níže podepsaní, vyjadřujeme svou podporu navrhované globálně koordinované miliardářské daně.</t>
  </si>
  <si>
    <t>Pokud chcete petici podepsat, napište prosím iniciály, kterými chcete petici podepsat (například „AN“). Upozorňujeme, že můžete použít jakékoli iniciály, které vám vyhovují.</t>
  </si>
  <si>
    <t>Pokud petici podepíšete, budete mít možnost přidat osobní prohlášení, ve kterém vysvětlíte své důvody, proč tuto politiku odmítáte.</t>
  </si>
  <si>
    <t>Pokud petici podepsat nechcete, přejděte k další otázce, aniž byste do textového pole cokoli psali.</t>
  </si>
  <si>
    <t>Pokud chcete, můžete níže napsat zprávu ke svému odmítnutí globálně koordinované miliardářské daně.</t>
  </si>
  <si>
    <t>Některé zprávy vybereme a připojíme k dopisu, který zašleme do hlavních novin ve vaší zemi.</t>
  </si>
  <si>
    <t>Petice na podporu celosvětově koordinované miliardářské daně</t>
  </si>
  <si>
    <t>Pokud petici podepíšete, budete mít možnost přidat osobní prohlášení, ve kterém vysvětlíte své důvody, proč tuto politiku podporujete.</t>
  </si>
  <si>
    <t>Pokud chcete, můžete níže napsat zprávu ke své podpoře globálně koordinované miliardářské daně.</t>
  </si>
  <si>
    <t>Která z následujících možností vás nejlépe vystihuje:</t>
  </si>
  <si>
    <t>Další nedávná akademická studie se tázala téměř 45 000 lidí ve 40 zemích všech regionů světa včetně vaší země, zda podporují tuto globálně koordinovanou miliardářskou daň.</t>
  </si>
  <si>
    <t>Více informací</t>
  </si>
  <si>
    <t>Bylo osloveno 44 977 osob z následujících 40 zemí: Argentina, Austrálie, Brazílie, Kanada, Čína, Finsko, Francie, Německo, Indie, Indonésie, Irsko, Itálie, Japonsko, Kanada, Kolumbie, Malajsie, Mexiko, Norsko, Nový Zéland, Rakousko, Rumunsko, Slovensko, Spojené státy americké, Španělsko, Švédsko, Švýcarsko, Tchaj-wan, Thajsko, Turecko, Velká Británie, Vietnam a Jižní Korea.</t>
  </si>
  <si>
    <t>Jaký podíl respondentů podle vás podporuje globální koordinovanou miliardářskou daň?</t>
  </si>
  <si>
    <t>Podpora (%)</t>
  </si>
  <si>
    <t>V kolika ze 40 zemí podle vás většina respondentů podporuje globálně koordinovanou milardářskou daň?</t>
  </si>
  <si>
    <t>Země</t>
  </si>
  <si>
    <t>Respondenti byli ze 164 politických stran ve 40 zemích.</t>
  </si>
  <si>
    <t>V kolika z těchto politických stran podle vás většina respondentů podporuje globální miliardářskou daň?</t>
  </si>
  <si>
    <t>Politické strany</t>
  </si>
  <si>
    <t>Děkujeme za vaši odpověď. Pro vaši informaci uvádíme správné odpovědi:</t>
  </si>
  <si>
    <t>Celkově daň podporuje 70 % respondentů.</t>
  </si>
  <si>
    <t>Ve všech 40 zemích daň podporuje většina respondentů.</t>
  </si>
  <si>
    <t>Ve 161 ze 164 politických stran zastoupených v průzkumu daň podporuje většina respondentů.</t>
  </si>
  <si>
    <t>Abychom se ujistili, že jste si tyto informace přečetli, klikněte prosím na správné tvrzení níže:</t>
  </si>
  <si>
    <t>Ve 20 ze 40 zemí podporuje daň většina respondentů.</t>
  </si>
  <si>
    <t>V 71 ze 164 politických stran zastoupených v průzkumu podporuje daň většina respondentů.</t>
  </si>
  <si>
    <t>Ve 30 ze 40 zemí podporuje daň většina respondentů.</t>
  </si>
  <si>
    <t>Uveďte, jaká je podle vás pravděpodobnost, že tato daň bude v příštích 10 letech zavedena na celosvětové úrovni.</t>
  </si>
  <si>
    <t>0–20 % pravděpodobnost (velmi nepravděpodobné)</t>
  </si>
  <si>
    <t>21–40 % pravděpodobnost (nepravděpodobné)</t>
  </si>
  <si>
    <t>41–60 % pravděpodobnost (přibližně stejně pravděpodobné jako nepravděpodobné)</t>
  </si>
  <si>
    <t>61–80 % pravděpodobnost (pravděpodobné)</t>
  </si>
  <si>
    <t>81–100 % pravděpodobnost (velmi pravděpodobné)</t>
  </si>
  <si>
    <t>Rádi bychom, abyste učinili rozhodnutí, které bude mít reálné důsledky pro čtyři osoby, které byly najaty prostřednictvím online trhu práce. Každá z těchto čtyř osob vydělala 10 dolarů za splnění individuálního pracovního úkolu.</t>
  </si>
  <si>
    <t>Každá osoba může část svého výdělku nebo celý svůj výdělek vložit do společného fondu:</t>
  </si>
  <si>
    <t>Veškeré výdělky vložené do společného fondu se zvýší o 50 % (vynásobí se 1,5) a poté se rovným dílem rozdělí mezi čtyři osoby.</t>
  </si>
  <si>
    <t>Příjem každé osoby se rovná částce, kterou obdrží ze společného fondu, plus veškerý výdělek, kterým nepřispěla.</t>
  </si>
  <si>
    <t>Celkový příjem čtyř osob je nejvyšší, pokud každá z nich vloží celý svůj výdělek do společného fondu. Příjem jednotlivé osoby je však nejvyšší, pokud tato osoba nepřispěje ničím, zatímco ostatní tři osoby přispějí celým svým výdělkem.</t>
  </si>
  <si>
    <t>Před pokračováním potvrďte, že jste si tyto informace pečlivě přečetli.</t>
  </si>
  <si>
    <t>Zeptali jsme se samostatně a anonymně každé ze čtyř osob, co by udělala, kdyby měla svobodu volby, jakou částí svého výdělku přispěje do společného fondu.</t>
  </si>
  <si>
    <t>Dvě z nich se rozhodnou přispět celým svým výdělkem, bez ohledu na to, kolik se rozhodnou přispět ostatní.</t>
  </si>
  <si>
    <t>Dvě z nich se rozhodnou nepřispět žádnou částí svého výdělku, bez ohledu na to, kolik se rozhodnou přispět ostatní.</t>
  </si>
  <si>
    <t>Požádáme vás, abyste rozhodli, zda by tyto čtyři osoby měly mít svobodu volby, kolik přispějí do společného fondu, nebo zda by každá z nich měla být povinna přispět celým svým výdělkem. Musíte si vybrat jednu z následujících dvou možností:</t>
  </si>
  <si>
    <t>Čtyři osoby se mohou svobodně rozhodnout, jakou částí svých výdělků přispějí do společného fondu. V tomto případě dvě osoby přispějí do společného fondu celým svým výdělkem ($10) a dvě osoby nepřispějí ničím ($0).</t>
  </si>
  <si>
    <t>Čtyři osoby se nemohou svobodně rozhodnout, jakou částí svých výdělků přispějí do společného fondu. V tomto případě je každá ze čtyř osob povinna  přispět celým svým výdělkem ($10).</t>
  </si>
  <si>
    <t>Než se rozhodnete, na další obrazovce vám podrobněji vysvětlíme, co se stane v každé z obou alternativ.</t>
  </si>
  <si>
    <t>Zde podrobněji vysvětlíme, co by se stalo v případě každé z těchto dvou alternativ.</t>
  </si>
  <si>
    <t>Svobodná volba</t>
  </si>
  <si>
    <t>Pokud se každá ze čtyř osob může svobodně rozhodnout, kolik ze svého výdělku přispějí do společného fondu, výsledek bude následující:</t>
  </si>
  <si>
    <t>Dvě osoby, které přispějí celým svým výdělkem, získají každá příjem $7.5.</t>
  </si>
  <si>
    <t>Dvě osoby, které nepřispějí ze svého výdělku ničím, získají každá příjem $17.5.</t>
  </si>
  <si>
    <t>Vysvětlení: Každá z nich přispěje $10 a nezůstane jí žádný výdělek, ale obdrží jednu čtvrtinu společného fondu, což je $7.5, a každá tak nakonec získá $7.5.</t>
  </si>
  <si>
    <t>Vysvětlení: Obě si ponechají svých $10 a obdrží jednu čtvrtinu společného fondu, což je $7.5, a každá tak nakonec získá $17.5.</t>
  </si>
  <si>
    <t xml:space="preserve">Povinný příspěvek pouze pro dvě osoby </t>
  </si>
  <si>
    <t>Pokud by každá ze čtyř osob musela přispět do společného fondu celým svým výdělkem, výsledek by byl následující:</t>
  </si>
  <si>
    <t>Každá ze čtyř osob by nakonec získala příjem $15.</t>
  </si>
  <si>
    <t>Vysvětlení: Každá si ponechá svých $10 a obdrží jednu čtvrtinu společného fondu, tedy $7.5, a každá tak nakonec získá $17.5.</t>
  </si>
  <si>
    <t>Toto rozhodnutí za čtyři osoby učiníte vy a 99 dalších respondentů. Jedno ze 100 rozhodnutí bude náhodně vybráno a realizováno.</t>
  </si>
  <si>
    <t>Nyní vás požádáme, abyste učinili rozhodnutí za tyto čtyři osoby. Označte prosím své rozhodnutí:</t>
  </si>
  <si>
    <t xml:space="preserve">Dvě z nich se rozhodnou přispět celým svým výdělkem, bez ohledu na to, kolik se rozhodnou přispět ostatní.  </t>
  </si>
  <si>
    <t xml:space="preserve">Dvě z nich se rozhodnou nepřispět žádnou částí svého výdělku, bez ohledu na to, kolik se rozhodnou přispět ostatní. </t>
  </si>
  <si>
    <t xml:space="preserve">Požádáme vás, abyste rozhodli, zda by tyto čtyři osoby měly mít svobodu volby, kolik přispějí do společného fondu, nebo zda by každá z nich měla být povinna přispět částkou 5 dolarů ze svého výdělku. Musíte si vybrat jednu z následujících dvou možností: </t>
  </si>
  <si>
    <t>Čtyři osoby se mohou svobodně rozhodnout, jakou částí svého výdělku přispějí do společného fondu. V tomto případě dvě osoby přispějí do společného fondu celým svým výdělkem ($10) a dvě osoby nepřispějí ničím ($0).</t>
  </si>
  <si>
    <t>Pokud se každá osoba může svobodně rozhodnout, jakou částí svého výdělku přispěje do společného fondu, výsledek bude následující:</t>
  </si>
  <si>
    <t>Pokud každá ze čtyř osob musí přispět $5 ze svého výdělku do společného fondu, výsledek bude následující:</t>
  </si>
  <si>
    <t>Každá ze čtyř osob nakonec získá příjem $12.5.</t>
  </si>
  <si>
    <t>Vysvětlení: Každá osoba si ponechá $5 ze svého výdělku a obdrží čtvrtinu společného fondu, což je $7.5, a každá tak nakonec získá $12.5.</t>
  </si>
  <si>
    <t>Čtyři osoby se nemohou svobodně rozhodnout, jakou částí svého výdělku přispějí do společného fondu. V tomto případě je každá ze čtyř osob povinna přispět částkou $5 ze svého výdělku.</t>
  </si>
  <si>
    <t xml:space="preserve">Všechny čtyři osoby se rozhodnou nepřispět žádnou částí svého výdělku, bez ohledu na to, kolik se rozhodnou přispět ostatní. </t>
  </si>
  <si>
    <t xml:space="preserve">Požádáme vás, abyste rozhodli, zda by tyto čtyři osoby měly mít svobodu volby, kolik přispějí do společného fondu, nebo zda by každá z nich měla být povinna přispět celou částkou svého výdělku. Musíte si vybrat jednu z následujících dvou možností: </t>
  </si>
  <si>
    <t xml:space="preserve">Čtyři osoby se mohou svobodně rozhodnout, jakou částí svého výdělku přispějí do společného fondu. V tomto případě žádná ze čtyř osob nepřispívá ničím ($0). </t>
  </si>
  <si>
    <t xml:space="preserve">Čtyři osoby se nemohou svobodně rozhodnout, jakou částí svého výdělku přispějí do společného fondu. V tomto případě je každá ze čtyř osob povinna přispět celým svým výdělkem ($10). </t>
  </si>
  <si>
    <t>Zde podrobněji vysvětlíme, co by se stalo v případě každé z těchto dvou alternativ.  </t>
  </si>
  <si>
    <t>Každá ze čtyř osob nakonec získá příjem $10.</t>
  </si>
  <si>
    <t>Vysvětlení: Každá osoba si ponechá $10 ze svého výdělku, ale nedostane nic ze společného fondu, a tak každá nakonec získá $10.</t>
  </si>
  <si>
    <t>Vysvětlení: Každá osoba přispěje $10 a nezůstane jí žádný výdělek, ale dostane čtvrtinu společného fondu, což je $15, a tak každá nakonec získá $15.</t>
  </si>
  <si>
    <t xml:space="preserve">Vy a 99 dalších respondentů učiníte toto rozhodnutí za čtyři osoby. Jedno ze 100 rozhodnutí bude náhodně vybráno a realizováno. </t>
  </si>
  <si>
    <t>&lt;b&gt;Svobodná volba:&lt;\/b&gt; Čtyři osoby se mohou svobodně rozhodnout,jakou částí svého výdělku přispějí do společného fondu. V tomto případě žádná z nich ničím nepřispívá ($0).</t>
  </si>
  <si>
    <t>Všechny čtyři osoby se rozhodnou nepřispívat žádnou částí svého výdělku, bez ohledu na to, kolik se rozhodnou přispět ostatní.</t>
  </si>
  <si>
    <t>Vysvětlení: Každá osoba si ponechá $10 ze svého výdělku, ale nedostane nic ze společného fondu, a každá tak nakonec získá $10.</t>
  </si>
  <si>
    <t xml:space="preserve">Pokud by každá ze čtyř osob musela přispět $5 ze svého výdělku, výsledek by byl následující: </t>
  </si>
  <si>
    <t>Požádáme vás, abyste rozhodli, jakou částí ze svého výdělku by měly čtyři osoby přispět do společného fondu. Musíte si vybrat jednu z následujících dvou možností:</t>
  </si>
  <si>
    <t>Dvě ze čtyř osoby jsou povinny přispět do společného fondu celým svým výdělkem ($10) a dvě osoby nejsou povinny přispět ničím ($0). Náhodným losem se určí, které dvě osoby jsou povinny přispět celým svým výdělkem a které dvě osoby nejsou povinny přispět ničím.</t>
  </si>
  <si>
    <t>Každá ze čtyř osob musí přispět celým svým výdělkem ($10).</t>
  </si>
  <si>
    <t>Povinný příspěvek pro všechny osoby</t>
  </si>
  <si>
    <t xml:space="preserve">Pokud dvě osoby musí přispět do společného fondu celým svým výdělkem, zatímco ostatní dvě osoby nemusí přispět ničím, výsledek bude následující: </t>
  </si>
  <si>
    <t>Povinný příspěvek</t>
  </si>
  <si>
    <t xml:space="preserve">Pokud všechny čtyři osoby musí přispět do společného fondu celým svým výdělkem, výsledek bude následující: &lt;br&gt;&lt;b&gt;-&amp;nbsp; Všechny čtyři osoby nakonec získají příjem $15. </t>
  </si>
  <si>
    <t>Vysvětlení: Každá z nich přispěje $10 a nezůstane jí žádný výdělek, ale obdrží čtvrtinu společného fondu, což je $15, a každá tak nakonec získá $15.</t>
  </si>
  <si>
    <t>Nyní vás požádáme, abyste uvedli, kterou alternativu byste pro tyto čtyři osoby zvolili, pokud by to bylo na vás:</t>
  </si>
  <si>
    <t>&lt;b&gt;Povinný příspěvek pouze pro dvě osoby:&lt;\/b&gt; Dvě ze čtyř osob jsou povinny přispět do společného fondu celým svým výdělkem (10 $) a dvě osoby nejsou povinny přispět ničím (0 $). Náhodným losováním se určí, které dvě osoby jsou povinny přispět celým svým výdělkem a které dvě osoby nejsou povinny přispět ničím.</t>
  </si>
  <si>
    <t>&lt;b&gt;Povinný příspěvek pro všechny osoby:&lt;\/b&gt; Každá ze čtyř osob je povinna přispět celým svým výdělkem ($10).</t>
  </si>
  <si>
    <t>Můžete stručně vysvětlit, proč jste se tak rozhodli?</t>
  </si>
  <si>
    <t>Do jaké míry souhlasíte s následujícími tvrzeními?</t>
  </si>
  <si>
    <t>V situacích, kdy je vlastní zájem v rozporu s tím, co je nejlepší pro skupinu, většina lidí v mé zemi volí to, co je v jejich vlastním zájmu.</t>
  </si>
  <si>
    <t>Vláda by měla používat výnosy z daní k financování veřejných statků, které jsou prospěšné pro všechny.</t>
  </si>
  <si>
    <t>Obecně by vláda měla omezovat individuální rozhodnutí, pokud tato rozhodnutí vedou k nespravedlivým výsledkům.</t>
  </si>
  <si>
    <t>Obecně by vláda měla omezovat individuální rozhodnutí, pokud tato rozhodnutí kolektivně vedou k neefektivním výsledkům.</t>
  </si>
  <si>
    <t>Svoboda volby je nejdůležitější hodnotou ve společnosti.</t>
  </si>
  <si>
    <t>Někdy lidé těží z věcí, které jsou financovány nebo poskytovány jinými, aniž by sami přispívali. Co je k tomu podle vás hlavním důvodem?</t>
  </si>
  <si>
    <t>Nemají potřebné zdroje, aby mohli přispívat.</t>
  </si>
  <si>
    <t>Jednají sobecky, aby maximalizovali svůj vlastní prospěch.</t>
  </si>
  <si>
    <t>Věří, že mnoho jiných také nepřispívá.</t>
  </si>
  <si>
    <t>Jiné</t>
  </si>
  <si>
    <t>Představte si následující scénář:</t>
  </si>
  <si>
    <t>Pracujete v organizaci, kde je současný vedoucí považován za spíše neutrálního nebo „průměrného“: není ani zvlášť dobrý, ani zvlášť špatný. V tuto chvíli představenstvo plánuje přijmout nového vedoucího jako dlouhodobou náhradu, který bude také vaším nejbližším nadřízeným.</t>
  </si>
  <si>
    <t>Při rozhovoru s přítelem, který s novým kandidátem již dříve pracoval, se dozvíte, že tento vedoucí je znám jako velmi &lt;u&gt;nemorální&lt;\/u&gt; osoba. Konkrétně, pokud jde o poctivost, spravedlnost a důvěryhodnost, váš přítel by obecný morální charakter tohoto vedoucího zařadil mezi &lt;u&gt;20 % nejhorších&lt;\/u&gt; současných vedoucích pracovníků v podobných organizacích.</t>
  </si>
  <si>
    <t>Při rozhovoru s přítelem, který s novým kandidátem již dříve pracoval, se dozvíte, že tento vedoucí je znám jako velmi &lt;u&gt;morální&lt;\/u&gt; osoba. Konkrétně, pokud jde o poctivost, spravedlnost a důvěryhodnost, váš přítel by obecný morální charakter tohoto vedoucího pracovníka zařadil mezi &lt;u&gt;20 % nejlepších&lt;\/u&gt; současných vedoucích pracovníků v podobných organizacích.</t>
  </si>
  <si>
    <t>Při rozhovoru s přítelem, který s novým kandidátem již dříve pracoval, se dozvíte, že tento vedoucí je znám jako velmi &lt;u&gt;nekompetentní&lt;\/u&gt; osoba. Konkrétně, pokud jde o znalosti, inteligenci a efektivitu, váš přítel by celkovou kompetenci tohoto vedoucího pracovníka zařadil mezi &lt;u&gt;20 % nejhorších&lt;\/u&gt; současných vedoucích pracovníků v podobných organizacích.</t>
  </si>
  <si>
    <t>Při rozhovoru s přítelem, který s novým kandidátem již dříve pracoval, se dozvíte, že tento vedoucí je znám jako velmi &lt;u&gt;kompetentní&lt;\/u&gt; osoba. Konkrétně, pokud jde o znalosti, inteligenci a efektivitu, váš přítel by celkovou kompetenci tohoto vedoucího pracovníka zařadil mezi &lt;u&gt;20 % nejlepších&lt;\/u&gt; současných vedoucích pracovníků v podobných organizacích.</t>
  </si>
  <si>
    <t>Váš přítel je pro vás spolehlivým zdrojem informací.</t>
  </si>
  <si>
    <t>Po přečtení výše uvedeného textu:</t>
  </si>
  <si>
    <t>Přejděte na další obrazovku a odpovězte na několik otázek týkajících se tohoto scénáře.</t>
  </si>
  <si>
    <t>V pracovním scénáři, který jste si právě přečetli, jsme popsali osobu, která byla kandidátem na novou vedoucí pozici ve vaší organizaci.</t>
  </si>
  <si>
    <t>Jak byla tato osoba popsána?</t>
  </si>
  <si>
    <t>Velmi morální osoba</t>
  </si>
  <si>
    <t>Velmi nemorální osoba</t>
  </si>
  <si>
    <t>V tomto konkrétním scénáři:</t>
  </si>
  <si>
    <t>Žádný rozdíl</t>
  </si>
  <si>
    <t>Méně než dříve</t>
  </si>
  <si>
    <t>Více než dříve</t>
  </si>
  <si>
    <t>Velmi kompetentní osoba</t>
  </si>
  <si>
    <t>Velmi nekompetentní osoba</t>
  </si>
  <si>
    <t>Lidé často používají pojmy „levice“ a „pravice“, když chtějí popsat rozdíly v politických názorech a postojích.</t>
  </si>
  <si>
    <t>Extrémní levice</t>
  </si>
  <si>
    <t>Střed</t>
  </si>
  <si>
    <t>Extrémní pravice</t>
  </si>
  <si>
    <t>Obecně, jak moc se zajímáte o politiku?</t>
  </si>
  <si>
    <t>Vůbec se nezajímám</t>
  </si>
  <si>
    <t>Trochu se zajímám</t>
  </si>
  <si>
    <t>Velmi se zajímám</t>
  </si>
  <si>
    <t>Obecně, jak často zveřejňujete své &lt;em&gt;politické názory&lt;\/em&gt; na sociálních sítích?</t>
  </si>
  <si>
    <t>Nikdy</t>
  </si>
  <si>
    <t>Téměř nikdy</t>
  </si>
  <si>
    <t>Zřídka</t>
  </si>
  <si>
    <t>Někdy</t>
  </si>
  <si>
    <t>Často</t>
  </si>
  <si>
    <t>Velmi často</t>
  </si>
  <si>
    <t>Pořád</t>
  </si>
  <si>
    <t>Obecně, do jaké míry souhlasíte nebo nesouhlasíte s následujícími tvrzeními?</t>
  </si>
  <si>
    <t>Demokracie má sice své problémy, ale je lepší než jakákoli jiná forma vlády nebo politického systému.</t>
  </si>
  <si>
    <t>Pro moji zemi by bylo nejlepší mít silného vůdce, který dokáže věci prosadit, aniž by se musel zabývat volbami a demokratickými procesy.</t>
  </si>
  <si>
    <t>Pokud byste si museli vybrat mezi ochranou svobody projevu a zabráněním šíření dezinformací, co by pro vás bylo důležitější? „Dezinformacemi“ rozumíme nepravdivé, nepřesné nebo zavádějící informace.</t>
  </si>
  <si>
    <t>Svoboda projevu</t>
  </si>
  <si>
    <t>Zabránění šíření dezinformací</t>
  </si>
  <si>
    <t>Nyní budete rozhodovat o třech záležitostech týkajících se velkých finančních částek. Tři náhodně vybraní účastníci průzkumu budou mít možnost realizovat své rozhodnutí pro sebe a dalšího účastníka průzkumu. Těmto účastníkům bude odpovídající odměna vyplacena prostřednictvím poskytovatele průzkumu do tří měsíců od ukončení průzkumu.</t>
  </si>
  <si>
    <t>Popis (pečlivě si přečtěte):</t>
  </si>
  <si>
    <t>Budete spárováni s dalším účastníkem.</t>
  </si>
  <si>
    <t>Je vám přiděleno $800. Druhému účastníkovi je přiděleno $800.</t>
  </si>
  <si>
    <t>Druhý účastník má na výběr, zda vám ze své částky ($800) pošle &lt;b&gt;$0, $100 nebo $200&lt;\/b&gt;. Ví, že po jeho rozhodnutí budete mít možnost &lt;b&gt;odebrat mu $600 a získat tak dalších $100 pro sebe.&lt;\/b&gt;</t>
  </si>
  <si>
    <t>Zajímá nás, zda byste mu odebrali těchto $600, abyste získali $100. Bez ohledu na vaše rozhodnutí si ponecháte svých původních $800 a částku, kterou vám druhý účastník pošle ($0, $100 nebo $200).</t>
  </si>
  <si>
    <t>Zajímá nás, zda byste odebrali těchto $600, abyste získali $100. Bez ohledu na vaše rozhodnutí si ponecháte svých původních $600 a částku, kterou vám druhý účastník pošle ($0, $100 nebo $200).</t>
  </si>
  <si>
    <t>Jelikož ještě neznáme rozhodnutí druhého účastníka, uveďte prosím své rozhodnutí pro každou možnou částku, kterou by mohl poslat. Pokud budete vybráni, bude provedeno vaše rozhodnutí odpovídající volbě druhého účastníka. Vaše volby jsou zcela anonymní a s tímto účastníkem již nebudete dále komunikovat.</t>
  </si>
  <si>
    <t>Předpokládejme, že druhý účastník &lt;b&gt;vám pošle $0.&lt;\/b&gt; Vzali byste si od něj $600, abyste získali dalších $100?</t>
  </si>
  <si>
    <t>Nechávám věci tak, jak jsou (Vy: $800, Oni: $800.)</t>
  </si>
  <si>
    <t>Předpokládejme, že druhý účastník &lt;b&gt;vám pošle $100.&lt;\/b&gt; Vzali byste si od něj $600, abyste získali dalších $100?</t>
  </si>
  <si>
    <t>Nechávám věci tak, jak jsou (Vy: $900, Oni: $700.)</t>
  </si>
  <si>
    <t>Předpokládejme, že druhý účastník &lt;b&gt;vám pošle $200.&lt;\/b&gt; Vezmete si od něj $600, abyste získali dalších $100?</t>
  </si>
  <si>
    <t>Nechávám věci tak, jak jsou (Vy: $1000, Oni: $600.)</t>
  </si>
  <si>
    <t>Vám je přiděleno $600. Druhému účastníkovi je přiděleno $1000.</t>
  </si>
  <si>
    <t>Druhý účastník má na výběr, zda vám ze své částky ($1000) pošle $0, $100 nebo $200. Ví, že po jeho rozhodnutí budete mít možnost &lt;b&gt;odebrat mu $600, abyste získali dalších $100 pro sebe.&lt;\/b&gt;</t>
  </si>
  <si>
    <t>Nechávám věci tak, jak jsou (Vy: $600, Oni: $1000.)</t>
  </si>
  <si>
    <t>Nechávám věci tak, jak jsou (Vy: $700, Oni: $900.)</t>
  </si>
  <si>
    <t>Je pro mě důležité dodržovat normy společenské spravedlnosti.</t>
  </si>
  <si>
    <t>Někdy cítím závist, když lidé dostávají více než já.</t>
  </si>
  <si>
    <t>V této části našeho průzkumu bychom chtěli, abyste si představili &lt;b&gt;utopickou společnost nebo svět&lt;\/b&gt;.</t>
  </si>
  <si>
    <t>Utopická společnost nebo svět je &lt;b&gt;nejlepší představitelná budoucnost&lt;\/b&gt;, kterou si přejete nebo ve kterou doufáte. Ve vyhrazeném prostoru níže popište a vysvětlete, jak by pro vás taková utopická společnost nebo svět vypadaly a co by z této utopické společnosti\/světa dělalo nejlepší budoucnost, jakou si dokážete představit.</t>
  </si>
  <si>
    <t>Dystopická společnost nebo svět je &lt;b&gt;nejhorší představitelná budoucnost&lt;\/b&gt;, které se obáváte nebo bojíte. Ve vyhrazeném prostoru níže popište a vysvětlete, jak by pro vás taková dystopická společnost nebo svět vypadaly a co by z této dystopické společnosti\/světa dělalo nejhorší budoucnost, jakou si dokážete představit.</t>
  </si>
  <si>
    <t>Neexistují správné ani špatné odpovědi: Zajímá nás VAŠE PŘEDSTAVA o tom, jaká by tato utopická společnost byla.</t>
  </si>
  <si>
    <t>Neexistují žádné správné ani špatné odpovědi: Zajímá nás VAŠE PŘEDSTAVA o tom, jaká by tato dystopická společnost byla.</t>
  </si>
  <si>
    <t>Než budete pokračovat, zamyslete se na chvíli a &lt;b&gt;napište jednu nebo dvě věty, které popisují vaši vizi utopie&lt;\/b&gt;.</t>
  </si>
  <si>
    <t>Než budete pokračovat, zamyslete se na chvíli a &lt;b&gt;napište jednu nebo dvě věty, které popisují vaši vizi dystopie&lt;\/b&gt;.</t>
  </si>
  <si>
    <t>Do jaké míry podle vás může vaše vlastní jednání ovlivnit, zda se taková utopie stane skutečností?</t>
  </si>
  <si>
    <t>Do jaké míry si myslíte, že političtí představitelé ve společnosti mohou ovlivnit, zda se taková utopie stane skutečností?</t>
  </si>
  <si>
    <t>Do jaké míry podle vás může vaše vlastní jednání ovlivnit, zda se taková dystopie stane skutečností?</t>
  </si>
  <si>
    <t>Do jaké míry podle vás mohou političtí představitelé ve společnosti ovlivnit, zda se taková dystopie stane skutečností?</t>
  </si>
  <si>
    <t>V tuto chvíli mám představu o tom, jak by mohla vypadat ideální společnost.</t>
  </si>
  <si>
    <t>V této části našeho průzkumu bychom chtěli, abyste si představili &lt;b&gt;dystopickou společnost nebo svět&lt;\/b&gt;.</t>
  </si>
  <si>
    <t>V tuto chvíli mám představu o tom, jak by mohla vypadat nejhorší společnost, jakou si dokážu představit.</t>
  </si>
  <si>
    <t>Děkujeme, že jste si představili a popsali svou utopickou společnost nebo svět.</t>
  </si>
  <si>
    <t>Jak pravděpodobně se podle vás taková utopie někdy stane skutečností?</t>
  </si>
  <si>
    <t>Děkujeme, že jste si představili a popsali svou dystopickou společnost nebo svět.</t>
  </si>
  <si>
    <t>Jaká je podle vás pravděpodobnost, že se taková dystopie někdy stane skutečností?</t>
  </si>
  <si>
    <t>Do jaké míry souhlasíte s níže uvedenými tvrzeními?</t>
  </si>
  <si>
    <t>Vůbec ne</t>
  </si>
  <si>
    <t>Do určité míry</t>
  </si>
  <si>
    <t>Velmi silně</t>
  </si>
  <si>
    <t>Odpovězte prosím na několik následujících otázek.</t>
  </si>
  <si>
    <t>Velmi nepravděpodobně</t>
  </si>
  <si>
    <t>Velmi pravděpodobně</t>
  </si>
  <si>
    <t>Velmi</t>
  </si>
  <si>
    <t>Stále</t>
  </si>
  <si>
    <t>Při odpovídání na naši předchozí otázku, do jaké míry mohou političtí představitelé ve společnosti ovlivnit, zda se vaše dystopie stane skutečností:</t>
  </si>
  <si>
    <t>Při odpovídání na naši předchozí otázku, do jaké míry mohou političtí představitelé ve společnosti ovlivnit, zda se vaše utopie stane skutečností:</t>
  </si>
  <si>
    <t>Pokud jste při odpovídání na naši předchozí otázku nemysleli na žádného konkrétního představitele, ponechte toto pole prázdné a pokračujte.</t>
  </si>
  <si>
    <t>Mysleli jste na nějakého konkrétního představitele? Pokud ano, napište jméno tohoto představitele do pole níže.</t>
  </si>
  <si>
    <t>Jméno představitele:</t>
  </si>
  <si>
    <t xml:space="preserve">Děkujeme vám za vyplnění dotazníku! </t>
  </si>
  <si>
    <t xml:space="preserve">Pokud máte k průzkumu jako celku nějakou připomínku, napište ji prosím sem. </t>
  </si>
  <si>
    <t>Ne:</t>
  </si>
  <si>
    <t>Ano:</t>
  </si>
  <si>
    <t>Neprošli jste kontrolou pozornosti.</t>
  </si>
  <si>
    <t>Lue seuraavat tiedot huolellisesti.</t>
  </si>
  <si>
    <t>Jätä huomioimatta yllä oleva kysymys ja vastaa ”Jääkaappi” ja ”Leivänpaahdin”.</t>
  </si>
  <si>
    <t>Voit olla oikeutettu lisäpalkkioihin tässä kyselyssä antamiesi vastausten perusteella. Huomaa, että kaikki rahasummat maksetaan samalla tavalla kuin näiden kyselyiden suorittamisesta tavallisesti saamasi palkinnot. Lisäpalkkioita ei makseta suoraan käteisellä.</t>
  </si>
  <si>
    <t>Tämän kyselyn tuloksia käytetään akateemisessa tutkimuksessa. Tunnistettavia henkilötietoja ei julkaista. Vain anonymisoituja tietoja julkaistaan, eikä tietoja voi yhdistää sinuun.</t>
  </si>
  <si>
    <t>Käytä riittävästi aikaa ohjeiden lukemiseen ja varmista, että ymmärrät kysymykset.</t>
  </si>
  <si>
    <t>Ymmärrän ja haluan osallistua.</t>
  </si>
  <si>
    <t>En halua osallistua.</t>
  </si>
  <si>
    <t>Kysely päättyy</t>
  </si>
  <si>
    <t>Sulje kysely.</t>
  </si>
  <si>
    <t>Varmistaaksemme, että luet annetut tiedot huolellisesti, pyydämme sinua ensin vastaamaan yksinkertaiseen kysymykseen.</t>
  </si>
  <si>
    <t>Mikä seuraavista on huonekalu, jota käytetään istumiseen pöydän äärellä?</t>
  </si>
  <si>
    <t>Jääkaappi</t>
  </si>
  <si>
    <t>Tuoli</t>
  </si>
  <si>
    <t>Polkupyörä</t>
  </si>
  <si>
    <t>Leivänpaahdin</t>
  </si>
  <si>
    <t>Mikä on sukupuolesi?</t>
  </si>
  <si>
    <t>Mies</t>
  </si>
  <si>
    <t>Nainen</t>
  </si>
  <si>
    <t>Muunsukupuolinen</t>
  </si>
  <si>
    <t>En halua vastata</t>
  </si>
  <si>
    <t>Mikä on ikäsi?</t>
  </si>
  <si>
    <t>Mikä on korkein koulutustasosi?</t>
  </si>
  <si>
    <t>Ei koulutusta (0 vuotta)</t>
  </si>
  <si>
    <t>Alemman perusasteen koulutus (alle 7 vuotta)</t>
  </si>
  <si>
    <t>Ylemmän perusasteen koulutus (7–10 vuotta)</t>
  </si>
  <si>
    <t>Keskiasteen koulutus (10–13 vuotta)</t>
  </si>
  <si>
    <t>Korkeakoulutus (13+ vuotta, esim. yliopisto tai ammattikorkeakoulu)</t>
  </si>
  <si>
    <t>Jos et ollut tuohon aikaan vielä äänestysikäinen, valitse, mitä olisit muuten tehnyt. Muista, että tämän kyselyn vastaukset ovat nimettömiä.</t>
  </si>
  <si>
    <t>Muut syyt (täsmennä)</t>
  </si>
  <si>
    <t>En äänestänyt</t>
  </si>
  <si>
    <t>Kiitos. Seuraavaksi kysymme joukon uusia kysymyksiä, jotka käsittelevät uutta aihetta.</t>
  </si>
  <si>
    <t>Kansainväliset järjestöt ja hallitukset ovat hiljattain ehdottaneet koordinoitua veroa, joka kohdistuisi maailman rikkaimpiin henkilöihin. Tämä vero edellyttäisi, että henkilöt, joiden varallisuus on yli 1 miljardi Yhdysvaltain dollaria (USD), eli noin 3 000 maailman rikkainta henkilöä, maksaisivat vuosittain vähintään kaksi prosenttia varallisuudestaan veroina.</t>
  </si>
  <si>
    <t>Tuetko vai vastustatko tätä politiikkaa?</t>
  </si>
  <si>
    <t>Tuen voimakkaasti</t>
  </si>
  <si>
    <t>Tuen jonkin verran</t>
  </si>
  <si>
    <t>En tue enkä vastusta</t>
  </si>
  <si>
    <t>Vastustan jonkin verran</t>
  </si>
  <si>
    <t>Vastustan voimakkaasti</t>
  </si>
  <si>
    <t>En ymmärrä</t>
  </si>
  <si>
    <t>Missä määrin olet samaa tai eri mieltä seuraavan väittämän kanssa:</t>
  </si>
  <si>
    <t>Maailmanlaajuisesti koordinoitu miljardöörivero lisäisi taloudellista oikeudenmukaisuutta.</t>
  </si>
  <si>
    <t>Maailmanlaajuisesti koordinoitu miljardöörivero vähentäisi varakkaimpien valtaa yhteiskunnassa.</t>
  </si>
  <si>
    <t>Maailmanlaajuisesti koordinoitu miljardöörivero heikentäisi kansallista itsemäärämisoikeutta.</t>
  </si>
  <si>
    <t>Maailmanlaajuisesti koordinoitu miljardöörivero heikentäisi talouden tehokkuutta.</t>
  </si>
  <si>
    <t>Täysin eri mieltä</t>
  </si>
  <si>
    <t>Jokseenkin eri mieltä</t>
  </si>
  <si>
    <t>Ei samaa eikä eri mieltä</t>
  </si>
  <si>
    <t>Jokseenkin samaa mieltä</t>
  </si>
  <si>
    <t>Täysin samaa mieltä</t>
  </si>
  <si>
    <t>Ehdotusta maailmanlaajuisesti koordinoidusta miljardööriverosta on hiljattain käsitelty YK:ssa, G7-maissa ja G20-maissa. Poliittinen keskustelu miljardööriverosta on kiistanalaista, ja tämän akateemisen tutkimuksen tavoitteena on auttaa päättäjiä ja kansalaisia ymmärtämään paremmin julkista mielipidettä veroa kohtaan. Tutkimuksen keskeisimmät havainnot välitetään merkittävälle uutiskanavalle maassasi.</t>
  </si>
  <si>
    <t>Meitä kiinnostaa tietää, olisitko halukas maksamaan edunvalvonnasta joko tämän veron puolesta tai sitä vastaan.</t>
  </si>
  <si>
    <t>Ilmoitamme sinut arvontaan, jossa on pieni mahdollisuus voittaa $100. Voit käyttää osan (tai kaiken) mahdollisista voitoistasi rahoittamaan edunvalvontaryhmää, joka joko kannattaa tai vastustaa maailmanlaajuisesti koordinoitua miljardööriveroa. Se rahasumma, jota et lahjoita, siirretään sinulle.</t>
  </si>
  <si>
    <t>Kerro, olisitko halukas lahjoittamaan osan mahdollisista voitoistasi edunvalvontaryhmälle, joka joko kannattaa tai vastustaa maailmanlaajuisesti koordinoitua miljardööriveroa.</t>
  </si>
  <si>
    <t>Olisin halukas lahjoittamaan osan $100:sta edunvalvontaryhmälle, joka &lt;b&gt;vastustaa&lt;\/b&gt; maailmanlaajuisesti koordinoitua miljardööriveroa.</t>
  </si>
  <si>
    <t>Mieluummin &lt;b&gt;pitäisin koko $100 itse.&lt;\/b&gt;</t>
  </si>
  <si>
    <t>Olisin halukas lahjoittamaan osan $100:sta edunvalvontaryhmälle, joka &lt;b&gt;kannattaa&lt;\/b&gt; maailmanlaajuisesti koordinoitua miljardööriveroa.</t>
  </si>
  <si>
    <t>Kuinka suuren osan $100:sta olisit halukas lahjoittamaan edunvalvontaryhmälle, joka &lt;b&gt;vastustaa&lt;\/b&gt; maailmanlaajuisesti koordinoitua miljardööriveroa?</t>
  </si>
  <si>
    <t>En halua lahjoittaa mitään osaa voitoistani ($0)</t>
  </si>
  <si>
    <t>Haluan lahjoittaa kaikki voittoni ($100)</t>
  </si>
  <si>
    <t>Lahjoitus edunvalvontaryhmälle ($)</t>
  </si>
  <si>
    <t>Kuinka suuren osan $100:sta olisit halukas lahjoittamaan edunvalvontaryhmälle, joka &lt;b&gt;kannattaa&lt;\/b&gt; maailmanlaajuisesti koordinoitua miljardööriveroa?</t>
  </si>
  <si>
    <t>Haluatko allekirjoittaa vetoomuksen?</t>
  </si>
  <si>
    <t>Haluan &lt;b&gt;lukea ja mahdollisesti allekirjoittaa vetoomuksen, jossa kannatetaan&lt;\/b&gt; maailmanlaajuisesti koordinoitua miljardööriveroa.</t>
  </si>
  <si>
    <t>&lt;b&gt;En halua allekirjoittaa vetoomusta,&lt;\/b&gt; joka liittyy maailmanlaajuisesti koordinoituun miljardööriveroon (hyppää seuraavaan kyselyn osioon).</t>
  </si>
  <si>
    <t>Haluan &lt;b&gt;lukea ja mahdollisesti allekirjoittaa vetoomuksen, jossa vastustetaan&lt;\/b&gt; maailmanlaajuisesti koordinoitua miljardööriveroa.</t>
  </si>
  <si>
    <t>Vetoomus maailmanlaajuisesti koordinoitua miljardööriveroa vastaan</t>
  </si>
  <si>
    <t>Tämä vetoomus koskee ehdotettua maailmanlaajuisesti koordinoitua miljardööriveroa, josta G20-maat ja YK ovat hiljattain keskustelleet. Vero kohdistuisi henkilöihin, joiden nettovarallisuus on yli 1 miljardi Yhdysvaltain dollaria (USD).</t>
  </si>
  <si>
    <t>Veroehdotuksen yksityiskohdat:</t>
  </si>
  <si>
    <t>Ehdotuksessa vaaditaan kansainvälistä yhteistyötä vuotuisen vähimmäisverotason määrittämiseksi dollarimiljardööreille. Vähimmäisverotaso asetettaisiin 2 prosenttiin henkilön varallisuudesta, joka arvioitaisiin kansainvälisesti sovituilla menetelmillä. Vero koskisi laajaa valikoimaa omaisuuseriä mukaan lukien kiinteistöt, yhtiöiden osakkeet, yritysten omistukset, ja muut arvokkaat sijoitukset. Yhtenäisyyden edistämiseksi suunniteltaisiin yhteiset protokollat minimoimaan eroavaisuudet omaisuuserien arvioinnissa.</t>
  </si>
  <si>
    <t>Jokainen maa olisi vastuussa veron perimisestä ja täytäntöönpanosta toimivaltansa puitteissa. Maat varmistaisivat, että niiden kansalaiset, joiden nettovarallisuuden arvo on yli 1 miljardi Yhdysvaltain dollaria (USD), maksavat veroa vähintään 2% vuosittain. Tämän järjestelmän puitteissa kerätyt verotulot jäisivät kuhunkin maahan. Veron koordinointi vaatisi uusia juridisia rakenteita, valvontajärjestelmiä ja rajat ylittäviä täytäntöönpanoprotokollia.</t>
  </si>
  <si>
    <t>Me allekirjoittaneet ilmaisemme vastustuksemme ehdotukselle maailmanlaajuisesti koordinoidusta miljardööriverosta.</t>
  </si>
  <si>
    <t>Me allekirjoittaneet ilmaisemme kannatuksemme ehdotukselle maailmanlaajuisesti koordinoidusta miljardööriverosta.</t>
  </si>
  <si>
    <t>Jos haluat allekirjoittaa vetoomuksen, anna nimikirjaimet, joilla haluat sen allekirjoittaa (esimerkiksi ”AN”). Käytä nimikirjaimia, joita yleensä käytät itsestäsi.</t>
  </si>
  <si>
    <t>Jos allekirjoitat vetoomuksen, voit halutessasi lisätä henkilökohtaisen viestin, jossa perustelet, miksi vastustat tätä veroa.</t>
  </si>
  <si>
    <t>Jos et halua allekirjoittaa vetoomusta, jätä tekstikenttä tyhjäksi ja siirry seuraavaan kysymykseen.</t>
  </si>
  <si>
    <t>Jos haluat, voit kirjoittaa maailmanlaajuisesti koordinoitavaa miljardööriveroa vastustavan viestin tähän alle.</t>
  </si>
  <si>
    <t>Poimimme valikoiman viestejä, jotka liitetään kirjeeseen, jonka lähetämme maasi suurimmalle sanomalehdelle.</t>
  </si>
  <si>
    <t>Vetoomus maailmanlaajuisesti koordinoidun miljardööriveron puolesta</t>
  </si>
  <si>
    <t>Jos allekirjoitat vetoomuksen, voit halutessasi lisätä henkilökohtaisen viestin, jossa perustelet, miksi kannatat tätä veroa.</t>
  </si>
  <si>
    <t>Jos haluat, voit kirjoittaa maailmanlaajuisesti koordinoitavaa miljardööriveroa kannattavan viestin tähän alle.</t>
  </si>
  <si>
    <t>Mikä seuraavista kuvaa sinua parhaiten:</t>
  </si>
  <si>
    <t>Osallistuisin mielenosoitukseen, jossa &lt;b&gt;kannatetaan&lt;\/b&gt; maailmanlaajuisesti koordinoitua miljardööriveroa.</t>
  </si>
  <si>
    <t>&lt;b&gt;En osallistuisi mielenosoitukseen,&lt;\/b&gt; joka liittyy maailmanlaajuisesti koordinoituun miljardööriveroon.</t>
  </si>
  <si>
    <t>Osallistuisin mielenosoitukseen, jossa &lt;b&gt;vastustetaan&lt;\/b&gt; maailmanlaajuisesti koordinoitua miljardööriveroa.</t>
  </si>
  <si>
    <t>Äänestäisin &lt;b&gt;todennäköisemmin&lt;\/b&gt; poliittista puoluetta, jos se kannattaisi maailmanlaajuisesti koordinoitua miljardööriveroa.</t>
  </si>
  <si>
    <t>&lt;b&gt;En muuttaisi sitä, miten äänestän&lt;\/b&gt; sen perusteella, mikä on poliittisen puolueen kanta maailmanlaajuisesti koordinoitua miljardööriveroa kohtaan.</t>
  </si>
  <si>
    <t>Äänestäisin &lt;b&gt;epäodennäköisemmin&lt;\/b&gt; poliittista puoluetta, jos se kannattaisi maailmanlaajuisesti koordinoitua miljardööriveroa.</t>
  </si>
  <si>
    <t>Jakaisin sosiaalisen median julkaisuja, joissa &lt;b&gt;kannatetaan&lt;\/b&gt; maailmanlaajuisesti koordinoitua miljardööriveroa.</t>
  </si>
  <si>
    <t>&lt;b&gt;En jakaisi sosiaalisen median julkaisuja,&lt;\/b&gt; jotka liittyvät maailmanlaajuisesti koordinoituun miljardööriveroon.</t>
  </si>
  <si>
    <t>Jakaisin sosiaalisen median julkaisuja, joissa &lt;b&gt;vastustetaan&lt;\/b&gt; maailmanlaajuisesti koordinoitua miljardööriveroa.</t>
  </si>
  <si>
    <t>Lisätietoja</t>
  </si>
  <si>
    <t>44 977 henkilöä haastateltiin seuraavissa 40 maassa: Alankomaat, Argentiina, Australia, Brasilia, Espanja, Etelä-Afrikka, Etelä-Korea, Filippiinit, Indonesia, Intia, Irlanti, Iso-Britannia, Italia, Itävalta, Japani, Kanada, Kiina, Kolumbia, Kreikka, Malesia, Meksiko, Norja, Pakistan, Portugali, Puola, Ranska, Romania, Ruotsi, Saksa, Slovakia, Suomi, Sveitsi, Taiwan, Thaimaa, Tšekki, Turkki, Unkari, Uusi-Seelanti, Vietnam ja Yhdysvallat.</t>
  </si>
  <si>
    <t>Kuinka suuren osan vastaajista arvelet kannattavan maailmanlaajuisesti koordinoitua miljardööriveroa?</t>
  </si>
  <si>
    <t>Kannatus (%)</t>
  </si>
  <si>
    <t>Kuinka monessa näistä 40 maasta arvelet enemmistön vastaajista kannattavan maailmanlaajuisesti koordinoitua miljardööriveroa?</t>
  </si>
  <si>
    <t>Maat</t>
  </si>
  <si>
    <t>Näiden 40 maan vastaajissa oli edustettuna yhteensä 164 poliittista puoluetta.</t>
  </si>
  <si>
    <t>Kuinka monessa näistä puolueista arvelet enemmistön vastaajista kannattavan maailmanlaajuista miljardööriveroa?</t>
  </si>
  <si>
    <t>Poliittiset puolueet</t>
  </si>
  <si>
    <t>Kiitos vastaamisesta. Tässä tiedoksesi oikeat vastaukset:</t>
  </si>
  <si>
    <t>Kaiken kaikkiaan 70% vastaajista kannattaa veroa.</t>
  </si>
  <si>
    <t>40 maassa 40:stä enemmistö vastaajista kannattaa veroa.</t>
  </si>
  <si>
    <t>Kyselyssä edustetuista 164 puolueesta 161:ssä enemmistö vastaajista kannattaa tätä veroa.</t>
  </si>
  <si>
    <t>Varmistaaksesi, että luit nämä tiedot, napsauta oikeaa väittämää:</t>
  </si>
  <si>
    <t>20 maassa 40:stä enemmistö vastaajista kannattaa tätä veroa.</t>
  </si>
  <si>
    <t>Kyselyssä edustetuista 164 puolueesta 71:ssä enemmistö vastaajista kannattaa tätä veroa.</t>
  </si>
  <si>
    <t>30 maassa 40:stä enemmistö vastaajista kannattaa tätä veroa.</t>
  </si>
  <si>
    <t>Kerro, kuinka todennäkoisenä pidät tämän veron käyttöönottoa maailmanlaajuisesti seuraavan 10 vuoden aikana.</t>
  </si>
  <si>
    <t>0-20% todennäköisyys (erittäin epätodennäköistä)</t>
  </si>
  <si>
    <t>21-40% todennäköisyys (epätodennäköistä)</t>
  </si>
  <si>
    <t>41-60% todennäköisyys (lähes yhtä todennäköistä kuin epätodennäköistä)</t>
  </si>
  <si>
    <t>61-80% todennäköisyys (todennäköistä)</t>
  </si>
  <si>
    <t>81-100% todennäköisyys (erittäin todennäköistä)</t>
  </si>
  <si>
    <t>Haluaisimme sinun tekevän päätöksen, jolla on todellisia seurauksia neljälle henkilölle, jotka rekrytoitiin digitaalisen työnvälitysalustan kautta. Kukin näistä neljästä henkilöstä on ansainnut $10 yksittäisen työtehtävän tekemisestä.</t>
  </si>
  <si>
    <t>Kukin henkilö voi lahjoittaa osan tuloistaan tai kaikki tulonsa yhteiseen rahastoon:</t>
  </si>
  <si>
    <t>Kaikkia yhteiseen rahastoon lahjoitettuja tuloja kasvatetaan 50%:lla (kerrotaan 1,5:llä) ja sitten jaetaan tasan kaikkien näiden neljän henkilön kesken.</t>
  </si>
  <si>
    <t>Kunkin henkilön tulo on se, mitä he saavat yhteisestä rahastosta plus ne tulot, joita he eivät lahjoita rahastoon.</t>
  </si>
  <si>
    <t>Kaikkien neljän henkilön yhteiset kokonaistulot ovat suurimmat, jos heistä jokainen lahjoittaa kaikki tulonsa yhteiseen rahastoon. Yhden henkilön tulot ovat kuitenkin suurimmat, jos tämä henkilö ei lahjoita mitään, kun taas muut kolme henkilöä lahjoittavat kaikki tulonsa.</t>
  </si>
  <si>
    <t>Vahvista ennen jatkamista, että olet lukenut nämä tiedot huolellisesti.</t>
  </si>
  <si>
    <t>Kyllä, vahvistan lukeneeni tekstin huolellisesti</t>
  </si>
  <si>
    <t>Kysyimme jokaiselta näiltä neljältä henkilöltä erikseen ja nimettömänä, mitä he tekevät, jos heillä on vapaus valita, kuinka suuren osan tuloistaan he lahjoittavat yhteiseen rahastoon.</t>
  </si>
  <si>
    <t>Kaksi henkilöä päättää lahjoittaa kaikki tulonsa riippumatta siitä, kuinka paljon toiset henkilöt päättävät lahjoittaa.</t>
  </si>
  <si>
    <t>Kaksi henkilöä päättää, etteivät lahjoita mitään osaa tuloistaan riippumatta siitä, kuinka paljon toiset henkilöt päättävät lahjoittaa.</t>
  </si>
  <si>
    <t>Pyydämme sinua päättämään, pitäisikö näillä neljällä henkilöllä olla vapaus valita, kuinka paljon he lahjoittavat yhteiseen rahastoon, vai pitäisikö heidän kaikkien olla velvollisia lahjoittamaan kaikki tulonsa. Sinun täytyy valita seuraavista kahdesta vaihtoehdosta:</t>
  </si>
  <si>
    <t>Nämä neljä henkilöä voivat vapaasti valita, kuinka suuren osan tuloistaan he lahjoittavat yhteiseen rahastoon. Tässä tapauksessa kaksi henkilöä lahjoittaa kaikki tulonsa ($10) yhteiseen rahastoon, kun taas kaksi henkilöä ei lahjoita mitään ($0).</t>
  </si>
  <si>
    <t>Nämä neljä henkilöä eivät voi vapaasti valita, kuinka suuren osan tuloistaan he lahjoittavat yhteiseen rahastoon. Tässä tapauksessa kaikki neljä henkilöä ovat velvollisia lahjoittamaan kaikki tulonsa ($10).</t>
  </si>
  <si>
    <t>Ennen kuin teet päätöksen, seuraavalla sivulla selitetään tarkemmin, mitä kummassakin vaihtoehdossa tapahtuu.</t>
  </si>
  <si>
    <t>Tässä selitämme tarkemmin, mitä kummassakin vaihtoehdossa tapahtuisi.</t>
  </si>
  <si>
    <t>Vapaus valita</t>
  </si>
  <si>
    <t>Jos jokainen neljästä henkilöstä voi vapaasti valita, kuinka suuren osan tuloistaan hän lahjoittaa yhteiseen rahastoon, lopputulos on:</t>
  </si>
  <si>
    <t>Ne kaksi henkilöä, jotka lahjoittivat kaikki tulonsa, saavat kumpikin lopullista tuloa $7.5.</t>
  </si>
  <si>
    <t>Ne kaksi henkilöä, jotka eivät lahjoita mitään osaa tuloistaan, saavat kumpikin lopullista tuloa $17.5.</t>
  </si>
  <si>
    <t>Selitys: Kumpikin lahjoittaa $10 eikä kummallekaan jää ollenkaan tuloja. Kumpikin saa yhden neljäsosan eli $7.5 yhteisestä rahastosta, ja siten kumpikin saa lopullista tuloa $7.5.</t>
  </si>
  <si>
    <t>Selitys: Molemmat pitävät ansaitsemansa $10 ja saavat yhden neljäsosan eli $7.5 yhteisestä rahastosta, ja siten kumpikin saa lopullista tuloa $17.5.</t>
  </si>
  <si>
    <t>Velvollisuus lahjoittaa koskee vain kahta henkilöä</t>
  </si>
  <si>
    <t>Jos jokainen neljästä henkilöstä on velvollinen lahjoittamaan kaikki tulonsa yhteiseen rahastoon, lopputulos on:</t>
  </si>
  <si>
    <t>Jokainen neljästä henkilöstä saa lopullista tuloa $15.</t>
  </si>
  <si>
    <t>Sinä ja 99 muuta vastaajaa teette tämän päätöksen näiden neljän henkilön puolesta. Sadasta päätöksestä valitaan satunnaisesti yksi, joka pannaan täytäntöön.</t>
  </si>
  <si>
    <t>Pyydämme sinua nyt tekemään päätöksen näiden neljän henkilön puolesta. Merkitse päätöksesi:</t>
  </si>
  <si>
    <t>Kaksi henkilöistä päättää lahjoittaa kaikki tulonsa riippumatta siitä, kuinka paljon toiset henkilöt päättävät lahjoittaa.</t>
  </si>
  <si>
    <t>Kaksi henkilöistä päättää, etteivät lahjoita mitään osaa tuloistaan riippumatta siitä, kuinka paljon toiset henkilöt päättävät lahjoittaa.</t>
  </si>
  <si>
    <t>Pyydämme sinua päättämään, pitäisikö näillä neljällä henkilöllä olla vapaus valita, kuinka paljon he lahjoittavat yhteiseen rahastoon, vai pitäisikö heidän kaikkien olla velvollisia lahjoittamaan $5 tuloistaan. Sinun täytyy valita seuraavista kahdesta vaihtoehdosta:</t>
  </si>
  <si>
    <t>Jos jokainen henkilö on vapaa valitsemaan, kuinka paljon tuloistaan hän lahjoittaa yhteiseen rahastoon, lopputulos on:</t>
  </si>
  <si>
    <t>Jos jokainen neljästä henkilöstä on velvollinen lahjoittamaan $5 tuloistaan yhteiseen rahastoon, lopputulos on:</t>
  </si>
  <si>
    <t>Jokainen neljästä henkilöstä saa lopullista tuloa $12.5.</t>
  </si>
  <si>
    <t>Selitys: Jokainen henkilö pitää $5 tuloistaan ja saa neljäsosan eli $7.5 yhteisestä rahastosta, ja kukin siis saa lopullista tuloa $12.5.</t>
  </si>
  <si>
    <t>Nämä neljä henkilöä eivät voi vapaasti valita, kuinka suuren osan tuloistaan he lahjoittavat yhteiseen rahastoon. Tässä tapauksessa kaikki neljä henkilöä ovat velvollisia lahjoittamaan $5 tuloistaan.</t>
  </si>
  <si>
    <t>Kaikki neljä henkilöä päättävät, etteivät lahjoita mitään osaa tuloistaan riippumatta siitä, kuinka paljon toiset henkilöt päättävät lahjoittaa.</t>
  </si>
  <si>
    <t>Nämä neljä henkilöä voivat vapaasti valita, kuinka suuren osan tuloistaan he lahjoittavat yhteiseen rahastoon. Tässä tapauksessa kukaan näistä neljästä henkilöstä ei lahjoita mitään ($0).</t>
  </si>
  <si>
    <t>Jokainen neljästä henkilöstä saa lopullista tuloa $10.</t>
  </si>
  <si>
    <t>Selitys: Jokainen henkilö pitää $10 tuloistaan, mutta ei saa mitään yhteisestä rahastosta, ja saa siten lopullista tuloa $10.</t>
  </si>
  <si>
    <t>Selitys: Jokainen henkilö lahjoittaa $10 eikä kenellekään jää ollenkaan tuloja, mutta kukin saa neljäsosan eli $15 yhteisestä rahastosta, ja kukin siis saa lopullista tuloa $15.</t>
  </si>
  <si>
    <t>&lt;b&gt;Vapaus valita:&lt;\/b&gt; Nämä neljä henkilöä voivat vapaasti valita, kuinka suuren osan tuloistaan he lahjoittavat yhteiseen rahastoon. Tässä tapauksessa kukaan näistä neljästä henkilöstä ei lahjoita mitään ($0).</t>
  </si>
  <si>
    <t>Selitys: Jokainen henkilö pitää $10 tuloistaan, mutta ei saa mitään yhteisestä rahastosta, ja kukin saa siten lopullista tuloa $10.</t>
  </si>
  <si>
    <t>Jos jokainen näistä neljästä henkilöstä on velvollinen lahjoittamaan $5 tuloistaan, lopputulos on:</t>
  </si>
  <si>
    <t>Pyydämme sinua päättämään, kuinka suuren osan tuloistaan näiden neljän henkilön pitäisi olla velvollisia lahjoittamaan yhteiseen rahastoon. Sinun täytyy valita seuraavista kahdesta vaihtoehdosta:</t>
  </si>
  <si>
    <t>Näistä neljästä henkilöstä kaksi on velvollisia lahjoittamaan kaikki tulonsa ($10) yhteiseen rahastoon, kun taas kaksi muuta eivät kumpikaan ole velvollisia lahjoittamaan mitään ($0). Satunnainen arvonta ratkaisee, ketkä kaksi henkilöä ovat velvollisia lahjoittamaan kaikki tulonsa ja ketkä kaksi henkilöä eivät ole velvollisia lahjoittamaan mitään.</t>
  </si>
  <si>
    <t>Jokainen neljästä henkilöstä on velvollinen lahjoittamaan kaikki tulonsa ($10).</t>
  </si>
  <si>
    <t>Velvollisuus lahjoittaa koskee kaikkia henkilöitä</t>
  </si>
  <si>
    <t>Jos kaksi henkilöä ovat kukin velvollisia lahjoittamaan kaikki tulonsa yhteiseen rahastoon, kun taas toiset kaksi henkilöä eivät ole velvollisia lahjoittamaan mitään, lopputulos on:</t>
  </si>
  <si>
    <t>Velvollisuus lahjoittaa</t>
  </si>
  <si>
    <t>Jos kaikki neljä henkilöä ovat velvollisia lahjoittamaan kaikki tulonsa yhteiseen rahastoon, lopputulos on: &lt;br&gt;&lt;b&gt;-&amp;nbsp; Kaikki neljä henkilöä saavat kukin lopullista tuloa $15.</t>
  </si>
  <si>
    <t>Pyydämme nyt sinua kertomaan, minkä vaihtoehdon olisit valinnut näille neljälle henkilölle, jos se riippuisi sinusta:</t>
  </si>
  <si>
    <t>&lt;b&gt;Velvollisuus lahjoittaa koskee vain kahta henkilöä:&lt;\/b&gt; Näistä neljästä henkilöstä kaksi on velvollisia lahjoittamaan kaikki tulonsa ($10) yhteiseen rahastoon, kun taas kaksi muuta eivät kumpikaan ole velvollisia lahjoittamaan mitään ($0). Satunnainen arvonta ratkaisee, ketkä kaksi henkilöä ovat velvollisia lahjoittamaan kaikki tulonsa ja ketkä kaksi henkilöä eivät ole velvollisia lahjoittamaan mitään.</t>
  </si>
  <si>
    <t>&lt;b&gt;Velvollisuus lahjoittaa koskee kaikkia henkilöitä:&lt;\/b&gt; Jokainen näistä neljästä henkilöstä on velvollinen lahjoittamaan kaikki tulonsa ($10)</t>
  </si>
  <si>
    <t>Voisitko antaa lyhyen selityksen siitä, miksi teit tämän valinnan?</t>
  </si>
  <si>
    <t>Missä määrin olet samaa mieltä seuraavien väittämien kanssa?</t>
  </si>
  <si>
    <t>Tilanteissa, joissa oma etu on ristiriidassa ryhmän edun kanssa, suurin osa ihmisistä maassani valitsee sen, mikä on heidän oman etunsa mukaista.</t>
  </si>
  <si>
    <t>Hallituksen pitäisi käyttää verovaroja rahoittamaan julkishyödykkeitä, jotka hyödyttävät kaikkia.</t>
  </si>
  <si>
    <t>Yleisesti ottaen hallituksen tulisi rajoittaa yksilöllisiä valintoja, kun nuo valinnat johtavat epäreiluihin lopputuloksiin.</t>
  </si>
  <si>
    <t>Yleisesti ottaen hallituksen tulisi rajoittaa yksilöllisiä valintoja, kun nuo valinnat yhdessä johtavat tehottomaan lopputulokseen.</t>
  </si>
  <si>
    <t>Valinnanvapaus on yhteiskunnan tärkein arvo.</t>
  </si>
  <si>
    <t>Joskus ihmiset hyötyvät muiden rahoittamista tai tarjoamista asioista ilman, että ovat itse osallistuneet. Mikä on mielestäsi pääasiallinen syy tähän?</t>
  </si>
  <si>
    <t>Heillä ei ole tarvittavia resursseja osallistumiseen.</t>
  </si>
  <si>
    <t>He toimivat itsekkäästi maksimoidakseen oman hyötynsä.</t>
  </si>
  <si>
    <t>He uskovat, että monet muutkaan eivät osallistu.</t>
  </si>
  <si>
    <t>Muu syy</t>
  </si>
  <si>
    <t>Kuvittele seuraavanlainen tilanne:</t>
  </si>
  <si>
    <t>Saat tietää uuden ehdokkaan kanssa aiemmin työskenneeltä ystävältäsi, että tämä johtaja tunnetaan erittäin &lt;u&gt;moraalittomana&lt;\/u&gt; henkilönä. Rehellisyyden, oikeudenmukaisuuden ja luotettavuuden saralla tämän johtajan yleinen moraalinen luonne kuuluu ystäväsi mielestä &lt;u&gt;alimpaan 20%:iin&lt;\/u&gt; kaikista nykyisistä samanlaisten organisaatioiden johtajista.</t>
  </si>
  <si>
    <t>Saat tietää uuden ehdokkaan kanssa aikaisemmin työskenneeltä ystävältäsi, että tämä johtaja tunnetaan erittäin &lt;u&gt;moraalisena&lt;\/u&gt; henkilönä. Rehellisyyden, oikeudenmukaisuuden ja luotettavuuden saralla tämän johtajan yleinen moraalinen luonne kuuluu ystäväsi mielestä &lt;u&gt;ylimpään 20%:iin&lt;\/u&gt; kaikista nykyisistä samanlaisten organisaatioiden johtajista.&lt;\/div&gt;</t>
  </si>
  <si>
    <t>Saat tietää uuden ehdokkaan kanssa aikaisemmin työskenneeltä ystävältäsi, että tämä johtaja tunnetaan erittäin &lt;u&gt;epäpätevänä&lt;\/u&gt; henkilönä. Tietämyksen, älykkyyden ja tehokkuuden saralla tämän johtajan yleinen pätevyys kuuluu ystäväsi mielestä &lt;u&gt;alimpaan 20%:iin&lt;\/u&gt; kaikista nykyisistä samanlaisten organisaatioiden johtajista.</t>
  </si>
  <si>
    <t>Saat tietää uuden ehdokkaan kanssa aikaisemmin työskenneeltä ystävältäsi, että tämä johtaja tunnetaan erittäin &lt;u&gt;pätevänä&lt;\/u&gt; henkilönä. Tietämyksen, älykkyyden ja tehokkuuden saralla tämän johtajan yleinen pätevyys kuuluu ystäväsi mielestä &lt;u&gt;ylimpään 20%:iin&lt;\/u&gt; kaikista nykyisistä samanlaisten organisaatioiden johtajista.</t>
  </si>
  <si>
    <t>Pidät ystävääsi luotettavana lähteenä.</t>
  </si>
  <si>
    <t>Kun olet lukenut yllä olevan tekstin:</t>
  </si>
  <si>
    <t>Jatka seuraavalle sivulle vastaamaan muutamiin kysymyksiin tästä tilanteesta.</t>
  </si>
  <si>
    <t>Juuri lukemassasi työpaikkatilanteessa kuvasimme henkilöä, joka oli ehdokkaana uudeksi johtajaksi organisaatiossasi.</t>
  </si>
  <si>
    <t>Miten tätä henkilöä kuvailtiin?</t>
  </si>
  <si>
    <t>Hyvin moraalinen henkilö</t>
  </si>
  <si>
    <t>Hyvin epämoraalinen henkilö</t>
  </si>
  <si>
    <t>Tässä nimenomaisessa tilanteessa:</t>
  </si>
  <si>
    <t>Jos johtokunta palkkaisi tämän uuden johtajan, mitä mieltä olisit?</t>
  </si>
  <si>
    <t>Minä olisin:</t>
  </si>
  <si>
    <t>Aiempaa tyytymättömämpi töissä</t>
  </si>
  <si>
    <t>Ei muutosta</t>
  </si>
  <si>
    <t>Aiempaa tyytyväisempi töissä</t>
  </si>
  <si>
    <t>Yleisesti ottaen luottaisin työnantajaani:</t>
  </si>
  <si>
    <t>Aiempaa vähemmän</t>
  </si>
  <si>
    <t>Aiempaa enemmän</t>
  </si>
  <si>
    <t>Olisitko halukas luopumaan 5% palkankorotuksesta, jos se takaisi sen, että organisaatiosi EI palkkaisi näin huonoa johtajaa lähimmäksi esihenkilöksesi?</t>
  </si>
  <si>
    <t>En luopuisi palkankorotuksestani</t>
  </si>
  <si>
    <t>Luopuisin palkankorotuksestani</t>
  </si>
  <si>
    <t>Olisitko halukas luopumaan 5% palkankorotuksesta, jos se takaisi sen, että organisaatiosi palkkaisi näin hyvän johtajan lähimmäksi esihenkilöksesi?</t>
  </si>
  <si>
    <t>Hyvin pätevä henkilö</t>
  </si>
  <si>
    <t>Hyvin epäpätevä henkilö</t>
  </si>
  <si>
    <t>Usein käytetään termejä ”vasen” ja ”oikea”, kun halutaan kuvailla eroja poliittisissa näkemyksissä ja asenteissa.</t>
  </si>
  <si>
    <t>Yleisesti ottaen mihin kohtaan tällaista vasemmalta oikealle -asteikkoa asettaisit omat poliittiset näkemyksesi?</t>
  </si>
  <si>
    <t>Äärivasemmalla</t>
  </si>
  <si>
    <t>Keskellä</t>
  </si>
  <si>
    <t>Äärioikealla</t>
  </si>
  <si>
    <t>Kuinka kiinnostunut yleisesti ottaen olet politiikasta?</t>
  </si>
  <si>
    <t>En lainkaan kiinnostunut</t>
  </si>
  <si>
    <t>Jonkin verran kiinnostunut</t>
  </si>
  <si>
    <t>Erittäin kiinnostunut</t>
  </si>
  <si>
    <t>Kuinka usein yleisesti ottaen julkaiset &lt;em&gt;poliittisia mielipiteitäsi&lt;\/em&gt; sosiaalisessa mediassa?</t>
  </si>
  <si>
    <t>En koskaan</t>
  </si>
  <si>
    <t>En juuri koskaan</t>
  </si>
  <si>
    <t>Harvoin</t>
  </si>
  <si>
    <t>Joskus</t>
  </si>
  <si>
    <t>Usein</t>
  </si>
  <si>
    <t>Hyvin usein</t>
  </si>
  <si>
    <t>Jatkuvasti</t>
  </si>
  <si>
    <t>Missä määrin olet samaa tai eri mieltä seuraavien väittämien kanssa yleisesti ottaen?</t>
  </si>
  <si>
    <t>Demokratiassa voi olla ongelmia, mutta se on parempi kuin mikään muu hallitusmuoto tai poliittinen järjestelmä.</t>
  </si>
  <si>
    <t>Parasta maalleni olisi, että on vahva johtaja, joka saa asioita tehtyä ilman, että täytyy välittää vaaleista ja demokraattisista prosesseista.</t>
  </si>
  <si>
    <t>Jos sinun on aivan pakko valita sananvapauden suojelemisen ja misinformaation leviämisen estämisen välillä, kumpi on sinulle tärkeämpää? ”Misinformaatiolla” tarkoitamme väärää, epätarkkaa tai harhaanjohtavaa tietoa.</t>
  </si>
  <si>
    <t>Sananvapaus</t>
  </si>
  <si>
    <t>Misinformaation leviämisen estäminen</t>
  </si>
  <si>
    <t>Teet nyt kolme päätöstä, joihin liittyy suuria rahasummia. Kolmen satunnaisesti valitun kyselyyn osallistujan päätös toteutetaan heille itselleen ja toiselle kyselyyn osallistujalle. Päätöksiä vastaava korvaus maksetaan näille osallistujille järjestäjän kautta kolmen kuukauden kuluessa kyselystä.</t>
  </si>
  <si>
    <t>Kuvaus (lue huolellisesti):</t>
  </si>
  <si>
    <t>Sinut on yhdistetty toisen osallistujan kanssa.</t>
  </si>
  <si>
    <t>Sinulle annetaan $800. Toinen osallistuja saa $800.</t>
  </si>
  <si>
    <t>Toisella osallistujalla on mahdollisuus lähettää sinulle joko &lt;b&gt;$0, $100, tai $200&lt;\/b&gt; hänelle annetusta summasta ($800). Hän tietää, että hänen päätöksensä jälkeen sinulla on mahdollisuus &lt;b&gt;ottaa häneltä $600 saadaksesi $100 lisäsumman itsellesi.&lt;\/b&gt;</t>
  </si>
  <si>
    <t>Meitä kiinnostaa tietää, ottaisitko tämän $600 saadaksesi $100. Päätöksestäsi riippumatta saat pitää omat alkuperäiset $800 ja sen summan, jonka toinen osallistuja lähettää ($0, $100, tai $200).</t>
  </si>
  <si>
    <t>Meitä kiinnostaa tietää, ottaisitko tämän $600 saadaksesi $100. Päätöksestäsi riippumatta saat pitää omat alkuperäiset $600 ja sen summan, jonka toinen osallistuja lähettää ($0, $100, tai $200).</t>
  </si>
  <si>
    <t>Koska emme vielä tiedä toisen osallistujan päätöstä, kerro oma päätöksesi koskien jokaista mahdollista summaa, jonka hän voisi lähettää. Jos sinut valitaan, toisen osallistujan päätöstä vastaava päätöksesi pannaan täytäntöön. Päätöksesi ovat täysin anonyymejä, etkä ole enää tekemisissä tämän toisen osallistujan kanssa.</t>
  </si>
  <si>
    <t>Oleta, että toinen osallistuja &lt;b&gt;lähettää sinulle $0.&lt;\/b&gt; Ottaisitko häneltä $600 saadaksesi $100 lisäsumman itsellesi?</t>
  </si>
  <si>
    <t>Pidän asiat ennallaan (Sinä: $800, Hän: $800.)</t>
  </si>
  <si>
    <t>Otan $600 saadakseni $100 lisäsumman (Sinä: $900, Hän: $200).</t>
  </si>
  <si>
    <t>Oleta, että toinen osallistuja &lt;b&gt;lähettää sinulle $100.&lt;\/b&gt; Ottaisitko häneltä $600 saadaksesi $100 lisäsumman itsellesi?</t>
  </si>
  <si>
    <t>Pidän asiat ennallaan (Sinä: $900, Hän: $700.)</t>
  </si>
  <si>
    <t>Otan $600 saadakseni $100 lisäsumman (Sinä: $1000, Hän: $100).</t>
  </si>
  <si>
    <t>Oleta, että toinen osallistuja &lt;b&gt;lähettää sinulle $200.&lt;\/b&gt; Ottaisitko häneltä $600 saadaksesi $100 lisäsumman itsellesi?</t>
  </si>
  <si>
    <t>Pidän asiat ennallaan (Sinä: $1000, Hän: $600.)</t>
  </si>
  <si>
    <t>Otan $600 saadakseni $100 lisäsumman (Sinä: $1100, Hän: $0).</t>
  </si>
  <si>
    <t>Sinulle annetaan $600. Toinen osallistuja saa $1000.</t>
  </si>
  <si>
    <t>Toisella osallistujalla on mahdollisuus lähettää sinulle joko $0, $100, tai $200 hänelle annetusta summasta ($1000). Hän tietää, että hänen päätöksensä jälkeen sinulla on mahdollisuus &lt;b&gt;ottaa häneltä $600 saadaksesi $100 lisäsumman itsellesi.&lt;\/b&gt;</t>
  </si>
  <si>
    <t>Pidän asiat ennallaan (Sinä: $600, Hän: $1000.)</t>
  </si>
  <si>
    <t>Otan $600 saadakseni $100 lisäsumman (Sinä: $700, Hän: $400).</t>
  </si>
  <si>
    <t>Pidän asiat ennallaan (Sinä: $700, Hän: $900.)</t>
  </si>
  <si>
    <t>Otan $600 saadakseni $100 lisäsumman (Sinä: $800, Hän: $300).</t>
  </si>
  <si>
    <t>Olisin vihainen, jos toinen henkilö kieltäytyisi jakamasta resurssejaan.</t>
  </si>
  <si>
    <t>Minulle on tärkeää ylläpitää yhteiskunnallisen oikeudenmukaisuuden normeja.</t>
  </si>
  <si>
    <t>Tunnen joskus kateutta, kun toiset ihmiset saavat enemmän kuin minä.</t>
  </si>
  <si>
    <t>Tässä kyselyn osiossa haluaisimme sinun kuvittelevan &lt;b&gt;utopistisen yhteiskunnan tai maailman&lt;\/b&gt;.</t>
  </si>
  <si>
    <t>Utopistinen yhteiskunta tai maailma on &lt;b&gt;paras kuviteltavissa oleva tulevaisuus,&lt;\/b&gt; jota toivot tai kaipaat. Kuvaile ja selitä alle varatussa tilassa, millainen utopistinen yhteiskunta tai maailma mielestäsi olisi, ja mikä tekisi tästä utopistisesta yhteiskunnasta\/maailmasta parhaan mahdollisen tulevaisuuden, jonka voit kuvitella.</t>
  </si>
  <si>
    <t>Dystooppinen yhteiskunta tai maailma on &lt;b&gt;pahin kuviteltavissa oleva tulevaisuus,&lt;\/b&gt; jota kammoksut tai pelkäät. Kuvaile ja selitä alle varatussa tilassa, millainen dystooppinen yhteiskunta tai maailma mielestäsi olisi, ja mikä tekisi tästä dystooppisesta yhteiskunnasta\/maailmasta pahimman mahdollisen tulevaisuuden, jonka voit kuvitella.</t>
  </si>
  <si>
    <t>Tähän EI ole oikeita tai vääriä vastauksia: Meitä kiinnostavat SINUN AJATUKSESI siitä, millainen utopistinen yhteiskunta olisi.</t>
  </si>
  <si>
    <t>Tähän EI ole oikeita tai vääriä vastauksia: Meitä kiinnostavat SINUN AJATUKSESI siitä, millainen dystooppinen yhteiskunta olisi.</t>
  </si>
  <si>
    <t>Pysähdy hetkeksi miettimään ja &lt;b&gt;kuvaile utopiaasi muutamalla lauseella&lt;\/b&gt; ennen kuin jatkat eteenpäin.</t>
  </si>
  <si>
    <t>Pysähdy hetkeksi miettimään ja &lt;b&gt;kuvaile dystopiaasi muutamalla lauseella&lt;\/b&gt; ennen kuin jatkat eteenpäin.</t>
  </si>
  <si>
    <t>Missä määrin uskot omien tekojesi voivan vaikuttaa siihen, toteutuuko tällainen utopia vai ei?</t>
  </si>
  <si>
    <t>Missä määrin uskot yhteiskunnan poliittisten johtajien voivan vaikuttaa siihen, toteutuuko tällainen utopia vai ei?</t>
  </si>
  <si>
    <t>Missä määrin uskot omien tekojesi voivan vaikuttaa siihen, toteutuuko tällainen dystopia vai ei?</t>
  </si>
  <si>
    <t>Missä määrin uskot yhteiskunnan poliittisten johtajien voivan vaikuttaa siihen, toteutuuko tällainen dystopia vai ei?</t>
  </si>
  <si>
    <t>Tällä hetkellä minulla on mielikuva siitä, millaiselta ihanneyhteiskunta voisi näyttää.</t>
  </si>
  <si>
    <t>Juuri nyt mietin, millaisessa maailmassa haluaisin ihannetapauksessa elää.</t>
  </si>
  <si>
    <t>Tässä kyselyn osiossa haluaisimme sinun kuvittelevan &lt;b&gt;dystooppisen yhteiskunnan tai maailman&lt;\/b&gt;.</t>
  </si>
  <si>
    <t>Tällä hetkellä minulla on mielikuva siitä, millaiselta pahin kuviteltavissa oleva yhteiskunta voisi näyttää.</t>
  </si>
  <si>
    <t>Kiitos, että kuvittelit ja kirjoitit omasta ihanneyhteiskunnastasi tai -maailmastasi.</t>
  </si>
  <si>
    <t>Kuinka todennäköistä mielestäsi on, että tällainen utopia tulee koskaan toteutumaan?</t>
  </si>
  <si>
    <t>Kiitos, että kuvittelit ja kirjoitit omasta dystopiayhteiskunnastasi tai -maailmastasi.</t>
  </si>
  <si>
    <t>Kuinka todennäköistä mielestäsi on, että tällainen dystopia tulee koskaan toteutumaan?</t>
  </si>
  <si>
    <t>Missä määrin olet samaa mieltä alla olevien väittämien kanssa?</t>
  </si>
  <si>
    <t>Ei lainkaan</t>
  </si>
  <si>
    <t>Jonkin verran</t>
  </si>
  <si>
    <t>Erittäin paljon</t>
  </si>
  <si>
    <t>Vastaa alla oleviin jatkokysymyksiin.</t>
  </si>
  <si>
    <t>Erittäin epätodennäköistä</t>
  </si>
  <si>
    <t>Erittäin todennäköistä</t>
  </si>
  <si>
    <t>Juuri nyt mietin, millaisessa maailmassa vähiten haluaisin elää.</t>
  </si>
  <si>
    <t>Aina</t>
  </si>
  <si>
    <t>Kun vastasit aiempaan kysymykseemme siitä, missä määrin yhteiskunnan poliittiset johtajat voivat vaikuttaa siihen, toteutuuko dystopiasi vai ei:</t>
  </si>
  <si>
    <t>Kun vastasit aiempaan kysymykseemme siitä, missä määrin yhteiskunnan poliittiset johtajat voivat vaikuttaa siihen, toteutuuko sinun utopiasi vai ei:</t>
  </si>
  <si>
    <t>Mikäli et aiempaan kysymykseen vastatessasi ajatellut ketään tiettyä johtajaa, jätä tekstikenttä tyhjäksi ja jatka eteenpäin.</t>
  </si>
  <si>
    <t>Ajattelitko jotakuta tiettyä johtajaa? Mikäli ajattelit, kirjoita tämän johtajan nimi alla olevaan tekstikenttään.</t>
  </si>
  <si>
    <t>Johtajan nimi:</t>
  </si>
  <si>
    <t xml:space="preserve">Kiitos kyselyyn vastaamisesta! </t>
  </si>
  <si>
    <t xml:space="preserve">Jos sinulla on palautetta kyselystä kokonaisuutena, voit kirjoittaa huomautuksesi tähän. </t>
  </si>
  <si>
    <t>Ei:</t>
  </si>
  <si>
    <t>Kyllä:</t>
  </si>
  <si>
    <t>Et läpäissyt havainnointikykyä mittaavaa tarkistusta.</t>
  </si>
  <si>
    <t>Olemme laatineet kaksi vetoomusta—yhden veroa kannattavan ja toisen veroa vastustavan—ja pyydämme sinua allekirjoittamaan jommankumman vetoomuksista käyttäen nimikirjaimia, joita yleensä käytät itsestäsi. Allekirjoittaminen on täysin vapaaehtoista, mutta jos päätät tehdä sen, pyydämme sinua lukemaan läpi vetoomuksen tekstin huolellisesti. Raportoimme allekirjoitusten kokonaismäärän—sekä puolesta että vastaan—tiedotusvälineille. Jos haluat, voit myös kirjoittaa lyhyen viestin, jossa ilmaiset kannatuksesi tai vastustuksesi. Valikoidut vastaukset välitetään tiedotusvälineille.</t>
  </si>
  <si>
    <t>Toisessa tuoreessa akateemisessa tutkimuksessa kysyttiin lähes 45 000 ihmiseltä 40 maasta ympäri maailmaa, myös omasta maastasi, kannattaisivatko he tätä maailmanlaajuisesti koordinoitua miljardööriveroa.</t>
  </si>
  <si>
    <t>Työskentelet organisaatiossa, jossa nykyistä johtajaa pidetään melko neutraalina tai ”keskinkertaisena”. Ei erityisen hyvänä eikä erityisen huonona. Nyt johtokunta aikoo palkata hänen pitkäaikaiseksi korvaajakseen uuden johtajan, joka tulee myös olemaan sinun lähin esihenkilösi.</t>
  </si>
  <si>
    <t>Veuillez lire attentivement les informations suivantes.</t>
  </si>
  <si>
    <t>Veillez à consacrer suffisamment de temps à la lecture et à la compréhension des questions.</t>
  </si>
  <si>
    <t>Je comprends et je souhaite participer.</t>
  </si>
  <si>
    <t>Je ne souhaite pas participer.</t>
  </si>
  <si>
    <t>Veuillez fermer cette enquête.</t>
  </si>
  <si>
    <t>Réfrigérateur</t>
  </si>
  <si>
    <t>Chaise</t>
  </si>
  <si>
    <t>Vélo</t>
  </si>
  <si>
    <t>Grille-pain</t>
  </si>
  <si>
    <t>Masculin</t>
  </si>
  <si>
    <t>Féminin</t>
  </si>
  <si>
    <t>Non binaire \/ troisième genre</t>
  </si>
  <si>
    <t>Préfère ne pas répondre</t>
  </si>
  <si>
    <t>Quel est votre âge ?</t>
  </si>
  <si>
    <t>Enseignement primaire (moins de 7 ans)</t>
  </si>
  <si>
    <t>Enseignement secondaire inférieur - collège (7-10 ans)</t>
  </si>
  <si>
    <t>Enseignement secondaire supérieur - lycée (10-13 ans)</t>
  </si>
  <si>
    <t>Enseignement supérieur (13 ans et plus, par exemple université ou école supérieure)</t>
  </si>
  <si>
    <t>Autres raisons (veuillez préciser).</t>
  </si>
  <si>
    <t>Êtes-vous favorable ou opposé à cette politique ?</t>
  </si>
  <si>
    <t>Je ne comprends pas</t>
  </si>
  <si>
    <t>Un impôt sur les milliardaires coordonné au niveau mondial réduirait le pouvoir des plus riches dans la société.</t>
  </si>
  <si>
    <t>Je préférerais &lt;b&gt;garder les $100 pour moi.&lt;\/b&gt;</t>
  </si>
  <si>
    <t>Je ne veux pas faire don de mes gains ($0)</t>
  </si>
  <si>
    <t>Je souhaite faire don de la totalité de mes gains ($100)</t>
  </si>
  <si>
    <t>Don à un groupe de pression ($)</t>
  </si>
  <si>
    <t>Souhaitez-vous signer une pétition ?</t>
  </si>
  <si>
    <t>Détails de la proposition fiscale :</t>
  </si>
  <si>
    <t>Si vous souhaitez signer la pétition, veuillez écrire les initiales avec lesquelles vous souhaitez signer la pétition (par exemple, « AN »). Vous pouvez utiliser les initiales de votre choix.</t>
  </si>
  <si>
    <t>Si vous ne souhaitez pas signer la pétition, veuillez passer à la question suivante sans rien écrire dans la zone de texte.</t>
  </si>
  <si>
    <t>Nous sélectionnerons les messages qui seront joints à la lettre que nous enverrons au principal journal de votre pays.</t>
  </si>
  <si>
    <t>Lequel des énoncés suivants vous décrit le mieux :</t>
  </si>
  <si>
    <t>Une autre étude universitaire récente a demandé à près de 45 000 personnes dans 40 pays de toutes les régions du monde, y compris votre pays, si elles étaient favorables à cet impôt sur les milliardaires coordonné au niveau mondial.</t>
  </si>
  <si>
    <t>Soutien (%)</t>
  </si>
  <si>
    <t>Pays</t>
  </si>
  <si>
    <t>Dans les 40 pays, les personnes interrogées étaient issues de 164 partis politiques.</t>
  </si>
  <si>
    <t>Partis politiques</t>
  </si>
  <si>
    <t>Merci pour vos réponses. Pour votre information, les réponses correctes se trouvent ci-dessous :</t>
  </si>
  <si>
    <t>Veuillez indiquer dans quelle mesure vous pensez que cet impôt sera mis en œuvre au niveau mondial au cours des 10 prochaines années.</t>
  </si>
  <si>
    <t>0 à 20 % de probabilité (très peu probable)</t>
  </si>
  <si>
    <t>21-40 % de probabilité (peu probable)</t>
  </si>
  <si>
    <t>61-80 % de probabilité (probable)</t>
  </si>
  <si>
    <t>81-100 % de probabilité (très probable)</t>
  </si>
  <si>
    <t>Veuillez confirmer que vous avez lu attentivement ces informations avant de continuer.</t>
  </si>
  <si>
    <t>Oui, je confirme avoir lu attentivement le texte</t>
  </si>
  <si>
    <t>Nous expliquons ici plus en détail ce qui se passerait dans le cadre de chacune des deux alternatives.</t>
  </si>
  <si>
    <t>Libre choix</t>
  </si>
  <si>
    <t xml:space="preserve">Contribution obligatoire pour deux personnes seulement </t>
  </si>
  <si>
    <t>Nous vous demandons maintenant de prendre une décision pour ces quatre personnes. Veuillez indiquer votre décision :</t>
  </si>
  <si>
    <t>Si chacune des quatre personnes est tenue de verser $5 de ses revenus au fonds commun, le résultat sera le suivant :</t>
  </si>
  <si>
    <t>Nous expliquons ici plus en détail ce qui se passerait dans le cadre de chacune des deux alternatives.  </t>
  </si>
  <si>
    <t>Contribution obligatoire pour toutes les personnes</t>
  </si>
  <si>
    <t>Contribution obligatoire</t>
  </si>
  <si>
    <t>Pouvez-vous expliquer brièvement pourquoi vous avez fait ce choix ?</t>
  </si>
  <si>
    <t>Le gouvernement doit utiliser les recettes fiscales pour financer des biens publics qui profitent à tous.</t>
  </si>
  <si>
    <t>En général, le gouvernement devrait restreindre les choix individuels lorsque ces choix conduisent à des résultats injustes.</t>
  </si>
  <si>
    <t>En général, le gouvernement devrait restreindre les choix individuels lorsque ces choix conduisent collectivement à un résultat inefficace.</t>
  </si>
  <si>
    <t>La liberté de choix est la valeur la plus importante de la société.</t>
  </si>
  <si>
    <t>Autre</t>
  </si>
  <si>
    <t>Imaginez le scénario suivant :</t>
  </si>
  <si>
    <t>Après avoir lu le texte ci-dessus :</t>
  </si>
  <si>
    <t>Dans le scénario professionnel que vous venez de lire, nous avons décrit une personne qui était candidate à un nouveau poste de direction dans votre organisation.</t>
  </si>
  <si>
    <t>Comment cette personne était-elle été décrite ?</t>
  </si>
  <si>
    <t>Dans ce scénario spécifique :</t>
  </si>
  <si>
    <t>Je me sentirais :</t>
  </si>
  <si>
    <t>Aucune différence</t>
  </si>
  <si>
    <t>En général, je ferais confiance à mon employeur :</t>
  </si>
  <si>
    <t>Je ne sacrifierais pas mon augmentation de salaire</t>
  </si>
  <si>
    <t>Je sacrifierais mon augmentation de salaire</t>
  </si>
  <si>
    <t>Une personne très compétente</t>
  </si>
  <si>
    <t>Une personne très incompétente</t>
  </si>
  <si>
    <t>Extrême gauche</t>
  </si>
  <si>
    <t>Centre</t>
  </si>
  <si>
    <t>Extrême droite</t>
  </si>
  <si>
    <t>En général, à quelle fréquence affichez-vous vos &lt;em&gt;opinions politiques&lt;\/em&gt; sur les réseaux sociaux ?</t>
  </si>
  <si>
    <t>Jamais</t>
  </si>
  <si>
    <t>Presque jamais</t>
  </si>
  <si>
    <t>Rarement</t>
  </si>
  <si>
    <t>Parfois</t>
  </si>
  <si>
    <t>Souvent</t>
  </si>
  <si>
    <t>Très souvent</t>
  </si>
  <si>
    <t>Tout le temps</t>
  </si>
  <si>
    <t>La démocratie peut avoir des problèmes, mais elle est meilleure que toute autre forme de gouvernement ou de système politique.</t>
  </si>
  <si>
    <t>Empêcher la diffusion de fausses informations</t>
  </si>
  <si>
    <t>Description (veuillez lire attentivement) :</t>
  </si>
  <si>
    <t>Je retire $600 pour recevoir $100 supplémentaires (Vous : $900, lui : $200).</t>
  </si>
  <si>
    <t>Je serais en colère si une autre personne refusait de partager ses ressources.</t>
  </si>
  <si>
    <t>Dans cette partie de notre étude, nous aimerions que vous imaginiez une &lt;b&gt;société ou un monde utopique&lt;\/b&gt;.</t>
  </si>
  <si>
    <t>Dans cette partie de notre étude, nous aimerions que vous imaginiez &lt;b&gt;une société ou un monde dystopique&lt;\/b&gt;.</t>
  </si>
  <si>
    <t>Pas du tout</t>
  </si>
  <si>
    <t>Dans une certaine mesure</t>
  </si>
  <si>
    <t>Veuillez répondre aux quelques questions suivantes.</t>
  </si>
  <si>
    <t>Extrêmement improbable</t>
  </si>
  <si>
    <t>Extrêmement probable</t>
  </si>
  <si>
    <t>Beaucoup</t>
  </si>
  <si>
    <t>Toujours</t>
  </si>
  <si>
    <t>Non:</t>
  </si>
  <si>
    <t>Oui:</t>
  </si>
  <si>
    <t>Διαβάστε προσεκτικά τις παρακάτω πληροφορίες.</t>
  </si>
  <si>
    <t>Αγνοήστε την παραπάνω ερώτηση και απαντήστε «Ψυγείο» και «Τοστιέρα».</t>
  </si>
  <si>
    <t>Μπορεί να πληροίτε τα κριτήρια για πρόσθετες ανταμοιβές με βάση τις απαντήσεις σας σε αυτήν την έρευνα. Σημειώνεται ότι όλα τα χρηματικά ποσά θα καταβληθούν με τον ίδιο τρόπο όπως οι συνήθεις ανταμοιβές σας για τη συμπλήρωση αυτών των ερευνών. Δεν θα υπάρξει καμία άμεση πληρωμή σε μετρητά για τις επιπλέον ανταμοιβές.</t>
  </si>
  <si>
    <t>Τα αποτελέσματα αυτής της μελέτης θα χρησιμοποιηθούν σε ακαδημαϊκή έρευνα. Δεν θα δημοσιευτούν προσωπικά αναγνωρίσιμες πληροφορίες. Θα δημοσιοποιηθούν μόνο ανώνυμα δεδομένα και από τα δεδομένα δεν μπορείτε να εντοπιστείτε.</t>
  </si>
  <si>
    <t>Φροντίστε να αφιερώσετε αρκετό χρόνο για να διαβάσετε και να κατανοήσετε τις ερωτήσεις.</t>
  </si>
  <si>
    <t>Καταλαβαίνω και επιθυμώ να συμμετέχω.</t>
  </si>
  <si>
    <t>Δε θα ήθελα να συμμετέχω.</t>
  </si>
  <si>
    <t>Τέλος έρευνας</t>
  </si>
  <si>
    <t>Κλείστε αυτήν την έρευνα</t>
  </si>
  <si>
    <t>Για να βεβαιωθούμε ότι διαβάζετε προσεκτικά τις παρεχόμενες πληροφορίες, θέλουμε πρώτα να απαντήσετε σε μια απλή ερώτηση.</t>
  </si>
  <si>
    <t>Ποιο από τα παρακάτω είναι έπιπλο που το χρησιμοποιείτε για να κάθεστε σε τραπέζι;</t>
  </si>
  <si>
    <t>Ψυγείο</t>
  </si>
  <si>
    <t>Καρέκλα</t>
  </si>
  <si>
    <t>Ποδήλατο</t>
  </si>
  <si>
    <t>Τοστιέρα</t>
  </si>
  <si>
    <t>Ποιο είναι το φύλο σας;</t>
  </si>
  <si>
    <t>Άντρας</t>
  </si>
  <si>
    <t>Γυναίκα</t>
  </si>
  <si>
    <t>Μη δυαδικό ως προς το φύλο \/ τρίτο φύλο</t>
  </si>
  <si>
    <t>Προτιμώ να μην πω</t>
  </si>
  <si>
    <t>Πόσο χρονών είσαστε;</t>
  </si>
  <si>
    <t>Ποιο είναι το υψηλότερο μορφωτικό σας επίπεδο;</t>
  </si>
  <si>
    <t>Καμία επίσημη εκπαίδευση (0 έτη)</t>
  </si>
  <si>
    <t>Πρωτοβάθμια εκπαίδευση (λιγότερο από 7 έτη)</t>
  </si>
  <si>
    <t>Κατώτερη δευτεροβάθμια εκπαίδευση (7-10 έτη)</t>
  </si>
  <si>
    <t>Ανώτερη δευτεροβάθμια εκπαίδευση (10-13 έτη)</t>
  </si>
  <si>
    <t>Ανώτατη εκπαίδευση (13+ έτη, π.χ. πανεπιστήμιο ή κολέγιο)</t>
  </si>
  <si>
    <t>Εάν η ηλικία σας ήταν κάτω από τη νόμιμη ηλικία ψήφου εκείνη τη στιγμή, επιλέξτε τί θα κάνατε εάν δεν ήταν. Σας υπενθυμίζουμε ότι οι απαντήσεις σε αυτήν την έρευνα είναι ανώνυμες.</t>
  </si>
  <si>
    <t>Άλλοι λόγοι (διευκρινίστε).</t>
  </si>
  <si>
    <t>Δεν ψηφίζω</t>
  </si>
  <si>
    <t>Προτιμώ να μην απαντήσω</t>
  </si>
  <si>
    <t>Σας ευχαριστούμε. Θα προχωρήσουμε τώρα σε ένα νέο σετ ερωτήσεων πάνω σε ένα νέο θέμα.</t>
  </si>
  <si>
    <t>Διεθνείς οργανισμοί και κυβερνήσεις πρότειναν πρόσφατα έναν συντονισμένο φόρο που στοχεύει τα πλουσιότερα άτομα του κόσμου. Αυτός ο φόρος θα απαιτούσε από όσους έχουν περιουσία που ξεπερνά το 1 δισεκατομμύριο δολάρια ΗΠΑ, ή τα περίπου 3000 πλουσιότερα άτομα στον κόσμο, να πληρώνουν τουλάχιστον το 2% της περιουσίας τους σε φόρους κάθε χρόνο.</t>
  </si>
  <si>
    <t>Υποστηρίζετε ή αντιτίθεστε αυτήν την πολιτική;</t>
  </si>
  <si>
    <t>Υποστηρίζω έντονα</t>
  </si>
  <si>
    <t>Κάπως υποστηρίζω</t>
  </si>
  <si>
    <t>Ούτε υποστηρίζω ούτε αντιτίθεμαι</t>
  </si>
  <si>
    <t>Κάπως αντιτίθεμαι</t>
  </si>
  <si>
    <t>Αντιτίθεμαι έντονα</t>
  </si>
  <si>
    <t>Δεν καταλαβαίνω</t>
  </si>
  <si>
    <t>Σε ποιον βαθμό συμφωνείτε ή διαφωνείτε με την παρακάτω δήλωση:</t>
  </si>
  <si>
    <t>Ένας παγκοσμίως συντονισμένος φόρος δισεκατομμυριούχων θα βελτίωνε την οικονομική δικαιοσύνη.</t>
  </si>
  <si>
    <t>Ένας παγκοσμίως συντονισμένος φόρος δισεκατομμυριούχων θα μείωνε την εξουσία των πλουσιότερων στην κοινωνία.</t>
  </si>
  <si>
    <t>Ένας παγκοσμίως συντονισμένος φόρος δισεκατομμυριούχων θα αποδυνάμωνε την εθνική αυτονομία.</t>
  </si>
  <si>
    <t>Ένας παγκοσμίως συντονισμένος φόρος δισεκατομμυριούχων θα καθιστούσε την οικονομία λιγότερο αποτελεσματική.</t>
  </si>
  <si>
    <t>Διαφωνώ έντονα</t>
  </si>
  <si>
    <t>Διαφωνώ κάπως</t>
  </si>
  <si>
    <t>Ούτε συμφωνώ ούτε διαφωνώ</t>
  </si>
  <si>
    <t>Συμφωνώ κάπως</t>
  </si>
  <si>
    <t>Συμφωνώ έντονα</t>
  </si>
  <si>
    <t>Η πρόταση για έναν παγκοσμίως συντονισμένο φόρο δισεκατομμυριούχων συζητήθηκε πρόσφατα στα Ηνωμένα Έθνη, G7 και G20. Η πολιτική συζήτηση σχετικά με τον φόρο είναι αμφιλεγόμενη και αυτή η ακαδημαϊκή μελέτη στοχεύει να βοηθήσει τους υπεύθυνους χάραξης πολιτικής και το κοινό να κατανοήσουν καλύτερα το δημόσιο αίσθημα απέναντί ​​του. Τα κύρια ευρήματα της μελέτης θα κοινοποιηθούν σε ένα σημαντικό ειδησεογραφικό πρακτορείο στη χώρα σας.</t>
  </si>
  <si>
    <t>Μας ενδιαφέρει να μάθουμε εάν θα ήσασταν διατεθειμένοι να πληρώσετε για την υπεράσπιση είτε υπέρ είτε κατά του φόρου.</t>
  </si>
  <si>
    <t>Σας βάζουμε σε μια κλήρωση με μια μικρή πιθανότητα να κερδίσετε $100. Μπορείτε να επιλέξετε να χρησιμοποιήσετε κάποα (ή όλα) τα πιθανά σας κέρδη για να βοηθήσετε στη χρηματοδότηση μιας ομάδας υπεράσπισης που είναι είτε υπέρ είτε κατά του παγκοσμίως συντονισμένου φόρου δισεκατομμυριούχων. Οποιοδήποτε ποσό δεν δωρίσετε θα μεταβιβαστεί σε εσάς.</t>
  </si>
  <si>
    <t>Δηλώστε εάν θα ήσασταν διατεθειμένοι να δωρίσετε οποιαδήποτε από τα πιθανά κέρδη σας σε μια ομάδα υπεράσπισης που είτε είναι υπέρ είτε κατά του παγκοσμίως συντονισμένου φόρου δισεκατομμυριούχων.</t>
  </si>
  <si>
    <t>Πόσα από τα $100 θα ήσασταν διατεθειμένοι να δωρίσετε στην ομάδα υπεράσπισης που είναι &lt;b&gt;κατά&lt;\/b&gt; του παγκοσμίως συντονισμένου φόρου δισεκατομμυριούχων;</t>
  </si>
  <si>
    <t>Δεν θέλω να δωρίσω τίποτα από τα κέρδη μου ($0)</t>
  </si>
  <si>
    <t>Θέλω να δωρίσω όλα τα κέρδη μου ($100)</t>
  </si>
  <si>
    <t>Δωρεά στην ομαδα υπεράσπισης</t>
  </si>
  <si>
    <t>Πόσα από τα $100 θα ήσασταν διατεθειμένοι να δωρίσετε στην ομάδα υπεράσπισης &lt;b&gt;υπέρ&lt;\/b&gt; του παγκοσμίως συντονισμένου φόρου δισεκατομμυριούχων;</t>
  </si>
  <si>
    <t>Έχουμε ετοιμάσει δύο αιτήματα — ένα υπέρ και ένα κατά του φόρου — και σας προσκαλούμε να υπογράψετε οποιοδήποτε από τα δύο χρησιμοποιώντας τα αρχικά που προτιμάτε. Η υπογραφή είναι εντελώς εθελοντική, αλλά εάν επιλέξετε να το κάνετε, σας ζητάμε να διαβάσετε προσεκτικά το κείμενο του αιτήματος. Θα αναφέρουμε τον συνολικό αριθμό υπογραφών — τόσο υπέρ όσο και κατά — στα μέσα ενημέρωσης. Εάν θέλετε, μπορείτε επίσης να γράψετε ένα σύντομο μήνυμα εκφράζοντας την υποστήριξη ή την αντίθεσή σας, όπου επιλεγμένες απαντήσεις θα κοινοποιηθούν στα μέσα ενημέρωσης.</t>
  </si>
  <si>
    <t>Θέλετε να υπογράψετε ένα αίτημα;</t>
  </si>
  <si>
    <t>Θέλω να &lt;b&gt;διαβάσω και ενδεχομένως να υπογράψω ένα αίτημα υπέρ&lt;\/b&gt; του παγκοσμίως συντονισμένου φόρου δισεκατομμυριούχων.</t>
  </si>
  <si>
    <t>&lt;b&gt;Δεν θέλω να υπογράψω ένα αίτημα&lt;\/b&gt; σχετικά με τον παγκοσμίως συντονισμένο φόρο δισεκατομμυριούχων (μεταβείτε στο επόμενο μέρος της έρευνας).</t>
  </si>
  <si>
    <t>Θέλω να &lt;b&gt;διαβάσω και ενδεχομένως να υπογράψω ένα αίτημα κατά&lt;\/b&gt; του παγκοσμίως συντονισμένου φόρου δισεκατομμυριούχων</t>
  </si>
  <si>
    <t>Αίτημα κατά του παγκοσμίως συντονισμένου φόρου δισεκατομμυριούχων</t>
  </si>
  <si>
    <t>Αυτό το αίτημα αφορά στον προτεινόμενο παγκοσμίως συντονισμένο φόρο δισεκατομμυριούχων που συζητήθηκε πρόσφατα από τους G20 και τα Ηνωμένα Έθνη, ο οποίος θα εφαρμόζεται σε άτομα με καθαρό πλούτο που υπερβαίνει το 1 δισεκατομμύριο δολάρια.</t>
  </si>
  <si>
    <t>Λεπτομέρειες σχετικά με την πρόταση φορολογίας:</t>
  </si>
  <si>
    <t>Η πρόταση ζητά διεθνή συνεργασία σχετικά με ένα ελάχιστο ετήσιο φορολογικό όριο για τους δισεκατομμυριούχους σε δολάρια. Αυτό το φορολογικό όριο θα ορίζεται στο 2% του ατομικού πλούτου, ο οποίος θα αξιολογείται με διεθνώς συμφωνημένες μεθόδους. Ο φόρος θα εφαρμόζεται σε ένα ευρύ φάσμα περιουσιακών στοιχείων, συμπεριλαμβανομένων ακινήτων, εταιρικών μετοχών, επιχειρηματικών συμμετοχών και άλλων επενδύσεων υψηλής αξίας. Για την προώθηση της συνέπειας, θα σχεδιάζονται κοινά πρωτόκολλα, ώστε να ελαχιστοποιούνται οι αποκλίσεις στις αξιολογήσεις περιουσιακών στοιχείων.</t>
  </si>
  <si>
    <t>Κάθε χώρα θα είναι υπεύθυνη για την είσπραξη και την επιβολή του φόρου εντός της δικαιοδοσίας της, διασφαλίζοντας ότι οι πολίτες της με καθαρό πλούτο άνω του 1 δισεκατομμυρίου δολαρίων συνεισφέρουν τουλάχιστον 2% ετησίως. Τα φορολογικά έσοδα που εισπράττονται στο πλαίσιο αυτού του συστήματος θα παραμένουν εντός κάθε αντίστοιχης χώρας. Ο συντονισμός του φόρου θα απαιτήσει πρόσθετα νομικά πλαίσια, συστήματα παρακολούθησης και πρωτόκολλα διασυνοριακής επιβολής.</t>
  </si>
  <si>
    <t>Εμείς, οι υπογράφοντες, εκφράζουμε την αντίθεσή μας στον προτεινόμενο παγκοσμίως συντονισμένο φόρο δισεκατομμυριούχων.</t>
  </si>
  <si>
    <t>Εμείς, οι υπογράφοντες, εκφράζουμε την υποστήριξή μας στον προτεινόμενο παγκοσμίως συντονισμένο φόρο δισεκατομμυριούχων.</t>
  </si>
  <si>
    <t>Εάν θέλετε να υπογράψετε το αίτημα, παρακαλούμε γράψτε τα αρχικά με τα οποία θέλετε να υπογράψετε το αίτημα (για παράδειγμα, «ΑΝ»). Σημειώνεται ότι μπορείτε να χρησιμοποιήσετε οποιαδήποτε αρχικά προτιμάτε.</t>
  </si>
  <si>
    <t>Εάν υπογράψετε το αίτημα, θα έχετε την ευκαιρία να προσθέσετε μια εξατομικευμένη δήλωση που θα εξηγεί τους λόγους για τους οποίους είσαστε κατά της πολιτικής.</t>
  </si>
  <si>
    <t>Εάν δεν θέλετε να υπογράψετε την αίτημα, προχωρήστε στην επόμενη ερώτηση χωρίς να γράψετε τίποτα στο πλαίσιο κειμένου.</t>
  </si>
  <si>
    <t>Εάν θέλετε, μπορείτε να γράψετε ένα μήνυμα κατά του παγκοσμίως συντονισμένου φόρου δισεκατομμυριούχων παρακάτω.</t>
  </si>
  <si>
    <t>Θα επιλέξουμε μια σειρά από μηνύματα που θα επισυνάψουμε στην επιστολή που θα στείλουμε στην μεγαλύτερη εφημερίδα της χώρας σας.</t>
  </si>
  <si>
    <t>Αίτημα για την υποστήριξη του παγκοσμίως συντονισμένου φόρου δισεκατομμυριούχων</t>
  </si>
  <si>
    <t>Εάν υπογράψετε το αίτημα, θα έχετε την ευκαιρία να προσθέσετε μια εξατομικευμένη δήλωση που θα εξηγεί τους λόγους για τους οποίους υποστηρίζετε την πολιτική.</t>
  </si>
  <si>
    <t>Εάν θέλετε, μπορείτε να γράψετε ένα μήνυμα υπέρ του παγκοσμίως συντονισμένου φόρου δισεκατομμυριούχων παρακάτω.</t>
  </si>
  <si>
    <t>Ποιο από τα παρακάτω σας περιγράφει καλύτερα:</t>
  </si>
  <si>
    <t>Θα συμμετείχα σε μια διαμαρτυρία &lt;b&gt;υπέρ&lt;\/b&gt; του παγκοσμίως συντονισμένου φόρου δισεκατομμυριούχων.</t>
  </si>
  <si>
    <t>&lt;b&gt;Δεν θα συμμετείχα σε μια διαμαρτυρία&lt;\/b&gt; σχετικά με τον παγκοσμίως συντονισμένο φόρο δισεκατομμυριούχων.</t>
  </si>
  <si>
    <t>Θα συμμετείχα σε μια διαμαρτυρία &lt;b&gt;κατά&lt;\/b&gt; του παγκοσμίως συντονισμένου φόρου δισεκατομμυριούχων.</t>
  </si>
  <si>
    <t>Θα ήταν &lt;b&gt;πιθανότερο&lt;\/b&gt; να ψήφιζα ένα πολιτικό κόμμα, εάν υποστήριζε τον παγκοσμίως συντονισμένο φόρο δισεκατομμυριούχων.</t>
  </si>
  <si>
    <t>&lt;b&gt;Δεν θα άλλαζα την ψήφο μου&lt;\/b&gt; με βάση τη θέση ενός πολιτικού κόμματος σχετικά με τον παγκοσμίως συντονισμένο φόρο δισεκατομμυριούχων.</t>
  </si>
  <si>
    <t>Θα ήταν &lt;b&gt;λιγότερο πιθανό&lt;\/b&gt; να ψηφίσω ένα πολιτικό κόμμα, εάν υποστήριζε τον παγκοσμίως συντονισμένο φόρο δισεκατομμυριούχων.</t>
  </si>
  <si>
    <t>Θα έκανα αναρτήσεις στα μέσα κοινωνικής δικτύωσης που &lt;b&gt;προωθούν&lt;\/b&gt; τον παγκοσμίως συντονισμένο φόρο δισεκατομμυριούχων.</t>
  </si>
  <si>
    <t>&lt;b&gt;Δεν θα έκανα αναρτήσεις στα μέσα κοινωνικής δικτύωσης&lt;\/b&gt; σχετικά με τον παγκοσμίως συντονισμένο φόρο δισεκατομμυριούχων.</t>
  </si>
  <si>
    <t>Θα έκανα αναρτήσεις στα μέσα κοινωνικής δικτύωσης &lt;b&gt;κατά&lt;\/b&gt; του παγκοσμίως συντονισμένου φόρου δισεκατομμυριούχων.</t>
  </si>
  <si>
    <t>Σε μια άλλη πρόσφατη ακαδημαϊκή μελέτη ρωτήθηκαν σχεδόν 45.000 άτομα από 40 χώρες σε όλες τις περιοχές του κόσμου, συμπεριλαμβανομένης και της χώρας σας, σχετικά με το εάν υποστηρίζουν αυτόν τον παγκοσμίως συντονισμένο φόρο δισεκατομμυριούχων.</t>
  </si>
  <si>
    <t>Περισσότερες πληροφορίες</t>
  </si>
  <si>
    <t>Στην έρευνα συμμετείχαν 44.977 άτομα από τις ακόλουθες 40 χώρες: Αργεντινή, Αυστραλία, Αυστρία, Βραζιλία, Καναδάς, Κίνα, Κολομβία, Τσεχική Δημοκρατία, Φινλανδία, Γαλλία, Γερμανία, Ελλάδα, Ουγγαρία, Ινδία, Ινδονησία, Ιρλανδία, Ιταλία, Ιαπωνία, Μαλαισία, Μεξικό, Ολλανδία, Νέα Ζηλανδία, Νορβηγία, Πακιστάν, Φιλιππίνες, Πολωνία, Πορτογαλία, Ρουμανία, Σλοβακία, Νότια Αφρική, Νότια Κορέα, Ισπανία, Σουηδία, Ελβετία, Ταϊβάν, Ταϊλάνδη, Τουρκία, Ηνωμένο Βασίλειο, Ηνωμένες Πολιτείες Αμερικής και Βιετνάμ.</t>
  </si>
  <si>
    <t>Ποιο ποσοστό των ερωτηθέντων πιστεύετε ότι είναι υπέρ του παγκοσμίως συντονισμένου φόρου δισεκατομμυριούχων;</t>
  </si>
  <si>
    <t>Υποστήριξη (%)</t>
  </si>
  <si>
    <t>Σε πόσες από τις 40 χώρες πιστεύετε ότι η πλειοψηφία των ερωτηθέντων είναι υπέρ του παγκοσμίως συντονισμένου φόρου δισεκατομμυριούχων;</t>
  </si>
  <si>
    <t>Χώρες</t>
  </si>
  <si>
    <t>Σε 40 χώρες, οι ερωτηθέντες προέρχονταν από 164 πολιτικά κόμματα.</t>
  </si>
  <si>
    <t>Για πόσα από αυτά τα πολιτικά κόμματα πιστεύετε ότι η πλειοψηφία των ερωτηθέντων είναι υπέρ του παγκόσμιου φόρου δισεκατομμυριούχων;</t>
  </si>
  <si>
    <t>Πολιτικά κόμματα</t>
  </si>
  <si>
    <t>Σας ευχαριστούμε για την απάντησή σας. Προς ενημέρωσή σας, οι σωστές απαντήσεις είναι παρακάτω:</t>
  </si>
  <si>
    <t>Συνολικά, το 70% των ερωτηθέντων είναι υπέρ του φόρου.</t>
  </si>
  <si>
    <t>Στις 40 από τις 40 χώρες, η πλειοψηφία των ερωτηθέντων είναι υπέρ του φόρου.</t>
  </si>
  <si>
    <t>Στα 161 από τα 164 πολιτικά κόμματα που εκπροσωπούνται στη μελέτη, η πλειοψηφία των ερωτηθέντων είναι υπέρ του φόρου.</t>
  </si>
  <si>
    <t>Για να βεβαιωθείτε ότι διαβάσατε αυτές τις πληροφορίες, κάντε κλικ στη σωστή πρόταση παρακάτω:</t>
  </si>
  <si>
    <t>Στις 20 από τις 40 χώρες, η πλειοψηφία των ερωτηθέντων είναι υπέρ του φόρου.</t>
  </si>
  <si>
    <t>Στα 71 από τα 164 πολιτικά κόμματα που εκπροσωπούνται στη μελέτη, η πλειοψηφία των ερωτηθέντων είναι υπέρ του φόρου.</t>
  </si>
  <si>
    <t>Στις 30 από τις 40 χώρες, η πλειοψηφία των ερωτηθέντων είναι υπέρ του φόρου.</t>
  </si>
  <si>
    <t>Δηλώστε πόσο πιθανό πιστεύετε ότι είναι να εφαρμοστεί αυτός ο φόρος παγκοσμίως μέσα στα επόμενα 10 χρόνια.</t>
  </si>
  <si>
    <t>0-20% πιθανότητα (πολύ απίθανο)</t>
  </si>
  <si>
    <t>21-40% πιθανότητα (απίθανο)</t>
  </si>
  <si>
    <t>41-60% πιθανότητα (περίπου τόσο πιθανό όσο και απίθανο)</t>
  </si>
  <si>
    <t>61-80% πιθανότητα (πιθανό)</t>
  </si>
  <si>
    <t>81-100% πιθανότητα (πολύ πιθανό)</t>
  </si>
  <si>
    <t>Θα θέλαμε να λάβετε μια απόφαση που θα έχει πραγματικές συνέπειες για τέσσερα άτομα που προσλήφθηκαν μέσω μιας διαδικτυακής αγοράς εργασίας. Κάθε ένα από αυτά τα τέσσερα άτομα έχει κερδίσει $10 για την ολοκλήρωση μιας ατομικής εργασίας.</t>
  </si>
  <si>
    <t>Κάθε άτομο μπορεί να συνεισφέρει μέρος ή όλα τα κέρδη του σε ένα κοινό ταμείο:</t>
  </si>
  <si>
    <t>Οποιαδήποτε κέρδη που εισφέρονται στο κοινό ταμείο αυξάνονται κατά 50% (πολλαπλασιαζόμενα επί 1,5) και στη συνέχεια κατανέμονται ισόποσα μεταξύ των τεσσάρων ατόμων.</t>
  </si>
  <si>
    <t>Το εισόδημα κάθε ατόμου προκύπτει από τα ποσά που λαμβάνει από το κοινό ταμείο συν τυχόν κέρδη που δεν συνεισφέρει.</t>
  </si>
  <si>
    <t>Το συνολικό εισόδημα των τεσσάρων ατόμων είναι υψηλότερο εάν το καθένα από αυτά συνεισφέρει όλα τα κέρδη του στο κοινό ταμείο. Ωστόσο, το εισόδημα ενός ατόμου είναι υψηλότερο, εάν το άτομο αυτό δεν συνεισφέρει τίποτα, ενώ τα άλλα τρία άτομα συνεισφέρουν όλα τα κέρδη τους.</t>
  </si>
  <si>
    <t>Επιβεβαιώστε ότι έχετε διαβάσει προσεκτικά αυτές τις πληροφορίες πριν συνεχίσετε.</t>
  </si>
  <si>
    <t>Ναι, επιβεβαιώνω ότι διάβασα προσεκτικά το κείμενο</t>
  </si>
  <si>
    <t>Ρωτήσαμε καθένα από τα τέσσερα άτομα ανεξάρτητα και ανώνυμα τί θα έκαναν εάν είχαν την ελευθερία να επιλέξουν πόσο από τα κέρδη τους θα συνεισφέρουν στο κοινό ταμείο.</t>
  </si>
  <si>
    <t>Δύο από τα άτομα θα επιλέξουν να συνεισφέρουν όλα τα κέρδη τους, ανεξάρτητα από το πόσο επιλέγουν να συνεισφέρουν τα άλλα άτομα.</t>
  </si>
  <si>
    <t>Δύο από τα άτομα θα επιλέξουν να μην συνεισφέρουν τίποτα από τα κέρδη τους, ανεξάρτητα από το πόσο επιλέγουν να συνεισφέρουν τα άλλα άτομα.</t>
  </si>
  <si>
    <t>Θα σας ζητήσουμε να αποφασίσετε, εάν τα τέσσερα άτομα θα πρέπει να έχουν την ελευθερία να επιλέξουν το ποσό που θα συνεισφέρουν στο κοινό ταμείο ή εάν το καθένα θα πρέπει να συνεισφέρει όλα τα κέρδη του. Πρέπει να επιλέξετε μεταξύ των ακόλουθων δύο εναλλακτικών λύσεων:</t>
  </si>
  <si>
    <t>Τα τέσσερα άτομα είναι ελεύθερα να επιλέξουν το ποσό των κερδών τους που θα συνεισφέρουν στο κοινό ταμείο. Σε αυτήν την περίπτωση, δύο άτομα συνεισφέρουν όλα τα κέρδη τους ($10) στο κοινό ταμείο και δύο άτομα δεν συνεισφέρουν τίποτα ($0).</t>
  </si>
  <si>
    <t>Τα τέσσερα άτομα δεν είναι ελεύθερα να επιλέξουν το ποσό των κερδών τους που θα συνεισφέρουν στο κοινό ταμείο. Σε αυτήν την περίπτωση, καθένα από τα τέσσερα άτομα υποχρεούται να συνεισφέρει όλα τα κέρδη του ($10).</t>
  </si>
  <si>
    <t>Πριν πάρετε την απόφασή σας, η επόμενη οθόνη θα εξηγήσει με περισσότερες λεπτομέρειες τί συμβαίνει με κάθε μία από τις δύο εναλλακτικές λύσεις.</t>
  </si>
  <si>
    <t>Εδώ εξηγούμε με περισσότερες λεπτομέρειες τί θα συμβεί με κάθε μία από τις δύο εναλλακτικές λύσεις.</t>
  </si>
  <si>
    <t>Ελευθερία επιλογής</t>
  </si>
  <si>
    <t>Εάν καθένα από τα τέσσερα άτομα είναι ελεύθερο να επιλέξει πόσο από τα κέρδη του θα συνεισφέρει στο κοινό ταμείο, το αποτέλεσμα θα είναι:</t>
  </si>
  <si>
    <t>Απαιτείται συνεισφορά μόνο για δύο άτομα</t>
  </si>
  <si>
    <t>Εάν καθένα από τα τέσσερα άτομα υποχρεούται να συνεισφέρει όλα τα κέρδη του στο κοινό ταμείο, το αποτέλεσμα θα είναι:</t>
  </si>
  <si>
    <t>Τα τέσσερα άτομα καταλήγουν με εισόδημα $15 το καθένα.</t>
  </si>
  <si>
    <t>Εσείς και 99 άλλοι ερωτηθέντες θα λάβετε αυτήν την απόφαση για τα τέσσερα άτομα. Μία από τις 100 αποφάσεις θα επιλεγεί τυχαία και θα εφαρμοστεί.</t>
  </si>
  <si>
    <t>Σας ζητάμε τώρα να πάρετε μια απόφαση για αυτά τα τέσσερα άτομα. Σημειώστε την απόφασή σας:</t>
  </si>
  <si>
    <t>Θα σας ζητήσουμε να αποφασίσετε εάν τα τέσσερα άτομα θα πρέπει να έχουν την ελευθερία να επιλέξουν το ποσό που θα συνεισφέρουν στο κοινό ταμείο ή εάν ο καθένας θα πρέπει να συνεισφέρει $5 από τα κέρδη του. Πρέπει να επιλέξετε μεταξύ των ακόλουθων δύο εναλλακτικών επιλογών:</t>
  </si>
  <si>
    <t>Εάν κάθε άτομο είναι ελεύθερο να επιλέξει πόσο από τα κέρδη του θα συνεισφέρει στο κοινό ταμείο, το αποτέλεσμα θα είναι:</t>
  </si>
  <si>
    <t>Εάν καθένα από τα τέσσερα άτομα υποχρεούται να συνεισφέρει $5 από τα κέρδη του στο κοινό ταμείο, το αποτέλεσμα θα είναι:</t>
  </si>
  <si>
    <t>Τα τέσσερα άτομα δεν είναι ελεύθερα να επιλέξουν το ποσό των κερδών τους που θα συνεισφέρουν στο κοινό ταμείο. Σε αυτήν την περίπτωση, καθένα από τα τέσσερα άτομα υποχρεούται να συνεισφέρει $5 από τα κέρδη του.</t>
  </si>
  <si>
    <t>Και τα τέσσερα άτομα θα επιλέξουν να μην συνεισφέρουν τίποτα από τα κέρδη τους, ανεξάρτητα από το πόσο επιλέγουν να συνεισφέρουν τα άλλα άτομα.</t>
  </si>
  <si>
    <t>Θα σας ζητήσουμε να αποφασίσετε εάν τα τέσσερα άτομα θα πρέπει να έχουν την ελευθερία να επιλέξουν το ποσό που θα συνεισφέρουν στο κοινό ταμείο ή εάν το καθένα θα πρέπει να συνεισφέρει όλα τα κέρδη του. Πρέπει να επιλέξετε μεταξύ των ακόλουθων δύο εναλλακτικών λύσεων:</t>
  </si>
  <si>
    <t>Τα τέσσερα άτομα είναι ελεύθερα να επιλέξουν το ποσό των κερδών τους που θα συνεισφέρουν στο κοινό ταμείο. Σε αυτήν την περίπτωση, καθένα από τα τέσσερα άτομα δεν συνεισφέρει τίποτα ($0).</t>
  </si>
  <si>
    <t>Τα τέσσερα άτομα καταλήγουν με εισόδημα $10 το καθένα.</t>
  </si>
  <si>
    <t>Εξήγηση: κάθε άτομο κρατάει $10 από τα κέρδη του, αλλά δεν λαμβάνει τίποτα από το κοινό ταμείο και έτσι ο καθένας καταλήγει με $10.</t>
  </si>
  <si>
    <t>Εξήγηση: κάθε άτομο συνεισφέρει $10 και δεν του απομένουν κέρδη, αλλά λαμβάνει το ένα τέταρτο του κοινού κεφαλαίου, το οποίο είναι $15, και έτσι ο καθένας καταλήγει με $15.</t>
  </si>
  <si>
    <t>&lt;b&gt;Ελευθερία επιλογής:&lt;\/b&gt; τα τέσσερα άτομα είναι ελεύθερα να επιλέξουν το ποσό των κερδών τους που θα συνεισφέρουν στο κοινό ταμείο. Σε αυτήν την περίπτωση, καθένα από τα τέσσερα άτομα δεν συνεισφέρει τίποτα ($0).</t>
  </si>
  <si>
    <t>Εάν καθένα από τα τέσσερα άτομα υποχρεούται να συνεισφέρει $5 από τα κέρδη του, το αποτέλεσμα θα είναι:</t>
  </si>
  <si>
    <t>Θα σας ζητήσουμε να αποφασίσετε ποιο ποσοστό από τα κέρδη τους θα πρέπει να συνεισφέρουν τα τέσσερα άτομα στο κοινό ταμείο. Πρέπει να επιλέξετε μεταξύ των ακόλουθων δύο εναλλακτικών λύσεων:</t>
  </si>
  <si>
    <t>Δύο από τα τέσσερα άτομα υποχρεούνται να συνεισφέρουν όλα τα κέρδη τους ($10) στο κοινό ταμείο και δύο άτομα υποχρεούνται να μην συνεισφέρουν τίποτα ($0). Μια τυχαία κλήρωση καθορίζει ποια δύο άτομα υποχρεούνται να συνεισφέρουν όλα τα κέρδη τους και ποια δύο άτομα υποχρεούνται να μην συνεισφέρουν τίποτα.</t>
  </si>
  <si>
    <t>Κάθε ένα από τα τέσσερα άτομα υποχρεούται να συνεισφέρει όλα τα κέρδη του ($10).</t>
  </si>
  <si>
    <t>Υποχρεωτική εισφορά για όλα τα άτομα</t>
  </si>
  <si>
    <t>Εάν δύο άτομα υποχρεούνται να συνεισφέρουν όλα τα κέρδη τους στο κοινό ταμείο, ενώ τα άλλα δύο άτομα υποχρεούνται να μην συνεισφέρουν τίποτα, το αποτέλεσμα θα είναι:</t>
  </si>
  <si>
    <t>Υποχρεωτική εισφορά</t>
  </si>
  <si>
    <t>Εάν καθένα από τα τέσσερα άτομα υποχρεωθεί να συνεισφέρει όλα τα κέρδη του στο κοινό ταμείο, το αποτέλεσμα θα είναι: &lt;br&gt;&lt;b&gt;-&amp;nbsp; κάθε ένα από τα τέσσερα άτομα καταλήγει με εισόδημα $15.</t>
  </si>
  <si>
    <t>Εξήγηση: ο καθένας συνεισφέρει $10  και δεν του απομένουν κέρδη, αλλά λαμβάνει το ένα τέταρτο του κοινού κεφαλαίου, το οποίο είναι $15, και έτσι ο καθένας καταλήγει με $15.</t>
  </si>
  <si>
    <t>Σας ζητάμε τώρα να υποδείξετε ποια εναλλακτική λύση θα είχατε επιλέξει για αυτά τα τέσσερα άτομα, εάν ήταν δική σας επιλογή:</t>
  </si>
  <si>
    <t>&lt;b&gt;Απαιτούμενη συνεισφορά μόνο για δύο άτομα:&lt;\/b&gt; δύο από τα τέσσερα άτομα υποχρεούνται να συνεισφέρουν όλα τα κέρδη τους ($10) στο κοινό ταμείο και δύο άτομα υποχρεούνται να μην συνεισφέρουν τίποτα ($0). Μια τυχαία κλήρωση καθορίζει ποια δύο άτομα υποχρεούνται να συνεισφέρουν όλα τα κέρδη τους και ποια δύο άτομα υποχρεούνται να μην συνεισφέρουν τίποτα.</t>
  </si>
  <si>
    <t>&lt;b&gt;Απαιτούμενη συνεισφορά για όλα τα άτομα:&lt;\/b&gt; κάθε ένα από τα τέσσερα άτομα υποχρεούται να συνεισφέρει όλα τα κέρδη του ($10)</t>
  </si>
  <si>
    <t>Μπορείτε να δώσετε μια σύντομη εξήγηση ως προς την αιτία της επιλογής;</t>
  </si>
  <si>
    <t>Σε ποιο βαθμό συμφωνείτε με τις ακόλουθες δηλώσεις;</t>
  </si>
  <si>
    <t>Σε καταστάσεις όπου το προσωπικό συμφέρον συγκρούεται με αυτό που είναι καλύτερο για την ομάδα, οι περισσότεροι άνθρωποι στη χώρα μου επιλέγουν αυτό που είναι προς το δικό τους όφελος.</t>
  </si>
  <si>
    <t>Η κυβέρνηση θα πρέπει να χρησιμοποιεί τα φορολογικά έσοδα για τη χρηματοδότηση δημόσιων αγαθών που ωφελούν όλους.</t>
  </si>
  <si>
    <t>Γενικά, η κυβέρνηση θα πρέπει να περιορίζει τις ατομικές επιλογές όταν αυτές οι επιλογές οδηγούν σε άδικα αποτελέσματα.</t>
  </si>
  <si>
    <t>Γενικά, η κυβέρνηση θα πρέπει να περιορίζει τις ατομικές επιλογές όταν αυτές οι επιλογές συλλογικά οδηγούν σε ένα αναποτελεσματικό αποτέλεσμα.</t>
  </si>
  <si>
    <t>Η ελευθερία επιλογής είναι η πιο σημαντική αξία στην κοινωνία.</t>
  </si>
  <si>
    <t>Μερικές φορές, οι άνθρωποι επωφελούνται από πράγματα που χρηματοδοτούνται ή παρέχονται από άλλους χωρίς να συνεισφέρουν οι ίδιοι. Ποιος πιστεύετε ότι είναι ο κύριος λόγος για αυτό;</t>
  </si>
  <si>
    <t>Δεν έχουν τους απαραίτητους πόρους για να συνεισφέρουν.</t>
  </si>
  <si>
    <t>Ενεργούν εγωιστικά για να μεγιστοποιήσουν το δικό τους όφελος</t>
  </si>
  <si>
    <t>Πιστεύουν ότι πολλοί άλλοι επίσης δεν συνεισφέρουν.</t>
  </si>
  <si>
    <t>Άλλο</t>
  </si>
  <si>
    <t>Φανταστείτε το εξής σενάριο:</t>
  </si>
  <si>
    <t>Εργάζεστε σε έναν οργανισμό όπου ο τρέχων ηγέτης θεωρείται μάλλον ουδέτερος ή «μέτριος»: ούτε ιδιαίτερα καλός, ούτε ιδιαίτερα κακός. Σε αυτό το σημείο, το διοικητικό συμβούλιο σχεδιάζει να προσλάβει έναν νέο ηγέτη ως μακροπρόθεσμο αντικαταστάτη, ο οποίος θα είναι και ο στενότερος προϊστάμενός σας.</t>
  </si>
  <si>
    <t>Ενώ μιλάτε με έναν φίλο που έχει συνεργαστεί στο παρελθόν με τον νέο υποψήφιο, μαθαίνετε ότι αυτός ο ηγέτης είναι γνωστός ως ένα πολύ &lt;u&gt;ανήθικο&lt;\/u&gt; άτομο. Συγκεκριμένα, όσον αφορά την ειλικρίνεια, τη δικαιοσύνη και την αξιοπιστία, ο φίλος σας θα τοποθετούσε τον γενικό ηθικό χαρακτήρα αυτού του ηγέτη στο &lt;u&gt;κατώτατο 20%&lt;\/u&gt; των σημερινών ηγετών σε παρόμοιους οργανισμούς.</t>
  </si>
  <si>
    <t>Ενώ μιλάτε με έναν φίλο που έχει συνεργαστεί στο παρελθόν με τον νέο υποψήφιο, μαθαίνετε ότι αυτός ο ηγέτης είναι γνωστός ως ένα πολύ &lt;u&gt;ηθικό&lt;\/u&gt; άτομο. Συγκεκριμένα, όσον αφορά την ειλικρίνεια, τη δικαιοσύνη και την αξιοπιστία, ο φίλος σας θα τοποθετούσε τον γενικό ηθικό χαρακτήρα αυτού του ηγέτη στο &lt;u&gt;κορυφαίο 20%&lt;\/u&gt; των σημερινών ηγετών σε παρόμοιους οργανισμούς.&lt;\/div&gt;</t>
  </si>
  <si>
    <t>Ενώ μιλάτε με έναν φίλο που έχει συνεργαστεί στο παρελθόν με τον νέο υποψήφιο, μαθαίνετε ότι αυτός ο ηγέτης είναι γνωστός ως ένα πολύ &lt;u&gt;ανίκανο&lt;\/u&gt; άτομο. Συγκεκριμένα, όσον αφορά τις γνώσεις, την ευφυΐα και την αποτελεσματικότητα, ο φίλος σας θα τοποθετούσε τη γενική ικανότητα αυτού του ηγέτη στο &lt;u&gt;κατώτατο 20%&lt;\/u&gt; των τρεχόντων ηγετών σε παρόμοιους οργανισμούς.</t>
  </si>
  <si>
    <t>Ενώ μιλάτε με έναν φίλο που έχει συνεργαστεί στο παρελθόν με τον νέο υποψήφιο, μαθαίνετε ότι αυτός ο ηγέτης είναι γνωστός ως ένα πολύ &lt;u&gt;ικανό&lt;\/u&gt; άτομο. Συγκεκριμένα, όσον αφορά τις γνώσεις, την ευφυΐα και την αποτελεσματικότητα, ο φίλος σας θα κατατάξει τη γενική ικανότητα αυτού του ηγέτη στο &lt;u&gt;κορυφαίο 20%&lt;\/u&gt; των τρεχόντων ηγετών σε παρόμοιους οργανισμούς.</t>
  </si>
  <si>
    <t>Θεωρείτε τον φίλο σας αξιόπιστη πηγή.</t>
  </si>
  <si>
    <t>Όταν διαβάσετε το παραπάνω κείμενο:</t>
  </si>
  <si>
    <t>Προχωρήστε στην επόμενη οθόνη για να απαντήσετε σε μερικές ερωτήσεις σχετικά με αυτό το σενάριο.</t>
  </si>
  <si>
    <t>Στο σενάριο του χώρου εργασίας που μόλις διαβάσατε, περιγράψαμε ένα άτομο που ήταν υποψήφιο για μια νέα ηγετική θέση στον οργανισμό σας.</t>
  </si>
  <si>
    <t>Πώς περιγράφηκε αυτό το άτομο;</t>
  </si>
  <si>
    <t>Ένα πολύ ηθικό άτομο</t>
  </si>
  <si>
    <t>Ένα πολύ ανήθικο άτομο</t>
  </si>
  <si>
    <t>Σε αυτό το συγκεκριμένο σενάριο:</t>
  </si>
  <si>
    <t>Εάν το διοικητικό συμβούλιο αποφάσιζε να προσλάβει αυτόν τον νέο ηγέτη, πώς θα σας φαινόταν;</t>
  </si>
  <si>
    <t>Θα ένιωθα:</t>
  </si>
  <si>
    <t>Λιγότερη χαρά στην εργασία από πριν</t>
  </si>
  <si>
    <t>Καμία διαφορά</t>
  </si>
  <si>
    <t>Περισσότερη χαρά στην εργασία από πριν</t>
  </si>
  <si>
    <t>Γενικά, θα εμπιστευόμουν τον εργοδότη μου:</t>
  </si>
  <si>
    <t>Λιγότερο από πριν</t>
  </si>
  <si>
    <t>Περισσότερο από πριν</t>
  </si>
  <si>
    <t>Θα ήσασταν διατεθειμένοι να θυσιάσετε μια αύξηση 5% του μισθού σας, εάν αυτό αποτελούσε εγγύηση ότι ο οργανισμός σας ΔΕΝ θα προσλάμβανε έναν τόσο κακό ηγέτη ως τον πλησιέστερο προϊστάμενό σας;</t>
  </si>
  <si>
    <t>Δεν θα θυσίαζα την αύξηση του μισθού μου</t>
  </si>
  <si>
    <t>Θα θυσίαζα την αύξηση του μισθού μου</t>
  </si>
  <si>
    <t>Θα ήσασταν διατεθειμένοι να θυσιάσετε μια αύξηση 5% του μισθού σας, εάν αυτό αποτελούσε εγγύηση ότι ο οργανισμός σας θα προσλάμβανε έναν τόσο καλό ηγέτη ως τον πλησιέστερο προϊστάμενό σας;</t>
  </si>
  <si>
    <t>Ένα πολύ ικανό άτομο</t>
  </si>
  <si>
    <t>Ένα πολύ ανίκανο άτομο</t>
  </si>
  <si>
    <t>Ο κόσμος χρησιμοποιεί συχνά τους όρους «αριστερά» και «δεξιά» όταν θέλουν να περιγράψουν διαφορές στις πολιτικές απόψεις και στάσεις.</t>
  </si>
  <si>
    <t>Γενικά, πού θα τοποθετούσατε τις δικές σας πολιτικές απόψεις σε μια τέτοια κλίμακα από αριστερά προς τα δεξιά;</t>
  </si>
  <si>
    <t>Ακροαριστερά</t>
  </si>
  <si>
    <t>Κέντρο</t>
  </si>
  <si>
    <t>Ακροδεξιά</t>
  </si>
  <si>
    <t>Γενικά, πόσο σας ενδιαφέρει η πολιτική;</t>
  </si>
  <si>
    <t>Δεν με ενδιαφέρει καθόλου</t>
  </si>
  <si>
    <t>Με ενδιαφέρει κάπως</t>
  </si>
  <si>
    <t>Με ενδιαφέρει πολύ</t>
  </si>
  <si>
    <t>Γενικά, πόσο συχνά δημοσιεύετε τις &lt;em&gt;πολιτικές σας απόψεις&lt;\/em&gt; στα μέσα κοινωνικής δικτύωσης;</t>
  </si>
  <si>
    <t>Ποτέ</t>
  </si>
  <si>
    <t>Σχεδόν ποτέ</t>
  </si>
  <si>
    <t>Σπανίως</t>
  </si>
  <si>
    <t>Μερικές φορές</t>
  </si>
  <si>
    <t>Συχνά</t>
  </si>
  <si>
    <t>Πολύ συχνά</t>
  </si>
  <si>
    <t>Πάντα</t>
  </si>
  <si>
    <t>Γενικά, σε ποιο βαθμό συμφωνείτε ή διαφωνείτε με τις ακόλουθες δηλώσεις;</t>
  </si>
  <si>
    <t>Η δημοκρατία μπορεί να έχει προβλήματα, αλλά είναι καλύτερη από οποιαδήποτε άλλη μορφή διακυβέρνησης ή πολιτικού συστήματος.</t>
  </si>
  <si>
    <t>Η ύπαρξη ενός ισχυρού ηγέτη που μπορεί να κάνει πράγματα χωρίς να χρειάζεται να ασχολείται με εκλογές και δημοκρατικές διαδικασίες θα ήταν το καλύτερο για τη χώρα μου.</t>
  </si>
  <si>
    <t>Εάν πρέπει οπωσδήποτε να επιλέξετε ανάμεσα στην προστασία της ελευθερίας της έκφρασης και στην αποτροπή της διάδοσης παραπληροφόρησης, τι είναι πιο σημαντικό για εσάς; Με τον όρο «παραπληροφόρηση» εννοούμε ψευδείς, ανακριβείς ή παραπλανητικές πληροφορίες.</t>
  </si>
  <si>
    <t>Ελευθερία της έκφρασης</t>
  </si>
  <si>
    <t>Πρόληψη της διάδοσης παραπληροφόρησης</t>
  </si>
  <si>
    <t>Τώρα θα πάρετε τρεις αποφάσεις που αφορούν μεγάλα χρηματικά ποσά. Οι επιλογές τριών τυχαία επιλεγμένων συμμετεχόντων στην έρευνα θα υποβληθούν σε εφαρμογή  για τους ίδιους και για έναν άλλο συμμετέχοντα στην έρευνα. Για αυτούς τους συμμετέχοντες, η αντίστοιχη αποζημίωση θα καταβληθεί μέσω του παρόχου της έρευνας εντός τριών μηνών από την έρευνα.</t>
  </si>
  <si>
    <t>Περιγραφή (διαβάστε προσεκτικά):</t>
  </si>
  <si>
    <t>Ταιριάξατε με έναν άλλο συμμετέχοντα.</t>
  </si>
  <si>
    <t>Σας έχουν εκχωρηθεί $800. Στον άλλο συμμετέχοντα έχουν εκχωρηθεί $800.</t>
  </si>
  <si>
    <t>Ο άλλος συμμετέχων έχει την επιλογή να σας στείλει είτε &lt;b&gt;$0, $100 ή $200&lt;\/b&gt; από το ποσό του ($800). Γνωρίζει ότι μετά την απόφασή του, θα έχετε την ευκαιρία να &lt;b&gt;λάβετε $600 από αυτόν για να λάβετε εσείς επιπλέον $100.&lt;\/b&gt;</t>
  </si>
  <si>
    <t>Μας ενδιαφέρει να μάθουμε, εάν θα πάρετε αυτά τα $600 για να λάβετε $100. Ανεξάρτητα από την απόφασή σας, θα κρατήσετε τα αρχικά σας $800 και όποιο ποσό στείλει ο άλλος συμμετέχων ($0, $100 ή $200).</t>
  </si>
  <si>
    <t>Μας ενδιαφέρει να μάθουμε, εάν θα πάρετε αυτά τα $600 για να λάβετε $100. Ανεξάρτητα από την απόφασή σας, θα κρατήσετε τα αρχικά σας $600 και όποιο ποσό στείλει ο άλλος συμμετέχων ($0, $100 ή $200).</t>
  </si>
  <si>
    <t>Δεδομένου ότι δεν γνωρίζουμε ακόμη την απόφαση του άλλου συμμετέχοντα, υποδείξετε την απόφασή σας για κάθε πιθανό ποσό που θα μπορούσε να στείλει. Εάν επιλεγείτε, η απόφασή σας που αντιστοιχεί στην επιλογή του άλλου συμμετέχοντα θα εφαρμοστεί. Οι επιλογές σας είναι εντελώς ανώνυμες και δεν θα αλληλεπιδράσετε ξανά με αυτόν τον συμμετέχοντα.</t>
  </si>
  <si>
    <t>Αφήνω τα πράγματα όπως είναι (Εσείς: $800, Εκείνοι: $800.)</t>
  </si>
  <si>
    <t>Παίρνω $600 για να λάβω επιπλέον $100 (Εσείς: $900, ο άλλος: $200).</t>
  </si>
  <si>
    <t>Αφήνω τα πράγματα όπως είναι (Εσείς: $900, Εκείνοι: $700.)</t>
  </si>
  <si>
    <t>Παίρνω $600 για να λάβω επιπλέον $100 (Εσείς: $1000, ο άλλος: $100).</t>
  </si>
  <si>
    <t>Αφήνω τα πράγματα όπως είναι (Εσείς: $1000, Εκείνοι: $600.)</t>
  </si>
  <si>
    <t>Παίρνω $600 για να λάβω επιπλέον $100 (Εσείς: $1100, ο άλλος: $0).</t>
  </si>
  <si>
    <t>Σας έχουν εκχωρηθεί $600. Στον άλλο συμμετέχοντα έχουν εκχωρηθεί $1000.</t>
  </si>
  <si>
    <t>Αφήνω τα πράγματα όπως είναι (Εσείς: $600, Εκείνοι: $1000.)</t>
  </si>
  <si>
    <t>Παίρνω $600 για να λάβω επιπλέον $100 (Εσείς: $700, ο άλλος: $400).</t>
  </si>
  <si>
    <t>Αφήνω τα πράγματα όπως είναι (Εσείς: $700, Εκείνοι: $900.)</t>
  </si>
  <si>
    <t>Παίρνω $600 για να λάβω επιπλέον $100 (Εσείς: $800, ο άλλος: $300).</t>
  </si>
  <si>
    <t>Θα θύμωνα, εάν κάποιος άλλος αρνούνταν να μοιραστεί τους πόρους του.</t>
  </si>
  <si>
    <t>Είναι σημαντικό για μένα να τηρώ τους κανόνες της κοινωνικής δικαιοσύνης.</t>
  </si>
  <si>
    <t>Μερικές φορές νιώθω ζήλια όταν ο κόσμος λαμβάνει περισσότερα από εμένα.</t>
  </si>
  <si>
    <t>ΔΕΝ υπάρχουν σωστές ή λάθος απαντήσεις: μας ενδιαφέρουν οι ΙΔΕΕΣ ΣΑΣ σχετικά με το πώς θα ήταν μια ουτοπική κοινωνία.</t>
  </si>
  <si>
    <t>ΔΕΝ υπάρχουν σωστές ή λάθος απαντήσεις: μας ενδιαφέρουν οι ΙΔΕΕΣ ΣΑΣ σχετικά με το πώς θα ήταν μια δυστοπική κοινωνία.</t>
  </si>
  <si>
    <t>Σε ποιον βαθμό πιστεύετε ότι οι δικές σας ενέργειες μπορούν να επηρεάσουν το εάν μια τέτοια ουτοπία θα πραγματοποιηθεί ή όχι;</t>
  </si>
  <si>
    <t>Σε ποιον βαθμό πιστεύετε ότι οι πολιτικοί ηγέτες στην κοινωνία μπορούν να επηρεάσουν το εάν μια τέτοια ουτοπία θα πραγματοποιηθεί ή όχι;</t>
  </si>
  <si>
    <t>Σε ποιον βαθμό πιστεύετε ότι οι δικές σας πράξεις μπορούν να επηρεάσουν το εάν θα μια τέτοια δυστοπία θα πραγματοποιηθεί ή όχι;</t>
  </si>
  <si>
    <t>Σε ποιον βαθμό πιστεύετε ότι οι πολιτικοί ηγέτες στην κοινωνία μπορούν να επηρεάσουν το εάν μια τέτοια δυστοπία θα πραγματοποιηθεί ή όχι;</t>
  </si>
  <si>
    <t>Αυτήν τη στιγμή, έχω μια ιδέα για το πώς θα μπορούσε να μοιάζει η ιδανική κοινωνία.</t>
  </si>
  <si>
    <t>Αυτήν τη στιγμή, σκέφτομαι σε τί είδους κόσμο θα ήθελα ιδανικά να ζήσω.</t>
  </si>
  <si>
    <t>Αυτήν τη στιγμή, έχω μια ιδέα για το πώς μπορεί να μοιάζει η χειρότερη κοινωνία που μπορεί κανείς να φανταστεί.</t>
  </si>
  <si>
    <t>Ευχαριστούμε που φανταστήκατε και γράψατε για την ουτοπική σας κοινωνία ή τον ουτοπικό σας κόσμο.</t>
  </si>
  <si>
    <t>Πόσο πιθανό πιστεύετε ότι είναι να πραγματοποιηθεί ποτέ μια τέτοια ουτοπία;</t>
  </si>
  <si>
    <t>Ευχαριστούμε που φανταστήκατε και γράψατε για τη δυστοπική σας κοινωνία ή τον δυστοπικό σας κόσμο.</t>
  </si>
  <si>
    <t>Πόσο πιθανό πιστεύετε ότι είναι να πραγματοποιηθεί ποτέ μια τέτοια δυστοπία;</t>
  </si>
  <si>
    <t>Σε ποιον βαθμό συμφωνείτε με κάθε μια από τις παρακάτω δηλώσεις;</t>
  </si>
  <si>
    <t>Καθόλου</t>
  </si>
  <si>
    <t>Μέχρι ένα σημείο</t>
  </si>
  <si>
    <t>Πάρα πολύ</t>
  </si>
  <si>
    <t>Απαντήστε σε μερικές συμπληρωματικές ερωτήσεις παρακάτω.</t>
  </si>
  <si>
    <t>Εξαιρετικά απίθανο</t>
  </si>
  <si>
    <t>Εξαιρετικά πιθανό</t>
  </si>
  <si>
    <t>Αυτήν τη στιγμή, σκέφτομαι σε τί είδους κόσμο δεν θα ήθελα περισσότερο να ζω.</t>
  </si>
  <si>
    <t>Απαντώντας στην προηγούμενη ερώτησή μας σχετικά με τον βαθμό στον οποίο οι πολιτικοί ηγέτες στην κοινωνία μπορούν να επηρεάσουν το αν η δυστοπία σας θα πραγματοποιηθεί ή όχι:</t>
  </si>
  <si>
    <t>Απαντώντας στην προηγούμενη ερώτησή μας σχετικά με τον βαθμό στον οποίο οι πολιτικοί ηγέτες στην κοινωνία μπορούν να επηρεάσουν το αν η ουτοπία σας θα πραγματοποιηθεί ή όχι:</t>
  </si>
  <si>
    <t>Εάν δεν σκεφτήκατε κάποιον συγκεκριμένο ηγέτη όταν απαντήσατε στην προηγούμενη ερώτηση, αφήστε το πλαίσιο κενό και προχωρήστε.</t>
  </si>
  <si>
    <t>Σκεφτήκατε κάποιον συγκεκριμένο ηγέτη; Εάν ναι, γράψτε το όνομα αυτού του ηγέτη στο παρακάτω πλαίσιο.</t>
  </si>
  <si>
    <t>Όνομα ηγέτη:</t>
  </si>
  <si>
    <t xml:space="preserve">Σας ευχαριστούμε που συμπληρώσατε το ερωτηματολόγιο! </t>
  </si>
  <si>
    <t xml:space="preserve">Εάν έχετε σχόλια για την έρευνα συνολικά, παρακαλούμε γράψτε τα εδώ. </t>
  </si>
  <si>
    <t>Όχι:</t>
  </si>
  <si>
    <t>Ναι:</t>
  </si>
  <si>
    <t>Δεν περάσατε τον έλεγχο προσοχής.</t>
  </si>
  <si>
    <t>Kérjük, figyelmesen olvassa el az alábbi információkat.</t>
  </si>
  <si>
    <t>A felmérésben adott válaszai alapján további jutalmakra is jogosult lehet. Felhívjuk figyelmét, hogy minden pénzösszeg ugyanúgy kerül kifizetésre, mint a felmérések kitöltéséért járó szokásos jutalmak. Az extra jutalmakból nem kerül sor közvetlen készpénzes kifizetésre.</t>
  </si>
  <si>
    <t>Kérjük, fordítson elegendő időt a kérdések elolvasására és megértésére.</t>
  </si>
  <si>
    <t>Megértetem és szeretnék részt venni a felmérésben.</t>
  </si>
  <si>
    <t>Nem szeretnék részt venni a felmérésben</t>
  </si>
  <si>
    <t>A felmérés vége</t>
  </si>
  <si>
    <t>Kérjük, zárja le ezt a felmérést.</t>
  </si>
  <si>
    <t>Hogy megbizonyosodjon arról, hogy figyelmesen elolvasta a megadott információkat, először válaszoljon egy egyszerű kérdésre.</t>
  </si>
  <si>
    <t>Az alábbiak közül melyik az a bútordarab, amelyet az asztalnál ülve használunk?</t>
  </si>
  <si>
    <t>Hűtőszekrény</t>
  </si>
  <si>
    <t>Szék</t>
  </si>
  <si>
    <t>Kerékpár</t>
  </si>
  <si>
    <t>Kenyérpirító</t>
  </si>
  <si>
    <t>Mi a neme?</t>
  </si>
  <si>
    <t>Férfi</t>
  </si>
  <si>
    <t>Nő</t>
  </si>
  <si>
    <t>Hány éves Ön?</t>
  </si>
  <si>
    <t>Mi az Ön legmagasabb iskolai végzettsége?</t>
  </si>
  <si>
    <t>Nincs iskolai végzettsége (0 év)</t>
  </si>
  <si>
    <t>Általános iskolai végzettség (kevesebb mint 7 év)</t>
  </si>
  <si>
    <t>Alsó középfokú végzettség (7-10 év)</t>
  </si>
  <si>
    <t>Felső középfokú végzettség (10-13 év)</t>
  </si>
  <si>
    <t>Felsőfokú végzettség (több mint 13 év, pl. egyetem vagy főiskola)</t>
  </si>
  <si>
    <t>Ha Ön akkor még nem töltötte be a törvényes választójogi korhatárt, kérjük, válassza ki, mit tett volna egyébként. Emlékeztetjük, hogy a felmérésre adott válaszok névtelenek.</t>
  </si>
  <si>
    <t>Nem szavaztam</t>
  </si>
  <si>
    <t>Nem szeretnék válaszolni</t>
  </si>
  <si>
    <t>Köszönöm. Most áttérünk egy új kérdéssorra egy új témában.</t>
  </si>
  <si>
    <t>Nemzetközi szervezetek és a kormányok nemrégiben összehangolt adót javasoltak a világ leggazdagabb magánszemélyei ellen. Ez az adó kötelezné az 1 milliárd USD-t meghaladó vagyonnal rendelkezőket vagyis a világ mintegy 3000 leggazdagabb egyèn arra, hogy vagyonuk legalább 2%-át adóként fizessék be évente.</t>
  </si>
  <si>
    <t>Ön támogatja vagy ellenzi ezt a politikát?</t>
  </si>
  <si>
    <t>Erősen támogatja</t>
  </si>
  <si>
    <t>Valamennyire támogatja</t>
  </si>
  <si>
    <t>Nem támogatja és nem is ellenzi</t>
  </si>
  <si>
    <t>Valamennyire ellenzi</t>
  </si>
  <si>
    <t>Erősen ellenzi</t>
  </si>
  <si>
    <t>Nem értem</t>
  </si>
  <si>
    <t>Mennyire ért egyet vagy mennyire nem ért egyet a következő állítással:</t>
  </si>
  <si>
    <t>Egyáltalán nem ért egyet</t>
  </si>
  <si>
    <t>Valamelyest nem ért egyet</t>
  </si>
  <si>
    <t>Sem egyetért, sem nem ért egyet</t>
  </si>
  <si>
    <t>Valamennyire egyetért</t>
  </si>
  <si>
    <t>Teljesen egyetért</t>
  </si>
  <si>
    <t>Ön $800 összeget kap. A másik résztvevő $800 összeget kap.</t>
  </si>
  <si>
    <t>A dolgokat úgy hagyom, ahogy vannak (Ön: $800, Ő: $800.)</t>
  </si>
  <si>
    <t>A dolgokat úgy hagyom, ahogy vannak (Ön: $900, Ő: $700.)</t>
  </si>
  <si>
    <t>A dolgokat úgy hagyom, ahogy vannak (Ön: $1000, Ő: $600.)</t>
  </si>
  <si>
    <t>Ön $600 összeget kapott. A másik résztvevő $1000 összeget kapott.</t>
  </si>
  <si>
    <t>A dolgokat úgy hagyom, ahogy vannak (Ön: $600, Ő: $1000.)</t>
  </si>
  <si>
    <t>A dolgokat úgy hagyom, ahogy vannak (Ön: $700, Ő: $900.)</t>
  </si>
  <si>
    <t xml:space="preserve">Köszönjük, hogy kitöltötte a felmérést! </t>
  </si>
  <si>
    <t xml:space="preserve">Ha bármilyen visszajelzése van a felmérés egészével kapcsolatban, kérjük, itt írja meg. </t>
  </si>
  <si>
    <t>Nem:</t>
  </si>
  <si>
    <t>Igen:</t>
  </si>
  <si>
    <t>Ön nem ment át a figyelemellenőrzésen.</t>
  </si>
  <si>
    <t>Kérjük, hagyja figyelmen kívül a fenti kérdést, és válaszoljon „Hűtőszekrényt” és „Kenyérpirítót”.</t>
  </si>
  <si>
    <t>A tanulmány eredményeit tudományos kutatásokban fogják felhasználni. Személyazonosításra alkalmas információkat nem fognak közzé tenni. Csak anonimizált adatok kerülnek nyilvánosságra, és az adatok nem vezethetők vissza Önhöz.</t>
  </si>
  <si>
    <t>Nem bináris \/ harmadik nem</t>
  </si>
  <si>
    <t>Nem szeretnék erre válaszolni</t>
  </si>
  <si>
    <t>Egyéb okok (kérjük, pontosítsa).</t>
  </si>
  <si>
    <t>Egy globálisan koordinált milliárdos adó javítaná a gazdasági igazságosságot.</t>
  </si>
  <si>
    <t>Egy globálisan koordinált milliárdos adó csökkentené a társadalom leggazdagabbjainak hatalmát.</t>
  </si>
  <si>
    <t>Egy globálisan koordinált milliárdos adó gyengítené a nemzeti autonómiát.</t>
  </si>
  <si>
    <t>Egy globálisan koordinált milliárdos adó kevésbé tenné hatékonyabbá a gazdaságot.</t>
  </si>
  <si>
    <t>Az ENSZ, a G7 és a G20 nemrégiben megvitatott egy globálisan koordinált milliárdos adóra vonatkozó javaslatot. Az adóval kapcsolatos politikai vita vitatott, és ez a tudományos tanulmány segíteni kívánja a politikai döntéshozókat és a közvéleményt abban, hogy jobban megértsék a közhangulatot az adóval kapcsolatban. A tanulmány főbb megállapításait a készítők meg fogják osztani az Ön országának egyik jelentős hírügynökségével.</t>
  </si>
  <si>
    <t>Érdekel bennünket, hogy hajlandóak lennének-e fizetni az adót támogató vagy ellenző érdekérvényesítésért.</t>
  </si>
  <si>
    <t>Beléptetjük egy sorsolásra, ahol Ön kis eséllyel $100ot összeget nyerhet. Ön dönthet úgy, hogy a lehetséges nyereményének egy részét (vagy egészét) egy olyan érdekvédelmi csoport finanszírozására fordítja, amely vagy támogatja, vagy ellenzi a globálisan koordinált milliárdos adót. Minden olyan összeget, amelyet nem adományoz, átutalnak Önnek.</t>
  </si>
  <si>
    <t>Kérjük, adja meg, hogy hajlandó-e a lehetséges nyereményeiből adományozni egy olyan érdekvédelmi csoportnak, amely támogatja vagy ellenzi a globálisan koordinált milliárdos adót.</t>
  </si>
  <si>
    <t>Hajlandó lennék a $100ot egy részét a globálisan koordinált milliárdos adót &lt;b&gt;ellenző&lt;\/b&gt; csoportnak adományozni.</t>
  </si>
  <si>
    <t>Én inkább &lt;b&gt; megtartanám a teljes $100ot magamnak.&lt;\/b&gt;</t>
  </si>
  <si>
    <t>Hajlandó lennék a $100 egy részét a globálisan koordinált milliárdos adót &lt;b&gt;támogató&lt;\/b&gt; csoportnak adományozni.</t>
  </si>
  <si>
    <t>Mennyit adományozna a $100-ból a globálisan koordinált milliárdos adót &lt;b&gt;ellenző&lt;\/b&gt; érdekvédelmi csoportnak?</t>
  </si>
  <si>
    <t>Nem kívánok adományozni a nyereményemből ($0)</t>
  </si>
  <si>
    <t>Az összes nyereményemet felajánlom ($100)</t>
  </si>
  <si>
    <t>Adomány az érdekvédelmi csoportnak ($)</t>
  </si>
  <si>
    <t>Mennyit adományozna a $100ból a globálisan koordinált milliárdos adót &lt;b&gt;támogató&lt;\/b&gt; érdekvédelmi csoportnak?</t>
  </si>
  <si>
    <t>Két petíciót készítettünk - egy az adót támogató és egy az adót ellenző petíciót -, és kérjük, hogy írja alá bármelyik petíciót az Ön által preferált monogrammal. Az aláírás teljesen önkéntes, de ha Ön úgy dönt, hogy aláírja, kérjük figyelmesen olvassa el a petíció szövegét. Az aláírások teljes számát - mind a támogató, mind az ellenző aláírások számát - közölni fogjuk a médiával. Ha kívánja, rövid üzenetet is írhat, amelyben kifejezi támogatását vagy ellenzését. A kiválasztott válaszokat megosztjuk a médiával.</t>
  </si>
  <si>
    <t>Szeretne aláírni az egyik petíciót?</t>
  </si>
  <si>
    <t>Szeretnék &lt;b&gt;olvasni és esetleg aláírni egy petíciót, amely támogatja &lt;\/b&gt; a globálisan koordinált milliárdos adót.</t>
  </si>
  <si>
    <t>&lt;b&gt;nem szeretnék aláírni egy petíciót &lt;\/b&gt;a globálisan koordinált milliárdos adóval kapcsolatban (ugorjon a felmérés következő részéhez).</t>
  </si>
  <si>
    <t>Szeretnék &lt;b&gt;olvasni és esetleg aláírni egy petíciót, amely ellenzi&lt;\/b&gt; a globálisan koordinált milliárdos adót</t>
  </si>
  <si>
    <t>A globálisan koordinált milliárd adót ellenző petíció</t>
  </si>
  <si>
    <t>Ez a petíció a G20-ak és az ENSZ által nemrégiben megvitatott, globálisan koordinált milliárdos adóra vonatkozó javaslattal kapcsolatos, amely az 1 milliárd dollárt (USD) meghaladó nettó vagyonnal rendelkező magánszemélyekre vonatkozna.</t>
  </si>
  <si>
    <t>Részletek az adójavaslatról:</t>
  </si>
  <si>
    <t>A javaslat nemzetközi együttműködésre szólít fel a dollármilliárdosok éves minimum adójának meghatározására. Ezt az adómértéket az egyéni vagyon 2%-ában határoznák meg, nemzetközileg elfogadott módszerek alapján. Az adó a vagyon széles körére vonatkozna, beleértve az ingatlanokat, vállalati részvényeket, üzleti részesedéseket és egyéb nagy értékű befektetéseket. A következetesség előmozdítása érdekében közös protokollokat dolgoznának ki, hogy minimálisra csökkentsék a vagyonértékelések közötti eltéréseket.</t>
  </si>
  <si>
    <t>Minden ország felelős lenne az adó beszedéséért és végrehajtásáért a saját joghatóságán belül, biztosítva, hogy az 1 milliárd dollár feletti nettó vagyonnal rendelkező állampolgárai évente legalább 2%-ot fizessenek be. Az e rendszer keretében beszedett adóbevételek az egyes országokban maradnának. Az adó koordinálása további jogi kereteket, felügyeleti rendszereket és határokon átnyúló végrehajtási protokollokat igényelne.</t>
  </si>
  <si>
    <t>Mi, az aláírok, ellenezzük a javasolt globálisan koordinált milliárdos adót.</t>
  </si>
  <si>
    <t>Mi, az aláírok, támogatjuk a javasolt globálisan koordinált milliárdos adót.</t>
  </si>
  <si>
    <t>Ha szeretné aláírni a petíciót, kérjük, írja be azt a monogramot, amelyekkel szeretné aláírni a petíciót (például „AN”). Megjegyzés: bármilyen monogramot használhat.</t>
  </si>
  <si>
    <t>Ha aláírja a petíciót, lehetősége lesz arra, hogy egy személyes nyilatkozatot fűzzön hozzá, amelyben kifejti, miért ellenzi az intézkedést.</t>
  </si>
  <si>
    <t>Ha nem kívánja aláírni a petíciót, kérjük, lépjen tovább a következő kérdésre anélkül, hogy bármit is írna a szövegdobozba.</t>
  </si>
  <si>
    <t>Ha szeretné, az alábbiakban leírhatja a globálisan koordinált milliárdos adó ellen szóló üzenetet.</t>
  </si>
  <si>
    <t>Az üzenetekből összeállítunk egy válogatást, amit csatolunk ahhoz a levélhez, amelyet elküldünk az Ön országának legnagyobb újságjához.</t>
  </si>
  <si>
    <t>A globálisan koordinált milliárdos adót támogató petíció</t>
  </si>
  <si>
    <t>Ha aláírja a petíciót, lehetősége lesz arra, hogy egy személyes nyilatkozatot fűzzön hozzá, amelyben kifejti, miért támogatja az intézkedést.</t>
  </si>
  <si>
    <t>Ha szeretné, az alábbiakban leírhatja a globálisan koordinált milliárdos adó mellett szóló üzenetet.</t>
  </si>
  <si>
    <t>Az alábbiak közül melyik jellemzi Önt a legjobban:</t>
  </si>
  <si>
    <t>Részt vennék egy tiltakozáson a globálisan koordinált milliárdos adó &lt;b&gt;támogatása &lt;\/b&gt; mellett.</t>
  </si>
  <si>
    <t>&lt;b&gt; Nem veszek részt egy tiltakozáson&lt;\/b&gt;, amely a globálisan koordinált milliárdos adóhoz kapcsolódik.</t>
  </si>
  <si>
    <t>Részt vennék egy tiltakozáson a globálisan koordinált milliárdos adó &lt;b&gt;ellenzése &lt;\/b&gt; mellett.</t>
  </si>
  <si>
    <t>&lt;b&gt;Valószínűbb &lt;\/b&gt;hogy egy politikai pártra szavaznék, ha az támogatná a globálisan koordinált milliárdos adót.</t>
  </si>
  <si>
    <t>&lt;b&gt;Nem változtatnám meg a szavazatomat &lt;\/b&gt;egy politikai párt a globálisan koordinált milliárdos adóval kapcsolatos álláspontja alapján.</t>
  </si>
  <si>
    <t>&lt;b&gt;Kevésbé valószínű&lt;\/b&gt;, hogy egy politikai pártra szavaznék, ha az támogatná a globálisan koordinált milliárd adót.</t>
  </si>
  <si>
    <t>Megosztanám a közösségi médiában a globálisan koordinált milliárdos adót &lt;b&gt;támogató &lt;\/b&gt; posztokat.</t>
  </si>
  <si>
    <t>&lt;b&gt;Nem osztanék meg&lt;\/b&gt; a globálisan koordinált milliárdos adóval kapcsolatos &lt;b&gt;közösségi média posztokat&lt;\/b&gt;.</t>
  </si>
  <si>
    <t>Megosztanám a közösségi médiában &lt;b&gt; a globálisan koordinált milliárdos adót ellenző&lt;\/b&gt; bejegyzéseket.</t>
  </si>
  <si>
    <t>Egy másik, nemrégiben készült tudományos tanulmány során, 40 országban, közel 45 000 embert kérdeztek meg a világ minden régiójában, beleértve az Ön országát is, arról, hogy támogatják-e ezt a globálisan koordinált milliárdos adót.</t>
  </si>
  <si>
    <t>További információ</t>
  </si>
  <si>
    <t>44 977 személyt kérdeztek meg a következő 40 országban: Ausztrália, Ausztria, Argentína, Brazília, Kanada, Kína, Kolumbia, Csehország, Finnország, Franciaország, Görögország, Hollandia, India, Indonézia, Írország, Japán, Kanada, Kolumbia, Malajzia, Mexikó, Hollandia, Új-Zéland, Norvégia, Pakisztán, Fülöp-szigetek, Lengyelország, Portugália, Románia, Spanyolország, Svédország, Svájc, Dél-Afrika, Dél-Korea, Dél-Korea, Spanyolország, Szlovákia, Tajvan, Thaiföld, Törökország, Egyesült Királyság, Amerikai Egyesült Államok, Vietnám és Magyarország.</t>
  </si>
  <si>
    <t>Ön szerint a válaszadók mekkora hányada támogatja a globálisan koordinált milliárdos adót?</t>
  </si>
  <si>
    <t>Támogatás (%)</t>
  </si>
  <si>
    <t>Ön szerint a 40 ország közül hányban támogatja a válaszadók többsége a globálisan koordinált milliárdos adót?</t>
  </si>
  <si>
    <t>Országok</t>
  </si>
  <si>
    <t>A 40 országban a válaszadók 164 politikai pártból érkeztek.</t>
  </si>
  <si>
    <t>Ön szerint hány ilyen politikai párt esetében támogatja a válaszadók többsége a globális milliárdos adót?</t>
  </si>
  <si>
    <t>Politikai pártok</t>
  </si>
  <si>
    <t>Köszönjük válaszát. Tájékoztatásul közöljük, hogy a helyes válaszok az alábbiak:</t>
  </si>
  <si>
    <t>A válaszadók 70%-a támogatja ezt az adót.</t>
  </si>
  <si>
    <t>A 40 országból 40-ben a válaszadók többsége támogatja ezt az adót.</t>
  </si>
  <si>
    <t>A tanulmányban képviselt 164 politikai pártból 161-ben a válaszadók többsége támogatja az adót.</t>
  </si>
  <si>
    <t>Annak biztosítása érdekében, hogy elolvassa ezeket az információkat, kattintson az alábbi helyes állításra:</t>
  </si>
  <si>
    <t>A 20 országból 40-ben a válaszadók többsége támogatja az adót.</t>
  </si>
  <si>
    <t>A tanulmányban képviselt 164 politikai pártból 71-ben a válaszadók többsége támogatja az adót.</t>
  </si>
  <si>
    <t>A 30 országból 40-ben a válaszadók többsége támogatja az adót.</t>
  </si>
  <si>
    <t>Kérjük, adja meg, mennyire tartja valószínűnek, hogy ezt az adót a következő 10 évben globálisan bevezetik.</t>
  </si>
  <si>
    <t>0-20%-os valószínűség (nagyon valószínűtlen)</t>
  </si>
  <si>
    <t>21-40%-os valószínűség (valószínűtlen)</t>
  </si>
  <si>
    <t>41-60%-os valószínűség (körülbelül annyira valószínű, mint amennyire valószínűtlen)</t>
  </si>
  <si>
    <t>61-80%-os valószínűség (valószínű)</t>
  </si>
  <si>
    <t>81-100%-os valószínűség (nagyon valószínű)</t>
  </si>
  <si>
    <t>Szeretnénk, ha egy olyan döntést hozna, amelynek valós következményei vannak négy olyan személyre nézve, akiket egy online munkaerőpiacon keresztül toboroztak. Mind a négy személy $10ot keresett egy-egy munkafeladat elvégzésével.</t>
  </si>
  <si>
    <t>Mindegyik személy hozzájárulhat keresetének egy részével vagy egészével egy közös alaphoz:</t>
  </si>
  <si>
    <t>A közös alapba befizetett jövedelmeket 50%-kal megnövelik (azaz megszorozzák 1,5-tel), majd egyenlően elosztják a négy személy között.</t>
  </si>
  <si>
    <t>Az egyes személyek jövedelmét a közös alapból kapott összeg és az általuk be nem fizetett jövedelem adja.</t>
  </si>
  <si>
    <t>A négy személy összjövedelme akkor a legmagasabb, ha mindegyikük az összes jövedelmét befizeti a közös alapba. Egy egyén jövedelme azonban akkor a legmagasabb, ha az illető semmit sem fizet be, míg a másik három egyén az összes jövedelmét befizeti.</t>
  </si>
  <si>
    <t>Kérjük, a folytatás előtt erősítse meg, hogy figyelmesen elolvasta ezt az információt.</t>
  </si>
  <si>
    <t>Igen, megerősítem, hogy figyelmesen elolvastam a szöveget.</t>
  </si>
  <si>
    <t>Egymástól függetlenül és név nélkül, mind a négy személyt megkérdeztük, hogy mit tennének, ha szabadon dönthetnének arról, hogy keresetükből mennyit fizetnek be a közös alapba.</t>
  </si>
  <si>
    <t>A személyek közül ketten úgy döntenek, hogy az összes keresetüket befizetik, függetlenül attól, hogy a többi személy mennyit fizet be.</t>
  </si>
  <si>
    <t>Két személy úgy dönt, hogy nem fizetnek be a keresetükből, függetlenül attól, hogy a többi személy mennyit fizet be.</t>
  </si>
  <si>
    <t>Arra kérjük Önt, hogy döntsön arról, hogy a négy magánszemély szabadon választhatja meg, hogy mennyit fizet be a közös alapba, vagy mindegyiküknek teljes jövedelmét be kell fizetnie. Önnek a következő két alternatíva közül kell választania:</t>
  </si>
  <si>
    <t>A négy személy szabadon dönthet arról, hogy jövedelmükből mennyit fizetnek be a közös alapba. Ebben az esetben két személy a teljes jövedelmét ($10) a közös alapba fizeti be, két személy pedig semmit ($0).</t>
  </si>
  <si>
    <t>A négy személy nem dönthet szabadon arról, hogy jövedelmükből mennyit fizetnek be a közös alapba. Ebben az esetben mind a négy személynek be kell fizetnie az összes jövedelmét ($10).</t>
  </si>
  <si>
    <t>Mielőtt meghozná döntését, a következő képernyőn részletesebben elmagyarázzuk, hogy mi történik a két alternatíva esetében.</t>
  </si>
  <si>
    <t>Itt részletesebben elmagyarázzuk, hogy mi történne a két alternatíva esetében.</t>
  </si>
  <si>
    <t>Szabad választás</t>
  </si>
  <si>
    <t>Ha a négy személy mindegyike szabadon dönthet arról, hogy jövedelméből mennyit fizet be a közös alapba, akkor az eredmény a következő lesz:</t>
  </si>
  <si>
    <t xml:space="preserve">Csak két személy számára kötelező a hozzájárulás </t>
  </si>
  <si>
    <t>Ha mind a négy személynek be kell fizetnie az összes jövedelmét a közös alapba, akkor az eredmény a következő lesz:</t>
  </si>
  <si>
    <t>A négy személy mindegyike $15 jövedelemhez jut.</t>
  </si>
  <si>
    <t>Ön és 99 másik válaszadó hozza meg ezt a döntést a négy személy számára. A 100 döntés közül véletlenszerűen kiválasztunk és végrehajtunk egyet.</t>
  </si>
  <si>
    <t>Most arra kérjük Önt, hogy hozzon döntést e négy személy számára. Kérjük, jelölje meg döntését:</t>
  </si>
  <si>
    <t xml:space="preserve">Egymástól függetlenül és név nélkül, mind a négy személyt megkérdeztük, hogy mit tennének, ha szabadon dönthetnének arról, hogy keresetükből mennyit fizetnek be a közös alapba. </t>
  </si>
  <si>
    <t xml:space="preserve">A személyek közül ketten úgy döntenek, hogy az összes keresetüket befizetik, függetlenül attól, hogy a többi személy mennyit fizet be.  </t>
  </si>
  <si>
    <t xml:space="preserve">Két személy úgy dönt, hogy nem fizetnek be a keresetükből, függetlenül attól, hogy a többi személy mennyit fizet be. </t>
  </si>
  <si>
    <t>Arra kérjük Önt, hogy döntsön arról, hogy a négy személy szabadon választhatja meg, hogy mennyit fizet be a közös alapba, vagy mindegyiküknek $5tal kell hozzájárulnia a jövedelméből. Önnek a következő két alternatíva közül kell választania:</t>
  </si>
  <si>
    <t xml:space="preserve">A négy személy szabadon dönthet arról, hogy jövedelmükből mennyit fizetnek be a közös alapba. Ebben az esetben két személy a teljes jövedelmét ($10) a közös alapba fizeti be, két személy pedig semmit ($0). </t>
  </si>
  <si>
    <t>Ha minden személy szabadon eldöntheti, hogy a keresetéből mennyit fizet be a közös alapba, akkor az eredmény a következő lesz:</t>
  </si>
  <si>
    <t>Ha mind a négy személynek $5tal kell hozzájárulnia jövedelméből a közös alaphoz, az eredmény a következő lesz:</t>
  </si>
  <si>
    <t>A négy személy nem dönthet szabadon arról, hogy jövedelmükből mennyit fizetnek be a közös alapba. Ebben az esetben mind a négy személynek $5tal kell hozzájárulnia a saját jövedelméből.</t>
  </si>
  <si>
    <t xml:space="preserve">Mind a négy személy úgy dönt, hogy nem járul hozzá a jövedelméből, függetlenül attól, hogy a többi személy mennyivel járul hozzá. </t>
  </si>
  <si>
    <t xml:space="preserve">Arra kérjük Önt, hogy döntsön arról, hogy a négy magánszemély szabadon választhatja meg, hogy mennyit fizet be a közös alapba, vagy mindegyiküknek teljes jövedelmét be kell fizetnie. Önnek a következő két alternatíva közül kell választania: </t>
  </si>
  <si>
    <t xml:space="preserve">A négy személy szabadon dönthet arról, hogy jövedelmükből mennyit fizetnek be a közös alapba. Ebben az esetben mind a négy személye egyike sem fizet be semmit ($0). </t>
  </si>
  <si>
    <t xml:space="preserve">A négy személy nem dönthet szabadon arról, hogy jövedelmükből mennyit fizetnek be a közös alapba. Ebben az esetben mind a négy személynek be kell fizetnie az összes jövedelmét ($10). </t>
  </si>
  <si>
    <t>Itt részletesebben elmagyarázzuk, hogy mi történne a két alternatíva esetében.  </t>
  </si>
  <si>
    <t>Végül a négy személy mindegyike $10 jövedelemmel rendelkezik.</t>
  </si>
  <si>
    <t>Magyarázat: Mindenki megtartja a $10 saját jövedelmét, de nem kap semmit a közös alapból, és így mindenkinek $10ja marad.</t>
  </si>
  <si>
    <t>Magyarázat: Mindenki befizet $10ot, és nem marad jövedelme, de megkapja a közös alap negyedét, azaz $15ot, és így mindenkinek $15ja lesz.</t>
  </si>
  <si>
    <t xml:space="preserve">Ön és 99 másik válaszadó hozza meg ezt a döntést a négy személy számára. A 100 döntés közül véletlenszerűen kiválasztunk és végrehajtunk egyet. </t>
  </si>
  <si>
    <t>&lt;b&gt;Szabad választás:&lt;\/b&gt; A négy személy szabadon dönthet arról, hogy jövedelmükből mennyit fizetnek be a közös alapba. Ebben az esetben mind a négy személye egyike sem fizet be semmit ($0).</t>
  </si>
  <si>
    <t>Mind a négy személy úgy dönt, hogy nem járul hozzá a jövedelméből, függetlenül attól, hogy a többi személy mennyivel járul hozzá.</t>
  </si>
  <si>
    <t>Magyarázat: Mindenki megtartja a $10 saját jövedelmét, de nem kap semmit a közös alapból, és így mindenkinek $10ja marad. </t>
  </si>
  <si>
    <t xml:space="preserve">Ha mind a négy személynek $5tal kell hozzájárulnia a keresetéből, akkor az eredmény a következő lesz: </t>
  </si>
  <si>
    <t>Megkérjük Önt, hogy döntse el, hogy a négy személynek a keresetéből mennyit kell befizetnie a közös alapba. Önnek a következő két alternatíva közül kell választania:</t>
  </si>
  <si>
    <t>A négy személy közül kettőnek a teljes keresetét ($10) be kell fizetnie a közös alapba, két személynek pedig semmit ($0). Véletlenszerű sorsolással határozzák meg, hogy melyik két személynek kell az összes jövedelmét befizetnie, és melyik két személynek nem kell semmit sem befizetnie.</t>
  </si>
  <si>
    <t>Mind a négy személynek be kell fizetnie az összes jövedelmét (10$).</t>
  </si>
  <si>
    <t>Az összes személy számára kötelező a hozzájárulás</t>
  </si>
  <si>
    <t xml:space="preserve">Ha két személytől megkövetelik, hogy a teljes keresetüket befizessék a közös alapba, míg a másik két személynek semmit sem kell befizetnie, akkor az eredmény a következő lesz: </t>
  </si>
  <si>
    <t>Kötelező hozzájárulás</t>
  </si>
  <si>
    <t xml:space="preserve">Ha mind a négy személynek be kell fizetnie az összes jövedelmét a közös alapba, akkor az eredmény a következő lesz: &lt;br&gt;&lt;b&gt;-&amp;nbsp; A négy személy mindegyike $15 jövedelemmel rendelkezik. </t>
  </si>
  <si>
    <t>Magyarázat: Mindegyikük $10tal járul hozzá, és nem marad jövedelmük, de megkapják a közös alap negyedét, ami $15, és így végül mindegyiküknek $15ja lesz.</t>
  </si>
  <si>
    <t>Most arra kérjük, hogy jelezze, melyik alternatívát választaná e négy személy esetében, ha Önön múlna:</t>
  </si>
  <si>
    <t>&lt;b&gt;Kötelező hozzájárulás csak két személy esetében:&lt;\/b&gt; A négy személy közül kettőnek a teljes keresetét ($10) be kell fizetnie a közös alapba, két személynek pedig semmit ($0). Véletlenszerű sorsolással határozzák meg, hogy melyik két személynek kell az összes jövedelmét befizetnie, és melyik két személynek nem kell semmit sem befizetnie.</t>
  </si>
  <si>
    <t>&lt;b&gt;Kötelező hozzájárulás minden személynek:&lt;\/b&gt; Mind a négy személynek be kell fizetnie a teljes jövedelmét ($10).</t>
  </si>
  <si>
    <t>Tudna egy rövid magyarázatot adni arra, hogy miért ezt a döntést hozta?</t>
  </si>
  <si>
    <t>Mennyire ért egyet a következő állításokkal?</t>
  </si>
  <si>
    <t>Azokban a helyzetekben, amikor a saját érdek ütközik azzal, hogy mi a legjobb a csoport számára, az én országomban a legtöbb ember azt választja, ami a saját érdekének felel meg.</t>
  </si>
  <si>
    <t>A kormánynak az adóbevételeket olyan közjavak finanszírozására kell fordítania, amelyek mindenki javát szolgálják.</t>
  </si>
  <si>
    <t>Általánosságban elmondható, hogy a kormánynak korlátoznia kell az egyéni választási lehetőségeket, ha azok tisztességtelen eredményekhez vezetnek.</t>
  </si>
  <si>
    <t>Általánosságban elmondható, hogy a kormánynak korlátoznia kell az egyéni választásokat, ha ezek a választások együttesen egy nem hatékony eredményhez vezetnek.</t>
  </si>
  <si>
    <t>A választás szabadsága a legfontosabb érték egy társadalomban.</t>
  </si>
  <si>
    <t>Néha az emberek olyan dolgokból részesülnek, amelyeket mások finanszíroznak vagy biztosítanak, anélkül, hogy ők maguk is hozzájárulnának ahhoz. Ön szerint mi ennek a fő oka?</t>
  </si>
  <si>
    <t>Hiányoznak a hozzájáruláshoz szükséges erőforrások.</t>
  </si>
  <si>
    <t>Önző módon cselekszenek, hogy maximalizálják a saját hasznukat.</t>
  </si>
  <si>
    <t>Úgy gondolják, hogy sokan mások sem járulnak hozzá.</t>
  </si>
  <si>
    <t>Egyéb</t>
  </si>
  <si>
    <t>Kérem, képzelje el a következő helyzetet:</t>
  </si>
  <si>
    <t>Ön egy olyan szervezetnél dolgozik, ahol a jelenlegi vezetőt inkább semlegesnek vagy „átlagosnak” tartják: Sem különösen jó, sem különösen rossz. Jelenleg az igazgatóság azt tervezi, hogy hosszú távú helyettesítőként új vezetőt vesz fel, aki egyben az Ön legközelebbi felettese is lesz.</t>
  </si>
  <si>
    <t>Egy barátjával beszélgetve, aki korábban együtt dolgozott az új jelölttel, megtudja, hogy ez a vezető köztudottan egy nagyon &lt;u&gt;erkölcstelen&lt;\/u&gt; ember. Konkrétan, az őszinteség, a tisztesség és a megbízhatóság tekintetében a barátja szerint a hasonló szervezetek jelenlegi vezetőinek &lt;u&gt;alsó 20%-ába&lt;\/u&gt; sorolná ennek a vezetőnek az általános erkölcsi jellemét.</t>
  </si>
  <si>
    <t>Egy barátjával beszélgetve, aki korábban együtt dolgozott az új jelölttel, megtudja, hogy ez a vezető köztudottan egy nagyon &lt;u&gt;erkölcsös&lt;\/u&gt; ember. Konkrétan, az őszinteség, a tisztesség és a megbízhatóság tekintetében a barátja szerint a hasonló szervezetek jelenlegi vezetőinek &lt;u&gt;felső 20%-ába&lt;\/u&gt; sorolná ennek a vezetőnek az általános erkölcsi jellemét.&lt;\/div&gt;</t>
  </si>
  <si>
    <t>Egy barátjával beszélgetve, aki korábban együtt dolgozott az új jelölttel, megtudja, hogy ez a vezető köztudottan egy nagyon &lt;u&gt;inkompetens&lt;\/u&gt; ember. Konkrétan, a tudás, az intelligencia és a hatékonyság szempontjából a barátja a hasonló szervezetek jelenlegi vezetőinek &lt;u&gt;alsó 20%-ába&lt;\/u&gt; helyezné ennek a vezetőnek az általános kompetenciáját.</t>
  </si>
  <si>
    <t>Egy barátjával beszélgetve, aki korábban együtt dolgozott az új jelölttel, megtudja, hogy ez a vezető köztudottan egy nagyon &lt;u&gt;kompetens&lt;\/u&gt; ember. Konkrétan, a tudás, az intelligencia és a hatékonyság szempontjából a barátja a hasonló szervezetek jelenlegi vezetőinek &lt;u&gt;felső 20%-ába&lt;\/u&gt; helyezné ennek a vezetőnek az általános kompetenciáját.</t>
  </si>
  <si>
    <t>Ön barátját megbízható forrásnak tartja.</t>
  </si>
  <si>
    <t>Amikor elolvasta a fenti szöveget:</t>
  </si>
  <si>
    <t>Kérjük, lépjen tovább a következő képernyőre, hogy válaszoljon a helyzettel kapcsolatos néhány kérdésre.</t>
  </si>
  <si>
    <t>Az imént olvasott munkahelyi helyzetben leírtunk egy személyt, aki az Ön szervezeténél egy új vezetői pozícióra pályázik.</t>
  </si>
  <si>
    <t>Hogyan írták le ezt a személyt?</t>
  </si>
  <si>
    <t>Egy nagyon erkölcsös ember</t>
  </si>
  <si>
    <t>Egy nagyon erkölcstelen ember</t>
  </si>
  <si>
    <t>Ebben a konkrét helyzetben:</t>
  </si>
  <si>
    <t>Ha az igazgatótanács úgy döntene, hogy felveszi ezt az új vezetőt, mit szólna hozzá?</t>
  </si>
  <si>
    <t>Úgy érezném:</t>
  </si>
  <si>
    <t>Kevésbé lennék boldog a munkahelyemen, mint korábban</t>
  </si>
  <si>
    <t>Nem lenne különbség</t>
  </si>
  <si>
    <t>Boldogabb lennék a munkahelyemen, mint korábban</t>
  </si>
  <si>
    <t>Általában megbíznék a munkáltatómban:</t>
  </si>
  <si>
    <t>Kevésbé, mint korábban</t>
  </si>
  <si>
    <t>Jobban, mint korábban</t>
  </si>
  <si>
    <t>Hajlandó lenne-e feláldozni egy 5%-os fizetésemelést, ha ezzel garantálhatná, hogy a szervezete NEM alkalmazna egy ilyen rossz vezetőt közvetlen feletteseként?</t>
  </si>
  <si>
    <t>Nem áldoznám fel a fizetésemelésemet</t>
  </si>
  <si>
    <t>Feláldoznám a fizetésemelésemet</t>
  </si>
  <si>
    <t>Hajlandó lenne-e feláldozni egy 5%-os fizetésemelését, ha ezzel garantálhatná, hogy a szervezete alkalmazna egy ilyen jó vezetőt közvetlen feletteseként?</t>
  </si>
  <si>
    <t>Egy nagyon kompetens személy</t>
  </si>
  <si>
    <t>Egy nagyon inkompetens személy</t>
  </si>
  <si>
    <t>Az emberek gyakran használják a „baloldali” és a „jobboldali” kifejezést, amikor politikai nézetek és attitűdök közötti különbségeket akarják leírni.</t>
  </si>
  <si>
    <t>Általánosságban, hol helyezné el saját politikai nézeteit egy ilyen baloldaltól jobboldalig tartó skálán?</t>
  </si>
  <si>
    <t>Szélsőbal</t>
  </si>
  <si>
    <t>Közép</t>
  </si>
  <si>
    <t>Szélsőjobb</t>
  </si>
  <si>
    <t>Általában véve, Önt mennyire érdekli a politika?</t>
  </si>
  <si>
    <t>Egyáltalán nem érdekelnek</t>
  </si>
  <si>
    <t>Némileg érdekelnek</t>
  </si>
  <si>
    <t>Nagyon érdekelnek</t>
  </si>
  <si>
    <t>Általánosságban, milyen gyakran teszi közzé &lt;em&gt;politikai véleményét&lt;\/em&gt; a közösségi médiában?</t>
  </si>
  <si>
    <t>Soha</t>
  </si>
  <si>
    <t>Szinte soha</t>
  </si>
  <si>
    <t>Ritkán</t>
  </si>
  <si>
    <t>Néha</t>
  </si>
  <si>
    <t>Gyakran</t>
  </si>
  <si>
    <t>Nagyon gyakran</t>
  </si>
  <si>
    <t>Mindig</t>
  </si>
  <si>
    <t>Általánosságban, ennyire ért vagy nem ért egyet a következő állításokkal?</t>
  </si>
  <si>
    <t>A demokráciának lehetnek problémái, de jobb, mint bármely más kormányzati forma vagy politikai rendszer.</t>
  </si>
  <si>
    <t>Az én országom számára az lenne a legjobb, ha lenne egy erős vezető, aki anélkül tudná elintézni a dolgokat, hogy választásokkal és demokratikus folyamatokkal kellene bajlódnia.</t>
  </si>
  <si>
    <t>Ha feltétlenül választania kell a véleménynyilvánítás szabadságának védelme és a félretájékoztatás terjedésének megakadályozása között, melyik a fontosabb az Ön számára? A „félretájékoztatás” alatt hamis, pontatlan vagy félrevezető információkat értünk.</t>
  </si>
  <si>
    <t>A véleménynyilvánítás szabadsága</t>
  </si>
  <si>
    <t>A félretájékoztatás terjedésének megakadályozása</t>
  </si>
  <si>
    <t>Most három, nagy pénz összegekkel kapcsolatos döntést fog hozni. Három, véletlenszerűen kiválasztott, a felmérésben résztvevő személy döntését fogják végrehajtani saját maguk és egy másik felmérésben résztvevő személy esetében. Ezeknek a résztvevőknek a megfelelő kompenzációt a felmérés szolgáltatóján keresztül, a felmérést követő három hónapon belül kifizetjük.</t>
  </si>
  <si>
    <t>Leírás (kérjük, olvassa el figyelmesen):</t>
  </si>
  <si>
    <t>Önt egy másik résztvevővel lesz összepárosítva.</t>
  </si>
  <si>
    <t>A másik résztvevő választhat, hogy a saját összegéből ($800) küld-e Önnek &lt;b&gt;$0, $100 vagy $200&lt;\/b&gt; összeget. Ő tudja, hogy a döntése után Önnek lehetősége lesz &lt;b&gt;elvenni tőle $600ot, hogy Ön további $100ot kapjon.&lt;\/b&gt;</t>
  </si>
  <si>
    <t>Az érdekel minket, hogy ezt a $600ot Ön elvenné-e, azért, hogy $100ot kapjon. Döntésétől függetlenül Ön megtartja az eredeti $800ot, valamint azt az összeget, amelyet a másik résztvevő küld Önnek ($0, $100, vagy $200).</t>
  </si>
  <si>
    <t>Az érdekel minket, hogy ezt a $600ot Ön elvenné-e, azért, hogy $100ot kapjon. Döntésétől függetlenül Ön megtartja az eredeti $600ot, valamint azt az összeget, amelyet a másik résztvevő küld Önnek ($0, $100, vagy $200).</t>
  </si>
  <si>
    <t>Mivel még nem ismerjük a másik résztvevő döntését, kérjük, jelezze döntését minden egyes lehetséges összegre vonatkozóan, amelyet küldhet Önnek. Ha kiválasztásra kerül, akkor a másik résztvevő választásának megfelelő döntését végrehajtjuk. Választása egyébként teljesen névtelen, és Ön többé nem kerül kapcsolatba ezzel a résztvevővel.</t>
  </si>
  <si>
    <t>Tegyük fel, hogy a másik résztvevő &lt;b&gt;$0-ot küld Önnek.&lt;\/b&gt; Elvenné tőle a $600ot, hogy Ön további $100ot kapjon?</t>
  </si>
  <si>
    <t>Elvennék $600ot, hogy további $100ot kapjak. (Ön: $900, Ő: $200).</t>
  </si>
  <si>
    <t>Tegyük fel, hogy a másik résztvevő &lt;b&gt;$100ot küld Önnek.&lt;\/b&gt; Elvenné tőle a $600ot, hogy Ön további $100ot kapjon?</t>
  </si>
  <si>
    <t>Elvennék $600ot, hogy további $100ot kapjak. (Ön: $1000, Ő: $100).</t>
  </si>
  <si>
    <t>Tegyük fel, hogy a másik résztvevő &lt;b&gt;$200ot küld Önnek.&lt;\/b&gt; Elvenné tőle a $600ot, hogy Ön további $100ot kapjon?</t>
  </si>
  <si>
    <t>Elvennék $600ot, hogy további $100ot kapjak. (Ön: $1100, Ő: $0).</t>
  </si>
  <si>
    <t>A másik résztvevő választhat, hogy a saját összegéből ($1000) küld-e Önnek $0, $100 vagy $200 összeget. Ő tudja, hogy a döntése után Önnek lehetősége lesz &lt;b&gt;elvenni tőle $600ot, hogy Ön további $100ot kapjon.&lt;\/b&gt;</t>
  </si>
  <si>
    <t>Elvennék $600ot, hogy további $100ot kapjak. (Ön: $700, Ő: $400).</t>
  </si>
  <si>
    <t>Elvennék $600ot, hogy további $100ot kapjak. (Ön: $800, Ő: $300).</t>
  </si>
  <si>
    <t>Dühös lennék, ha a másik személy nem lenne hajlandó megosztani az erőforrásait.</t>
  </si>
  <si>
    <t>Fontos számomra a társadalom méltányossági normáinak betartása.</t>
  </si>
  <si>
    <t>Néha irigységet érzek, amikor az emberek többet kapnak, mint én.</t>
  </si>
  <si>
    <t>Tanulmányunknak ebben a részében azt szeretnénk, hogy képzeljen el egy &lt;b&gt;utópisztikus társadalmat vagy világot&lt;\/b&gt;.</t>
  </si>
  <si>
    <t>Az utópikus társadalom vagy világ a &lt;b&gt;legjobb elképzelhető jövő&lt;\/b&gt;, amelyet Ön remél vagy kíván. Az alábbiakban megadott helyen írja le és magyarázza el, milyen lenne az Ön számára egy utópisztikus társadalom vagy világ, és mitől lenne ez az utópisztikus társadalom\/világ az Ön által elképzelhető legjobb jövő.</t>
  </si>
  <si>
    <t>A disztópikus társadalom vagy világ A &lt;b&gt;legrosszabb elképzelhető jövő&lt;\/b&gt;, amitől retteg vagy fél. Az alábbiakban megadott helyen írja le és magyarázza el, milyen lenne az Ön számára egy disztópikus társadalom vagy világ, és mitől lenne ez az disztópikus társadalom\/világ az Ön által elképzelhető legrosszabb jövő.</t>
  </si>
  <si>
    <t>NINCSENEK jó vagy rossz válaszok. Bennünket az ÖN ELKÉPZELÉSEI érdekelnek arról, hogy milyen lenne egy utópisztikus társadalom.</t>
  </si>
  <si>
    <t>NINCSENEK jó vagy rossz válaszok. Bennünket az ÖN ELKÉPZELÉSEI érdekelnek arról, hogy milyen lenne egy disztópikus társadalom.</t>
  </si>
  <si>
    <t>Kérjük, álljon meg egy pillanatra, és mielőtt folytatná, &lt;b&gt;írjon egy-két mondatot az utópiája leírására&lt;\/b&gt;.</t>
  </si>
  <si>
    <t>Kérjük, álljon meg egy pillanatra, és mielőtt folytatná, &lt;b&gt;írjon egy-két mondatot az disztópia leírására&lt;\/b&gt;.</t>
  </si>
  <si>
    <t>Ön szerint a saját cselekedetei milyen mértékben befolyásolhatják, hogy egy ilyen utópia megvalósul-e vagy sem?</t>
  </si>
  <si>
    <t>Ön szerint a társadalom politikai vezetői milyen mértékben tudják befolyásolni, hogy egy ilyen utópia megvalósul-e vagy sem?</t>
  </si>
  <si>
    <t>Ön szerint a saját cselekedetei milyen mértékben befolyásolhatják, hogy egy ilyen disztópia megvalósul-e vagy sem?</t>
  </si>
  <si>
    <t>Ön szerint a társadalom politikai vezetői milyen mértékben tudják befolyásolni, hogy egy ilyen disztópia megvalósul-e vagy sem?</t>
  </si>
  <si>
    <t>Jelenleg van egy elképzelésem arról, hogyan nézhetne ki az ideális társadalom.</t>
  </si>
  <si>
    <t>Most éppen azon gondolkodom, hogy milyen világban szeretnék – ideális esetben – élni.</t>
  </si>
  <si>
    <t>Tanulmányunknak ebben a részében azt szeretnénk, hogy képzeljen el egy &lt;b&gt;disztópikus társadalmat vagy világot&lt;\/b&gt;.</t>
  </si>
  <si>
    <t>Ebben a pillanatban van egy elképzelésem arról, hogy milyen lehet a legrosszabb elképzelhető társadalom.</t>
  </si>
  <si>
    <t>Köszönjük, hogy elképzelte és leírta az Ön utópisztikus társadalmát vagy világát.</t>
  </si>
  <si>
    <t>Mennyire tartja valószínűnek, hogy egy ilyen utópia valaha is megvalósul?</t>
  </si>
  <si>
    <t>Köszönjük, hogy elképzelte és leírta az Ön disztópikus társadalmát vagy világát.</t>
  </si>
  <si>
    <t>Mennyire tartja valószínűnek, hogy egy ilyen disztópia valaha is megvalósul?</t>
  </si>
  <si>
    <t>Mennyire ért egyet az alábbi állításokkal?</t>
  </si>
  <si>
    <t>Egyáltalán nem</t>
  </si>
  <si>
    <t>Bizonyos mértékben</t>
  </si>
  <si>
    <t>Nagyon is</t>
  </si>
  <si>
    <t>Kérjük, válaszoljon az alábbi néhány további kérdésre.</t>
  </si>
  <si>
    <t>Rendkívül valószínűtlen</t>
  </si>
  <si>
    <t>Rendkívül valószínű</t>
  </si>
  <si>
    <t>Nagyon</t>
  </si>
  <si>
    <t>Most éppen azon gondolkodom, hogy milyen világban nem szeretnék a leginkább élni.</t>
  </si>
  <si>
    <t>Amikor az előző kérdésünkre válaszolt, hogy a társadalom politikai vezetői milyen mértékben befolyásolhatják, hogy az Ön disztópiája megvalósul-e vagy sem:</t>
  </si>
  <si>
    <t>Amikor az előző kérdésünkre válaszolt, hogy a társadalom politikai vezetői milyen mértékben befolyásolhatják, hogy az Ön utópiája megvalósul-e vagy sem:</t>
  </si>
  <si>
    <t>Ha az előző kérdésre adott válaszában nem gondolt semmilyen konkrét vezetőre, kérjük, hagyja üresen a négyzetet, és folytassa.</t>
  </si>
  <si>
    <t>Gondolt-e valamilyen konkrét vezetőre? Ha igen, kérjük, írja be a vezető nevét az alábbi mezőbe.</t>
  </si>
  <si>
    <t>Vezető neve:</t>
  </si>
  <si>
    <t>¿Cuáles fueron los ingresos brutos anuales de su hogar en 2024?</t>
  </si>
  <si>
    <t>Wie hoch war 2024 Ihr gesamtes jährliches Haushaltseinkommen vor Steuern?</t>
  </si>
  <si>
    <t>Qual foi o rendimento total bruto do seu domicílio em 2024?</t>
  </si>
  <si>
    <t>Jaký byl celkový příjem vaší domácnosti před zdaněním v roce 2024?</t>
  </si>
  <si>
    <t>Mitkä olivat taloutesi kokonaistulot ennen veroja vuonna 2024?</t>
  </si>
  <si>
    <t>Ποιο ήταν το συνολικό εισόδημα του νοικοκυριού σας προ φόρων το 2024;</t>
  </si>
  <si>
    <t>Mennyi volt az Ön háztartásának teljes, adózás előtti jövedelme 2024-ban?</t>
  </si>
  <si>
    <t>कृपया निम्नांकित जानकारी को ध्यानपूर्वक पढ़ें।</t>
  </si>
  <si>
    <t>कृपया ऊपर दिए प्रश्न को अनदेखा करें और "रेफ्रिजरेटर" और "टोस्टर" का उत्तर दें।</t>
  </si>
  <si>
    <t>इस अध्ययन के नतीजों का इस्तेमाल, अकादमिक शोध में किया जाएगा। निजी पहचान योग्य कोई भी जानकारी प्रकाशित नहीं की जाएगी। केवल बेनाम डेटा ही सार्वजनिक किया जाएगा, और डेटा से आपका पता नहीं लगाया जा सकता।</t>
  </si>
  <si>
    <t>कृपया प्रश्नों को पढ़ने और समझने में पर्याप्त समय देने का ध्यान रखें।</t>
  </si>
  <si>
    <t>मैं यह समझता हूं और भाग लेना चाहूंगा।</t>
  </si>
  <si>
    <t>मैं भाग लेना नहीं चाहूंगा।</t>
  </si>
  <si>
    <t>सर्वेक्षण का अंत</t>
  </si>
  <si>
    <t>कृपया यह सर्वेक्षण बंद करें।</t>
  </si>
  <si>
    <t>यह सुनिश्चित करने के लिए कि आप प्रदान की गई जानकारी को ध्यानपूर्वक पढ़ें, हम चाहते हैं कि आप पहले एक सरल प्रश्न का उत्तर दें।</t>
  </si>
  <si>
    <t>निम्नांकित में से किस फ़र्नीचर का इस्तेमाल आप किसी टेबल के समीप बैठने के लिए करते हैं?</t>
  </si>
  <si>
    <t>रेफ्रिजरेटर</t>
  </si>
  <si>
    <t>कुर्सी</t>
  </si>
  <si>
    <t xml:space="preserve">साइकिल </t>
  </si>
  <si>
    <t xml:space="preserve"> टोस्टर</t>
  </si>
  <si>
    <t xml:space="preserve">आपका लिंग क्या है? </t>
  </si>
  <si>
    <t xml:space="preserve">पुरुष </t>
  </si>
  <si>
    <t xml:space="preserve">महिला </t>
  </si>
  <si>
    <t>नन-बाइनरी \/ थर्ड जेंडर</t>
  </si>
  <si>
    <t>नहीं बताना पसंद करेंगे</t>
  </si>
  <si>
    <t xml:space="preserve">आपकी उम्र क्या है? </t>
  </si>
  <si>
    <t>आपकी उच्चतम शैक्षिक योग्यता क्या है?</t>
  </si>
  <si>
    <t>कोई औपचारिक शिक्षा नहीं (0 वर्ष)</t>
  </si>
  <si>
    <t>प्राथमिक शिक्षा (7 वर्ष से कम)</t>
  </si>
  <si>
    <t>निम्न माध्यमिक शिक्षा (7-10 वर्ष)</t>
  </si>
  <si>
    <t>उच्च माध्यमिक शिक्षा (10- 13 वर्ष)</t>
  </si>
  <si>
    <t>उच्चतर शिक्षा (13+ वर्ष, जैसे, विश्वविद्यालय या कॉलेज)</t>
  </si>
  <si>
    <t>अगर आप उस समय वैध मतदान आयु के अंतर्गत थे, तो कृपया चुनें कि अन्यथा आप क्या करते। हम आपको याद दिलाते हैं कि इस सर्वेक्षण के उत्तर गुमनाम रहते हैं।</t>
  </si>
  <si>
    <t>अन्य कारण (कृपया उल्लेख करें)।</t>
  </si>
  <si>
    <t>मैंने वोट नहीं दिया</t>
  </si>
  <si>
    <t>उत्तर देना पसंद नहीं करता</t>
  </si>
  <si>
    <t>आपका धन्यवाद! अब हम एक नए टॉपिक से जुड़े नए  प्रश्नों की ओर बढ़ेंगे।</t>
  </si>
  <si>
    <t>क्या आप इस नीति का समर्थन करते हैं या विरोध में हैं?</t>
  </si>
  <si>
    <t>प्रबल रूप से समर्थन</t>
  </si>
  <si>
    <t>कुछ हद तक समर्थन करते हैं</t>
  </si>
  <si>
    <t>न तो समर्थन, न ही विरोध</t>
  </si>
  <si>
    <t>कुछ हद तक विरोध</t>
  </si>
  <si>
    <t>प्रबल विरोध</t>
  </si>
  <si>
    <t>समझ में नहीं आता</t>
  </si>
  <si>
    <t>आप निम्नांकित कथन से किस हद तक सहमत या असहमत हैं:</t>
  </si>
  <si>
    <t>वैश्विक रूप से समन्वित अरबपति कर से आर्थिक निष्पक्षता में सुधार होगा।</t>
  </si>
  <si>
    <t>वैश्विक रूप से समन्वित अरबपति कर से समाज के सबसे धनवान लोगों की शक्ति में कमी आएगी।</t>
  </si>
  <si>
    <t>वैश्विक रूप से समन्वित अरबपति कर से राष्ट्रीय स्वायत्तता कमजोर होगी।</t>
  </si>
  <si>
    <t>वैश्विक रूप से समन्वित अरबपति कर से अर्थव्यवस्था कम दक्ष बनेगी।</t>
  </si>
  <si>
    <t>पूरी तरह असहमत</t>
  </si>
  <si>
    <t>कुछ हद तक असहमत</t>
  </si>
  <si>
    <t>ना तो सहमत ना ही असहमत</t>
  </si>
  <si>
    <t>कुछ हद तक सहमत</t>
  </si>
  <si>
    <t>पूरी तरह सहमत</t>
  </si>
  <si>
    <t>वैश्विक रूप से समन्वित अरबपति कर के प्रस्ताव पर हाल ही में संयुक्त राष्ट्र, G7 और G20 में बहस हुई है। कर पर राजनैतिक बहस, विवादास्पद है, और इस अकादमिक अध्ययन का उद्देश्य, नीति निर्माताओं और जनता को इसे लेकर लोगों की भावना को बेहतर ढंग से समझने में मदद करना है। अध्ययन के मुख्य बातों को आपके देश के एक प्रमुख न्यूज़ आउटलेट के साथ साझा किया जाएगा।</t>
  </si>
  <si>
    <t>हमें इस बात में दिलचस्पी है कि क्या आप कर के पक्ष में या उसके खिलाफ़ हिमायत करने के लिए भुगतान करने को तैयार होंगे।</t>
  </si>
  <si>
    <t>कृपया बताएं कि क्या आप वैश्विक रूप से समन्वित अरबपति कर का समर्थन करने वाले या विरोध करने वाले हिमायती समूह को अपनी संभावित जीत का कोई हिस्सा दान करने को तैयार होंगे।</t>
  </si>
  <si>
    <t>मैं $100 में से कुछ धनराशि, वैश्विक रूप से समन्वित अरबपति कर का &lt;b&gt;विरोध&lt;\/b&gt; करने वाले हिमायती  समूह को दान करने के लिए तैयार हूं।</t>
  </si>
  <si>
    <t>$100 में से मैं &lt;b&gt;कुछ धनराशि खुद रखना पसंद करूंगा।&lt;\/b&gt;</t>
  </si>
  <si>
    <t>$100 में से मैं कुछ धनराशि, वैश्विक रूप से समन्वित अरबपति कर का &lt;b&gt;समर्थन&lt;\/b&gt;करने वाले हिमायती समूह को दान करने के लिए तैयार हूं।</t>
  </si>
  <si>
    <t>$100 में से आप कितनी धनराशि को वैश्विक रूप से समन्वित अरबपति कर का &lt;b&gt;विरोध&lt;\/b&gt;करने वाले हिमायती समूह को दान करने को तैयार हैं?</t>
  </si>
  <si>
    <t>मैं अपनी जीत का कोई भी हिस्सा दान नहीं करना चाहता हूं ($0)</t>
  </si>
  <si>
    <t>मैं अपनी जीत का सारा हिस्सा दान करना चाहता हूं ($100)</t>
  </si>
  <si>
    <t>हिमायती समूह को दान ($)</t>
  </si>
  <si>
    <t xml:space="preserve">$100 में से आप कितनी धनराशि, वैश्विक रूप से समन्वित अरबपति कर का &lt;b&gt;समर्थन&lt;\/b&gt;करने वाले हिमायती समूह को दान करने के लिए तैयार हैं?	</t>
  </si>
  <si>
    <t>क्या आप याचिका पर हस्ताक्षर करना चाहते हैं?</t>
  </si>
  <si>
    <t>मैं वैश्विक रूप से समन्वित अरबपति कर का &lt;b&gt;समर्थन करने वाली याचिका को पढ़ना और उस पर संभावित रूप से हस्ताक्षर करना&lt;\/b&gt; चाहता हूं।</t>
  </si>
  <si>
    <t>मैं वैश्विक रूप से समन्वित अरबपति कर से जुड़ी &lt;b&gt;याचिका पर हस्ताक्षर नहीं करना चाहता हूं&lt;\/b&gt; (सर्वेक्षण के अगले भाग पर जाएं)।</t>
  </si>
  <si>
    <t>मैं वैश्विक रूप से समन्वित अरबपति कर का समर्थन करने वाली &lt;b&gt;याचिका को पढ़ना और उस पर संभावित रूप से हस्ताक्षर करना&lt;\/b&gt; चाहता हूं।</t>
  </si>
  <si>
    <t>वैश्विक रूप से समन्वित अरबपति कर का विरोध करने वाली याचिका</t>
  </si>
  <si>
    <t>यह याचिका, हाल ही में G20 और संयुक्त राष्ट्र द्वारा चर्चा किए गए प्रस्तावित वैश्विक रूप से समन्वित अरबपति कर से संबद्ध है, जो $1 बिलियन से अधिक की नेट संपदा वाले व्यक्तियों पर लागू होगा।</t>
  </si>
  <si>
    <t>कर प्रस्ताव से जुड़े विवरण:</t>
  </si>
  <si>
    <t>हम, यानी निम्नलिखित हस्ताक्षरकर्ता, प्रस्तावित वैश्विक रूप से समन्वित अरबपति कर के प्रति अपना विरोध व्यक्ति करते हैं।</t>
  </si>
  <si>
    <t>हम, यानी निम्नलिखित हस्ताक्षरकर्ता, प्रस्तावित वैश्विक रूप से समन्वित अरबपति कर के प्रति अपना समर्थन व्यक्ति करते हैं।</t>
  </si>
  <si>
    <t>अगर आप याचिका पर हस्ताक्षर करना चाहते हैं, तो कृपया वे इनिशियल्स लिखें जिनसे आप याचिका पर हस्ताक्षर करना चाहते हैं (उदाहरण के लिए, "AN")। ध्यान दें कि आप अपनी पसंद के किसी भी इनिशियल का इस्तेमाल कर सकते हैं।</t>
  </si>
  <si>
    <t>अगर आप याचिका पर हस्ताक्षर करते हैं, तो आपके पास नीति का विरोध करने के अपने कारणों को स्पष्ट करते हुए एक निजीकृत विवरण शामिल करने का अवसर होगा।</t>
  </si>
  <si>
    <t>अगर आप याचिका पर हस्ताक्षर नहीं करना चाहते हैं, तो कृपया टेक्स्ट बॉक्स में कुछ भी लिखे बगैर अगले प्रश्न पर जाएं।</t>
  </si>
  <si>
    <t>अगर आप चाहें, तो आप नीचे वैश्विक रूप से समन्वित अरबपति कर का विरोध करते हुए एक संदेश लिख सकते हैं।</t>
  </si>
  <si>
    <t>हम उन संदेशों का चयन करेंगे, जिन्हें आपके देश के प्रमुख अखबार को भेजे जाने वाले पत्र में संलग्न किया जाएगा।</t>
  </si>
  <si>
    <t>वैश्विक रूप से समन्वित अरबपति कर का समर्थन करने वाली याचिका</t>
  </si>
  <si>
    <t>अगर आप याचिका पर हस्ताक्षर करते हैं, तो आपके पास नीति का समर्थन करने के अपने कारणों को स्पष्ट करते हुए एक निजीकृत विवरण शामिल करने का अवसर होगा।</t>
  </si>
  <si>
    <t>अगर आप चाहें, तो आप नीचे वैश्विक रूप से समन्वित अरबपति कर का समर्थन करते हुए एक संदेश लिख सकते हैं।</t>
  </si>
  <si>
    <t>निम्नांकित में से कौन, आपकी भूमिका की सबसे अच्छी तरह से व्याख्या करता है:</t>
  </si>
  <si>
    <t>मैं वैश्विक रूप से समन्वित अरबपति कर के &lt;b&gt;समर्थन में&lt;\/b&gt;एक विरोध प्रदर्शन में भाग लूंगा।</t>
  </si>
  <si>
    <t>मैं वैश्विक रूप से समन्वित अरबपति कर से संबंधित एक &lt;b&gt;विरोध प्रदर्शन में भाग नहीं लूंगा&lt;\/b&gt;।</t>
  </si>
  <si>
    <t>मैं वैश्विक रूप से समन्वित अरबपति कर का विरोध करने वाले एक &lt;b&gt;विरोध&lt;\/b&gt; प्रदर्शन में भाग लूंगा।</t>
  </si>
  <si>
    <t>अगर कोई राजनैतिक दल, वैश्विक रूप से समन्वित अरबपति कर का समर्थन करता है, तो उसे मेरे वोट देने की &lt;b&gt;अधिक संभावना&lt;\/b&gt;होगी।</t>
  </si>
  <si>
    <t>वैश्विक रूप से समन्वित अरबपति कर पर मैं किसी राजनैतिक दल की स्थिति के आधार पर &lt;b&gt;अपना वोट नहीं बदलूंगा&lt;\/b&gt;।</t>
  </si>
  <si>
    <t>अगर कोई राजनैतिक दल, वैश्विक रूप से समन्वित अरबपति कर का समर्थन करता है, तो उसे मेरे वोट देने की &lt;b&gt;कम संभावना&lt;\/b&gt;होगी।</t>
  </si>
  <si>
    <t>मैं वैश्विक रूप से समन्वित अरबपति कर को &lt;b&gt;बढ़ावा&lt;\/b&gt;देने वाले सोशल मीडिया पोस्ट को साझा करूंगा।</t>
  </si>
  <si>
    <t>मैं वैश्विक रूप से समन्वित अरबपति कर से संबंधित &lt;b&gt;सोशल मीडिया पोस्ट साझा नहीं करूंगा&lt;\/b&gt;।</t>
  </si>
  <si>
    <t>मैं वैश्विक रूप से समन्वित अरबपति कर का &lt;b&gt;विरोध &lt;\/b&gt;करने वाले सोशल मीडिया पोस्ट साझा करूंगा।</t>
  </si>
  <si>
    <t>हाल के एक अन्य अकादमिक अध्ययन में आपके देश समेत दुनिया के सभी क्षेत्रों के 40 देशों में लगभग 45,000 लोगों से पूछा गया कि क्या वे इस वैश्विक रूप से समन्वित अरबपति कर का समर्थन करते हैं।</t>
  </si>
  <si>
    <t>अधिक जानकारी</t>
  </si>
  <si>
    <t>निम्नांकित 40 देशों में 44,977 व्यक्तियों का सर्वेक्षण किया गया: अर्जेंटीना, ऑस्ट्रेलिया, ऑस्ट्रिया, ब्राज़ील, कनाडा, चीन, कोलंबिया, चेक रिपब्लिक, फ़िनलैंड, फ़्रांस, जर्मनी, ग्रीस, हंगरी, भारत, इंडोनेशिया, आयरलैंड, इटली, जापान, मलेशिया, मैक्सिको, नीदरलैंड, न्यूज़ीलैंड, नॉर्वे, पाकिस्तान, फ़िलीपींस, पोलैंड, पुर्तगाल, रोमानिया, स्लोवाकिया, दक्षिण अफ़्रीका, दक्षिण कोरिया, स्पेन, स्वीडन, स्विटज़रलैंड, ताइवान, थाईलैंड, तुर्की, यूनाइटेड किंगडम, संयुक्त राज्य अमेरिका और वियतनाम।</t>
  </si>
  <si>
    <t>आपको क्या लगता है कि उत्तरदाताओं का कितना हिस्सा वैश्विक रूप से अरबपति समन्वित कर का समर्थन करता है?</t>
  </si>
  <si>
    <t>समर्थन (%)</t>
  </si>
  <si>
    <t>आपको क्या लगता है कि 40 देशों में से कितने देशों में ज्यादातर उत्तरदाता, वैश्विक अरबपति संयोजित कर का समर्थन करते हैं?</t>
  </si>
  <si>
    <t>देश</t>
  </si>
  <si>
    <t>40 देशों के, 164 राजनैतिक दलों के उत्तरदाता आए।</t>
  </si>
  <si>
    <t>आपको क्या लगता है कि इनमें से कितने राजनैतिक दलों के उत्तरदाताओं में से ज्यादातर वैश्विक अरबपति कर का समर्थन करते हैं?</t>
  </si>
  <si>
    <t>राजनैतिक दल</t>
  </si>
  <si>
    <t>आपके जवाब के लिए धन्यवाद। आपकी जानकारी के लिए, नीचे सही उत्तर दिए गए हैं:</t>
  </si>
  <si>
    <t>कुल मिलाकर, 70% उत्तरदाता, कर का समर्थन करते हैं।</t>
  </si>
  <si>
    <t>40 के 40 देशों में, ज्यादातर उत्तरदाता, कर का समर्थन करते हैं।</t>
  </si>
  <si>
    <t>अध्ययन में प्रतिनिधित्व करने वाले 164 राजनैतिक दलों में से 161 में, ज्यादातर उत्तरदाता, कर का समर्थन करते हैं।</t>
  </si>
  <si>
    <t>कृपया बताएं कि आपको क्या लगता है कि अगले 10 वर्षों में इस कर के वैश्विक रूप से लागू किए जाने की कितनी संभावना है।</t>
  </si>
  <si>
    <t>0-20% संभावना (बहुत असंभावना)</t>
  </si>
  <si>
    <t>21-40% संभावना (असंभावना)</t>
  </si>
  <si>
    <t>41-60% संभावना (असंभावना जितनी संभावना)</t>
  </si>
  <si>
    <t>61-80% संभावना (संभावना)</t>
  </si>
  <si>
    <t>81-100% संभावना (बहुत संभावना)</t>
  </si>
  <si>
    <t>आगे बढ़ने से पहले कृपया सत्यापित करें कि आपने इस जानकारी को ध्यान से पढ़ लिया है।</t>
  </si>
  <si>
    <t>हां, मैं सत्यापित करता हूं कि मैंने टेक्स्ट को ध्यान से पढ़ लिया है</t>
  </si>
  <si>
    <t>हमने चार व्यक्तियों में से हरेक से स्वतंत्र रूप से और बेनाम तौर से पूछा कि अगर उन्हें यह चुनने की स्वतंत्रता हो कि वे अपनी कमाई का कितना हिस्सा, कॉमन फ़ंड में योगदान करना चाहते हैं तो वे क्या करेंगे।</t>
  </si>
  <si>
    <t>दो व्यक्ति अपनी सारी कमाई को योगदान करने का विकल्प चुनेंगे, भले ही दूसरे व्यक्ति कितना भी योगदान करना चाहें।</t>
  </si>
  <si>
    <t>दो व्यक्ति अपनी सारी कमाई को योगदान न करने का विकल्प चुनेंगे, भले ही दूसरे व्यक्ति कितना भी योगदान करना चाहें।</t>
  </si>
  <si>
    <t>हम आपसे यह निर्धारित करने को कहेंगे कि क्या चारों व्यक्तियों को यह चुनने की स्वतंत्रता होनी चाहिए कि वे कॉमन फ़ंड में कितना योगदान करना चाहते हैं, या हरेक को अपनी सारी कमाई का योगदान करने की जरूरत होनी चाहिए। आपको निम्नांकित दो विकल्पों में से चुनना होगा:</t>
  </si>
  <si>
    <t>चारों व्यक्ति यह चुनने के लिए स्वतंत्र हैं कि वे अपनी कमाई के कितने हिस्से का योगदान, कॉमन फ़ंड में देंगे। इस केस में, दो व्यक्ति अपनी सारी कमाई ($10) कॉमन फ़ंड में लगा देंगे, और दो व्यक्ति कुछ भी नहीं ($0) देंगे।</t>
  </si>
  <si>
    <t>चारों व्यक्ति यह चुनने के लिए स्वतंत्र नहीं हैं कि वे अपनी कमाई के कितने हिस्से का योगदान, कॉमन फ़ंड में देंगे। इस केस में, चार व्यक्तियों में से हरेक को अपनी सारी कमाई ($10) देनी होगी।</t>
  </si>
  <si>
    <t>आपके द्वारा निर्णय लिए जाने से पहले, अगली स्क्रीन पर और विस्तार से बताया जाएगा कि दो विकल्पों में से हरेक के तहत क्या होगा।</t>
  </si>
  <si>
    <t>हम यहां अधिक विस्तार से बताते हैं कि दो विकल्पों में से हरेक के तहत क्या होगा।</t>
  </si>
  <si>
    <t>चुनने के लिए स्वतंत्र</t>
  </si>
  <si>
    <t>अगर चार व्यक्तियों में से हरेक यह चुनने के लिए स्वतंत्र है कि वे अपनी कमाई के कितते हिस्से का योगदान, कॉमन फ़ंड में देंगे, तो नतीजा यह होगा:</t>
  </si>
  <si>
    <t>दो व्यक्ति जो अपनी सारी कमाई का योगदान देंगे, उनमें से हरेक की आय $7.5 होगी।</t>
  </si>
  <si>
    <t>दो व्यक्ति जो अपनी कमाई का कुछ भी योगदान नहीं करेंगे, उनमें से हरेक की आय $17.5 होगी।</t>
  </si>
  <si>
    <t>स्पष्टीकरण: उनमें से हरेक $10 का योगदान करता है और उनके पास कोई कमाई नहीं बचती है, मगर उसे कॉमन फ़ंड का एक चौथाई हिस्सा मिलता है, जो $7.5 है, और इस प्रकार हरेक के पास $7.5 बचता है।</t>
  </si>
  <si>
    <t>स्पष्टीकरण: वे दोनों अपने पास $10 रखते हैं और कॉमन फ़ंड का एक चौथाई हिस्सा प्राप्त करते हैं, जो $7.5 है, और इस प्रकार हरेक के पास $17.5 बचते हैं।</t>
  </si>
  <si>
    <t xml:space="preserve">केवल दो व्यक्तियों हेतु आवश्यक योगदान </t>
  </si>
  <si>
    <t>अगर चारों व्यक्तियों में से हरेक को अपनी सारी कमाई का योगदान, कॉमन फ़ंड में करना हो, तो नतीजा यह होगा:</t>
  </si>
  <si>
    <t>चारों व्यक्तियों में से हरेक की आय $15 होगी।</t>
  </si>
  <si>
    <t>स्पष्टीकरण: उनमें से हरेक अपने पास $10 रखता है और कॉमन फ़ंड का एक चौथाई हिस्सा प्राप्त करता है, जो $7.5 है, और इस प्रकार हरेक के पास $17.5 बचते हैं।</t>
  </si>
  <si>
    <t>आप और 99 अन्य उत्तरदाता यह निर्णय चार व्यक्तियों के लिए लेंगे। 100 निर्णयों में से एक को बेतरतीब तरीके से चुना जाएगा और लागू किया जाएगा।</t>
  </si>
  <si>
    <t>अब हम आपसे इन चार व्यक्तियों के लिए निर्णय लेने को कहते हैं। कृपया अपना निर्णय चिह्नित करें:</t>
  </si>
  <si>
    <t xml:space="preserve">हमने चार व्यक्तियों में से हरेक से स्वतंत्र रूप से और बेनाम तौर से पूछा कि अगर उन्हें यह चुनने की स्वतंत्रता हो कि वे अपनी कमाई का कितना हिस्सा, कॉमन फ़ंड में योगदान करना चाहते हैं तो वे क्या करेंगे। </t>
  </si>
  <si>
    <t xml:space="preserve">दो व्यक्ति अपनी सारी कमाई को योगदान करने का विकल्प चुनेंगे, भले ही दूसरे व्यक्ति कितना भी योगदान करना चाहें।  </t>
  </si>
  <si>
    <t xml:space="preserve">दो व्यक्ति अपनी सारी कमाई को योगदान न करने का विकल्प चुनेंगे, भले ही दूसरे व्यक्ति कितना भी योगदान करना चाहें। </t>
  </si>
  <si>
    <t>हम आपसे यह निर्धारित करने को कहेंगे कि क्या चारों व्यक्तियों को यह चुनने की स्वतंत्रता होनी चाहिए कि वे कॉमन फ़ंड में कितना योगदान करना चाहते हैं, या हरेक को अपनी कमाई के $5 का योगदान करने की जरूरत होनी चाहिए। आपको निम्नांकित दो विकल्पों में से चुनना होगा:</t>
  </si>
  <si>
    <t xml:space="preserve">चारों व्यक्ति यह चुनने के लिए स्वतंत्र हैं कि वे अपनी कमाई के कितने हिस्से का योगदान, कॉमन फ़ंड में देंगे। इस केस में, दो व्यक्ति अपनी सारी कमाई ($10), कॉमन फ़ंड में लगा देंगे, और दो व्यक्ति कुछ भी नहीं ($0) देंगे। </t>
  </si>
  <si>
    <t>अगर हरेक व्यक्ति यह चुनने के लिए स्वतंत्र है कि वे अपनी कमाई के कितने हिस्से का योगदान, कॉमन फ़ंड में करना चाहते हैं, तो नतीजा यह होगा:</t>
  </si>
  <si>
    <t>अगर चारों व्यक्तियों में से हरेक को अपनी कमाई में से $5 का योगदान, कॉमन फ़ंड में करना हो, तो नतीजा यह होगा:</t>
  </si>
  <si>
    <t>चारों व्यक्तियों में से हरेक की आय $12.5 होगी।</t>
  </si>
  <si>
    <t>स्पष्टीकरण: हरेक व्यक्ति अपनी कमाई में से $10 अपने पास रखता है और कॉमन फ़ंड का एक चौथाई हिस्सा प्राप्त करता है, जो $7.5 है, और इस प्रकार हरेक के पास $12.5 बचते हैं।</t>
  </si>
  <si>
    <t>चारों व्यक्ति यह चुनने के लिए स्वतंत्र नहीं हैं कि वे अपनी कमाई के कितने हिस्से का योगदान, कॉमन फ़ंड में देंगे। इस केस में, चारों व्यक्तियों में से हरेक को अपनी कमाई में से $5 का योगदान करना होगा।</t>
  </si>
  <si>
    <t xml:space="preserve">सभी चारों व्यक्ति अपनी कोई कमाई का योगदान न करने का विकल्प चुनेंगे, भले ही दूसरे व्यक्ति कितना भी योगदान करना चाहें। </t>
  </si>
  <si>
    <t xml:space="preserve">हम आपसे यह निर्धारित करने को कहेंगे कि क्या चारों व्यक्तियों को यह चुनने की स्वतंत्रता होनी चाहिए कि वे कॉमन फ़ंड में कितना योगदान करना चाहते हैं, या हरेक को अपनी सारी कमाई का योगदान करने की जरूरत होनी चाहिए। आपको निम्नांकित दो विकल्पों में से चुनना होगा: </t>
  </si>
  <si>
    <t xml:space="preserve">चारों व्यक्ति यह चुनने के लिए स्वतंत्र हैं कि वे अपनी कमाई के कितने हिस्से का योगदान, कॉमन फ़ंड में देंगे। इस केस में, चारों व्यक्तियों में से हरेक कुछ भी नहीं ($0) योगदान देता है। </t>
  </si>
  <si>
    <t xml:space="preserve">चारों व्यक्ति यह चुनने के लिए स्वतंत्र नहीं हैं कि वे अपनी कमाई के कितने हिस्से का योगदान, कॉमन फ़ंड में देंगे। इस केस में, चार व्यक्तियों में से हरेक को अपनी सारी कमाई ($10) देनी होगी। </t>
  </si>
  <si>
    <t>चारों व्यक्तियों में से हरेक की आय $10 होगी।</t>
  </si>
  <si>
    <t>स्पष्टीकरण: हरेक व्यक्ति अपनी कमाई में से $10 अपने पास रखता है, पर कॉमन फ़ंड से कुछ भी नहीं प्राप्त करता है, और इस प्रकार हरेक के पास $10 बचते हैं।</t>
  </si>
  <si>
    <t>स्पष्टीकरण: हरेक व्यक्ति $10 का योगदान करता है और उसके पास कोई कमाई नहीं बचती है, मगर उसे कॉमन फ़ंड का एक चौथाई हिस्सा मिलता है, जो $15 है, और इस प्रकार हरेक के पास $15 बचता है।</t>
  </si>
  <si>
    <t xml:space="preserve">आप और 99 अन्य उत्तरदाता यह निर्णय चार व्यक्तियों के लिए लेंगे। 100 निर्णयों में से एक को बेतरतीब तरीके से चुना जाएगा और लागू किया जाएगा। </t>
  </si>
  <si>
    <t>&lt;b&gt;चुनने के लिए स्वतंत्र:&lt;\/b&gt;चारों व्यक्ति यह चुनने के लिए स्वतंत्र हैं कि वे अपनी कमाई के कितने हिस्से का योगदान, कॉमन फ़ंड में देंगे। इस केस में, चारों व्यक्तियों में से हरेक कुछ भी नहीं ($0) योगदान देता है।</t>
  </si>
  <si>
    <t>सभी चारों व्यक्ति अपनी कोई कमाई का योगदान न करने का विकल्प चुनेंगे, भले ही दूसरे व्यक्ति कितना भी योगदान करना चाहें।</t>
  </si>
  <si>
    <t xml:space="preserve">अगर चारों व्यक्तियों में से हरेक को अपनी कमाई में से $5 का योगदान करना हो, तो नतीजा यह होगा: </t>
  </si>
  <si>
    <t>हम आपसे यह निर्णय लेने को कहेंगे कि चारों व्यक्तियों को अपनी कमाई का कितना हिस्सा कॉमन फ़ंड में योगदान करना चाहिए। आपको निम्नांकित दो विकल्पों में से चुनना होगा:</t>
  </si>
  <si>
    <t>चार व्यक्तियों में से दो को अपनी सारी कमाई ($10), कॉमन फ़ंड में योगदान करना है, और दो व्यक्तियों को कुछ भी योगदान नहीं ($0) करना है। एक रैंडम ड्रॉ यह निर्धारित करता है कि किन दो व्यक्तियों को अपनी सारी कमाई का योगदान करना है, और किन दो व्यक्तियों को कुछ भी योगदान नहीं करना है।</t>
  </si>
  <si>
    <t>चार व्यक्तियों में से हरेक को अपनी सारी कमाई ($10) देनी होगी।</t>
  </si>
  <si>
    <t>सभी व्यक्तियों हेतु आवश्यक योगदान</t>
  </si>
  <si>
    <t xml:space="preserve">अगर दो व्यक्तियों को अपनी सारी कमाई का योगदान, कॉमन फ़ंड में करना है, जबकि अन्य दो व्यक्तियों को कुछ भी योगदान नहीं करना है, तो नतीजा होगा: </t>
  </si>
  <si>
    <t>आवश्यक योगदान</t>
  </si>
  <si>
    <t xml:space="preserve">अगर चारों व्यक्तियों में से हरेक को अपनी सारी कमाई का योगदान, कॉमन फ़ंड में करना हो, तो नतीजा यह होगा: &lt;br&gt;&lt;b&gt;-&amp;nbsp;चारों व्यक्तियों में से हरेक की आय $15 होगी। </t>
  </si>
  <si>
    <t>स्पष्टीकरण: उनमें से हरेक $10 का योगदान करता है और उनके पास कोई कमाई नहीं बचती है, मगर उसे कॉमन फ़ंड का एक चौथाई हिस्सा मिलता है, जो $15 है, और इस प्रकार हरेक के पास $15 बचता है।</t>
  </si>
  <si>
    <t>अगर यह आप पर निर्भर होता तो अब हम आपसे यह बताने को कहते हैं कि आप इन चार व्यक्तियों के लिए कौन सा विकल्प चुनते:</t>
  </si>
  <si>
    <t>&lt;b&gt;केवल दो व्यक्तियों के लिए आवश्यक योगदान:&lt;\/b&gt; चार व्यक्तियों में से दो को अपनी सारी कमाई ($10) का योगदान, कॉमन फ़ंड में करना है, और दो व्यक्तियों को कुछ भी योगदान नहीं ($0) करना है। एक रैंडम ड्रॉ यह निर्धारित करता है कि किन दो व्यक्तियों को अपनी सारी कमाई का योगदान करना है, और किन दो व्यक्तियों को कुछ भी योगदान नहीं करना है।</t>
  </si>
  <si>
    <t>&lt;b&gt;सभी चारों व्यक्तियों के लिए आवश्यक योगदान:&lt;\/b&gt;चारों व्यक्तियों में से हरेक को अपनी सारी कमाई ($10) देनी होगी।</t>
  </si>
  <si>
    <t>क्या आप इस बात का संक्षिप्त विवरण दे सकते हैं कि आपने यह चयन क्यों किया?</t>
  </si>
  <si>
    <t>निम्नलिखित कथनों से आप किस हद तक सहमत हैं?</t>
  </si>
  <si>
    <t>निजी हित और समूह के हित में टकराव होने पर, मेरे देश में ज्यादातर लोग वही चुनते हैं जो उनके निजी हित में होता है।</t>
  </si>
  <si>
    <t>सरकार को कर राजस्व का इस्तेमाल, सार्वजनिक वस्तुओं के वित्तपोषण के लिए करना चाहिए जिससे सभी को फ़ायदा हो।</t>
  </si>
  <si>
    <t>आमतौर पर, यदि विकल्प अनुचित नतीजों की ओर ले जाते हैं, तो सरकार को निजी विकल्पों को प्रतिबंधित करना चाहिए।</t>
  </si>
  <si>
    <t>आमतौर पर, यदि विकल्प अप्रभावी नतीजे की ओर ले जाते हैं, तो सरकार को निजी विकल्पों को प्रतिबंधित करना चाहिए।</t>
  </si>
  <si>
    <t>चुनने की स्वतंत्रता, समाज में सबसे अहम मूल्य है।</t>
  </si>
  <si>
    <t>कभी-कभी, लोग खुद योगदान दिए बगैर उन चीज़ों से लाभान्वित होते हैं, जो दूसरों द्वारा वित्तपोषित या प्रदान की जाती हैं। आपको क्या लगता है, इसका मुख्य कारण क्या है?</t>
  </si>
  <si>
    <t>उनके पास योगदान देने के लिए आवश्यक संसाधनों की कमी होती है।</t>
  </si>
  <si>
    <t>वे अपने खुद के फ़ायदों को अधिकतम करने के लिए स्वार्थी रूप से कार्य करते हैं</t>
  </si>
  <si>
    <t>उन्हें लगता है कि कई दूसरे लोग भी योगदान नहीं कर रहे हैं।</t>
  </si>
  <si>
    <t>अन्य</t>
  </si>
  <si>
    <t>कृपया निम्नांकित परिदृश्य की कल्पना करें:</t>
  </si>
  <si>
    <t>आप एक ऐसे संगठन में काम कर रहे हैं, जहां वर्तमान लीडर को तटस्थ या "औसत" माना जाता है: न तो ख़ासतौर से अच्छा और न ही ख़ासतौर से बुरा। इस समय, बोर्ड एक नए लीडर को दीर्घकालिक रिप्लेसमेंट के रूप में नियुक्त करने की योजना बना रहा है, जो आपका सबसे करीबी सुपरवाइजर भी होगा।</t>
  </si>
  <si>
    <t>जब आप किसी ऐसे दोस्त से बात करते हैं, जिसने पहले नए उम्मीदवार के साथ काम किया है, तो आपको पता चलता है कि यह लीडर एक बहुत ही &lt;u&gt;अनैतिक&lt;\/u&gt; व्यक्ति के रूप में जाना जाता है। ख़ासतौर से, ईमानदारी, निष्पक्षता और विश्वसनीयता के संदर्भ में, आपका दोस्त इस लीडर के सामान्य नैतिक चरित्र को एक जैसे संगठनों में वर्तमान लीडरों के &lt;u&gt;निचले 20%&lt;\/u&gt; में रखेगा।</t>
  </si>
  <si>
    <t>जब आप किसी ऐसे दोस्त से बात करते हैं, जिसने पहले नए उम्मीदवार के साथ काम किया है, तो आपको पता चलता है कि यह लीडर एक बहुत ही &lt;u&gt;नैतिक&lt;\/u&gt; व्यक्ति के रूप में जाना जाता है। ख़ासतौर से, ईमानदारी, निष्पक्षता और विश्वसनीयता के संदर्भ में, आपका दोस्त इस लीडर के सामान्य नैतिक चरित्र को एक जैसे संगठनों में वर्तमान लीडरों के &lt;u&gt;सबसे ऊंचे 20%&lt;\/u&gt; में रखेगा।&lt;\/div&gt;</t>
  </si>
  <si>
    <t>जब आप किसी ऐसे दोस्त से बात करते हैं, जिसने पहले नए उम्मीदवार के साथ काम किया है, तो आपको पता चलता है कि यह लीडर एक बहुत ही &lt;u&gt;अयोग्य&lt;\/u&gt; व्यक्ति के रूप में जाना जाता है। ख़ासतौर से, ज्ञान, प्रज्ञा और दक्षता के संदर्भ में, आपका दोस्त इस लीडर की सामान्य योग्यता को एक जैसे संगठनों के वर्तमान लीडरों के &lt;u&gt;निचले 20%&lt;\/u&gt; में रखेगा।</t>
  </si>
  <si>
    <t>जब आप किसी ऐसे दोस्त से बात करते हैं, जिसने पहले नए उम्मीदवार के साथ काम किया है, तो आपको पता चलता है कि यह लीडर एक बहुत ही &lt;u&gt;योग्य&lt;\/u&gt; व्यक्ति के रूप में जाना जाता है। ख़ासतौर से, ज्ञान, बुद्धिमत्ता और दक्षता के संदर्भ में, आपका दोस्त इस लीडर की सामान्य योग्यता को एक जैसे संगठनों के मौजूदा लीडरों के &lt;u&gt;सबसे ऊपर 20%&lt;\/u&gt; में रखेगा।</t>
  </si>
  <si>
    <t>आप अपने दोस्त को एक भरोसेमंद स्रोत मानते हैं।</t>
  </si>
  <si>
    <t>जब आपने ऊपर दिया गया टेक्स्ट पढ़ लिया हो:</t>
  </si>
  <si>
    <t>कृपया इस परिदृश्य के बारे में कुछ प्रश्नों के उत्तर देने के लिए अगली स्क्रीन पर जाएं।</t>
  </si>
  <si>
    <t>कार्यस्थल परिदृश्य में जिसे आपने अभी-अभी पढ़ा, हमने एक ऐसे व्यक्ति का वर्णन किया जो आपके संगठन में एक नए नेतृत्व पद के लिए उम्मीदवार था।</t>
  </si>
  <si>
    <t>इस व्यक्ति का कैसे वर्णन किया गया था?</t>
  </si>
  <si>
    <t>एक बहुत ही नैतिक व्यक्ति</t>
  </si>
  <si>
    <t>एक बहुत ही अनैतिक व्यक्ति</t>
  </si>
  <si>
    <t>इस विशेष परिदृश्य में:</t>
  </si>
  <si>
    <t>अगर बोर्ड इस नए लीडर को नियुक्त करने का निर्णय ले तो आपको कैसा लगेगा?</t>
  </si>
  <si>
    <t>मुझे निम्नांकित होगा:</t>
  </si>
  <si>
    <t>पहले की तुलना में कम खुशी का एहसास होगा</t>
  </si>
  <si>
    <t>कोई फ़र्क नहीं</t>
  </si>
  <si>
    <t>पहले की तुलना में ज्यादा खुशी का एहसास होगा</t>
  </si>
  <si>
    <t>आमतौर पर, मैं अपने नियोक्ता पर भरोसा करूंगा:</t>
  </si>
  <si>
    <t>पहले से कम</t>
  </si>
  <si>
    <t>पहले से ज्यादा</t>
  </si>
  <si>
    <t>अगर यह गारंटी दी जा सके कि आपका संगठन आपके सबसे करीबी सुपरवाइजर के रूप में ऐसे बुरे लीडर को नियुक्त नहीं करेगा, तो क्या आप अपने वेतन में 5% की वृद्धि का त्याग करने को तैयार होंगे?</t>
  </si>
  <si>
    <t>मैं अपने वेतन वृद्धि का त्याग नहीं करूंगा</t>
  </si>
  <si>
    <t>मैं अपने वेतन वृद्धि का त्याग करूंगा</t>
  </si>
  <si>
    <t>अगर यह गारंटी दी जा सके कि आपका संगठन आपके सबसे करीबी सुपरवाइजर के रूप में ऐसे अच्छे लीडर को नियुक्त करेगा, तो क्या आप अपने वेतन में 5% की वृद्धि का त्याग करने को तैयार होंगे?</t>
  </si>
  <si>
    <t>एक बहुत ही योग्य व्यक्ति</t>
  </si>
  <si>
    <t>एक बहुत ही अयोग्य व्यक्ति</t>
  </si>
  <si>
    <t>लोग अक्सर राजनैतिक विचारों और नज़रियों में भिन्नता का वर्णन करने के लिए "वामपंथी" और "दक्षिणपंथी" शब्दों का इस्तेमाल करते हैं।</t>
  </si>
  <si>
    <t>आमतौर पर, आप अपने राजनैतिक विचारों को वामपंथी से दक्षिणपंथी के पैमाने पर कहां रखेंगे?</t>
  </si>
  <si>
    <t>सुदूर वामपंथी</t>
  </si>
  <si>
    <t>मध्य</t>
  </si>
  <si>
    <t>सुदूर दक्षिणपंथी</t>
  </si>
  <si>
    <t>आमतौर पर, आपको राजनीति में कितनी दिलचस्पी है?</t>
  </si>
  <si>
    <t>जरा भी दिलचस्पी नहीं</t>
  </si>
  <si>
    <t>थोड़ी दिलचस्पी</t>
  </si>
  <si>
    <t>बहुत दिलचस्पी</t>
  </si>
  <si>
    <t>आमतौर पर, आप सोशल मीडिया पर अपनी &lt;em&gt;राजनैतिक विचारों&lt;\/em&gt; को कितनी बार पोस्ट करते हैं?</t>
  </si>
  <si>
    <t>कभी नहीं</t>
  </si>
  <si>
    <t>लगभग कभी नहीं</t>
  </si>
  <si>
    <t>शायद ही कभी</t>
  </si>
  <si>
    <t>कभी-कभी</t>
  </si>
  <si>
    <t>अक्सर</t>
  </si>
  <si>
    <t>बार-बार</t>
  </si>
  <si>
    <t>हमेशा</t>
  </si>
  <si>
    <t>आमतौर पर, आप निम्नांकित कथनों से किस हद तक सहमत या असहमत हैं?</t>
  </si>
  <si>
    <t>लोकतंत्र में समस्याएं हो सकती हैं, मगर यह किसी भी अन्य प्रकार की सरकार या राजनैतिक व्यवस्था से बेहतर है।</t>
  </si>
  <si>
    <t>एक मजबूत लीडर का होना जो चुनाव और लोकतांत्रिक प्रक्रियाओं की चिंता किए बगैर काम करवा सकता है, मेरे देश के लिए सबसे अच्छा होगा।</t>
  </si>
  <si>
    <t>अगर आपको अभिव्यक्ति की स्वतंत्रता की रक्षा करने तथा भ्रामक सूचना को फैलने से रोकने के बीच चयन करना है, तो आपके लिए कौन ज्यादा अहम है? "भ्रामक सूचना" से हमारा मतलब है झूठी, गलत या भ्रामक जानकारी।</t>
  </si>
  <si>
    <t>अभिव्यक्ति की स्वतंत्रता</t>
  </si>
  <si>
    <t>भ्रामक सूचना को फैलने से रोकना</t>
  </si>
  <si>
    <t>अब आप धन की बड़ी मात्रा से जुड़े तीन निर्णयों पर विचार करेंगे। बेतरतीब रूप से चुने गए तीन सर्वेक्षण प्रतिभागियों के पास अपने और दूसरे सर्वेक्षण प्रतिभागी के लिए उनके विकल्पों को लागू करने का विकल्प होगा। इन प्रतिभागियों के लिए, सर्वेक्षण के तीन महीने के भीतर सर्वेक्षण प्रदाता के माध्यम से संबंधित मुआवजे का भुगतान किया जाएगा।</t>
  </si>
  <si>
    <t>विवरण (कृपया ध्यान से पढ़ें):</t>
  </si>
  <si>
    <t>आपका मिलान किसी अन्य प्रतिभागी से किया जाता है।</t>
  </si>
  <si>
    <t>आपको $800 असाइन किया जाता है। दूसरे प्रतिभागी को $800 असाइन किया जाता है।</t>
  </si>
  <si>
    <t>दूसरे प्रतिभागी के पास अपनी राशि ($800) में से आपको &lt;b&gt;$0, $100, या $200&lt;\/b&gt; भेजने का विकल्प है। वे जानते हैं कि उनके निर्णय के बाद, आपको &lt;b&gt;खुद अतिरिक्त $100 प्राप्त करने के लिए उनसे $600 लेने&lt;\/b&gt; का मौका मिलेगा।</t>
  </si>
  <si>
    <t>हमें इस बात में दिलचस्पी है कि क्या आप $100 प्राप्त करने के लिए यह $600 लेंगे। आपके निर्णय से स्वतंत्र होकर, आप अपने मूल $800 और अन्य प्रतिभागी द्वारा भेजी गई राशि ($0, $100, या $200) को अपने पास रखेंगे।</t>
  </si>
  <si>
    <t>हमें इस बात में दिलचस्पी है कि क्या आप $100 प्राप्त करने के लिए यह $600 लेंगे। आपके निर्णय से स्वतंत्र होकर, आप अपने मूल $600 और अन्य प्रतिभागी द्वारा भेजी गई राशि ($0, $100, या $200) को अपने पास रखेंगे।</t>
  </si>
  <si>
    <t>चूंकि हमें अभी तक अन्य प्रतिभागी के निर्णय के बारे में पता नहीं है, कृपया उनके द्वारा भेजी जा सकने वाली हरेक संभावित राशि के लिए अपने निर्णय का संकेत करें। अगर चुना जाता है, तो अन्य प्रतिभागी की पसंद के अनुरूप आपका निर्णय लागू किया जाएगा। आपके विकल्प पूरी तरह से गुमनाम होते हैं, और आप इस प्रतिभागी के साथ दोबारा बातचीत नहीं करेंगे।</t>
  </si>
  <si>
    <t>मान लीजिए कि दूसरा प्रतिभागी &lt;b&gt;आपको $0 भेजता है।&lt;\/b&gt; क्या आप अतिरिक्त $100 प्राप्त करने के लिए उनसे $600 लेंगे?</t>
  </si>
  <si>
    <t>मैं चीजों को वैसे ही रखता हूं, जैसे वे हैं (आप: $800, उन्हें: $800।)</t>
  </si>
  <si>
    <t>मान लीजिए कि दूसरा प्रतिभागी &lt;b&gt;आपको $100 भेजता है।&lt;\/b&gt; क्या आप अतिरिक्त $100 प्राप्त करने के लिए उनसे $600 लेंगे?</t>
  </si>
  <si>
    <t>मैं चीजों को वैसे ही रखता हूं, जैसे वे हैं (आप: $900, उन्हें: $700।)</t>
  </si>
  <si>
    <t>मान लीजिए कि दूसरा प्रतिभागी &lt;b&gt;आपको $200 भेजता है।&lt;\/b&gt; क्या आप अतिरिक्त $100 प्राप्त करने के लिए उनसे $600 लेंगे?</t>
  </si>
  <si>
    <t>मैं चीजों को वैसे ही रखता हूं, जैसे वे हैं (आप: $1000, उन्हें: $600।)</t>
  </si>
  <si>
    <t>आपको $600 दिया गया है। दूसरे प्रतिभागी को $1000 दिया गया है।</t>
  </si>
  <si>
    <t>दूसरे प्रतिभागी के पास अपनी राशि ($1000) में से आपको $0, $100, या $200 भेजने का विकल्प है। वे जानते हैं कि उनके निर्णय के बाद, आपको &lt;b&gt;खुद अतिरिक्त $100 प्राप्त करने के लिए उनसे $600 लेने&lt;\/b&gt; का मौका मिलेगा।</t>
  </si>
  <si>
    <t>मैं चीजों को वैसे ही रखता हूं, जैसे वे हैं (आप: $600, उन्हें: $1000।)</t>
  </si>
  <si>
    <t>मैं चीजों को वैसे ही रखता हूं, जैसे वे हैं (आप: $700, उन्हें: $900।)</t>
  </si>
  <si>
    <t>अगर कोई दूसरा व्यक्ति अपने संसाधनों को साझा करने से इंकार करता है तो मैं गुस्सा हो जाऊंगा।</t>
  </si>
  <si>
    <t>मेरे लिए सामाजिक निष्पक्षता के मानदंडों को बनाए रखना अहम है।</t>
  </si>
  <si>
    <t>जब लोग मुझसे ज़्यादा प्राप्त करते हैं, तो कभी-कभी मुझे जलन होती है।</t>
  </si>
  <si>
    <t>अपने अध्ययन के इस भाग में, हम चाहते हैं कि आप एक &lt;b&gt;यूटोपियन सोसाइटी या दुनिया&lt;\/b&gt; की कल्पना करें।</t>
  </si>
  <si>
    <t>कोई सही या गलत उत्तर नहीं है: हमें आपके विचारों में दिलचस्पी है कि एक यूटोपियन सोसाइटी कैसी होगी।</t>
  </si>
  <si>
    <t>कोई सही या गलत उत्तर नहीं है: हमें आपके विचारों में दिलचस्पी है कि एक डायस्टोपियन सोसाइटी कैसी होगी।</t>
  </si>
  <si>
    <t>कृपया एक क्षण के लिए रुकें, और आगे बढ़ने से पहले &lt;b&gt;अपने यूटोपिया&lt;\/b&gt; का वर्णन करने के लिए एक-दो वाक्य लिखें।</t>
  </si>
  <si>
    <t>कृपया एक क्षण के लिए रुकें, और आगे बढ़ने से पहले &lt;b&gt;अपने डायस्टोपिया&lt;\/b&gt; का वर्णन करने के लिए एक-दो वाक्य लिखें।</t>
  </si>
  <si>
    <t>आपको क्या लगता है कि आपके अपने कार्य इस बात को किस हद तक प्रभावित कर सकते हैं कि ऐसा यूटोपिया पैदा होगा या नहीं?</t>
  </si>
  <si>
    <t>आपको किस हद तक लगता है कि समाज के राजनेता इस बात को प्रभावित कर सकते हैं कि ऐसा यूटोपिया पैदा होगा या नहीं?</t>
  </si>
  <si>
    <t>आपको क्या लगता है कि आपके अपने कार्य इस बात को किस हद तक प्रभावित कर सकते हैं कि ऐसा डायस्टोपिया पैदा होगा या नहीं?</t>
  </si>
  <si>
    <t>आपको किस हद तक लगता है कि समाज के राजनेता इस बात को प्रभावित कर सकते हैं कि ऐसा डायस्टोपिया पैदा होगा या नहीं?</t>
  </si>
  <si>
    <t>इस समय, आदर्श समाज कैसा दिख सकता है, इसे लेकर मेरे पास एक विचार है।</t>
  </si>
  <si>
    <t>अभी, मैं इस बारे में सोचता हूं कि मैं किस तरह की दुनिया में रहना पसंद करूंगा।</t>
  </si>
  <si>
    <t>अपने अध्ययन के इस भाग में, हम चाहते हैं कि आप एक &lt;b&gt;डायस्टोपियन सोसाइटी या दुनिया&lt;\/b&gt; की कल्पना करें।</t>
  </si>
  <si>
    <t>इस समय, सबसे बुरा समाज कैसा दिख सकता है, इसे लेकर मेरे पास एक विचार है।</t>
  </si>
  <si>
    <t>अपने यूटोपियन सोसाइटी या दुनिया की कल्पना करने और उस बारे में लिखने के लिए धन्यवाद।</t>
  </si>
  <si>
    <t>आपको क्या लगता है कि इस बात की कितनी संभावना है कि ऐसा यूटोपिया कभी पैदा होगा?</t>
  </si>
  <si>
    <t>अपने डायस्टोपियन सोसाइटी या दुनिया की कल्पना करने और उस बारे में लिखने के लिए धन्यवाद।</t>
  </si>
  <si>
    <t>आपको क्या लगता है कि इस तरह के डायस्टोपिया के कभी पैदा होने की कितनी संभावना है?</t>
  </si>
  <si>
    <t>आप नीचे दिए गए हरेक कथन से किस हद तक सहमत हैं?</t>
  </si>
  <si>
    <t>बिल्कुल नहीं</t>
  </si>
  <si>
    <t>कुछ हद तक</t>
  </si>
  <si>
    <t>बहुत हद तक</t>
  </si>
  <si>
    <t>कृपया नीचे दिए गए कुछ फ़ॉलोअप प्रश्नों का उत्तर दें।</t>
  </si>
  <si>
    <t>बहुत ज्यादा असंभावना</t>
  </si>
  <si>
    <t>बहुत ज्य्यादा संभावना</t>
  </si>
  <si>
    <t>बहुत ज्यादा</t>
  </si>
  <si>
    <t>अभी, मैं इस बारे में सोचता हूं कि मैं किस तरह की दुनिया में रहना सबसे ज्यादा नापसंद करूंगा।</t>
  </si>
  <si>
    <t>समाज में राजनेता किस हद तक प्रभावित कर सकते हैं कि आपका डायस्टोपिया पैदा होगा या नहीं, इस बारे में हमारे पिछले प्रश्न का उत्तर देते समय:</t>
  </si>
  <si>
    <t>समाज में राजनेता किस हद तक प्रभावित कर सकते हैं कि आपका यूटोपिया पैदा होगा या नहीं, इस बारे में हमारे पिछले प्रश्न का उत्तर देते समय:</t>
  </si>
  <si>
    <t>अगर आपने पिछले प्रश्न का उत्तर देते समय किसी विशेष नेता के बारे में नहीं सोचा था, तो कृपया बॉक्स को खाली छोड़ दें और आगे बढ़ें।</t>
  </si>
  <si>
    <t>क्या आपने किसी विशेष नेता के बारे में सोचा? यदि हां, तो कृपया नीचे दिए गए बॉक्स में उस लीडर का नाम लिखें।</t>
  </si>
  <si>
    <t>नेता का नाम</t>
  </si>
  <si>
    <t xml:space="preserve">इस सर्वेक्षण को भरने के लिए आपको धन्यवाद। </t>
  </si>
  <si>
    <t xml:space="preserve">अगर संपूर्ण सर्वेक्षण पर आपके पास कोई सुझाव है, तो कृपया इसे यहां लिखें। </t>
  </si>
  <si>
    <t>नहीं:</t>
  </si>
  <si>
    <t>हां:</t>
  </si>
  <si>
    <t>आप एकाग्रता जांच में उत्तीर्ण नहीं हुए।</t>
  </si>
  <si>
    <t>Harap baca informasi berikut ini dengan saksama.</t>
  </si>
  <si>
    <t>Abaikan pertanyaan di atas dan jawab "Kulkas" dan "Pemanggang Roti".</t>
  </si>
  <si>
    <t>Anda mungkin berhak atas hadiah tambahan berdasarkan jawaban Anda dalam survei ini. Harap perhatikan bahwa semua jumlah uang akan dibayarkan dengan cara yang sama seperti hadiah biasa untuk menyelesaikan survei ini. Tidak ada pembayaran tunai langsung dari hadiah tambahan tersebut.</t>
  </si>
  <si>
    <t>Hasil penelitian ini akan digunakan dalam penelitian akademis. Tidak ada informasi identitas pribadi yang akan dipublikasikan. Hanya data anonim yang akan dipublikasikan, dan data tidak dapat dilacak kembali ke Anda.</t>
  </si>
  <si>
    <t>Harap pastikan Anda meluangkan cukup waktu untuk membaca dan memahami pertanyaan.</t>
  </si>
  <si>
    <t>Saya mengerti dan ingin berpartisipasi.</t>
  </si>
  <si>
    <t>Saya tidak ingin berpartisipasi.</t>
  </si>
  <si>
    <t>Akhir Survei</t>
  </si>
  <si>
    <t>Harap tutup survei ini.</t>
  </si>
  <si>
    <t>Untuk memastikan Anda membaca informasi yang diberikan dengan cermat, kami ingin Anda menjawab pertanyaan yang sederhana terlebih dahulu.</t>
  </si>
  <si>
    <t>Manakah dari perabot berikut yang Anda gunakan untuk duduk di meja?</t>
  </si>
  <si>
    <t>Lemari es</t>
  </si>
  <si>
    <t>Kursi</t>
  </si>
  <si>
    <t>Sepeda</t>
  </si>
  <si>
    <t>Pemanggang roti</t>
  </si>
  <si>
    <t>Apa jenis kelamin Anda?</t>
  </si>
  <si>
    <t>Laki-Laki</t>
  </si>
  <si>
    <t>Perempuan</t>
  </si>
  <si>
    <t>Non-biner \/ jenis kelamin ketiga</t>
  </si>
  <si>
    <t>Lebih suka tidak mengatakannya</t>
  </si>
  <si>
    <t>Berapa umur Anda?</t>
  </si>
  <si>
    <t>Apa tingkat tertinggi pendidikan Anda?</t>
  </si>
  <si>
    <t>Tidak mendapatkan pendidikan formal (0 tahun)</t>
  </si>
  <si>
    <t>Pendidikan dasar (kurang dari 7 tahun)</t>
  </si>
  <si>
    <t>Pendidikan menengah pertama (7-10 tahun)</t>
  </si>
  <si>
    <t>Pendidikan menengah atas (10-13 tahun)</t>
  </si>
  <si>
    <t>Pendidikan tinggi (13+ tahun, misalnya universitas atau perguruan tinggi)</t>
  </si>
  <si>
    <t>Jika Anda berusia di bawah umur untuk memilih dalam Pemilu pada saat itu, harap pilih apa yang seharusnya Anda lakukan. Kami ingin mengingatkan bahwa jawaban survei ini bersifat anonim.</t>
  </si>
  <si>
    <t>Alasan lainnya (sebutkan)</t>
  </si>
  <si>
    <t>Saya tidak memilih</t>
  </si>
  <si>
    <t>Memilih untuk tidak menjawab</t>
  </si>
  <si>
    <t>Terima kasih. Sekarang kita akan beralih ke serangkaian pertanyaan baru pada topik yang baru.</t>
  </si>
  <si>
    <t>Organisasi internasional dan pemerintah baru-baru ini mengusulkan pajak terkoordinasi yang menargetkan individu terkaya di dunia. Pajak ini akan mengharuskan mereka yang memiliki kekayaan melebihi US $1 miliar, atau sekitar 3.000 individu terkaya di dunia, untuk membayar pajak minimal 2% dari kekayaan mereka setiap tahun.</t>
  </si>
  <si>
    <t>Apakah Anda mendukung atau menentang kebijakan ini?</t>
  </si>
  <si>
    <t>Sangat mendukung</t>
  </si>
  <si>
    <t>Agak mendukung</t>
  </si>
  <si>
    <t>Tidak mendukung maupun menentang</t>
  </si>
  <si>
    <t>Agak menentang</t>
  </si>
  <si>
    <t>Sangat menentang</t>
  </si>
  <si>
    <t>Tidak mengerti</t>
  </si>
  <si>
    <t>Seberapa besar Anda setuju atau tidak setuju dengan pernyataan berikut:</t>
  </si>
  <si>
    <t>Pajak miliarder yang dikoordinasikan secara global akan meningkatkan keadilan ekonomi.</t>
  </si>
  <si>
    <t>Pajak miliarder yang dikoordinasikan secara global akan mengurangi kekuatan orang-orang terkaya di masyarakat.</t>
  </si>
  <si>
    <t>Pajak miliarder yang dikoordinasikan secara global akan melemahkan otonomi nasional.</t>
  </si>
  <si>
    <t>Pajak miliarder yang dikoordinasikan secara global akan membuat ekonomi menjadi kurang efisien.</t>
  </si>
  <si>
    <t>Sangat tidak setuju</t>
  </si>
  <si>
    <t>Agak tidak setuju</t>
  </si>
  <si>
    <t>Netral</t>
  </si>
  <si>
    <t>Agak setuju</t>
  </si>
  <si>
    <t>Sangat setuju</t>
  </si>
  <si>
    <t>Usulan untuk pajak miliarder yang dikoordinasikan secara global baru-baru ini diperdebatkan di Perserikatan Bangsa-Bangsa (PBB), G7, dan G20. Perdebatan politik mengenai pajak ini cukup kontroversial, dan studi akademis ini bertujuan membantu para pembuat kebijakan dan masyarakat umum memahami sentimen publik terhadap usulan tersebut. Temuan utama dari studi ini akan dibagikan kepada media terkemuka di negara Anda.</t>
  </si>
  <si>
    <t>Kami ingin mengetahui apakah Anda bersedia membayar untuk advokasi, baik yang mendukung atau menentang pajak.</t>
  </si>
  <si>
    <t>Kami akan memasukkan Anda ke dalam undian dengan kemungkinan kecil untuk memenangkan $100. Anda dapat memilih untuk menggunakan sebagian (atau seluruh) dari potensi kemenangan Anda untuk membantu mendanai kelompok advokasi yang mendukung atau menentang pajak miliarder yang dikoordinasikan secara global. Jumlah yang tidak Anda donasikan akan diberikan kepada Anda.</t>
  </si>
  <si>
    <t>Silakan nyatakan apakah Anda bersedia menyumbangkan sebagian dari potensi kemenangan Anda kepada kelompok advokasi yang mendukung atau menentang pajak miliarder yang dikoordinasikan secara global.</t>
  </si>
  <si>
    <t>Saya tidak ingin menyumbangkan apa pun dari kemenangan saya ($0)</t>
  </si>
  <si>
    <t>Saya ingin menyumbangkan seluruh kemenangan saya ($100)</t>
  </si>
  <si>
    <t>Donasi kepada kelompok advokasi ($)</t>
  </si>
  <si>
    <t>Kami telah menyiapkan dua petisi—satu mendukung dan satu menentang pajak tersebut—dan mengundang Anda untuk menandatangani salah satu petisi dengan inisial apa pun yang Anda inginkan. Penandatanganan sepenuhnya bersifat sukarela, namun jika Anda memilih untuk menandatangani, kami mohon agar Anda membaca teks petisi dengan cermat. Kami akan melaporkan jumlah total tanda tangan—baik yang mendukung maupun menentang—kepada media. Jika Anda ingin, Anda juga dapat menulis pesan singkat yang menyatakan dukungan atau penolakan Anda, di mana tanggapan terpilih akan dibagikan kepada media.</t>
  </si>
  <si>
    <t>Apakah Anda ingin menandatangani petisi?</t>
  </si>
  <si>
    <t>Petisi Menentang Pajak Miliarder yang Dikoordinasikan Secara Global</t>
  </si>
  <si>
    <t>Petisi ini menyangkut usulan pajak miliarder yang dikoordinasikan secara global, yang baru-baru ini dibahas oleh G20 dan Perserikatan Bangsa-Bangsa, dan akan diterapkan kepada individu dengan kekayaan bersih melebihi $1 miliar.</t>
  </si>
  <si>
    <t>Rincian tentang usulan pajak:</t>
  </si>
  <si>
    <t>Usulan ini menyerukan kerja sama internasional mengenai batas minimum pajak tahunan untuk para miliarder dalam dolar. Batas pajak ini akan ditetapkan sebesar 2% dari kekayaan individu, yang dinilai menggunakan metode yang disepakati secara internasional. Pajak ini akan berlaku untuk berbagai jenis aset, termasuk properti, saham perusahaan, kepemilikan bisnis, dan investasi bernilai tinggi lainnya. Untuk mendorong konsistensi, protokol bersama akan dirancang guna meminimalkan perbedaan dalam penilaian aset.</t>
  </si>
  <si>
    <t>Setiap negara akan bertanggung jawab untuk memungut dan menegakkan pajak di dalam yurisdiksinya, memastikan bahwa warga negaranya dengan kekayaan bersih di atas $1 miliar menyumbang setidaknya 2% setiap tahun. Pendapatan pajak yang dikumpulkan dalam sistem ini akan tetap berada di masing-masing negara. Koordinasi pajak ini memerlukan kerangka hukum tambahan, sistem pemantauan, dan protokol penegakan lintas negara.</t>
  </si>
  <si>
    <t>Kami yang bertanda tangan di bawah ini menyatakan penolakan terhadap usulan pajak miliarder yang dikoordinasikan secara global.</t>
  </si>
  <si>
    <t>Kami yang bertanda tangan di bawah ini menyatakan dukungan terhadap usulan pajak miliarder yang dikoordinasikan secara global.</t>
  </si>
  <si>
    <t>Jika Anda ingin menandatangani petisi, silakan tuliskan inisial yang ingin Anda gunakan untuk menandatangani petisi (misalnya, "AN"). Perlu diketahui bahwa Anda dapat menggunakan inisial apa pun sesuai keinginan.</t>
  </si>
  <si>
    <t>Jika Anda menandatangani petisi, Anda akan memiliki kesempatan untuk menambahkan pernyataan pribadi yang menjelaskan alasan Anda menentang kebijakan tersebut.</t>
  </si>
  <si>
    <t>Jika Anda tidak ingin menandatangani petisi, silakan lanjut ke pertanyaan berikut tanpa menulis apa pun di kotak teks.</t>
  </si>
  <si>
    <t>Jika Anda ingin, Anda dapat menulis pesan yang menentang pajak miliarder yang dikoordinasikan secara global di bawah ini.</t>
  </si>
  <si>
    <t>Kami akan memilih beberapa pesan untuk disertakan dalam surat yang kami kirimkan ke surat kabar besar di negara Anda.</t>
  </si>
  <si>
    <t>Petisi Mendukung Pajak Miliarder yang Dikoordinasikan Secara Global</t>
  </si>
  <si>
    <t>Jika Anda menandatangani petisi, Anda akan memiliki kesempatan untuk menambahkan pernyataan pribadi yang menjelaskan alasan Anda mendukung kebijakan tersebut.</t>
  </si>
  <si>
    <t>Jika Anda ingin, Anda dapat menulis pesan yang mendukung pajak miliarder yang dikoordinasikan secara global di bawah ini.</t>
  </si>
  <si>
    <t>Manakah dari pernyataan berikut yang paling menggambarkan Anda:</t>
  </si>
  <si>
    <t>Studi akademik terbaru menanyakan kepada hampir 45.000 orang di 40 negara di seluruh dunia, termasuk negara Anda, apakah mereka mendukung pajak miliarder yang dikoordinasikan secara global ini.</t>
  </si>
  <si>
    <t>Informasi lebih lanjut:</t>
  </si>
  <si>
    <t>Sebanyak 44.977 individu disurvei di 40 negara berikut: Argentina, Australia, Austria, Brasil, Kanada, Tiongkok, Kolombia, Republik Ceko, Finlandia, Prancis, Jerman, Yunani, Hongaria, India, Indonesia, Irlandia, Italia, Jepang, Malaysia, Meksiko, Belanda, Selandia Baru, Norwegia, Pakistan, Filipina, Polandia, Portugal, Rumania, Slowakia, Afrika Selatan, Korea Selatan, Spanyol, Swedia, Swiss, Taiwan, Thailand, Turki, Inggris, Amerika Serikat, dan Vietnam.</t>
  </si>
  <si>
    <t>Berapa persen responden menurut Anda yang mendukung pajak miliarder yang dikoordinasikan secara global ini?</t>
  </si>
  <si>
    <t>Dukungan (%)</t>
  </si>
  <si>
    <t>Menurut Anda, di berapa dari 40 negara tersebut mayoritas responden mendukung pajak miliarder yang dikoordinasikan secara global?</t>
  </si>
  <si>
    <t>Negara</t>
  </si>
  <si>
    <t>Di antara 40 negara tersebut, responden berasal dari 164 partai politik.</t>
  </si>
  <si>
    <t>Menurut Anda, di berapa dari partai politik tersebut mayoritas responden mendukung pajak miliarder global ini?</t>
  </si>
  <si>
    <t>Partai politik</t>
  </si>
  <si>
    <t>Terima kasih atas tanggapan Anda. Sebagai informasi, jawaban yang benar adalah sebagai berikut:</t>
  </si>
  <si>
    <t>Secara keseluruhan, 70% responden mendukung pajak ini.</t>
  </si>
  <si>
    <t>Di 40 dari 40 negara, mayoritas responden mendukung pajak ini.</t>
  </si>
  <si>
    <t>Di 161 dari 164 partai politik yang terwakili dalam studi ini, mayoritas responden mendukung pajak ini.</t>
  </si>
  <si>
    <t>Untuk memastikan bahwa Anda membaca informasi ini, silakan klik pernyataan yang benar di bawah ini:</t>
  </si>
  <si>
    <t>Di 20 dari 40 negara, mayoritas responden mendukung pajak ini.</t>
  </si>
  <si>
    <t>Di 71 dari 164 partai politik yang terwakili dalam studi ini, mayoritas responden mendukung pajak ini.</t>
  </si>
  <si>
    <t>Di 30 dari 40 negara, mayoritas responden mendukung pajak ini.</t>
  </si>
  <si>
    <t>Menurut Anda, seberapa besar kemungkinan pajak ini akan diterapkan secara global dalam 10 tahun ke depan?</t>
  </si>
  <si>
    <t>0–20% kemungkinan (sangat tidak mungkin)</t>
  </si>
  <si>
    <t>21–40% kemungkinan (tidak mungkin)</t>
  </si>
  <si>
    <t>41–60% kemungkinan (kemungkinan dan ketidakmungkinan seimbang)</t>
  </si>
  <si>
    <t>61–80% kemungkinan (mungkin)</t>
  </si>
  <si>
    <t>81–100% kemungkinan (sangat mungkin)</t>
  </si>
  <si>
    <t>Kami ingin Anda membuat keputusan yang memiliki konsekuensi nyata bagi empat individu yang direkrut melalui pasar tenaga kerja online. Masing-masing dari keempat individu ini telah memperoleh $10 untuk menyelesaikan tugas kerja individu.</t>
  </si>
  <si>
    <t>Setiap individu dapat menyumbangkan sebagian atau seluruh penghasilan mereka ke dana bersama:</t>
  </si>
  <si>
    <t>Setiap penghasilan yang disumbangkan ke dana bersama akan ditingkatkan sebesar 50% (dikalikan dengan 1,5) dan kemudian dibagi rata di antara keempat individu.</t>
  </si>
  <si>
    <t>Pendapatan masing-masing individu diberikan berdasarkan apa yang mereka terima dari dana bersama ditambah penghasilan apa pun yang tidak mereka sumbangkan.</t>
  </si>
  <si>
    <t>Total pendapatan dari keempat individu akan paling tinggi jika masing-masing dari mereka menyumbangkan seluruh penghasilan mereka ke dana bersama. Namun, pendapatan individu akan paling tinggi jika individu tersebut tidak menyumbangkan apa pun, sementara tiga individu lainnya menyumbangkan seluruh penghasilan mereka.</t>
  </si>
  <si>
    <t>Harap konfirmasi bahwa Anda telah membaca informasi ini dengan cermat sebelum melanjutkan.</t>
  </si>
  <si>
    <t>Ya, saya mengonfirmasi bahwa saya telah membaca teks ini dengan cermat</t>
  </si>
  <si>
    <t>Kami bertanya kepada masing-masing dari keempat individu secara independen dan anonim tentang apa yang akan mereka lakukan jika mereka memiliki kebebasan untuk memilih seberapa banyak penghasilan mereka yang akan disumbangkan ke dana bersama.</t>
  </si>
  <si>
    <t>Dua dari individu tersebut akan memilih untuk menyumbangkan seluruh penghasilan mereka, terlepas dari seberapa banyak individu lainnya memilih untuk menyumbangkan.</t>
  </si>
  <si>
    <t>Dua dari individu tersebut akan memilih untuk tidak menyumbangkan penghasilan mereka sama sekali, terlepas dari seberapa banyak individu lainnya memilih untuk menyumbangkan.</t>
  </si>
  <si>
    <t>Kami akan meminta Anda untuk memutuskan apakah keempat individu tersebut harus memiliki kebebasan untuk memilih seberapa banyak yang akan disumbangkan ke dana bersama, atau masing-masing diwajibkan untuk menyumbangkan seluruh penghasilan mereka. Anda harus memilih antara dua alternatif berikut:</t>
  </si>
  <si>
    <t>Keempat individu bebas memilih seberapa banyak penghasilan mereka yang akan disumbangkan ke dana bersama. Dalam hal ini, dua individu masing-masing menyumbangkan seluruh penghasilan mereka ($10) ke dana bersama, dan dua individu masing-masing tidak menyumbangkan apa pun ($0).</t>
  </si>
  <si>
    <t>Keempat individu tidak bebas memilih seberapa banyak penghasilan mereka yang akan disumbangkan ke dana bersama. Dalam hal ini, masing-masing dari keempat individu diwajibkan untuk menyumbangkan seluruh penghasilan mereka ($10).</t>
  </si>
  <si>
    <t>Sebelum Anda membuat keputusan, layar berikutnya akan menjelaskan secara lebih rinci apa yang terjadi dalam masing-masing dari dua alternatif.</t>
  </si>
  <si>
    <t>Kami di sini menjelaskan secara lebih rinci apa yang akan terjadi dalam masing-masing dari dua alternatif.</t>
  </si>
  <si>
    <t>Bebas memilih</t>
  </si>
  <si>
    <t>Jika masing-masing dari keempat individu bebas memilih seberapa banyak dari penghasilan mereka yang akan disumbangkan ke dana bersama, hasilnya adalah:</t>
  </si>
  <si>
    <t>Kontribusi wajib untuk hanya dua individu</t>
  </si>
  <si>
    <t>Jika masing-masing dari keempat individu diwajibkan untuk menyumbangkan seluruh penghasilan mereka ke dana bersama, hasilnya adalah:</t>
  </si>
  <si>
    <t>Keempat individu masing-masing berakhir dengan pendapatan sebesar $15.</t>
  </si>
  <si>
    <t>Anda dan 99 responden lainnya akan membuat keputusan ini untuk keempat individu tersebut. Salah satu dari 100 keputusan akan dipilih secara acak dan dilaksanakan.</t>
  </si>
  <si>
    <t>Kami sekarang meminta Anda untuk membuat keputusan untuk keempat individu ini. Harap tandai keputusan Anda:</t>
  </si>
  <si>
    <t>Kami akan meminta Anda untuk memutuskan apakah keempat individu tersebut harus memiliki kebebasan untuk memilih seberapa banyak yang akan disumbangkan ke dana bersama, atau masing-masing diwajibkan untuk menyumbangkan $5 dari penghasilan mereka. Anda harus memilih antara dua alternatif berikut:</t>
  </si>
  <si>
    <t>Jika masing-masing individu bebas memilih seberapa banyak dari penghasilan mereka yang akan disumbangkan ke dana bersama, hasilnya akan menjadi:</t>
  </si>
  <si>
    <t>Jika masing-masing dari keempat individu diwajibkan untuk menyumbangkan $5 dari penghasilan mereka ke dana bersama, hasilnya akan menjadi:</t>
  </si>
  <si>
    <t>Keempat individu tidak bebas memilih seberapa banyak penghasilan mereka yang akan disumbangkan ke dana bersama. Dalam hal ini, masing-masing dari keempat individu diwajibkan untuk menyumbangkan $5 dari penghasilan mereka.</t>
  </si>
  <si>
    <t>Keempat individu akan memilih untuk tidak menyumbangkan penghasilan mereka sama sekali, terlepas dari seberapa banyak individu lainnya memilih untuk menyumbangkan.</t>
  </si>
  <si>
    <t>Keempat individu bebas memilih seberapa banyak dari penghasilan mereka yang akan disumbangkan ke dana bersama. Dalam hal ini, masing-masing dari keempat individu tidak menyumbangkan apa pun ($0).</t>
  </si>
  <si>
    <t>Keempat individu masing-masing berakhir dengan pendapatan sebesar $10.</t>
  </si>
  <si>
    <t>Penjelasan: Masing-masing individu menyimpan $10 dari penghasilan mereka tetapi tidak menerima apa pun dari dana bersama, sehingga masing-masing berakhir dengan $10.</t>
  </si>
  <si>
    <t>Penjelasan: Masing-masing individu menyumbangkan $10 dan tidak memiliki penghasilan yang tersisa, tetapi menerima seperempat dari dana bersama, yaitu $15, sehingga masing-masing berakhir dengan $15.</t>
  </si>
  <si>
    <t>&lt;b&gt;Bebas memilih:&lt;\/b&gt; Keempat individu bebas memilih seberapa banyak dari penghasilan mereka yang akan disumbangkan ke dana bersama. Dalam hal ini, masing-masing dari keempat individu tidak menyumbangkan apa pun ($0).</t>
  </si>
  <si>
    <t>Jika masing-masing dari keempat individu diwajibkan untuk menyumbangkan $5 dari penghasilan mereka, hasilnya akan menjadi:</t>
  </si>
  <si>
    <t>Kami akan meminta Anda untuk memutuskan seberapa banyak dari penghasilan mereka yang harus diwajibkan untuk disumbangkan ke dana bersama oleh keempat individu tersebut. Anda harus memilih antara dua alternatif berikut:</t>
  </si>
  <si>
    <t>Dua dari keempat individu masing-masing diwajibkan untuk menyumbangkan seluruh penghasilan mereka ($10) ke dana bersama, dan dua individu masing-masing diwajibkan untuk tidak menyumbangkan apa pun ($0). Undian acak akan menentukan dua individu yang diwajibkan menyumbangkan seluruh penghasilan mereka, dan dua individu yang tidak diwajibkan menyumbangkan.</t>
  </si>
  <si>
    <t>Masing-masing dari keempat individu diwajibkan untuk menyumbangkan seluruh penghasilan mereka ($10).</t>
  </si>
  <si>
    <t>Kontribusi wajib untuk semua individu</t>
  </si>
  <si>
    <t>Jika dua individu masing-masing diwajibkan untuk menyumbangkan seluruh penghasilan mereka ke dana bersama, sementara dua individu lainnya masing-masing diwajibkan untuk tidak menyumbangkan apa pun, hasilnya akan menjadi:</t>
  </si>
  <si>
    <t>Kontribusi wajib</t>
  </si>
  <si>
    <t>Jika masing-masing dari keempat individu diwajibkan untuk menyumbangkan seluruh penghasilan mereka ke dana bersama, hasilnya akan menjadi: &lt;br&gt;&lt;b&gt;-&amp;nbsp; Keempat individu masing-masing berakhir dengan pendapatan sebesar $15.</t>
  </si>
  <si>
    <t>Penjelasan: Mereka masing-masing menyumbangkan $10 dan tidak memiliki penghasilan yang tersisa, tetapi menerima seperempat dari dana bersama, yaitu $15, sehingga masing-masing berakhir dengan $15.</t>
  </si>
  <si>
    <t>Kami sekarang meminta Anda untuk menunjukkan alternatif mana yang akan Anda pilih untuk keempat individu tersebut, jika terserah Anda:</t>
  </si>
  <si>
    <t>&lt;b&gt;Kontribusi wajib untuk hanya dua individu:&lt;\/b&gt; Dua dari keempat individu masing-masing diwajibkan untuk menyumbangkan seluruh penghasilan mereka ($10) ke dana bersama, dan dua individu masing-masing diwajibkan untuk tidak menyumbangkan apa pun ($0). Undian acak akan menentukan dua individu yang diwajibkan menyumbangkan seluruh penghasilan mereka, dan dua individu yang tidak diwajibkan menyumbangkan.</t>
  </si>
  <si>
    <t>&lt;b&gt;Kontribusi wajib untuk semua individu:&lt;\/b&gt; Masing-masing dari keempat individu diwajibkan untuk menyumbangkan seluruh penghasilan mereka ($10)</t>
  </si>
  <si>
    <t>Dapatkah Anda memberikan penjelasan singkat mengapa Anda membuat pilihan ini?</t>
  </si>
  <si>
    <t>Sejauh mana Anda setuju dengan pernyataan berikut?</t>
  </si>
  <si>
    <t>Dalam situasi di mana kepentingan pribadi bertentangan dengan apa yang terbaik untuk kelompok, kebanyakan orang di negara saya memilih apa yang menjadi kepentingan pribadi mereka.</t>
  </si>
  <si>
    <t>Pemerintah seharusnya menggunakan pendapatan pajak untuk membiayai barang publik yang menguntungkan semua orang.</t>
  </si>
  <si>
    <t>Secara umum, pemerintah seharusnya membatasi pilihan individu ketika pilihan tersebut menghasilkan hasil yang tidak adil.</t>
  </si>
  <si>
    <t>Secara umum, pemerintah seharusnya membatasi pilihan individu ketika pilihan tersebut secara kolektif menghasilkan hasil yang tidak efisien.</t>
  </si>
  <si>
    <t>Kebebasan untuk memilih adalah nilai yang paling penting dalam masyarakat.</t>
  </si>
  <si>
    <t>Terkadang, orang memperoleh manfaat dari hal-hal yang didanai atau disediakan oleh orang lain tanpa berkontribusi sendiri. Menurut Anda, apa alasan utama untuk ini?</t>
  </si>
  <si>
    <t>Mereka tidak memiliki sumber daya yang diperlukan untuk berkontribusi.</t>
  </si>
  <si>
    <t>Mereka bertindak egois untuk memaksimalkan keuntungan pribadi.</t>
  </si>
  <si>
    <t>Mereka percaya banyak orang lain juga tidak berkontribusi.</t>
  </si>
  <si>
    <t>Lainnya</t>
  </si>
  <si>
    <t>Bayangkan skenario berikut ini terjadi:</t>
  </si>
  <si>
    <t>Anda bekerja di sebuah organisasi di mana pemimpin saat ini dianggap cukup netral atau "biasa saja": Tidak terlalu baik dan tidak terlalu buruk. Saat ini, dewan sedang berencana untuk merekrut seorang pemimpin baru sebagai pengganti jangka panjang, yang juga akan menjadi atasan terdekat Anda.</t>
  </si>
  <si>
    <t>Saat berbicara dengan seorang teman yang pernah bekerja dengan kandidat baru tersebut, Anda mengetahui bahwa pemimpin ini dikenal sebagai orang yang sangat &lt;u&gt;tidak bermoral&lt;\/u&gt;. Secara khusus, dalam hal kejujuran, keadilan, dan dapat dipercaya, teman Anda menempatkan karakter moral umum pemimpin ini di &lt;u&gt;20% terbawah&lt;\/u&gt; dari para pemimpin saat ini di organisasi serupa.</t>
  </si>
  <si>
    <t>Saat berbicara dengan seorang teman yang pernah bekerja dengan kandidat baru tersebut, Anda mengetahui bahwa pemimpin ini dikenal sebagai orang yang sangat &lt;u&gt;bermoral&lt;\/u&gt;. Secara khusus, dalam hal kejujuran, keadilan, dan dapat dipercaya, teman Anda menempatkan karakter moral umum pemimpin ini di &lt;u&gt;20% teratas&lt;\/u&gt; dari para pemimpin saat ini di organisasi serupa.&lt;\/div&gt;</t>
  </si>
  <si>
    <t>Saat berbicara dengan seorang teman yang pernah bekerja dengan kandidat baru tersebut, Anda mengetahui bahwa pemimpin ini dikenal sebagai orang yang sangat &lt;u&gt;tidak kompeten&lt;\/u&gt;. Secara khusus, dalam hal pengetahuan, kecerdasan, dan efisiensi, teman Anda menempatkan kompetensi umum pemimpin ini di &lt;u&gt;20% terbawah&lt;\/u&gt; dari para pemimpin saat ini di organisasi serupa.</t>
  </si>
  <si>
    <t>Saat berbicara dengan seorang teman yang pernah bekerja dengan kandidat baru tersebut, Anda mengetahui bahwa pemimpin ini dikenal sebagai orang yang sangat &lt;u&gt;kompeten&lt;\/u&gt;. Secara khusus, dalam hal pengetahuan, kecerdasan, dan efisiensi, teman Anda menempatkan kompetensi umum pemimpin ini di &lt;u&gt;20% teratas&lt;\/u&gt; dari para pemimpin saat ini di organisasi serupa.</t>
  </si>
  <si>
    <t>Anda menganggap teman Anda sebagai sumber informasi yang dapat dipercaya.</t>
  </si>
  <si>
    <t>Setelah membaca teks di atas:</t>
  </si>
  <si>
    <t>Silakan lanjut ke layar berikutnya untuk menjawab beberapa pertanyaan tentang skenario ini.</t>
  </si>
  <si>
    <t>Dalam skenario tempat kerja yang baru saja Anda baca, kami menggambarkan seseorang yang merupakan kandidat untuk posisi kepemimpinan baru di organisasi Anda.</t>
  </si>
  <si>
    <t>Bagaimana orang ini digambarkan?</t>
  </si>
  <si>
    <t>Orang yang sangat bermoral</t>
  </si>
  <si>
    <t>Orang yang sangat tidak bermoral</t>
  </si>
  <si>
    <t>Dalam skenario ini secara spesifik:</t>
  </si>
  <si>
    <t>Jika dewan memutuskan untuk merekrut pemimpin baru ini, bagaimana perasaan Anda?</t>
  </si>
  <si>
    <t>Saya akan merasa:</t>
  </si>
  <si>
    <t>Kurang senang di tempat kerja dibanding sebelumnya</t>
  </si>
  <si>
    <t>Tidak ada perbedaan</t>
  </si>
  <si>
    <t>Lebih senang di tempat kerja dibanding sebelumnya</t>
  </si>
  <si>
    <t>Secara umum, saya akan mempercayai pemberi kerja saya:</t>
  </si>
  <si>
    <t>Kurang dari sebelumnya</t>
  </si>
  <si>
    <t>Lebih dari sebelumnya</t>
  </si>
  <si>
    <t>Apakah Anda bersedia mengorbankan kenaikan gaji sebesar 5%, jika itu bisa menjamin bahwa organisasi Anda tidak akan merekrut pemimpin yang buruk seperti itu sebagai atasan terdekat Anda?</t>
  </si>
  <si>
    <t>Saya tidak akan mengorbankan kenaikan gaji saya</t>
  </si>
  <si>
    <t>Saya akan mengorbankan kenaikan gaji saya</t>
  </si>
  <si>
    <t>Apakah Anda bersedia mengorbankan kenaikan gaji sebesar 5%, jika itu bisa menjamin bahwa organisasi Anda akan merekrut pemimpin yang baik seperti itu sebagai atasan terdekat Anda?</t>
  </si>
  <si>
    <t>Orang yang sangat kompeten</t>
  </si>
  <si>
    <t>Orang yang sangat tidak kompeten</t>
  </si>
  <si>
    <t>Orang-orang sering menggunakan istilah "kiri" dan "kanan" saat mereka ingin menggambarkan perbedaan pandangan dan sikap politik.</t>
  </si>
  <si>
    <t>Secara umum, di mana Anda akan menempatkan pandangan politik Anda sendiri dalam skala kiri ke kanan tersebut?</t>
  </si>
  <si>
    <t>Kiri ekstrem</t>
  </si>
  <si>
    <t>Tengah</t>
  </si>
  <si>
    <t>Kanan ekstrem</t>
  </si>
  <si>
    <t>Secara umum, seberapa tertarik Anda pada politik?</t>
  </si>
  <si>
    <t>Tidak tertarik sama sekali</t>
  </si>
  <si>
    <t>Cukup tertarik</t>
  </si>
  <si>
    <t>Sangat tertarik</t>
  </si>
  <si>
    <t>Secara umum, seberapa sering Anda mengunggah pendapat politik Anda di media sosial?</t>
  </si>
  <si>
    <t>Tidak pernah</t>
  </si>
  <si>
    <t>Hampir tidak pernah</t>
  </si>
  <si>
    <t>Jarang</t>
  </si>
  <si>
    <t>Kadang-kadang</t>
  </si>
  <si>
    <t>Sering</t>
  </si>
  <si>
    <t>Sangat sering</t>
  </si>
  <si>
    <t>Sepanjang waktu</t>
  </si>
  <si>
    <t>Secara umum, sejauh mana Anda setuju atau tidak setuju dengan pernyataan-pernyataan berikut ini?</t>
  </si>
  <si>
    <t>Demokrasi mungkin memiliki masalah, tetapi lebih baik daripada bentuk pemerintahan atau sistem politik lainnya.</t>
  </si>
  <si>
    <t>Memiliki pemimpin yang kuat dan bisa bertindak tanpa harus repot dengan pemilu dan proses demokrasi akan menjadi yang terbaik untuk negara saya.</t>
  </si>
  <si>
    <t>Jika Anda benar-benar harus memilih antara melindungi kebebasan berekspresi dan mencegah penyebaran misinformasi, mana yang lebih penting bagi Anda? Yang dimaksud dengan "misinformasi" di sini adalah informasi yang salah, tidak akurat, atau menyesatkan.</t>
  </si>
  <si>
    <t>Kebebasan berekspresi</t>
  </si>
  <si>
    <t>Mencegah penyebaran misinformasi</t>
  </si>
  <si>
    <t>Anda sekarang akan membuat tiga keputusan yang melibatkan sejumlah besar uang. Tiga peserta survei yang dipilih secara acak akan menerapkan pilihan mereka untuk diri mereka sendiri dan peserta survei lainnya. Untuk para peserta ini, kompensasi yang sesuai akan dibayarkan melalui penyedia survei dalam waktu tiga bulan setelah survei.</t>
  </si>
  <si>
    <t>Deskripsi (harap dibaca dengan saksama):</t>
  </si>
  <si>
    <t>Anda dipasangkan dengan peserta lain.</t>
  </si>
  <si>
    <t>Anda akan diberi $800. Peserta lain akan diberi $800.</t>
  </si>
  <si>
    <t>Karena kami belum mengetahui keputusan peserta lainnya, harap nyatakan keputusan Anda untuk setiap kemungkinan jumlah yang mereka kirimkan. Jika Anda terpilih, keputusan Anda yang sesuai dengan pilihan peserta lain akan dilaksanakan. Pilihan Anda sepenuhnya anonim, dan Anda tidak akan berinteraksi kembali dengan peserta tersebut.</t>
  </si>
  <si>
    <t>Saya akan mempertahankan keadaan seperti semula (Anda: $800, Peserta lain: $800.)</t>
  </si>
  <si>
    <t>Saya akan mempertahankan keadaan seperti semula (Anda: $900, Peserta lain: $700.)</t>
  </si>
  <si>
    <t>Saya akan mempertahankan keadaan seperti semula (Anda: $1000, Peserta lain: $600.)</t>
  </si>
  <si>
    <t>Anda diberi $600. Peserta lain diberi $1000.</t>
  </si>
  <si>
    <t>Saya akan mempertahankan keadaan seperti semula (Anda: $600, Peserta lain: $1000.)</t>
  </si>
  <si>
    <t>Saya akan mempertahankan keadaan seperti semula (Anda: $700, Peserta lain: $900.)</t>
  </si>
  <si>
    <t>Saya akan marah jika orang lain menolak untuk berbagi sumber daya mereka.</t>
  </si>
  <si>
    <t>Penting bagi saya untuk menegakkan norma keadilan sosial.</t>
  </si>
  <si>
    <t>Saya terkadang merasa iri ketika orang lain menerima lebih banyak daripada saya.</t>
  </si>
  <si>
    <t>Dalam bagian studi ini, kami ingin Anda membayangkan sebuah &lt;b&gt;masyarakat atau dunia utopis&lt;\/b&gt;.</t>
  </si>
  <si>
    <t>TIDAK ada jawaban yang benar atau salah: Kami tertarik pada IDE ANDA tentang seperti apa masyarakat utopis itu.</t>
  </si>
  <si>
    <t>TIDAK ada jawaban yang benar atau salah: Kami tertarik pada IDE ANDA tentang seperti apa masyarakat distopis itu.</t>
  </si>
  <si>
    <t>Mohon luangkan waktu sejenak, dan &lt;b&gt;tuliskan satu atau dua kalimat untuk menggambarkan utopia Anda&lt;\/b&gt; sebelum melanjutkan.</t>
  </si>
  <si>
    <t>Mohon luangkan waktu sejenak, dan &lt;b&gt;tuliskan satu atau dua kalimat untuk menggambarkan distopia Anda&lt;\/b&gt; sebelum melanjutkan.</t>
  </si>
  <si>
    <t>Sejauh mana Anda pikir tindakan Anda sendiri dapat memengaruhi apakah utopia seperti itu akan terjadi atau tidak?</t>
  </si>
  <si>
    <t>Sejauh mana Anda pikir para pemimpin politik di masyarakat dapat memengaruhi apakah utopia seperti itu akan terjadi atau tidak?</t>
  </si>
  <si>
    <t>Sejauh mana Anda pikir tindakan Anda sendiri dapat memengaruhi apakah distopia seperti itu akan terjadi atau tidak?</t>
  </si>
  <si>
    <t>Sejauh mana Anda pikir para pemimpin politik di masyarakat dapat memengaruhi apakah distopia seperti itu akan terjadi atau tidak?</t>
  </si>
  <si>
    <t>Saat ini, saya memiliki gambaran tentang seperti apa masyarakat ideal itu.</t>
  </si>
  <si>
    <t>Saat ini, saya memikirkan tentang seperti apa dunia yang idealnya ingin saya tinggali.</t>
  </si>
  <si>
    <t>Dalam bagian studi ini, kami ingin Anda membayangkan sebuah &lt;b&gt;masyarakat atau dunia distopis&lt;\/b&gt;.</t>
  </si>
  <si>
    <t>Saat ini, saya memiliki gambaran tentang seperti apa masyarakat terburuk yang bisa dibayangkan itu.</t>
  </si>
  <si>
    <t>Terima kasih telah membayangkan dan menuliskan tentang masyarakat atau dunia utopis Anda.</t>
  </si>
  <si>
    <t>Menurut Anda, seberapa mungkin utopia seperti itu akan terjadi?</t>
  </si>
  <si>
    <t>Terima kasih telah membayangkan dan menuliskan tentang masyarakat atau dunia distopis Anda.</t>
  </si>
  <si>
    <t>Menurut Anda, seberapa mungkin distopia seperti itu akan terjadi?</t>
  </si>
  <si>
    <t>Sejauh mana Anda setuju dengan pernyataan di bawah ini?</t>
  </si>
  <si>
    <t>Tidak sama sekali</t>
  </si>
  <si>
    <t>Sampai batas tertentu</t>
  </si>
  <si>
    <t>Silakan jawab beberapa pertanyaan lanjutan di bawah ini.</t>
  </si>
  <si>
    <t>Sangat tidak mungkin</t>
  </si>
  <si>
    <t>Sangat mungkin</t>
  </si>
  <si>
    <t>Sangat</t>
  </si>
  <si>
    <t>Saat ini, saya memikirkan tentang seperti apa dunia yang paling tidak ingin saya tinggali.</t>
  </si>
  <si>
    <t>Selalu</t>
  </si>
  <si>
    <t>Saat menjawab pertanyaan sebelumnya tentang sejauh mana para pemimpin politik di masyarakat dapat memengaruhi apakah distopia Anda akan terjadi atau tidak:</t>
  </si>
  <si>
    <t>Saat menjawab pertanyaan sebelumnya tentang sejauh mana para pemimpin politik di masyarakat dapat memengaruhi apakah utopia Anda akan terjadi atau tidak:</t>
  </si>
  <si>
    <t>Jika Anda tidak memikirkan pemimpin tertentu saat menjawab pertanyaan sebelumnya, harap biarkan kotak kosong dan lanjutkan.</t>
  </si>
  <si>
    <t>Apakah Anda memikirkan pemimpin tertentu? Jika ya, harap tuliskan nama pemimpin tersebut di kotak di bawah ini.</t>
  </si>
  <si>
    <t>Nama pemimpin:</t>
  </si>
  <si>
    <t>Terima kasih telah mengisi survei!</t>
  </si>
  <si>
    <t>Jika Anda memiliki umpan balik terhadap survei secara keseluruhan, silakan tulis di sini.</t>
  </si>
  <si>
    <t>Tidak:</t>
  </si>
  <si>
    <t>Ya:</t>
  </si>
  <si>
    <t>Anda tidak lulus pemeriksaan perhatian.</t>
  </si>
  <si>
    <t>La preghiamo di leggere attentamente le seguenti Informazioni.</t>
  </si>
  <si>
    <t>Ignori la domanda precedente e risponda "Frigorifero" e "Tostapane".</t>
  </si>
  <si>
    <t>In base alle risposte fornite in questo sondaggio, Lei potrebbe essere idoneo a ricevere ulteriori incentivi. Tenga presente che tutti gli importi monetari saranno corrisposti nello stesso modo in cui vengono pagati gli incentivi che riceve abitualmente per aver completato questi sondaggi. Non è previsto il pagamento diretto in contanti degli incentivi extra.</t>
  </si>
  <si>
    <t>I risultati di questo studio saranno impiegati ai fini della ricerca accademica. Nessuna delle informazioni che consentono l'identificazione personale sarà pubblicata. Saranno resi pubblici solo i dati anonimizzati e non sarà possibile risalire alla Sua persona.</t>
  </si>
  <si>
    <t>Si assicuri di dedicare il tempo sufficiente a leggere e comprendere le domande.</t>
  </si>
  <si>
    <t>Ho capito e desidero partecipare.</t>
  </si>
  <si>
    <t>Non desidero partecipare.</t>
  </si>
  <si>
    <t>Fine del sondaggio</t>
  </si>
  <si>
    <t>Chiuda questo sondaggio.</t>
  </si>
  <si>
    <t>Per essere sicuri che Lei legga con attenzione le informazioni fornite, vogliamo che prima risponda a una semplice domanda.</t>
  </si>
  <si>
    <t>Quale dei seguenti è un mobile che Lei usa per sedersi a tavola?</t>
  </si>
  <si>
    <t>Frigorifero</t>
  </si>
  <si>
    <t>Sedia</t>
  </si>
  <si>
    <t>Bicicletta</t>
  </si>
  <si>
    <t>Tostapane</t>
  </si>
  <si>
    <t>Uomo</t>
  </si>
  <si>
    <t>Donna</t>
  </si>
  <si>
    <t>Non-binario \/ terzo genere</t>
  </si>
  <si>
    <t>Preferisco non rispondere</t>
  </si>
  <si>
    <t>Quanti anni ha?</t>
  </si>
  <si>
    <t>Qual è il titolo di studio più elevato che ha conseguito?</t>
  </si>
  <si>
    <t>Nessuna istruzione formale (0 anni)</t>
  </si>
  <si>
    <t>Scuola primaria (meno di 7 anni di scuola)</t>
  </si>
  <si>
    <t>Scuola secondaria di primo grado (7-10 anni di scuola)</t>
  </si>
  <si>
    <t>Scuola secondaria di secondo grado (10-13 anni di scuola)</t>
  </si>
  <si>
    <t>Istruzione superiore (oltre 13 anni, ad es. università o college)</t>
  </si>
  <si>
    <t>Se all'epoca non aveva l'età legale per votare, scelga cosa avrebbe fatto altrimenti. Le ricordiamo che le risposte a questo sondaggio sono anonime.</t>
  </si>
  <si>
    <t>Non ho votato</t>
  </si>
  <si>
    <t>Grazie. Passiamo ora a una nuova serie di domande su un nuovo argomento.</t>
  </si>
  <si>
    <t>Le organizzazioni internazionali e i governi di recente hanno proposto una tassa coordinata da applicare alle persone più ricche del mondo. Questa tassa imporrebbe a chi ha un patrimonio superiore a 1 miliardo di dollari statunitensi (USD), ovvero alle circa 3.000 persone più ricche del mondo, una tassa minima globale, pari al 2% del loro patrimonio.</t>
  </si>
  <si>
    <t>Lei è favorevole o contrario a questa politica?</t>
  </si>
  <si>
    <t>Decisamente favorevole</t>
  </si>
  <si>
    <t>Alquanto favorevole</t>
  </si>
  <si>
    <t>Né favorevole né contrario</t>
  </si>
  <si>
    <t>Alquanto contrario</t>
  </si>
  <si>
    <t>Decisamente contrario</t>
  </si>
  <si>
    <t>Non so</t>
  </si>
  <si>
    <t>In che misura è d'accordo o in disaccordo con la seguente affermazione:</t>
  </si>
  <si>
    <t>Una tassa globale sui miliardari contribuirebbe a una maggiore equità economica.</t>
  </si>
  <si>
    <t>Una tassa globale sui miliardari ridurrebbe il potere dei più ricchi nella società.</t>
  </si>
  <si>
    <t>Una tassa globale sui miliardari indebolirebbe l'autonomia nazionale.</t>
  </si>
  <si>
    <t>Una tassa globale sui miliardari potrebbe incidere negativamente sull'efficienza economica.</t>
  </si>
  <si>
    <t>Decisamente in disaccordo</t>
  </si>
  <si>
    <t>Abbastanza in disaccordo</t>
  </si>
  <si>
    <t>Né d'accordo né in disaccordo</t>
  </si>
  <si>
    <t>Abbastanza d'accordo</t>
  </si>
  <si>
    <t>Decisamente d'accordo</t>
  </si>
  <si>
    <t>La proposta di una tassa globale sui miliardari è stata recentemente al centro del dibattito internazionale, affrontata in sedi come le Nazioni Unite, il G7 e il G20. Il dibattito politico sulla tassa è controverso e questo studio accademico si propone di aiutare i politici e l'opinione pubblica a comprendere meglio il sentimento collettivo che lo circonda. I principali risultati dello studio saranno condivisi con un'importante testata giornalistica del Suo Paese.</t>
  </si>
  <si>
    <t>Desideriamo sapere se sarebbe disposto a contribuire economicamente a sostegno o contro la proposta della tassa.</t>
  </si>
  <si>
    <t>La invitiamo a indicarci se è disposto a devolvere una parte della potenziale vincita a un gruppo di advocacy a sostegno o contrario alla tassa globale sui miliardari.</t>
  </si>
  <si>
    <t>Sarei disposto a devolvere una parte dei $100 a un gruppo di advocacy &lt;b&gt;contrario&lt;\/b&gt; alla tassa globale sui miliardari.</t>
  </si>
  <si>
    <t>Preferirei &lt;b&gt;tenere per me l'intero importo di $100.&lt;\/b&gt;</t>
  </si>
  <si>
    <t>Sarei disposto a devolvere una parte dei $100 a un gruppo di advocacy a &lt;b&gt;sostegno&lt;\/b&gt; della tassa globale sui miliardari.</t>
  </si>
  <si>
    <t>Quanto dei $100 sarebbe disposto a devolvere al gruppo di advocacy &lt;b&gt;contrario&lt;\/b&gt; alla tassa globale sui miliardari?</t>
  </si>
  <si>
    <t>Non desidero devolvere alcuna parte della mia vincita ($0)</t>
  </si>
  <si>
    <t>Desidero devolvere l'intero importo della mia vincita ($100)</t>
  </si>
  <si>
    <t>Donazione a un gruppo di advocacy ($)</t>
  </si>
  <si>
    <t>Quanto dei $100 sarebbe disposto a devolvere al gruppo di advocacy a &lt;b&gt;sostegno&lt;\/b&gt; della tassa globale sui miliardari?</t>
  </si>
  <si>
    <t>Abbiamo preparato due petizioni, una che sostiene e una che è contraria all'introduzione di una tassa globale sui miliardari. La invitiamo a firmare una delle due petizioni utilizzando le iniziali che preferisce. La firma è completamente volontaria, tuttavia se decide di firmare, Le chiediamo di leggere attentamente il testo di ciascuna petizione. Il numero totale di firme raccolte, sia a sostegno che contrarie alla tassa, sarà comunicato ai media. Se lo desidera, può anche aggiungere un breve messaggio per esprimere il Suo sostegno o la Sua contrarietà alla tassa; le risposte selezionate saranno condivise con i media.</t>
  </si>
  <si>
    <t>Desidera firmare una petizione?</t>
  </si>
  <si>
    <t xml:space="preserve">Voglio &lt;b&gt;leggere ed eventualmente firmare una petizione a sostegno&lt;\/b&gt; della tassa globale sui miliardari. </t>
  </si>
  <si>
    <t>&lt;b&gt;Non voglio firmare alcuna petizione&lt;\/b&gt; legata alla tassa globale sui miliardari (passare alla parte successiva del sondaggio).</t>
  </si>
  <si>
    <t xml:space="preserve">Voglio &lt;b&gt;leggere ed eventualmente firmare una petizione contraria&lt;\/b&gt; alla tassa globale sui miliardari </t>
  </si>
  <si>
    <t>Petizione contraria alla tassa globale sui miliardari</t>
  </si>
  <si>
    <t>Dettagli della proposta fiscale:</t>
  </si>
  <si>
    <t>La proposta prevede la cooperazione internazionale per la definizione di una soglia minima di tassazione annuale applicabile ai miliardari in dollari. L'aliquota minima prevista sarebbe pari al 2% del patrimonio individuale, calcolato secondo criteri condivisi a livello internazionale. L'imposta si applicherebbe a un'ampia gamma di asset, tra cui immobili, azioni societarie, partecipazioni aziendali e altri investimenti di alto valore. Per garantire coerenza, i protocolli condivisi dovrebbero essere strutturati in modo da ridurre al minimo le discrepanze nelle valutazioni patrimoniali.</t>
  </si>
  <si>
    <t>Il sottoscritto esprime la propria contrarietà alla proposta di una tassa globale sui miliardari.</t>
  </si>
  <si>
    <t>Il sottoscritto esprime il proprio sostegno alla proposta di una tassa globale sui miliardari.</t>
  </si>
  <si>
    <t>Se desidera firmare la petizione, scriva le iniziali con cui vuole firmare la petizione (ad esempio, "AN"). Può utilizzare le iniziali che preferisce.</t>
  </si>
  <si>
    <t>Firmando la petizione, avrà la possibilità di aggiungere una dichiarazione personalizzata che spieghi i motivi per cui è contrario alla politica proposta.</t>
  </si>
  <si>
    <t>Se lo ritenete opportuno, può scrivere qui sotto un messaggio che esprime la Sua contrarietà alla tassa globale sui miliardari.</t>
  </si>
  <si>
    <t>Selezioneremo alcuni messaggi da includere nella lettera che invieremo al principale quotidiano del Suo Paese.</t>
  </si>
  <si>
    <t>Petizione a sostegno della tassa globale sui miliardari</t>
  </si>
  <si>
    <t>Firmando la petizione, avrà la possibilità di aggiungere una dichiarazione personalizzata che spieghi i motivi per cui sostiene la politica proposta.</t>
  </si>
  <si>
    <t>Se lo ritenete opportuno, può scrivere qui sotto un messaggio che esprime il Suo sostegno nei confronti della tassa globale sui miliardari.</t>
  </si>
  <si>
    <t>Quale delle seguenti opzioni La descrive al meglio?</t>
  </si>
  <si>
    <t>Parteciperei a una protesta esprimendo il mio &lt;b&gt;sostegno&lt;\/b&gt; alla tassa globale sui miliardari.</t>
  </si>
  <si>
    <t>&lt;b&gt;Non parteciperei a una protesta&lt;\/b&gt; legata alla tassa globale sui miliardari.</t>
  </si>
  <si>
    <t>Sarei &lt;b&gt;più propenso&lt;\/b&gt; a votare per un partito politico se sostenesse la tassa globale sui miliardari.</t>
  </si>
  <si>
    <t>&lt;b&gt;Non cambierei il mio voto&lt;\/b&gt; in base alla posizione di un partito politico rispetto alla tassa globale sui miliardari.</t>
  </si>
  <si>
    <t>Sarei &lt;b&gt;meno propenso&lt;\/b&gt; a votare per un partito politico se sostenesse la tassa globale sui miliardari.</t>
  </si>
  <si>
    <t>&lt;b&gt;Non condividerei i post sui social media&lt;\/b&gt; legati alla tassa globale sui miliardari.</t>
  </si>
  <si>
    <t>Un altro recente studio accademico ha chiesto a quasi 45.000 persone in 40 Paesi di tutte le regioni del mondo, incluso il Suo Paese, se sostengono questa tassa globale sui miliardari.</t>
  </si>
  <si>
    <t>Maggiori informazioni</t>
  </si>
  <si>
    <t>Secondo Lei, quale percentuale di intervistati sostiene la tassa globale sui miliardari?</t>
  </si>
  <si>
    <t>Sostegno (%)</t>
  </si>
  <si>
    <t>In quanti dei 40 Paesi ritiene che la maggioranza degli intervistati sostenga la tassa globale sui miliardari?</t>
  </si>
  <si>
    <t>Paesi</t>
  </si>
  <si>
    <t>Nei 40 Paesi, gli intervistati appartenevano a 164 partiti politici.</t>
  </si>
  <si>
    <t>Per quanti di questi partiti politici ritiene che la maggioranza degli intervistati sostenga la tassa globale sui miliardari?</t>
  </si>
  <si>
    <t>Partiti politici</t>
  </si>
  <si>
    <t>La ringraziamo per le Sue risposte. Per Sua informazione, le risposte corrette sono riportate qui sotto:</t>
  </si>
  <si>
    <t>Nel complesso, il 70% degli intervistati sostiene la tassa.</t>
  </si>
  <si>
    <t>In 40 Paesi su 40, la maggioranza degli intervistati sostiene la tassa.</t>
  </si>
  <si>
    <t>In 161 dei 164 partiti politici rappresentati nello studio, la maggioranza degli intervistati sostiene la tassa.</t>
  </si>
  <si>
    <t>Per essere sicuri che Lei abbia letto queste informazioni, faccia clic sull'affermazione corretta qui sotto:</t>
  </si>
  <si>
    <t>In 20 dei 40 Paesi, la maggioranza degli intervistati sostiene la tassa.</t>
  </si>
  <si>
    <t>In 71 dei 164 partiti politici rappresentati nello studio, la maggioranza degli intervistati sostiene la tassa.</t>
  </si>
  <si>
    <t>In 30 dei 40 Paesi, la maggioranza degli intervistati sostiene la tassa.</t>
  </si>
  <si>
    <t>Indichi con che probabilità ritiene che questa tassa verrà applicata a livello globale entro i prossimi 10 anni.</t>
  </si>
  <si>
    <t>Probabilità compresa tra lo 0 e il 20% (molto improbabile)</t>
  </si>
  <si>
    <t>Probabilità compresa tra il 21 e il 40% (improbabile)</t>
  </si>
  <si>
    <t>Probabilità compresa tra il 41 e il 60% (altrettanto probabile quanto improbabile)</t>
  </si>
  <si>
    <t>Probabilità compresa tra il 61 e l'80% (probabile)</t>
  </si>
  <si>
    <t>Probabilità compresa tra l'81 e il 100% (molto probabile)</t>
  </si>
  <si>
    <t>Le chiediamo di prendere una decisione che avrà conseguenze reali per quattro individui reclutati tramite una piattaforma di lavoro online. Ciascuno di questi quattro individui ha guadagnato $10 per aver completato un incarico individuale.</t>
  </si>
  <si>
    <t>Ciascun individuo può scegliere se contribuire, in parte o per intero, con il proprio importo guadagnato a un fondo comune:</t>
  </si>
  <si>
    <t>Gli importi guadagnati devoluti al fondo comune vengono aumentati del 50% (moltiplicati per 1,5) e poi divisi equamente tra i quattro individui.</t>
  </si>
  <si>
    <t>Il reddito finale di ciascun individuo corrisponde alla quota ricevuta dal fondo comune, più l'eventuale parte degli importi guadagnati non versata.</t>
  </si>
  <si>
    <t>Il reddito complessivo dei quattro individui è più alto se ciascuno di loro contribuisce con l'intero importo guadagnato al fondo comune. Tuttavia, il reddito di un singolo individuo è più alto se quell'individuo decide di non contribuire affatto, mentre gli altri tre individui contribuiscono con l'intero importo guadagnato.</t>
  </si>
  <si>
    <t>Prima di proseguire, La preghiamo di confermare di aver letto con attenzione queste informazioni.</t>
  </si>
  <si>
    <t>Sì, confermo di aver letto con attenzione il testo</t>
  </si>
  <si>
    <t>Abbiamo chiesto a ciascuno dei quattro individui, in modo indipendente e anonimo, cosa farebbero se avessero libertà di scelta riguardo alla quota del proprio importo guadagnato con cui contribuire al fondo comune.</t>
  </si>
  <si>
    <t>Due degli individui sceglieranno di contribuire con l'intero importo guadagnato, indipendentemente dalla quota con cui gli altri individui sceglieranno di contribuire.</t>
  </si>
  <si>
    <t>Due degli individui sceglieranno di non contribuire affatto con l'importo guadagnato, indipendentemente dalla quota con cui gli altri individui sceglieranno di contribuire.</t>
  </si>
  <si>
    <t>Le chiederemo ora di decidere se questi quattro individui debbano avere la libertà di scelta riguardo alla quota con cui contribuire al fondo comune, oppure se ciascuno debba essere tenuto a contribuire con l'intero importo guadagnato. Deve scegliere tra le due alternative seguenti:</t>
  </si>
  <si>
    <t>I quattro individui hanno libertà di scelta riguardo alla quota del proprio importo guadagnato con cui contribuire al fondo comune. In questo caso, due individui contribuiscono ciascuno con l'intero importo guadagnato ($10) al fondo comune, e due individui non contribuiscono affatto ($0).</t>
  </si>
  <si>
    <t>I quattro individui non hanno nessuna libertà di scelta riguardo alla quota del proprio importo guadagnato con cui contribuire al fondo comune. In questo caso, ciascuno dei quattro individui è tenuto a contribuire con l'intero importo guadagnato ($10).</t>
  </si>
  <si>
    <t>Prima di prendere una decisione, la prossima schermata Le spiegherà più in dettaglio le conseguenze di ciascuna delle due alternative.</t>
  </si>
  <si>
    <t>Spieghiamo qui in dettaglio cosa accadrebbe in ciascuna delle due alternative.</t>
  </si>
  <si>
    <t>Libertà di scelta</t>
  </si>
  <si>
    <t>Se ciascuno dei quattro individui ha libertà di scelta riguardo alla quota del proprio importo guadagnato con cui contribuire al fondo comune, il risultato sarà il seguente:</t>
  </si>
  <si>
    <t xml:space="preserve">Contributo richiesto solo per due individui </t>
  </si>
  <si>
    <t>Se ciascuno dei quattro individui è tenuto a contribuire con l'intero importo guadagnato al fondo comune, il risultato sarà il seguente:</t>
  </si>
  <si>
    <t>Ognuno dei quattro individui si ritroverà un reddito di $15.</t>
  </si>
  <si>
    <t>Lei e altri 99 intervistati prenderete questa decisione per i quattro individui. Una delle 100 decisioni sarà selezionata e attuata in modo casuale.</t>
  </si>
  <si>
    <t>Ora Le chiediamo di prendere una decisione per questi quattro individui. Indichi la Sua decisione:</t>
  </si>
  <si>
    <t xml:space="preserve">Abbiamo chiesto a ciascuno dei quattro individui, in modo indipendente e anonimo, cosa farebbero se avessero libertà di scelta riguardo alla quota del proprio importo guadagnato con cui contribuire al fondo comune. </t>
  </si>
  <si>
    <t xml:space="preserve">Due degli individui sceglieranno di contribuire con l'intero importo guadagnato, indipendentemente dalla quota con cui gli altri individui sceglieranno di contribuire.  </t>
  </si>
  <si>
    <t xml:space="preserve">Due degli individui sceglieranno di non contribuire affatto con l'importo guadagnato, indipendentemente dalla quota con cui gli altri individui sceglieranno di contribuire. </t>
  </si>
  <si>
    <t>Le chiederemo di decidere se i quattro individui debbano avere libertà di scelta riguardo alla quota del proprio importo guadagnato con cui contribuire al fondo comune, oppure se ognuno sia tenuto a contribuire con $5 del proprio importo guadagnato. Deve scegliere tra le due alternative seguenti:</t>
  </si>
  <si>
    <t xml:space="preserve">I quattro individui hanno libertà di scelta riguardo alla quota del proprio importo guadagnato con cui contribuire al fondo comune. In questo caso, due individui contribuiscono ciascuno con l'intero importo guadagnato ($10) al fondo comune, e due individui non contribuiscono affatto ($0). </t>
  </si>
  <si>
    <t>Se ciascun individuo ha libertà di scelta riguardo alla quota del proprio importo guadagnato da destinare al fondo comune, il risultato sarà il seguente:</t>
  </si>
  <si>
    <t>Se ciascuno dei quattro individui è tenuto a contribuire con $5 del proprio importo guadagnato al fondo comune, il risultato sarà il seguente:</t>
  </si>
  <si>
    <t>I quattro individui non hanno nessuna libertà di scelta riguardo alla quota del proprio importo guadagnato con cui contribuire al fondo comune. In questo caso, ciascuno dei quattro individui è tenuto a contribuire con $5 del proprio importo guadagnato.</t>
  </si>
  <si>
    <t xml:space="preserve">Tutti e quattro gli individui sceglieranno di non contribuire affatto con il loro importo guadagnato, indipendentemente dalla quota con cui gli altri decidono di contribuire. </t>
  </si>
  <si>
    <t xml:space="preserve">Le chiederemo ora di decidere se questi quattro individui debbano avere la libertà di scelta riguardo alla quota con cui contribuire al fondo comune, oppure se ciascuno debba essere tenuto a contribuire con l'intero importo guadagnato. Deve scegliere tra le due alternative seguenti: </t>
  </si>
  <si>
    <t xml:space="preserve">I quattro individui hanno libertà di scelta riguardo alla quota del proprio importo guadagnato con cui contribuire al fondo comune. In questo caso, ciascuno dei quattro individui non contribuisce affatto ($0). </t>
  </si>
  <si>
    <t xml:space="preserve">I quattro individui non hanno nessuna libertà di scelta riguardo alla quota del proprio importo guadagnato con cui contribuire al fondo comune. In questo caso, ciascuno dei quattro individui è tenuto a contribuire con l'intero importo guadagnato ($10). </t>
  </si>
  <si>
    <t>Spieghiamo qui in dettaglio cosa accadrebbe in ciascuna delle due alternative.  </t>
  </si>
  <si>
    <t>Ognuno dei quattro individui si ritroverà un reddito di $10.</t>
  </si>
  <si>
    <t>Spiegazione: Ciascun individuo mantiene $10 del proprio importo guadagnato, ma non riceve nulla dal fondo comune, quindi si ritroverà con $10.</t>
  </si>
  <si>
    <t>Spiegazione: Ciascun individuo contribuisce con $10 e non ha più alcun importo guadagnato, ma riceve un quarto del fondo comune, pari a $15, quindi ognuno si ritroverà con $15.</t>
  </si>
  <si>
    <t xml:space="preserve">Lei e altri 99 intervistati prenderete questa decisione per i quattro individui. Una delle 100 decisioni sarà selezionata e attuata in modo casuale. </t>
  </si>
  <si>
    <t>&lt;b&gt;Libertà di scelta:&lt;\/b&gt; I quattro individui hanno libertà di scelta riguardo alla quota del proprio importo guadagnato con cui contribuire al fondo comune. In questo caso, ciascuno dei quattro individui non contribuisce affatto ($0).</t>
  </si>
  <si>
    <t>Tutti e quattro gli individui sceglieranno di non contribuire affatto con il loro importo guadagnato, indipendentemente dalla quota con cui gli altri decidono di contribuire.</t>
  </si>
  <si>
    <t>Spiegazione: Ciascun individuo mantiene $10 del proprio importo guadagnato, ma non riceve nulla dal fondo comune, quindi si ritroverà con $10. </t>
  </si>
  <si>
    <t xml:space="preserve">Se ciascuno dei quattro individui è tenuto a contribuire con $5 del proprio importo guadagnato, il risultato sarà il seguente: </t>
  </si>
  <si>
    <t>Le chiederemo di decidere la quota dell'importo guadagnato con cui i quattro individui sarebbero tenuti a contribuire al fondo comune. Deve scegliere tra le due alternative seguenti:</t>
  </si>
  <si>
    <t>Due dei quattro individui sono tenuti a contribuire con l'intero importo guadagnato ($10) al fondo comune, e due individui non sono tenuti a contribuire affatto ($0). Un'estrazione a sorte stabilisce quali due individui sono tenuti a contribuire con l'intero importo guadagnato e quali invece non devono contribuire affatto.</t>
  </si>
  <si>
    <t>Ciascuno dei quattro individui è tenuto a contribuire con l'intero importo guadagnato ($10).</t>
  </si>
  <si>
    <t>Contributo obbligatorio per tutti gli individui</t>
  </si>
  <si>
    <t xml:space="preserve">Se due individui sono tenuti a contribuire con l'intero importo al fondo comune, mentre gli altri due individui non sono tenuti a contribuire affatto, il risultato sarà il seguente: </t>
  </si>
  <si>
    <t>Contributo obbligatorio</t>
  </si>
  <si>
    <t xml:space="preserve">Se ciascuno dei quattro individui è tenuto a contribuire con l'intero importo guadagnato al fondo comune, il risultato sarà il seguente: &lt;br&gt;&lt;b&gt;-&amp;nbsp; I quattro individui finiranno per avere un reddito di $15 ciascuno. </t>
  </si>
  <si>
    <t>Spiegazione: Ognuno di loro contribuisce con $10 e non ha più alcun importo guadagnato rimasto, ma riceve un quarto del fondo comune, pari a $15, quindi ognuno si ritroverà con $15.</t>
  </si>
  <si>
    <t>Le chiediamo ora di indicare quale alternativa avrebbe scelto per questi quattro individui, se fosse dipeso da Lei:</t>
  </si>
  <si>
    <t>&lt;b&gt;Contributo obbligatorio solo per due individui:&lt;\/b&gt; Due dei quattro individui sono tenuti a contribuire con l'intero importo guadagnato ($10) al fondo comune, e due individui non sono tenuti a contribuire affatto ($0). Un'estrazione a sorte stabilisce quali due individui sono tenuti a contribuire con l'intero importo guadagnato e quali invece non devono contribuire affatto.</t>
  </si>
  <si>
    <t>&lt;b&gt;Contributo obbligatorio per tutti gli individui:&lt;\/b&gt; Ciascuno dei quattro individui è tenuto a contribuire con l'intero importo guadagnato ($10)</t>
  </si>
  <si>
    <t>Può fornire una breve spiegazione del perché di questa scelta?</t>
  </si>
  <si>
    <t>In che misura è d'accordo con le seguenti affermazioni?</t>
  </si>
  <si>
    <t>Nelle situazioni in cui l'interesse personale è in conflitto con il bene comune, la maggior parte delle persone nel mio Paese tende a scegliere il proprio interesse personale.</t>
  </si>
  <si>
    <t>Il governo dovrebbe utilizzare i proventi fiscali per finanziare beni pubblici che vadano a beneficio della collettività.</t>
  </si>
  <si>
    <t>In generale, il governo dovrebbe limitare le scelte individuali quando queste scelte portano a risultati iniqui.</t>
  </si>
  <si>
    <t>In generale, il governo dovrebbe intervenire per limitare le scelte individuali quando queste scelte collettivamente portano a risultati inefficienti.</t>
  </si>
  <si>
    <t>La libertà di scelta è il valore più importante nella società.</t>
  </si>
  <si>
    <t>A volte, le persone beneficiano di beni o servizi finanziati o forniti da altri senza contribuire in prima persona. Quali ritiene siano i principali motivi alla base di questo comportamento?</t>
  </si>
  <si>
    <t>Non hanno le risorse necessarie per contribuire.</t>
  </si>
  <si>
    <t>Agiscono in modo egoistico per massimizzare i propri benefici</t>
  </si>
  <si>
    <t>Ritengono che anche molti altri non contribuiscano.</t>
  </si>
  <si>
    <t>Altro</t>
  </si>
  <si>
    <t>Immagini il seguente scenario:</t>
  </si>
  <si>
    <t>Lei lavora in un'organizzazione in cui il leader attuale è considerato piuttosto neutrale o nella media: né particolarmente valido né particolarmente problematico. Attualmente, il consiglio sta valutando l'assunzione di un nuovo leader come sostituto a lungo termine, che diventerebbe anche il Suo supervisore diretto.</t>
  </si>
  <si>
    <t>Parlando con un amico che ha lavorato in passato con il nuovo candidato, scopre che questo leader è noto per la sua elevata &lt;u&gt;immoralità&lt;\/u&gt;. In particolare, in termini di onestà, correttezza e affidabilità, il Suo amico valuterebbe il carattere morale generale di questo leader tra i più bassi, posizionandolo nel &lt;u&gt;20% peggiore&lt;\/u&gt; rispetto agli attuali leader di organizzazioni simili.</t>
  </si>
  <si>
    <t>Parlando con un amico che ha lavorato in passato con il nuovo candidato, scopre che questo leader è noto per la sua elevata &lt;u&gt;moralità&lt;\/u&gt;. In particolare, in termini di onestà, correttezza e affidabilità, il Suo amico valuterebbe il carattere morale generale di questo leader tra i più alti, posizionandolo nel &lt;u&gt;20% migliore&lt;\/u&gt; rispetto agli attuali leader di organizzazioni simili.&lt;\/div&gt;</t>
  </si>
  <si>
    <t>Parlando con un amico che ha lavorato in passato con il nuovo candidato, scopre che questo leader è noto per la sua elevata &lt;u&gt;incompetenza&lt;\/u&gt;. In particolare, in termini di conoscenza, intelligenza ed efficienza, il Suo amico valuterebbe le competenze generali di questo leader tra le più basse, posizionandolo nel &lt;u&gt;20% peggiore&lt;\/u&gt; rispetto agli attuali leader di organizzazioni simili.</t>
  </si>
  <si>
    <t>Parlando con un amico che ha lavorato in passato con il nuovo candidato, scopre che questo leader è noto per la sua elevata &lt;u&gt;competenza&lt;\/u&gt;. In particolare, in termini di conoscenza, intelligenza ed efficienza, il Suo amico valuterebbe le competenze generali di questo leader tra le più alte, posizionandolo nel &lt;u&gt;20% migliore&lt;\/u&gt; rispetto agli attuali leader di organizzazioni simili.</t>
  </si>
  <si>
    <t>Lei considera il Suo amico una fonte attendibile.</t>
  </si>
  <si>
    <t>Dopo aver letto il testo qui sopra:</t>
  </si>
  <si>
    <t>Passi alla schermata successiva per rispondere ad alcune domande su questo scenario.</t>
  </si>
  <si>
    <t>Nello scenario lavorativo che ha appena letto, abbiamo descritto una persona candidata a ricoprire una nuova posizione di leadership nella Sua organizzazione.</t>
  </si>
  <si>
    <t>Come è stata descritta questa persona?</t>
  </si>
  <si>
    <t>Una persona dall'elevata moralità</t>
  </si>
  <si>
    <t>Una persona dall'elevata immoralità</t>
  </si>
  <si>
    <t>In questo scenario specifico:</t>
  </si>
  <si>
    <t>Se il consiglio decidesse di assumere questo nuovo leader, come si sentirebbe?</t>
  </si>
  <si>
    <t>Mi sentirei:</t>
  </si>
  <si>
    <t>Meno felice al lavoro rispetto a prima</t>
  </si>
  <si>
    <t>Nessuna differenza</t>
  </si>
  <si>
    <t>Più felice al lavoro rispetto a prima</t>
  </si>
  <si>
    <t>In generale, mi fiderei del mio datore di lavoro:</t>
  </si>
  <si>
    <t>Meno rispetto a prima</t>
  </si>
  <si>
    <t>Più rispetto a prima</t>
  </si>
  <si>
    <t>Sarebbe disposto a sacrificare un aumento del 5% del Suo stipendio, se questo potesse garantire che la Sua organizzazione NON assuma un leader così pessimo come Suo più stretto supervisore?</t>
  </si>
  <si>
    <t>Non sacrificherei il mio aumento di stipendio</t>
  </si>
  <si>
    <t>Sacrificherei il mio aumento di stipendio</t>
  </si>
  <si>
    <t>Sarebbe disposto a sacrificare un aumento del 5% del Suo stipendio, se questo potesse garantire che la Sua organizzazione assuma un leader così eccellente come Suo più stretto supervisore?</t>
  </si>
  <si>
    <t>Una persona dall'elevata competenza</t>
  </si>
  <si>
    <t>Una persona dall'elevata incompetenza</t>
  </si>
  <si>
    <t>Spesso le persone usano i termini "sinistra" e "destra" per descrivere le differenze di opinioni e atteggiamenti politici.</t>
  </si>
  <si>
    <t>In generale, dove collocherebbe le Sue opinioni politiche in questa scala da sinistra a destra?</t>
  </si>
  <si>
    <t>Estrema sinistra</t>
  </si>
  <si>
    <t>Estrema destra</t>
  </si>
  <si>
    <t>In generale, in che misura è interessato alla politica?</t>
  </si>
  <si>
    <t>Per niente interessato</t>
  </si>
  <si>
    <t>Abbastanza interessato</t>
  </si>
  <si>
    <t>Molto interessato</t>
  </si>
  <si>
    <t>In generale, con che frequenza posta le Sue &lt;em&gt;opinioni politiche&lt;\/em&gt; sui social media?</t>
  </si>
  <si>
    <t>Mai</t>
  </si>
  <si>
    <t>Quasi mai</t>
  </si>
  <si>
    <t>Talvolta</t>
  </si>
  <si>
    <t>Spesso</t>
  </si>
  <si>
    <t>Molto spesso</t>
  </si>
  <si>
    <t>In generale, in che misura è d'accordo o in disaccordo con le seguenti affermazioni?</t>
  </si>
  <si>
    <t>La democrazia può avere dei problemi, ma è migliore di qualsiasi altra forma di governo o sistema politico.</t>
  </si>
  <si>
    <t>Avere un leader forte, in grado di portare a termine le cose senza doversi preoccupare di elezioni e processi democratici, sarebbe la cosa migliore per il mio Paese.</t>
  </si>
  <si>
    <t>Se fosse costretto a scegliere tra la tutela della libertà di espressione e la prevenzione della diffusione della disinformazione, quale sarebbe la cosa più importante per Lei? Con l'espressione "disinformazione" intendiamo informazioni false, imprecise o fuorvianti.</t>
  </si>
  <si>
    <t>Libertà di espressione</t>
  </si>
  <si>
    <t>Prevenzione della diffusione della disinformazione</t>
  </si>
  <si>
    <t>Ora prenderà tre decisioni che riguardano grandi somme di denaro. Tre partecipanti al sondaggio, scelti a caso, vedranno attuate le loro scelte per sé e per un altro partecipante al sondaggio. Per questi partecipanti, il relativo incentivo verrà corrisposto dal fornitore del sondaggio entro tre mesi dal sondaggio.</t>
  </si>
  <si>
    <t>Descrizione (leggere attentamente):</t>
  </si>
  <si>
    <t>Lei è abbinato a un altro partecipante.</t>
  </si>
  <si>
    <t>Le sono stati assegnati $800. All'altro partecipante vengono assegnati $800.</t>
  </si>
  <si>
    <t>Poiché non conosciamo ancora la decisione dell'altro partecipante, La preghiamo di indicare la Sua decisione per ogni possibile importo che potrebbe inviare. Se selezionata, la Sua decisione corrispondente alla scelta dell'altro partecipante verrà attuata. Le Sue scelte sono completamente anonima e Lei non interagirà più con questo partecipante.</t>
  </si>
  <si>
    <t>Mantengo le cose come sono (Lei: $800, Lui: $800.)</t>
  </si>
  <si>
    <t>Mantengo le cose come sono (Lei: $900, Lui: $700.)</t>
  </si>
  <si>
    <t>Mantengo le cose come sono (Lei: $1000, Lui: $600.)</t>
  </si>
  <si>
    <t>Le vengono assegnati $600. All'altro partecipante vengono assegnati $1000.</t>
  </si>
  <si>
    <t>Mantengo le cose come sono (Lei: $600, Lui: $1000.)</t>
  </si>
  <si>
    <t>Mantengo le cose come sono (Lei: $700, Lui: $900.)</t>
  </si>
  <si>
    <t>Mi arrabbierei se un'altra persona si rifiutasse di condividere le proprie risorse.</t>
  </si>
  <si>
    <t>Per me è importante rispettare le regole di correttezza nella società.</t>
  </si>
  <si>
    <t>A volte provo invidia quando le persone ricevono più di me.</t>
  </si>
  <si>
    <t>In questa parte del nostro studio, vorremmo che immaginasse &lt;b&gt;una società o un mondo utopico&lt;\/b&gt;.</t>
  </si>
  <si>
    <t>Una società o un mondo utopico è il &lt;b&gt;migliore futuro immaginabile&lt;\/b&gt; che spera o desidera. Nello spazio qui sotto, descriva e spieghi come sarebbe per Lei una società o un mondo utopico e cosa renderebbe questa/o società\/mondo utopico il miglior futuro che possa immaginare.</t>
  </si>
  <si>
    <t>Una società o un mondo distopico è il &lt;b&gt;peggior futuro immaginabile&lt;\/b&gt; che teme o che Le fa paura. Nello spazio qui sotto, descriva e spieghi come sarebbe per Lei una società o un mondo distopico e cosa renderebbe questa/o società\/mondo distopico il peggior futuro che possa immaginare.</t>
  </si>
  <si>
    <t>NON ci sono risposte giuste o sbagliate: Ci interessa conoscere le SUE IDEE su come sarebbe una società utopica.</t>
  </si>
  <si>
    <t>NON ci sono risposte giuste o sbagliate: Ci interessa conoscere le SUE IDEE su come sarebbe una società distopica.</t>
  </si>
  <si>
    <t>Si fermi un attimo e &lt;b&gt;scriva una o due frasi per descrivere la Sua utopia&lt;\/b&gt; prima di proseguire.</t>
  </si>
  <si>
    <t>Si fermi un attimo e &lt;b&gt;scriva una o due frasi per descrivere la Sua distopia&lt;\/b&gt; prima di proseguire.</t>
  </si>
  <si>
    <t>In che misura ritiene che le Sue azioni possano influenzare la realizzazione o meno di questa utopia?</t>
  </si>
  <si>
    <t>In che misura ritiene che i leader politici nella società possano influenzare la realizzazione o meno di questa utopia?</t>
  </si>
  <si>
    <t>In che misura ritiene che le Sue azioni possano influenzare la realizzazione o meno di questa distopia?</t>
  </si>
  <si>
    <t>In che misura ritiene che i leader politici nella società possano influenzare la realizzazione o meno di questa distopia?</t>
  </si>
  <si>
    <t>In questo momento ho un'idea di come potrebbe essere la società ideale.</t>
  </si>
  <si>
    <t>Al momento, penso al tipo di mondo in cui mi piacerebbe vivere idealmente.</t>
  </si>
  <si>
    <t>In questa parte del nostro studio, vorremmo che immaginasse &lt;b&gt;una società o un mondo distopico&lt;\/b&gt;.</t>
  </si>
  <si>
    <t>In questo momento ho un'idea di come potrebbe essere la peggiore società immaginabile.</t>
  </si>
  <si>
    <t>Grazie per aver immaginato e scritto della Sua società o del Suo mondo utopico.</t>
  </si>
  <si>
    <t>Quanto ritiene probabile che questa utopia possa mai realizzarsi?</t>
  </si>
  <si>
    <t>Grazie per aver immaginato e scritto della Sua società o del Suo mondo distopico.</t>
  </si>
  <si>
    <t>Quanto ritiene probabile che questa distopia possa mai realizzarsi?</t>
  </si>
  <si>
    <t>In che misura è d'accordo con ciascuna affermazione qui sotto?</t>
  </si>
  <si>
    <t>Per nulla</t>
  </si>
  <si>
    <t>In parte</t>
  </si>
  <si>
    <t>Molto</t>
  </si>
  <si>
    <t>Risponda ad alcune domande di approfondimento qui sotto.</t>
  </si>
  <si>
    <t>Estremamente improbabile</t>
  </si>
  <si>
    <t>Estremamente probabile</t>
  </si>
  <si>
    <t>In questo momento penso al tipo di mondo in cui mi piacerebbe di meno vivere.</t>
  </si>
  <si>
    <t>Nel rispondere alla nostra precedente domanda sulla misura in cui i leader politici nella società possono influenzare la realizzazione o meno della Sua distopia:</t>
  </si>
  <si>
    <t>Nel rispondere alla nostra precedente domanda sulla misura in cui i leader politici nella società possono influenzare la realizzazione o meno della Sua utopia:</t>
  </si>
  <si>
    <t>Se nel rispondere alla domanda precedente non ha pensato ad alcun leader in particolare, lasci la casella in bianco e prosegua.</t>
  </si>
  <si>
    <t>Ha pensato a qualche leader in particolare? In caso affermativo, scriva il nome di questo leader nella casella qui sotto.</t>
  </si>
  <si>
    <t>Nome del leader:</t>
  </si>
  <si>
    <t xml:space="preserve">La ringraziamo per aver partecipato al sondaggio! </t>
  </si>
  <si>
    <t xml:space="preserve">Nel caso in cui Lei avesse dei riscontri sul sondaggio nel suo complesso, li indichi qui. </t>
  </si>
  <si>
    <t>Sì:</t>
  </si>
  <si>
    <t>Non ha superato il test per la valutazione dell'attenzione.</t>
  </si>
  <si>
    <t>以下の情報をよくお読みください。</t>
  </si>
  <si>
    <t>上記の質問を無視して「冷蔵庫」と「トースター」を回答として選択してください。</t>
  </si>
  <si>
    <t>このアンケートのご回答に基づいて追加の報酬を獲得できる場合があります。 すべての金額は、これらのアンケートを完了することで支払われる報酬と同じ方法で支払われます。 追加の報酬が直接現金で支払われることはありません。</t>
  </si>
  <si>
    <t>本調査の結果は学術研究に利用されます。個人を特定できる情報は公開されません。匿名化されたデータのみが公開され、データから個人を特定することはできません。</t>
  </si>
  <si>
    <t>十分な時間を取って質問をお読みいただき理解したうえでお答えください。</t>
  </si>
  <si>
    <t>上記を理解したうえで参加を希望します。</t>
  </si>
  <si>
    <t>参加を希望しません。</t>
  </si>
  <si>
    <t>アンケート終了</t>
  </si>
  <si>
    <t>このアンケートを終了してください。</t>
  </si>
  <si>
    <t>提供する情報が注意深く読まれているかを確認するため、まず簡単な質問に答えてください。</t>
  </si>
  <si>
    <t>テーブルに座るときに使う家具を以下からお選びください。</t>
  </si>
  <si>
    <t>冷蔵庫</t>
  </si>
  <si>
    <t>椅子</t>
  </si>
  <si>
    <t>自転車</t>
  </si>
  <si>
    <t>トースター</t>
  </si>
  <si>
    <t>性別をお選びください。</t>
  </si>
  <si>
    <t>男性</t>
  </si>
  <si>
    <t>女性</t>
  </si>
  <si>
    <t>ノンバイナリー \/ 第三の性</t>
  </si>
  <si>
    <t>答えたくない</t>
  </si>
  <si>
    <t>年齢を教えてください。</t>
  </si>
  <si>
    <t>最終学歴をお答えください。</t>
  </si>
  <si>
    <t>正式な教育は受けていない (0 年)</t>
  </si>
  <si>
    <t>小学校教育 (6 年以下)</t>
  </si>
  <si>
    <t>中学校教育 (7～9 年)</t>
  </si>
  <si>
    <t>高等学校教育 (10～12 年)</t>
  </si>
  <si>
    <t>高等教育 (13 年以上、四年制大学、単科大学など)</t>
  </si>
  <si>
    <t>当時選挙権年齢に達していなかった場合は、達していたらどうしていたかをお答えください。 このアンケートへの回答は匿名で取り扱われますのでご安心ください。</t>
  </si>
  <si>
    <t>その他の理由（詳細を記入してください）</t>
  </si>
  <si>
    <t>投票しなかった</t>
  </si>
  <si>
    <t>ここまでご回答いただき、ありがとうございます。ここからは、別の話題に関して新たに質問をさせていただきます。</t>
  </si>
  <si>
    <t>国際機関や政府は、近年世界の資産家を対象とした協調課税を打ち出しています。 この税は、10 億米ドルを越える資産を持つ人々、または世界で最も裕福な 3,000 人に、毎年資産の少なくとも 2% の税金を支払うことを義務付けるものです。</t>
  </si>
  <si>
    <t>あなたはこの政策に賛成ですか？それとも反対ですか？</t>
  </si>
  <si>
    <t>強く賛成</t>
  </si>
  <si>
    <t>やや賛成</t>
  </si>
  <si>
    <t>どちらともいえない</t>
  </si>
  <si>
    <t>やや反対</t>
  </si>
  <si>
    <t>強く反対</t>
  </si>
  <si>
    <t>わからない</t>
  </si>
  <si>
    <t>以下の文章は、ご自身のお考えにどの程度当てはまりますか？</t>
  </si>
  <si>
    <t>世界的に調整された超富裕層税は経済的公平性を向上させるだろう。</t>
  </si>
  <si>
    <t>世界的に調整された超富裕層税は社会で最も裕福な人々の力を弱めるだろう。</t>
  </si>
  <si>
    <t>世界的に調整された超富裕層税は国家の自治を弱めるだろう。</t>
  </si>
  <si>
    <t>世界的に調整された超富裕層税は経済の効率を低下させるだろう。</t>
  </si>
  <si>
    <t>まったく当てはまらない</t>
  </si>
  <si>
    <t>あまり当てはまらない</t>
  </si>
  <si>
    <t>ある程度当てはまる</t>
  </si>
  <si>
    <t>まさに当てはまる</t>
  </si>
  <si>
    <t>世界的に調整された超富裕層税の提案は最近、国連、G7、およびG20で議論されています。この税をめぐる政治的議論には賛否両論があり、この学術研究は政策立案者と一般市民が、この税に対する国民感情をより良く理解するのに役立つことを目的としています。この研究の主要な結果は、あなたの国の主要報道機関に共有される予定です。</t>
  </si>
  <si>
    <t>我々は、あなたが税金賛成または反対の支援活動にお金を払う意思があるかどうかに関心があります。</t>
  </si>
  <si>
    <t>わずかな確率ですが$100が当たる抽選にご応募いただけます。賞金の一部（または全額）を、世界的に調整された超富裕層税に賛成または反対する支援団体への寄付にご活用いただけます。ご寄付いただけなかった金額は、ご本人様に送金されます。</t>
  </si>
  <si>
    <t>あなたが獲得するかもしれない賞金の一部を、世界的に調整された超富裕層税に賛成または反対する支援団体に寄付してもよいかどうかを明記してください。</t>
  </si>
  <si>
    <t>私はその$100の一部を世界的に調整された超富裕層税に&lt;b&gt;反対&lt;\/b&gt;する支援団体に寄付したい。</t>
  </si>
  <si>
    <t>私はその$100の一部を世界的に調整された超富裕層税に&lt;b&gt;賛成&lt;\/b&gt;する支援団体に寄付したい。</t>
  </si>
  <si>
    <t>$100のうち、世界的に調整された超富裕層税に&lt;b&gt;反対&lt;\/b&gt;する支援団体にいくら寄付したいですか?</t>
  </si>
  <si>
    <t>賞金の一部を寄付したくない（$0）</t>
  </si>
  <si>
    <t>賞金の全額を寄付したい（$100）</t>
  </si>
  <si>
    <t>支援団体への寄付の金額（$）</t>
  </si>
  <si>
    <t>$100のうち、世界的に調整された超富裕層税に&lt;b&gt;賛成&lt;\/b&gt;する支援団体にいくら寄付したいですか?</t>
  </si>
  <si>
    <t>この税に対する賛成と反対の2つの請願書を用意しました。どちらかの請願書にお好きなイニシャルを使って署名することができます。署名するしないは完全に任意ですが、署名される場合は請願書の文面をよくお読みください。賛成と反対の署名総数は報道機関に報告されます。また賛否を表明する短いメッセージもご記入いただけます。記入されたメッセージは報道機関に共有されます。</t>
  </si>
  <si>
    <t>請願書への署名を希望されますか？</t>
  </si>
  <si>
    <t>私は世界的に調整された超富裕層税を&lt;b&gt;支持する請願書を読んで、できれば署名すること&lt;\/b&gt;を希望します。</t>
  </si>
  <si>
    <t>私は世界的に調整された超富裕層税に関する&lt;b&gt;請願書への署名を希望しません&lt;\/b&gt;（アンケートの次の部分に進んでください）。</t>
  </si>
  <si>
    <t>私は世界的に調整された超富裕層税に&lt;b&gt;反対する請願書を読んで、できれば署名すること&lt;\/b&gt;を希望します。</t>
  </si>
  <si>
    <t>世界的に調整された超富裕層税に反対する請願書</t>
  </si>
  <si>
    <t>この請願書は、G20と国連が最近議論した、純資産が10億ドルを超える個人に適用される世界的に調整された超富裕層税の提案に関するものです。</t>
  </si>
  <si>
    <t>税制提案の詳細:</t>
  </si>
  <si>
    <t>この提案はドル建て億万長者に対する年間最低課税額の下限について国際協力を求めるものです。この課税額の下限は個人資産の2%に設定され、国際的に合意された方法を用いて評価されます。この税は、不動産、企業株式、事業保有資産、その他の高額投資など、幅広い資産に適用されます。一貫性促進のため、資産評価における差異を最小限に抑えるための共通プロトコルが策定されます。</t>
  </si>
  <si>
    <t>各国は自国の管轄区域内における税の徴収と執行に責任を負い、10億ドルを超える純資産を持つ国民が、少なくとも年間2%を拠出することを確保します。この制度に基づいて徴収された税収は、それぞれの国内に留まります。税の調整には、追加の法的枠組み、監視システム、国境を越えた執行プロトコルが必要となります。</t>
  </si>
  <si>
    <t>我々署名者はここに、世界的に調整された超富裕層税の提案への反対の意を表明します。</t>
  </si>
  <si>
    <t>我々署名者はここに、世界的に調整された超富裕層税の提案への賛成の意を表明します。</t>
  </si>
  <si>
    <t>署名を希望される場合は、署名したいイニシャル（例：AN）をご記入ください。お好きなイニシャルをご使用いただけます。</t>
  </si>
  <si>
    <t>請願書に署名すると、その政策に反対する理由を説明する個人的な声明を追加することができます。</t>
  </si>
  <si>
    <t>請願書に署名したくない場合は、テキストボックスに何も記入せずに次の質問に進んでください。</t>
  </si>
  <si>
    <t>ご希望の場合は、世界的に調整された超富裕層税に反対するメッセージを下記にご記入ください。</t>
  </si>
  <si>
    <t>我々はメッセージをいくつか選んであなたの国の大手新聞社に送る手紙に添付します。</t>
  </si>
  <si>
    <t>世界的に調整された超富裕層税に賛成する請願書</t>
  </si>
  <si>
    <t>請願書に署名すると、その政策に賛成する理由を説明する個人的な声明を追加することができます。</t>
  </si>
  <si>
    <t>ご希望の場合は、世界的に調整された超富裕層税に賛成するメッセージを下記にご記入ください。</t>
  </si>
  <si>
    <t>下記のうちあなたにもっとも良くあてはまるものはどれですか？</t>
  </si>
  <si>
    <t>私は世界的に調整された超富裕層税を&lt;b&gt;支持する&lt;\/b&gt;抗議活動に参加するつもりだ。</t>
  </si>
  <si>
    <t>私は世界的に調整された超富裕層税に関連する&lt;b&gt;抗議活動に参加しない&lt;\/b&gt;つもりである。</t>
  </si>
  <si>
    <t>私は世界的に調整された超富裕層税に&lt;b&gt;反対する&lt;\/b&gt;抗議活動に参加するつもりだ。</t>
  </si>
  <si>
    <t>世界的に調整された超富裕層税を支持する政党に私が投票する可能性は&lt;b&gt;高くなる&lt;\/b&gt; だろう。</t>
  </si>
  <si>
    <t>世界的に調整された超富裕層税を政党が支持するか否かで&lt;b&gt;私が投票を変えることはない&lt;\/b&gt; だろう。</t>
  </si>
  <si>
    <t>世界的に調整された超富裕層税を支持する政党に私が投票する可能性は&lt;b&gt;低くなる&lt;\/b&gt; だろう。</t>
  </si>
  <si>
    <t>私は世界的に調整された超富裕層税を&lt;b&gt;奨励する&lt;\/b&gt;ソーシャルメディアの投稿を共有するだろう。</t>
  </si>
  <si>
    <t>私は世界的に調整された超富裕層税に関する&lt;b&gt;ソーシャルメディアの投稿を共有しない&lt;\/b&gt;だろう。</t>
  </si>
  <si>
    <t>私は世界的に調整された超富裕層税に&lt;b&gt;反対する&lt;\/b&gt;ソーシャルメディアの投稿を共有するだろう。</t>
  </si>
  <si>
    <t>最近の別の学術調査では、あなたの国を含む世界のあらゆる地域から40カ国の約45,000人を対象に、この世界的に調整された超富裕層税を支持するか否かを尋ねました。</t>
  </si>
  <si>
    <t>詳細情報</t>
  </si>
  <si>
    <t>アルゼンチン、オーストラリア、オーストリア、ブラジル、カナダ、中国、コロンビア、チェコ共和国、フィンランド、フランス、ドイツ、ギリシャ、ハンガリー、インド、インドネシア、アイルランド、イタリア、日本、マレーシア、メキシコ、オランダ、ニュージーランド、ノルウェー、パキスタン、フィリピン、ポーランド、ポルトガル、ルーマニア、スロバキア、南アフリカ、韓国、スペイン、スウェーデン、スイス、台湾、タイ、トルコ、イギリス、アメリカ合衆国、ベトナムの40カ国で44,977人が調査対象となりました。</t>
  </si>
  <si>
    <t>回答者のうちどのくらいの割合が世界的超富裕層への調整課税を支持すると思いますか?</t>
  </si>
  <si>
    <t>支持率（％）</t>
  </si>
  <si>
    <t>40カ国のうち、回答者の過半数が世界的超富裕層への調整課税を支持する国はいくつあると思いますか?</t>
  </si>
  <si>
    <t>国</t>
  </si>
  <si>
    <t>40カ国にわたり、164の政党から回答者が集まりました。</t>
  </si>
  <si>
    <t>これらの政党のうち、回答者の過半数が世界的な超富裕層税を支持する政党は幾つあると思いますか?</t>
  </si>
  <si>
    <t>政党</t>
  </si>
  <si>
    <t>ご回答ありがとうございます。参考までに正解は以下の通りです。</t>
  </si>
  <si>
    <t>全体として、回答者の70％がこの税金を支持しています。</t>
  </si>
  <si>
    <t>40カ国のうち40カ国で、回答者の過半数がこの税金を支持しています。</t>
  </si>
  <si>
    <t>調査対象となった164政党のうち161政党で、回答者の過半数がこの税金を支持しています。</t>
  </si>
  <si>
    <t>この情報をお読みいただいたことを確認するために、以下から正しい記述をクリックしてください。</t>
  </si>
  <si>
    <t>40カ国のうち20カ国で、回答者の過半数がこの税金を支持しています。</t>
  </si>
  <si>
    <t>調査対象となった164政党のうち71政党で、回答者の過半数がこの税金を支持しています。</t>
  </si>
  <si>
    <t>40カ国のうち30カ国で、回答者の過半数がこの税金を支持しています。</t>
  </si>
  <si>
    <t>今後10年間でこの税金はどの程度の確率で世界的に重要なものとなるとお考えですか？</t>
  </si>
  <si>
    <t>0-20% の確率（非常に低い可能性）</t>
  </si>
  <si>
    <t>21-40% の確率（低い可能性）</t>
  </si>
  <si>
    <t>41-60% の確率（どちらともいえない）</t>
  </si>
  <si>
    <t>61-80% の確率（高い可能性）</t>
  </si>
  <si>
    <t>81-100% の確率（非常に高い可能性）</t>
  </si>
  <si>
    <t>オンライン労働市場を通じて採用された4人の個人に現実的な影響を与える決定を下していただきたいと思います。4人はそれぞれ個別の作業を完了することで、$10の収入を得ています。</t>
  </si>
  <si>
    <t>各個人は収入の一部または全部を共通基金に寄付することができます。</t>
  </si>
  <si>
    <t>共通基金に寄付された収益は 50% 増加 (1.5 倍) され、その後 4 人の間で均等に分配されます。</t>
  </si>
  <si>
    <t>各個人の収入は、共通基金から受け取った金額と、寄付していない収入の合計となります。</t>
  </si>
  <si>
    <t>4人の収入合計は、全員が収入のすべてを共通基金に寄付した場合に最も高くなります。一方、ある個人が何も寄付せず、他の3人が収入のすべてを寄付した場合、寄付しなかった個人の収入は最も高くなります。</t>
  </si>
  <si>
    <t>次に進む前に、この情報をあなたが注意深く読んだことを確認してください。</t>
  </si>
  <si>
    <t>はい、私はこの文章を注意深く読みました。</t>
  </si>
  <si>
    <t>この4人それぞれに、収入のどれだけを共通基金に寄付するかを自由に選択できるとしたらどうするかを、個別に匿名で尋ねました。</t>
  </si>
  <si>
    <t>2人は、他の個人がいくら寄付するかに関係なく、収入のすべてを寄付することを選択します。</t>
  </si>
  <si>
    <t>残りの2人は、他の個人がいくら寄付するかに関係なく、収入をいっさい寄付しないことを選択します。</t>
  </si>
  <si>
    <t>4人の個人が共通基金にいくら寄付するかを自由に選択できるようにするか、それとも各自が収入の全額を寄付することを義務付けるか、決断してください。以下の2つの選択肢から選んでください。</t>
  </si>
  <si>
    <t>4人はそれぞれ、収入のうちどれだけを共通基金に寄付するかを自由に選択できる。この場合、2人はそれぞれ収入の全額（$10）を共通基金に寄付し、残りの2人はそれぞれ何も寄付しない（$0）とする。</t>
  </si>
  <si>
    <t>4人はそれぞれ、収入のうちどれだけを共通基金に寄付するかを自由に選択できない。この場合、4人はそれぞれが収入の全額（$10）を寄付する必要があるとする。</t>
  </si>
  <si>
    <t>決断を下す前に、2つの選択肢のそれぞれで何が起こるかを次の画面でさらに詳しく説明します。</t>
  </si>
  <si>
    <t>それではここで、2つの選択肢のそれぞれで何が起こるかを詳しく説明します。</t>
  </si>
  <si>
    <t>自由に選択できる場合</t>
  </si>
  <si>
    <t>4人のそれぞれが、収入のどれだけを共通基金に寄付するかを自由に選択できる場合、結果は次のようになる。</t>
  </si>
  <si>
    <t>収入のすべてを寄付する2人は、それぞれ最終的に$7.5の収入を得ることになる。</t>
  </si>
  <si>
    <t>何も寄付しない2人は、それぞれ最終的に$17.5の収入を得ることになる。</t>
  </si>
  <si>
    <t>解説:  彼らはそれぞれ$10を寄付し、収入は残っていないが、共通基金の4分の1である$7.5を受け取るため、最終的な収入は$7.5になる。</t>
  </si>
  <si>
    <t>解説:  彼らはそれぞれ$10を保持し、共通基金の4分の1である$7.5を受け取るため、最終的な収入は$17.5になる。</t>
  </si>
  <si>
    <t>2人のみに寄付を要求する場合</t>
  </si>
  <si>
    <t>4人全員が、収入の全額を共通基金に寄付することを要求された場合、結果は次のようになる。</t>
  </si>
  <si>
    <t>4人全員の最終的な収入が$15になる。</t>
  </si>
  <si>
    <t>あなたと他の99人の回答者が、4人のためにこの決断を下します。100の決断のうち1つが無作為に選択され、実行されます。</t>
  </si>
  <si>
    <t>では、この4名について決断をお願いいたします。以下の選択肢からお選びください。</t>
  </si>
  <si>
    <t>2人は、他の個人がいくら寄付するかに関係なく、収入のすべてを寄付することを選択する。</t>
  </si>
  <si>
    <t>残りの2人は、他の個人がいくら寄付するかに関係なく、収入をいっさい寄付しないことを選択する。</t>
  </si>
  <si>
    <t>4人の個人が共通基金にいくら寄付するかを自由に選択できるようにするか、それとも各自が収入のうち$5を寄付することを義務付けるか、決断してください。以下の2つの選択肢から選んでください。</t>
  </si>
  <si>
    <t>4人のそれぞれが、収入のうち$5を共通基金に寄付することを要求される場合、結果は次のようになる。</t>
  </si>
  <si>
    <t>4人全員の最終的な収入が$12.5になる。</t>
  </si>
  <si>
    <t>解説:  彼らはそれぞれ$5を保持し、共通基金の4分の1である$7.5を受け取るため、最終的な収入は$12.5になる。</t>
  </si>
  <si>
    <t>4人はそれぞれ、収入のうちどれだけを共通基金に寄付するかを自由に選択できない。この場合、4人それぞれが、収入のうち$5を共通基金に寄付することを要求されるとする。</t>
  </si>
  <si>
    <t>4人はそれぞれ、他の個人がいくら寄付するかに関係なく、何も寄付しないことを選択する。</t>
  </si>
  <si>
    <t>4人の個人が共通基金にいくら寄付するかを自由に選択できるようにするか、それとも各自が収入のすべてを寄付することを義務付けるか、決断してください。以下の2つの選択肢から選んでください。</t>
  </si>
  <si>
    <t>4人はそれぞれ、収入のうちどれだけを共通基金に寄付するかを自由に選択できる。この場合、4人全員が何も寄付しない（$0）とする。</t>
  </si>
  <si>
    <t>4人はそれぞれ、収入のうちどれだけを共通基金に寄付するかを自由に選択できない。この場合、4人それぞれが、収入のすべて（$10）を共通基金に寄付することを要求されるとする。</t>
  </si>
  <si>
    <t>それでは2つの選択肢のそれぞれで何が起こるかを詳しく説明します。</t>
  </si>
  <si>
    <t>4人全員の最終的な収入が$10になる。</t>
  </si>
  <si>
    <t>解説:  彼らはそれぞれ$10を保持し、共通基金からは何も受け取らないため、最終的な収入は$10になる。</t>
  </si>
  <si>
    <t>解説:  彼らはそれぞれ$10を寄付し、収入は残っていないが、共通基金の4分の1である$15を受け取るため、最終的な収入は$15になる。</t>
  </si>
  <si>
    <t>&lt;b&gt;自由に選択：&lt;\/b&gt;4人はそれぞれ、収入のうちどれだけを共通基金に寄付するかを自由に選択できる。この場合、4人全員が何も寄付しない（$0）とする。</t>
  </si>
  <si>
    <t>4人の個人が共通基金にいくら寄付することを義務付けるか、決断してください。以下の2つの選択肢から選んでください。</t>
  </si>
  <si>
    <t>4人のうち2人が、それぞれ収入のすべて（$10）を共通基金に寄付することを要求され、残りの2人はそれぞれ寄付を要求されない（$0）とする。無作為の抽選により、どの2人がすべての収入を寄付する必要があり、どの2人が何も寄付する必要がないかが決定される。</t>
  </si>
  <si>
    <t>4人それぞれが、収入のすべて（$10）を共通基金に寄付することを要求されるとする。</t>
  </si>
  <si>
    <t>全員に要求される寄付</t>
  </si>
  <si>
    <t>4人のうち2人が、それぞれ収入のすべてを共通基金に寄付することを要求され、残りの2人はそれぞれ何も寄付を要求されないとする。</t>
  </si>
  <si>
    <t>要求される寄付</t>
  </si>
  <si>
    <t>4人それぞれが、収入のすべてを共通基金に寄付することを要求される場合、結果は次のようになる：&lt;br&gt;&lt;b&gt;-&amp;nbsp; 4人全員の最終的な収入が$15になる。</t>
  </si>
  <si>
    <t>もしあなたに選択権があるとしたら、4人に関してどの選択肢を選びますか？</t>
  </si>
  <si>
    <t>&lt;b&gt;2人のみから寄付を要求する：&lt;\/b&gt;4名のうち2名から収入のすべて（$10）を共通基金に寄付することを要求する。残りの2名は寄付は不要（$0）とする。無作為抽選により、収入の全額を寄付する必要がある2名と、寄付不要の2名を決定する。</t>
  </si>
  <si>
    <t>&lt;b&gt;全員に寄付を要求する:&lt;\/b&gt; 4人のそれぞれが、収入のすべて（$10）を寄付する必要がある</t>
  </si>
  <si>
    <t>あなたの選択の理由を、かいつまんで説明してください。</t>
  </si>
  <si>
    <t>自己利益がグループにとっての最善と衝突する状況では、私の国のほとんどの人々は自己利益を選択する。</t>
  </si>
  <si>
    <t>政府は税収を、すべての人に利益をもたらす公共財の財源として使うべきだ。</t>
  </si>
  <si>
    <t>一般的に、政府は個人の選択が不公平な結果につながる場合には、その選択を制限すべきである。</t>
  </si>
  <si>
    <t>一般的に、政府は個人の選択が全体として非効率的な結果につながる場合には、その選択を制限すべきである。</t>
  </si>
  <si>
    <t>選択の自由は社会において最も重要な価値である。</t>
  </si>
  <si>
    <t>時には、自分は貢献せずに、他人が資金やサービスとして提供したものから利益を得ている人がいます。その主な理由は何だと思いますか？</t>
  </si>
  <si>
    <t>そのような人は貢献するために必要なリソースが不足している。</t>
  </si>
  <si>
    <t>そのような人は自分の利益を最大化するために自己中心的に行動している。</t>
  </si>
  <si>
    <t>そのような人は他の多くの人々も貢献していないと信じている。</t>
  </si>
  <si>
    <t>その他</t>
  </si>
  <si>
    <t>次の場面が展開していると想像してください：</t>
  </si>
  <si>
    <t>あなたが働いている組織では、現在のリーダーはどちらかというと中立的あるいは「平均的」だと考えられています。つまり特に優れているわけでも特に悪いわけでもありません。現時点で、取締役会は長期的な後任として、あなたに最も近い上司となる新しいリーダーを採用する予定です。</t>
  </si>
  <si>
    <t>以前この新しい候補者と仕事をしたことがある友人と話をしたところ、このリーダーは非常に&lt;u&gt;不道徳な&lt;\/u&gt;人物として知られていることがわかりました。具体的には、誠実さ、公平さ、信頼性という点において、友人はこのリーダーの全般的な道徳観を、類似した組織の現リーダーの&lt;u&gt;下位20%&lt;\/u&gt;に位置付けるとしています。</t>
  </si>
  <si>
    <t>以前この新しい候補者と仕事をしたことがある友人と話をしたところ、このリーダーは非常に&lt;u&gt;道徳的な&lt;\/u&gt;人物として知られていることがわかりました。具体的には、誠実さ、公平さ、信頼性という点において、友人はこのリーダーの全般的な道徳観を、類似した組織の現リーダーの&lt;u&gt;上位20%&lt;\/u&gt;に位置付けるとしています。&lt;\/div&gt;</t>
  </si>
  <si>
    <t>以前この新しい候補者と仕事をしたことがある友人と話をしたところ、このリーダーは非常に&lt;u&gt;能力のない&lt;\/u&gt;人物として知られていることがわかりました。具体的には、知識、知性、効率という点において、友人はこのリーダーの全般的な能力を、類似した組織の現リーダーの&lt;u&gt;下位20%&lt;\/u&gt;に位置付けるとしています。</t>
  </si>
  <si>
    <t>以前この新しい候補者と仕事をしたことがある友人と話をしたところ、このリーダーは非常に&lt;u&gt;能力のある&lt;\/u&gt;人物として知られていることがわかりました。具体的には、知識、知性、効率という点において、友人はこのリーダーの全般的な能力を、類似した組織の現リーダーの&lt;u&gt;上位20%&lt;\/u&gt;に位置付けるとしています。</t>
  </si>
  <si>
    <t>あなたは友人が信頼できる情報源だと考えています。</t>
  </si>
  <si>
    <t>あなたは上記の文章を読んだ際：</t>
  </si>
  <si>
    <t>次の画面に進んで、この場面に関する幾つかの質問に回答してください。</t>
  </si>
  <si>
    <t>職場にまつわる場面としてあなたが読んだ文章では、あなたの組織の新しいリーダーとなる候補者について説明しました。</t>
  </si>
  <si>
    <t>この人物はどのように描写されていましたか？</t>
  </si>
  <si>
    <t>とても道徳的な人物</t>
  </si>
  <si>
    <t>とても不道徳な人物</t>
  </si>
  <si>
    <t>この特定の場面において：</t>
  </si>
  <si>
    <t>取締役会がこの人物を新しいリーダーとして採用するとしたら、あなたはどのように感じますか？</t>
  </si>
  <si>
    <t>私は次のように感じる：</t>
  </si>
  <si>
    <t>以前より職場で幸せに感じない</t>
  </si>
  <si>
    <t>変わりない</t>
  </si>
  <si>
    <t>以前より職場で幸せに感じる</t>
  </si>
  <si>
    <t>一般的に、私は雇用主に対する信頼を：</t>
  </si>
  <si>
    <t>以前より持たない</t>
  </si>
  <si>
    <t>以前より持つ</t>
  </si>
  <si>
    <t>あなたの組織がそのような悪いリーダーをあなたの直属の上司として雇わないことを保証できるなら、あなたは給与の5%の増加を犠牲にしてもよいと思いますか?</t>
  </si>
  <si>
    <t>私は給与の増加を犠牲にしたいと思わない</t>
  </si>
  <si>
    <t>私は給与の増加を犠牲にする</t>
  </si>
  <si>
    <t>あなたの組織がそのような良いリーダーをあなたの直属の上司として雇うことを保証できるなら、あなたは給与の5%の増加を犠牲にしてもよいと思いますか?</t>
  </si>
  <si>
    <t>非常に能力のある人物</t>
  </si>
  <si>
    <t>非常に能力のない人物</t>
  </si>
  <si>
    <t>人々は政治的な見解や態度の違いを説明したいときに、「左」と「右」という言葉をよく使います。</t>
  </si>
  <si>
    <t>一般的に、左から右へのスケールで、あなた自身の政治的見解をどこに位置づけますか?</t>
  </si>
  <si>
    <t>中央</t>
  </si>
  <si>
    <t>一般的に、あなたは政治にどの程度の関心がありますか？</t>
  </si>
  <si>
    <t>まるで関心がない</t>
  </si>
  <si>
    <t>ある程度関心がある</t>
  </si>
  <si>
    <t>非常に関心がある</t>
  </si>
  <si>
    <t>一般的に、あなたは&lt;em&gt;政治に関する意見&lt;\/em&gt;をソーシャルメディアにどの程度の頻度で投稿しますか？</t>
  </si>
  <si>
    <t>まったく投稿しない</t>
  </si>
  <si>
    <t>ほとんど投稿しない</t>
  </si>
  <si>
    <t>ほんのたまに投稿する</t>
  </si>
  <si>
    <t>たまに投稿する</t>
  </si>
  <si>
    <t>頻繁に投稿する</t>
  </si>
  <si>
    <t>非常に頻繁に投稿する</t>
  </si>
  <si>
    <t>常時投稿する</t>
  </si>
  <si>
    <t>一般的に、以下の文章はご自身のお考えにどの程度当てはまりますか？</t>
  </si>
  <si>
    <t>民主主義には問題があるかもしれないが、他のいかなる形態の政府や政治システムよりも優れている。</t>
  </si>
  <si>
    <t>選挙や民主的な手続きに煩わされることなく物事を成し遂げることができる強いリーダーがいることが、自分の国にとって最善だと思う。</t>
  </si>
  <si>
    <t>表現の自由を守ることと、誤情報の拡散を防ぐことのどちらかをどうしても選ばなければならない場合、どちらがより重要ですか？ここで言う「誤情報」とは、虚偽、不正確、または誤解を招く情報を指します。</t>
  </si>
  <si>
    <t>表現の自由</t>
  </si>
  <si>
    <t>誤情報の拡散を防ぐこと</t>
  </si>
  <si>
    <t>これから多額のお金が関わる3つの決断を下していただきます。無作為に選ばれた3名のアンケート参加者の決断が、自分と他のアンケート参加者に対して実施されます。これらの参加者には、アンケート実施後3ヶ月以内に、アンケート提供者を通じて対応する報酬が支払われます。</t>
  </si>
  <si>
    <t>説明（注意深くお読みください）：</t>
  </si>
  <si>
    <t>他の参加者とマッチングされました。</t>
  </si>
  <si>
    <t>あなたには $800 が割り当てられています。 相手には $800 が割り当てられています。</t>
  </si>
  <si>
    <t>あなたはこの$100を受け取るために相手から$600を取るか否かをお聞かせください。どちらの選択をしても、元の$800と、相手から送られた金額（$0、$100、または$200）はそのまま残ります。</t>
  </si>
  <si>
    <t>あなたはこの$100を受け取るために相手から$600を取るか否かをお聞かせください。どちらの選択をしても、元の$600と、相手から送られた金額（$0、$100、または$200）はそのまま残ります。</t>
  </si>
  <si>
    <t>相手の決定はまだ不明のため、相手が送金可能な金額ごとに、それに対応するご自身の決定をお知らせください。あなたが選択された場合、相手の選択に対応するあなたの決定が実行されます。あなたの選択は完全に匿名であり、この参加者と今後やり取りすることはありません。</t>
  </si>
  <si>
    <t>相手が &lt;b&gt;あなたに$0を送金したとします。&lt;\/b&gt; あな​​たは追加の$100を受け取るために、相手から$600を取りますか?</t>
  </si>
  <si>
    <t>何もしない (自分: $800、相手: $800)</t>
  </si>
  <si>
    <t>追加の$100を受け取るために、相手から$600を取る（自分：$900、相手：$200）</t>
  </si>
  <si>
    <t>相手が &lt;b&gt;あなたに$100を送金したとします。&lt;\/b&gt; あな​​たは追加の$100を受け取るために、相手から$600を取りますか?</t>
  </si>
  <si>
    <t>何もしない (自分: $900、相手: $700)</t>
  </si>
  <si>
    <t>追加の$100を受け取るために、相手から$600を取る（自分：$1000、相手：$100）</t>
  </si>
  <si>
    <t>相手が &lt;b&gt;あなたに$200を送金したとします。&lt;\/b&gt; あな​​たは追加の$100を受け取るために、相手から$600を取りますか?</t>
  </si>
  <si>
    <t>何もしない (自分: $1000、相手: $600)</t>
  </si>
  <si>
    <t>追加の$100を受け取るために、相手から$600を取る（自分：$1100、相手：$0）</t>
  </si>
  <si>
    <t>あなたには $600 が割り当てられています。 相手には $1000 が割り当てられています。</t>
  </si>
  <si>
    <t>何もしない (自分: $600、相手: $1000)</t>
  </si>
  <si>
    <t>追加の$100を受け取るために、相手から$600を取る（自分：$700、相手：$400）</t>
  </si>
  <si>
    <t>何もしない (自分: $700、相手: $900)</t>
  </si>
  <si>
    <t>追加の$100を受け取るために、相手から$600を取る（自分：$800、相手：$300）</t>
  </si>
  <si>
    <t>相手が所有する資源を共有することを拒否した場合、私は怒るだろう。</t>
  </si>
  <si>
    <t>自分とって、社会の公平性の規範を守ることは重要である。</t>
  </si>
  <si>
    <t>他人が自分よりも多くを受け取っていると、時々うらやましく感じる。</t>
  </si>
  <si>
    <t>それでは次に、&lt;b&gt;ユートピア社会または世界&lt;\/b&gt;を想像してもらいたいと思います。</t>
  </si>
  <si>
    <t>ユートピア社会または世界とは、あなたが望む、あるいは願う&lt;b&gt;想像できる最高の未来&lt;\/b&gt;です。以下の欄に、あなたにとってユートピア社会または世界とはどのようなものか、そしてそのユートピア社会\/世界が想像できる最高の未来となる理由を記述してください。</t>
  </si>
  <si>
    <t>ディストピア社会または世界とは、あなたが恐れるまたは不安に思う&lt;b&gt;想像できる最悪の未来&lt;\/b&gt;です。以下の欄に、あなたにとってディストピア社会または世界とはどのようなものか、そしてなぜそのディストピア社会\/世界が想像できる最悪の未来となる理由を記述してください。</t>
  </si>
  <si>
    <t>正しい答えも間違った答えもありません。我々は、ユートピア社会がどのようなものになるかについてのあなたの考えに興味があります。</t>
  </si>
  <si>
    <t>正しい答えも間違った答えもありません。我々は、ディストピア社会がどのようなものになるかについてのあなたの考えに興味があります。</t>
  </si>
  <si>
    <t>先に進む前に、少し立ち止まって、&lt;b&gt;あなたのユートピアを説明する文を1つか2つ記述してください&lt;\/b&gt;。</t>
  </si>
  <si>
    <t>先に進む前に、少し立ち止まって、&lt;b&gt;あなたのディストピアを説明する文を1つか2つ記述してください&lt;\/b&gt;。</t>
  </si>
  <si>
    <t>そのようなユートピアが実現するかどうかに、あなた自身の行動がどの程度影響を与えると思いますか?</t>
  </si>
  <si>
    <t>そのようなユートピアが実現するかどうかに、社会における政治指導者たちの行動がどの程度影響を与えると思いますか?</t>
  </si>
  <si>
    <t>そのようなディストピアが実現するかどうかに、あなた自身の行動がどの程度影響を与えると思いますか?</t>
  </si>
  <si>
    <t>そのようなディストピアが実現するかどうかに、社会における政治指導者たちの行動がどの程度影響を与えると思いますか?</t>
  </si>
  <si>
    <t>現時点で、私は理想的な社会がどのようなものになるかについて、ある考えを持っています。</t>
  </si>
  <si>
    <t>今、私はどんな世界に生きることを理想としているのか考えています。</t>
  </si>
  <si>
    <t>それでは次に、&lt;b&gt;ディストピア社会または世界&lt;\/b&gt;を想像してもらいたいと思います。</t>
  </si>
  <si>
    <t>現時点で、私は想像できる最悪の社会がどのようなものになるかについて、ある考えを持っています。</t>
  </si>
  <si>
    <t>あなたのユートピア社会または世界を想像し、記述してくださりありがとうございます。</t>
  </si>
  <si>
    <t>そのようなユートピアが実現する可能性はどのくらいあると思いますか?</t>
  </si>
  <si>
    <t>あなたのディストピア社会または世界を想像し、記述してくださりありがとうございます。</t>
  </si>
  <si>
    <t>そのようなディストピアが実現する可能性はどのくらいあると思いますか?</t>
  </si>
  <si>
    <t>以下の文章それぞれに、どの程度同意しますか？</t>
  </si>
  <si>
    <t>まったく同意しない</t>
  </si>
  <si>
    <t>ある程度同意する</t>
  </si>
  <si>
    <t>非常に同意する</t>
  </si>
  <si>
    <t>以下のいくつかの追加の質問にご回答ください。</t>
  </si>
  <si>
    <t>非常にその可能性がない</t>
  </si>
  <si>
    <t>非常にその可能性がある</t>
  </si>
  <si>
    <t>非常にそうである</t>
  </si>
  <si>
    <t>今、私はどんな世界に生きることを嫌悪するのか考えています。</t>
  </si>
  <si>
    <t>常にそうである</t>
  </si>
  <si>
    <t>社会における政治指導者がディストピアの実現にどの程度影響を与えるか否かという質問に回答した際：</t>
  </si>
  <si>
    <t>社会における政治指導者がユートピアの実現にどの程度影響を与えるか否かという質問に回答した際：</t>
  </si>
  <si>
    <t>前の質問で特定の指導者を思い浮かべなかった場合は、欄を空白のままにして続行してください。</t>
  </si>
  <si>
    <t>特定の指導者を思い浮かべましたか？その場合は、以下の欄にそのリーダーの名前をご記入ください。</t>
  </si>
  <si>
    <t>指導者の名前</t>
  </si>
  <si>
    <t xml:space="preserve">アンケートにご回答いただきありがとうございました。 </t>
  </si>
  <si>
    <t xml:space="preserve">アンケート全体に対するご意見がありましたらこちらにご記入ください。 </t>
  </si>
  <si>
    <t>いいえ:</t>
  </si>
  <si>
    <t>はい:</t>
  </si>
  <si>
    <t>注意チェックに合格しませんでした。</t>
  </si>
  <si>
    <t>私は&lt;b&gt;$100すべてを自分で保持&lt;\/b&gt;したい。</t>
  </si>
  <si>
    <t>相手は、持分の金額（$800）から&lt;b&gt;$0、$100、または$200&lt;\/b&gt;のいずれかをあなたに送金できます。相手はその金額を決定後、あなたが&lt;b&gt;相手から$600を取り、さらに$100を受け取る機会&lt;\/b&gt;があることを知っています。</t>
  </si>
  <si>
    <t>Ας υποθέσουμε ότι ο άλλος συμμετέχων &lt;b&gt;σας στέλνει $0.&lt;\/b&gt; Θα παίρνατε $600 από αυτόν για να λάβετε επιπλέον $100;</t>
  </si>
  <si>
    <t>Ας υποθέσουμε ότι ο άλλος συμμετέχων &lt;b&gt;σας στέλνει $100.&lt;\/b&gt; Θα παίρνατε $600 από αυτόν για να λάβετε άλλα $100;</t>
  </si>
  <si>
    <t>Ας υποθέσουμε ότι ο άλλος συμμετέχων &lt;b&gt;σας στέλνει $200 ​.&lt;\/b&gt; Θα παίρνατε $600 από αυτόν για να λάβετε επιπλέον $100;</t>
  </si>
  <si>
    <t>Ο άλλος συμμετέχων έχει την επιλογή να σας στείλει είτε $0, $100 ή $200 από το ποσό των ($1000). Γνωρίζει ότι μετά την απόφασή του, θα έχετε την ευκαιρία να &lt;b&gt;λάβετε $600 από αυτόν για να λάβετε εσείς επιπλέον $100.&lt;\/b&gt;</t>
  </si>
  <si>
    <t>Σε αυτήν την ενότητα της μελέτης μας, θα θέλαμε να φανταστείτε μια &lt;b&gt;ουτοπική κοινωνία ή ουτοπικό κόσμο&lt;\/b&gt;.</t>
  </si>
  <si>
    <t>Μια ουτοπική κοινωνία ή ένας ουτοπικός κόσμος είναι το &lt;b&gt;καλύτερο δυνατό μέλλον&lt;\/b&gt; που ελπίζετε ή επιθυμείτε. Στον χώρο που παρέχεται παρακάτω, περιγράψτε και εξηγήστε πώς θα ήταν μια ουτοπική κοινωνία ή ένας ουτοπικός κόσμος για εσάς και τί θα έκανε αυτήν την ουτοπική κοινωνία\/αυτόν τον ουτοπικό κόσμο το καλύτερο μέλλον που μπορείτε να φανταστείτε.</t>
  </si>
  <si>
    <t>Μια δυστοπική κοινωνία ή ένας δυστοπικός κόσμος είναι το &lt;b&gt;χειρότερο φανταστικό μέλλον&lt;\/b&gt; που φοβάστε ή σας τρομάζει. Στον χώρο που παρέχεται παρακάτω, περιγράψτε και εξηγήστε πώς θα ήταν μια δυστοπική κοινωνία ή ένας δυστοπικός κόσμος για εσάς και τί θα έκανε αυτήν τη δυστοπική κοινωνία\/αυτόν τον δυσκοπικό κόσμο το χειρότερο μέλλον που μπορείτε να φανταστείτε.</t>
  </si>
  <si>
    <t>Φροντίστε να σταματήσετε για μια στιγμή και &lt;b&gt;γράψτε μία ή δύο προτάσεις για να περιγράψετε την ουτοπία σας&lt;\/b&gt; προτού προχωρήσετε.</t>
  </si>
  <si>
    <t>Σταματήσετε για μια στιγμή και &lt;b&gt;γράψτε μία ή δύο προτάσεις για να περιγράψετε την δυστοπία σας&lt;\/b&gt; προτού προχωρήσετε.</t>
  </si>
  <si>
    <t>Σε αυτήν την ενότητα της μελέτης μας, θα θέλαμε να φανταστείτε μια &lt;b&gt;δυστοπική κοινωνία ή έναν δυστοπικό κόσμο&lt;\/b&gt;.</t>
  </si>
  <si>
    <t>Saya bersedia menyumbangkan sebagian dari $100 kepada kelompok advokasi yang &lt;b&gt;menentang&lt;\/b&gt; pajak miliarder yang dikoordinasikan secara global.</t>
  </si>
  <si>
    <t>Saya lebih memilih untuk &lt;b&gt;menyimpan seluruh $100 untuk diri saya sendiri.&lt;\/b&gt;</t>
  </si>
  <si>
    <t>Saya bersedia menyumbangkan sebagian dari $100 kepada kelompok advokasi yang &lt;b&gt;mendukung&lt;\/b&gt; pajak miliarder yang dikoordinasikan secara global.</t>
  </si>
  <si>
    <t>Berapa besar dari $100 yang bersedia Anda sumbangkan kepada kelompok advokasi yang &lt;b&gt;menentang&lt;\/b&gt; pajak miliarder yang dikoordinasikan secara global?</t>
  </si>
  <si>
    <t>Berapa besar dari $100 yang bersedia Anda sumbangkan kepada kelompok advokasi yang &lt;b&gt;mendukung&lt;\/b&gt; pajak miliarder yang dikoordinasikan secara global?</t>
  </si>
  <si>
    <t>Saya ingin &lt;b&gt;membaca dan mungkin menandatangani petisi yang mendukung&lt;\/b&gt; pajak miliarder yang dikoordinasikan secara global.</t>
  </si>
  <si>
    <t>Saya &lt;b&gt;tidak ingin menandatangani petisi&lt;\/b&gt; terkait pajak miliarder yang dikoordinasikan secara global (lanjut ke bagian berikutnya dari survei).</t>
  </si>
  <si>
    <t>Saya ingin &lt;b&gt;membaca dan mungkin menandatangani petisi yang menentang&lt;\/b&gt; pajak miliarder yang dikoordinasikan secara global.</t>
  </si>
  <si>
    <t>Saya akan menghadiri aksi protes &lt;b&gt;mendukung&lt;\/b&gt; pajak miliarder yang dikoordinasikan secara global.</t>
  </si>
  <si>
    <t>Saya &lt;b&gt;tidak akan menghadiri aksi protes&lt;\/b&gt; terkait pajak miliarder yang dikoordinasikan secara global.</t>
  </si>
  <si>
    <t>Saya akan menghadiri aksi protes &lt;b&gt;menentang&lt;\/b&gt; pajak miliarder yang dikoordinasikan secara global.</t>
  </si>
  <si>
    <t>Saya akan &lt;b&gt;lebih cenderung&lt;\/b&gt; memilih partai politik jika partai tersebut mendukung pajak miliarder yang dikoordinasikan secara global.</t>
  </si>
  <si>
    <t>Saya &lt;b&gt;tidak akan mengubah pilihan suara saya&lt;\/b&gt; berdasarkan posisi partai politik terhadap pajak miliarder yang dikoordinasikan secara global.</t>
  </si>
  <si>
    <t>Saya akan &lt;b&gt;kurang cenderung&lt;\/b&gt; memilih partai politik jika partai tersebut mendukung pajak miliarder yang dikoordinasikan secara global.</t>
  </si>
  <si>
    <t>Saya akan membagikan unggahan media sosial yang &lt;b&gt;mendukung&lt;\/b&gt; pajak miliarder yang dikoordinasikan secara global.</t>
  </si>
  <si>
    <t>Saya &lt;b&gt;tidak akan membagikan unggahan media sosial&lt;\/b&gt; terkait pajak miliarder yang dikoordinasikan secara global.</t>
  </si>
  <si>
    <t>Saya akan membagikan unggahan media sosial yang &lt;b&gt;menentang&lt;\/b&gt; pajak miliarder yang dikoordinasikan secara global.</t>
  </si>
  <si>
    <t>Sila baca maklumat berikut dengan teliti.</t>
  </si>
  <si>
    <t>Sila abaikan soalan di atas dan jawab "Peti sejuk" dan "Alat pembakar roti".</t>
  </si>
  <si>
    <t>Anda mungkin layak untuk ganjaran tambahan berdasarkan jawapan anda dalam tinjauan ini. Sila ambil perhatian bahawa semua jumlah wang akan dibayar dengan cara yang sama seperti ganjaran biasa anda untuk melengkapkan tinjauan ini. Tidak akan ada sebarang pembayaran tunai langsung untuk ganjaran tambahan tersebut.</t>
  </si>
  <si>
    <t>Hasil kajian ini akan digunakan dalam penyelidikan akademik. Tiada maklumat peribadi yang boleh dikenal pasti akan diterbitkan. Hanya data tanpa nama akan didedahkan kepada umum, dan data tidak boleh dijejaki kembali kepada anda.</t>
  </si>
  <si>
    <t>Sila pastikan untuk meluangkan masa yang secukupnya untuk membaca dan memahami soalan.</t>
  </si>
  <si>
    <t>Saya faham dan ingin mengambil bahagian.</t>
  </si>
  <si>
    <t>Saya tidak ingin mengambil bahagian.</t>
  </si>
  <si>
    <t>Tinjauan Tamat</t>
  </si>
  <si>
    <t>Sila tutup tinjauan ini.</t>
  </si>
  <si>
    <t>Untuk memastikan anda membaca dengan teliti soalan yang diberikan, pertama sekali kami mahu anda menjawab satu soalan ringkas.</t>
  </si>
  <si>
    <t>Manakah antara berikut ialah perabot yang anda gunakan untuk duduk di meja?</t>
  </si>
  <si>
    <t>Peti sejuk</t>
  </si>
  <si>
    <t>Kerusi</t>
  </si>
  <si>
    <t>Basikal</t>
  </si>
  <si>
    <t>Pembakar roti</t>
  </si>
  <si>
    <t>Apakah jantina anda?</t>
  </si>
  <si>
    <t>Lelaki</t>
  </si>
  <si>
    <t>Jantina ketiga \/ bukan binari</t>
  </si>
  <si>
    <t>Tidak ingin menyatakan</t>
  </si>
  <si>
    <t>Berapakah umur anda?</t>
  </si>
  <si>
    <t>Apakah tahap pendidikan tertinggi anda?</t>
  </si>
  <si>
    <t>Tiada pendidikan rasmi (0 tahun)</t>
  </si>
  <si>
    <t>Pendidikan rendah (kurang daripada 7 tahun)</t>
  </si>
  <si>
    <t>Pendidikan menengah rendah (7-10 tahun)</t>
  </si>
  <si>
    <t>Pendidikan tinggi (13+ tahun, cth. Universiti atau kolej)</t>
  </si>
  <si>
    <t>Jika anda di bawah umur mengundi yang sah pada masa itu, sila pilih perkara yang anda sepatutnya telah lakukan. Kami mengingatkan anda bahawa jawapan-jawapan untuk tinjauan ini adalah tanpa nama.</t>
  </si>
  <si>
    <t>Sebab lain (sila nyatakan).</t>
  </si>
  <si>
    <t>Saya tidak mengundi</t>
  </si>
  <si>
    <t>Tidak ingin menjawab</t>
  </si>
  <si>
    <t>Terima kasih. Kita sekarang akan beralih kepada set soalan baharu mengenai satu topik baharu.</t>
  </si>
  <si>
    <t>Baru-baru ini, organisasi antarabangsa dan kerajaan telah mencadangkan cukai diselaraskan yang mensasarkan individu-individu terkaya di dunia.   Cukai ini mewajibkan mereka yang memiliki kekayaan melebihi AS $1 bilion, atau kira-kira 3,000 individu terkaya di dunia, untuk membayar minimum 2% daripada kekayaan mereka untuk cukai setiap tahun.</t>
  </si>
  <si>
    <t>Adakah anda menyokong atau menentang dasar ini?</t>
  </si>
  <si>
    <t>Sangat menyokong</t>
  </si>
  <si>
    <t>Agak menyokong</t>
  </si>
  <si>
    <t>Menyokong bukan, menentang pun bukan</t>
  </si>
  <si>
    <t>Tidak faham</t>
  </si>
  <si>
    <t>Setakat manakah anda bersetuju atau tidak bersetuju dengan pernyataan berikut:</t>
  </si>
  <si>
    <t>Cukai bilionair yang diselaraskan secara global akan meningkatkan kesaksamaan ekonomi.</t>
  </si>
  <si>
    <t>Cukai bilionair yang diselaraskan secara global akan mengurangkan kuasa golongan paling kaya dalam masyarakat.</t>
  </si>
  <si>
    <t>Cukai bilionair yang diselaraskan secara global akan melemahkan hak pemerintahan sendiri negara.</t>
  </si>
  <si>
    <t>Cukai bilionair yang diselaraskan secara global akan menjadikan ekonomi kurang cekap.</t>
  </si>
  <si>
    <t>Setuju bukan, tidak setuju pun bukan</t>
  </si>
  <si>
    <t>Cadangan untuk cukai bilionair yang diselaraskan secara global  telah dibahaskan baru-baru ini di Pertubuhan Bangsa-Bangsa Bersatu, G7 dan G20. Perdebatan politik mengenai cukai tersebut telah menimbulkan perbalahan, dan kajian akademik ini bertujuan untuk membantu penggubal dasar dan orang ramai lebih memahami sentimen orang ramai terhadapnya. Penemuan utama daripada kajian ini akan dikongsi dengan saluran berita utama di negara anda.</t>
  </si>
  <si>
    <t>Kami berminat sama ada anda sanggup membayar untuk menyokong usaha yang menggalakkan atau menentang cukai tersebut.</t>
  </si>
  <si>
    <t>Kami akan memasukkan anda ke dalam loteri dengan peluang yang kecil untuk memenangi $100. Anda boleh memilih untuk menggunakan sebahagian (atau semua) potensi kemenangan anda untuk membantu membiayai kumpulan advokasi yang sama ada bersetuju atau menentang cukai bilionair yang diselaraskan secara global. Apa-apa jumlah yang anda tidak dermakan akan dipindahkan kepada anda.</t>
  </si>
  <si>
    <t>Sila nyatakan sama ada anda sanggup mendermakan sebarang potensi kemenangan anda kepada kumpulan advokasi, sama ada yang menyokong atau menentang cukai bilionair yang diselaraskan secara global.</t>
  </si>
  <si>
    <t>Saya sanggup mendermakan sebahagian daripada $100 itu kepada kumpulan advokasi yang &lt;b&gt;menentang&lt;\/b&gt; cukai bilionair yang diselaraskan secara global.</t>
  </si>
  <si>
    <t>Saya lebih suka &lt;b&gt;menyimpan kesemua $100 itu untuk diri sendiri.&lt;\/b&gt;</t>
  </si>
  <si>
    <t>Saya sanggup mendermakan sebahagian daripada $100 itu kepada kumpulan advokasi yang &lt;b&gt;menyokong&lt;\/b&gt; cukai bilionair yang diselaraskan secara global.</t>
  </si>
  <si>
    <t>Berapa banyak daripada $100 itu yang anda sanggup dermakan kepada kumpulan advokasi yang &lt;b&gt;menentang&lt;\/b&gt; cukai bilionair yang diselaraskan secara global?</t>
  </si>
  <si>
    <t>Saya tidak mahu mendermakan langsung kemenangan saya ($0)</t>
  </si>
  <si>
    <t>Saya mahu mendermakan semua kemenangan saya ($100)</t>
  </si>
  <si>
    <t>Sumbangan kepada kumpulan advokasi ($)</t>
  </si>
  <si>
    <t>Berapa banyak daripada $100 itu yang anda sanggup dermakan kepada kumpulan advokasi yang &lt;b&gt;menyokong&lt;\/b&gt; cukai bilionair yang diselaraskan secara global?</t>
  </si>
  <si>
    <t>Kami telah menyediakan dua petisyen—satu yang menyokong dan satu lagi yang menentang cukai tersebut—dan menjemput anda untuk menandatangani salah satu petisyen itu menggunakan sebarang parap yang anda suka. Ia boleh ditandatangani secara sukarela sepenuhnya, tetapi jika anda memilih untuk berbuat demikian, kami meminta anda membaca dengan teliti teks petisyen. Kami akan melaporkan jumlah bilangan tandatangan—yang menyokong dan juga menentang—kepada media. Jika anda mahu, anda juga boleh menulis mesej ringkas yang menyatakan sokongan atau tentangan anda, yang mana respons terpilih akan dikongsi dengan media.</t>
  </si>
  <si>
    <t>Adakah anda ingin menandatangani petisyen?</t>
  </si>
  <si>
    <t>Saya mahu &lt;b&gt;membaca dan mungkin menandatangani petisyen yang menyokong&lt;\/b&gt; cukai bilionair yang diselaraskan secara global.</t>
  </si>
  <si>
    <t>Saya &lt;b&gt;tidak mahu menandatangani petisyen&lt;\/b&gt; berkaitan dengan cukai bilionair yang diselaraskan secara global (langkau ke bahagian tinjauan yang seterusnya).</t>
  </si>
  <si>
    <t>Saya mahu &lt;b&gt;membaca dan mungkin menandatangani petisyen yang menentang&lt;\/b&gt; cukai bilionair yang diselaraskan secara global.</t>
  </si>
  <si>
    <t>Petisyen Menentang Cukai Bilionair yang Diselaraskan Secara Global</t>
  </si>
  <si>
    <t>Petisyen ini melibatkan cadangan cukai bilionair diselaraskan secara global yang dibincangkan baru-baru ini oleh G20 dan Pertubuhan Bangsa-Bangsa Bersatu, yang akan dikenakan kepada individu dengan kekayaan bersih melebihi $1 bilion.</t>
  </si>
  <si>
    <t>Butiran tentang cadangan cukai:</t>
  </si>
  <si>
    <t>Cadangan tersebut memerlukan kerjasama antarabangsa mengenai had cukai tahunan minimum untuk bilionar dolar.  Had cukai ini akan ditetapkan pada 2% daripada kekayaan individu, dinilai menggunakan kaedah yang dipersetujui di peringkat antarabangsa. Cukai ini akan dikenakan kepada pelbagai jenis aset, termasuk hartanah, saham korporat, pegangan perniagaan dan pelaburan lain yang bernilai tinggi. Untuk menggalakkan konsistensi, protokol bersama akan direka untuk meminimumkan percanggahan dalam penilaian aset.</t>
  </si>
  <si>
    <t>Setiap negara akan bertanggungjawab untuk mengumpul dan menguatkuasakan cukai tersebut dalam bidang kuasanya, yang memastikan rakyat mereka dengan kekayaan bersih melebihi $1 bilion menyumbang sekurang-kurangnya 2% setiap tahun. Hasil cukai yang dikumpul di bawah sistem ini akan kekal di dalam negara masing-masing. Penyelarasan cukai akan memerlukan rangka kerja undang-undang tambahan, sistem pemantauan dan protokol penguatkuasaan rentas sempadan.</t>
  </si>
  <si>
    <t>Kami, yang bertandatangan di bawah ini, menyatakan tentangan kami terhadap cadangan cukai bilionar yang diselaraskan secara global.</t>
  </si>
  <si>
    <t>Kami, yang bertandatangan di bawah ini, menyatakan sokongan kami kepada cadangan cukai bilionar yang diselaraskan secara global.</t>
  </si>
  <si>
    <t>Jika anda ingin menandatangani petisyen, sila tuliskan parap yang anda ingin gunakan untuk menandatangani petisyen (contohnya, "AN"). Sila ambil perhatian bahawa anda boleh menggunakan sebarang parap yang anda suka.</t>
  </si>
  <si>
    <t>Jika anda menandatangani petisyen, anda akan berpeluang untuk menambah kenyataan peribadi yang menerangkan sebab anda menentang dasar tersebut.</t>
  </si>
  <si>
    <t>Jika anda tidak mahu menandatangani petisyen itu, sila beralih ke soalan seterusnya tanpa menulis apa-apa di dalam kotak teks.</t>
  </si>
  <si>
    <t>Jika anda mahu, anda boleh menulis mesej yang menentang cukai bilionar yang diselaraskan secara global di bawah ini.</t>
  </si>
  <si>
    <t xml:space="preserve">Kami akan memilih beberapa mesej terpilih yang akan dilampirkan dengan surat yang kami hantar kepada akhbar utama di negara anda. </t>
  </si>
  <si>
    <t>Petisyen Menyokong Cukai Bilionar yang Diselaraskan Secara Global</t>
  </si>
  <si>
    <t>Jika anda menandatangani petisyen, anda akan berpeluang untuk menambah kenyataan peribadi yang menerangkan sebab anda menyokong dasar tersebut.</t>
  </si>
  <si>
    <t>Jika anda mahu, anda boleh menulis mesej yang menyokong cukai bilionar yang diselaraskan secara global di bawah ini.</t>
  </si>
  <si>
    <t>Yang manakah antara berikut paling tepat menerangkan anda?</t>
  </si>
  <si>
    <t>Saya akan menghadiri protes &lt;b&gt;untuk menyokong&lt;\/b&gt; cukai bilionar yang diselaraskan secara global.</t>
  </si>
  <si>
    <t>Saya &lt;b&gt;tidak akan menghadiri protes&lt;\/b&gt; berkaitan dengan cukai bilionar yang diselaraskan secara global.</t>
  </si>
  <si>
    <t>Saya akan menghadiri protes &lt;b&gt;yang menentang&lt;\/b&gt; cukai bilionar yang diselaraskan secara global.</t>
  </si>
  <si>
    <t>Saya akan &lt;b&gt;lebih cenderung&lt;\/b&gt; mengundi untuk sebuah parti politik jika ia menyokong cukai bilionar yang diselaraskan secara global.</t>
  </si>
  <si>
    <t>Saya &lt;b&gt;tidak akan mengubah undian saya&lt;\/b&gt; berdasarkan pendirian parti politik mengenai cukai bilionar yang diselaraskan secara global.</t>
  </si>
  <si>
    <t>Saya akan &lt;b&gt;kurang cenderung&lt;\/b&gt; untuk mengundi sebuah parti politik jika ia menyokong cukai bilionar yang diselaraskan secara global.</t>
  </si>
  <si>
    <t>Saya akan berkongsi kiriman media sosial &lt;b&gt;yang mempromosikan&lt;\/b&gt; cukai bilionar yang diselaraskan secara global.</t>
  </si>
  <si>
    <t>Saya &lt;b&gt;tidak akan berkongsi kiriman media sosial&lt;\/b&gt; yang berkaitan dengan cukai bilionar yang diselaraskan secara global.</t>
  </si>
  <si>
    <t>Saya akan berkongsi kiriman media sosial yang &lt;b&gt;menentang&lt;\/b&gt; cukai bilionar yang diselaraskan secara global.</t>
  </si>
  <si>
    <t>Kajian akademik yang lain baru-baru ini bertanya kepada hampir  45,000 orang di 40 buah negara merentasi semua rantau di dunia, termasuk negara anda, tentang sama ada mereka menyokong cukai bilionar yang diselaraskan secara global ini.</t>
  </si>
  <si>
    <t>Maklumat lanjut</t>
  </si>
  <si>
    <t>44,977 individu ditinjau di 40 negara berikut: Argentina, Australia, Austria, Brazil, Kanada, China, Colombia, Republik Czech, Finland, Perancis, Jerman, Greece, Hungary, India, Indonesia, Ireland, Itali, Jepun, Malaysia, Mexico, Belanda, New Zealand, Norway, Pakistan, Filipina, Poland, Portugal, Romania, Slovakia, Afrika Selatan, Korea Selatan, Sepanyol, Sweden, Switzerland, Taiwan, Thailand, Turki, United Kingdom, Amerika Syarikat dan Vietnam.</t>
  </si>
  <si>
    <t>Pada pendapat anda, berapa peratus daripada responden menyokong cukai bilionar yang diselaraskan secara global?</t>
  </si>
  <si>
    <t>Menyokong (%)</t>
  </si>
  <si>
    <t>Berapa negara daripada 40 negara itu yang anda rasa majoriti responden menyokong cukai bilionar yang diselaraskan secara global?</t>
  </si>
  <si>
    <t>Di 40 buah negara itu, responden adalah terdiri daripada 164 parti politik.</t>
  </si>
  <si>
    <t>Berapa banyak daripada parti politik ini yang anda rasa majoriti responden menyokong cukai bilionar global?</t>
  </si>
  <si>
    <t>Parti politik</t>
  </si>
  <si>
    <t>Terima kasih atas jawapan anda. Untuk maklumat anda, jawapan yang betul di bawah ini:</t>
  </si>
  <si>
    <t>Secara keseluruhan, 70% responden menyokong cukai tersebut.</t>
  </si>
  <si>
    <t>Dalam 40 daripada 40 negara tersebut, majoriti responden menyokong cukai itu.</t>
  </si>
  <si>
    <t>Dalam 161 daripada 164 parti politik yang diwakili dalam kajian ini, majoriti responden menyokong cukai itu.</t>
  </si>
  <si>
    <t>Untuk memastikan anda membaca maklumat ini, sila klik pernyataan yang betul di bawah:</t>
  </si>
  <si>
    <t>Dalam 20 daripada 40 negara tersebut, majoriti responden menyokong cukai itu.</t>
  </si>
  <si>
    <t>Dalam 71 daripada 164 parti politik yang diwakili dalam kajian ini, majoriti responden menyokong cukai itu.</t>
  </si>
  <si>
    <t>Dalam 30 daripada 40 negara tersebut, majoriti responden menyokong cukai itu.</t>
  </si>
  <si>
    <t>Pada pendapat anda, sila nyatakan apakah kemungkinan cukai ini akan dilaksanakan secara global dalam tempoh 10 tahun akan datang.</t>
  </si>
  <si>
    <t>0-20% kemungkinan (sangat tidak mungkin)</t>
  </si>
  <si>
    <t>21-40% kemungkinan (tidak mungkin)</t>
  </si>
  <si>
    <t>41-60% kemungkinan (mungkin ya, mungkin tidak)</t>
  </si>
  <si>
    <t>61-80% kemungkinan (berkemungkinan)</t>
  </si>
  <si>
    <t>81-100% kemungkinan (berkemungkinan besar)</t>
  </si>
  <si>
    <t>Kami mahu anda membuat keputusan yang memberikan kesan sebenar kepada empat individu yang direkrut melalui pasaran buruh dalam talian. Setiap daripada empat individu ini memperoleh $10 kerana menyelesaikan tugas kerja individu.</t>
  </si>
  <si>
    <t>Setiap individu boleh menyumbangkan sebahagian atau semua pendapatan mereka kepada dana bersama:</t>
  </si>
  <si>
    <t>Sebarang pendapatan yang disumbangkan kepada dana bersama bertambah sebanyak 50% (didarab dengan 1.5) dan kemudian dibahagikan sama rata antara empat individu itu.</t>
  </si>
  <si>
    <t xml:space="preserve">Pendapatan setiap individu adalah berdasarkan apa yang mereka terima daripada dana bersama ditambah dengan apa-apa pendapatan yang mereka tidak sumbangkan. </t>
  </si>
  <si>
    <t>Jumlah pendapatan keempat-empat individu itu adalah paling tinggi jika setiap daripada mereka menyumbangkan semua pendapatan mereka kepada dana bersama. Namun begitu, pendapatan seorang individu adalah paling tinggi jika individu itu tidak menyumbangkan apa-apa, manakala tiga individu lain menyumbangkan semua pendapatan mereka.</t>
  </si>
  <si>
    <t>Sila sahkan bahawa anda telah membaca maklumat ini dengan teliti sebelum meneruskan.</t>
  </si>
  <si>
    <t>Ya, saya mengesahkan bahawa saya telah membaca teks dengan teliti.</t>
  </si>
  <si>
    <t>Kami bertanya kepada setiap daripada empat individu itu secara berasingan dan tanpa nama apa yang akan mereka lakukan jika mereka mempunyai kebebasan untuk memilih berapa banyak daripada pendapatan mereka yang akan disumbangkan kepada dana bersama.</t>
  </si>
  <si>
    <t>Dua daripada individu itu akan memilih untuk menyumbangkan semua pendapatan mereka, tidak kira berapa banyak individu lain memilih untuk menyumbang.</t>
  </si>
  <si>
    <t>Dua daripada individu itu akan memilih untuk tidak menyumbangkan langsung pendapatan mereka, tidak kira berapa banyak individu lain memilih untuk menyumbang.</t>
  </si>
  <si>
    <t>Kami akan meminta anda memutuskan sama ada empat individu tersebut sepatutnya mempunyai kebebasan untuk memilih jumlah yang ingin disumbangkan kepada dana bersama, atau setiap seorang dikehendaki menyumbangkan semua pendapatan mereka.  Anda mesti memilih antara dua alternatif berikut:</t>
  </si>
  <si>
    <t>Empat individu itu bebas untuk memilih berapa banyak daripada pendapatan mereka yang hendak disumbangkan kepada dana bersama. Dalam kes ini, dua individu masing-masing menyumbangkan semua pendapatan mereka ($10) kepada dana bersama, dan dua individu masing-masing tidak menyumbangkan apa-apa ($0).</t>
  </si>
  <si>
    <t>Empat individu itu tidak mempunyai kebebasan untuk memilih berapa banyak daripada pendapatan mereka yang hendak disumbangkan kepada dana bersama. Dalam kes ini, setiap daripada empat individu itu dikehendaki menyumbangkan semua pendapatan mereka ($10).</t>
  </si>
  <si>
    <t>Sebelum anda membuat keputusan, skrin berikutnya akan menerangkan dengan lebih terperinci apa yang berlaku di bawah setiap satu daripada dua alternatif itu.</t>
  </si>
  <si>
    <t>Di sini, kami menjelaskan dengan lebih terperinci apa yang akan berlaku di bawah setiap satu daripada dua alternatif itu.</t>
  </si>
  <si>
    <t>Bebas untuk memilih</t>
  </si>
  <si>
    <t>Jika setiap daripada empat individu itu bebas untuk memilih berapa banyak daripada pendapatan mereka yang hendak disumbangkan kepada dana bersama, hasilnya akan menjadi:</t>
  </si>
  <si>
    <t xml:space="preserve">Dua individu yang menyumbangkan semua pendapatan mereka, masing-masing akhirnya mempunyai pendapatan $7.5.  </t>
  </si>
  <si>
    <t>Dua individu yang tidak menyumbangkan langsung pendapatan mereka, masing-masing akhirnya mempunyai pendapatan $17.5.</t>
  </si>
  <si>
    <t>Penerangan: Setiap seorang daripada mereka menyumbangkan $10 dan tiada baki pendapatan yang tinggal, tetapi menerima satu perempat daripada dana bersama, iaitu $7.5, oleh itu, setiap seorang akhirnya mempunyai $7.5.</t>
  </si>
  <si>
    <t>Penerangan: Kedua-dua mereka menyimpan duit $10 mereka dan menerima satu perempat daripada dana bersama, iaitu $7.5, oleh itu, setiap seorang akhirnya mempunyai $17.5.</t>
  </si>
  <si>
    <t xml:space="preserve">Sumbangan hanya dikehendaki untuk dua individu </t>
  </si>
  <si>
    <t>Jika setiap daripada empat individu itu dikehendaki menyumbangkan semua pendapatan mereka kepada dana bersama, hasilnya akan menjadi:</t>
  </si>
  <si>
    <t>Empat individu itu akhirnya mempunyai pendapatan sebanyak $15.</t>
  </si>
  <si>
    <t>Penerangan: Setiap seorang daripada mereka menyimpan duit $10 mereka dan menerima satu perempat daripada dana bersama, iaitu $7.5, oleh itu, setiap seorang akhirnya mempunyai $17.5.</t>
  </si>
  <si>
    <t>Anda dan 99 responden lain akan membuat keputusan ini untuk empat individu itu. Satu daripada 100 keputusan akan dipilih secara rawak dan dilaksanakan.</t>
  </si>
  <si>
    <t>Kami sekarang meminta anda membuat keputusan untuk empat individu ini. Sila tandakan keputusan anda:</t>
  </si>
  <si>
    <t xml:space="preserve">Kami bertanya kepada setiap daripada empat individu itu secara berasingan dan tanpa nama apa yang akan mereka lakukan jika mereka mempunyai kebebasan untuk memilih berapa banyak daripada pendapatan mereka yang akan disumbangkan kepada dana bersama. </t>
  </si>
  <si>
    <t xml:space="preserve">Dua daripada individu itu akan memilih untuk menyumbangkan semua pendapatan mereka, tidak kira berapa banyak individu lain memilih untuk menyumbang.  </t>
  </si>
  <si>
    <t xml:space="preserve">Dua daripada individu itu akan memilih untuk tidak menyumbangkan langsung pendapatan mereka, tidak kira berapa banyak individu lain memilih untuk menyumbang. </t>
  </si>
  <si>
    <t>Kami akan meminta anda memutuskan sama ada empat individu itu sepatutnya mempunyai kebebasan untuk memilih berapa banyak yang ingin disumbangkan kepada dana bersama, atau setiap seorang dikehendaki menyumbangkan $5 daripada pendapatan mereka. Anda mesti memilih antara dua alternatif berikut:</t>
  </si>
  <si>
    <t xml:space="preserve">Empat individu itu bebas untuk memilih berapa banyak daripada pendapatan mereka yang hendak disumbangkan kepada dana bersama. Dalam kes ini, dua individu masing-masing menyumbangkan semua pendapatan mereka ($10) kepada dana bersama, dan dua individu lagi masing-masing tidak menyumbangkan apa-apa ($0). </t>
  </si>
  <si>
    <t>Jika setiap individu bebas untuk memilih berapa banyak daripada pendapatan mereka yang hendak disumbangkan kepada dana bersama, hasilnya akan menjadi:</t>
  </si>
  <si>
    <t>Jika setiap daripada empat individu itu dikehendaki menyumbangkan $5 daripada pendapatan mereka kepada dana bersama, hasilnya akan menjadi:</t>
  </si>
  <si>
    <t>Empat individu itu akhirnya mempunyai pendapatan sebanyak $12.5.</t>
  </si>
  <si>
    <t>Penerangan: Setiap individu menyimpan $5 daripada pendapatan mereka dan menerima satu perempat daripada dana bersama, iaitu $7.5, oleh itu, setiap seorang akhirnya mempunyai $12.5.</t>
  </si>
  <si>
    <t>Empat individu itu tidak mempunyai kebebasan untuk memilih berapa banyak daripada pendapatan mereka yang hendak disumbangkan kepada dana bersama. Dalam kes ini, setiap daripada empat individu itu dikehendaki menyumbangkan $5 daripada pendapatan mereka.</t>
  </si>
  <si>
    <t xml:space="preserve">Kesemua empat individu itu akan memilih untuk tidak menyumbangkan langsung pendapatan mereka, tidak kira berapa banyak individu lain memilih untuk menyumbang. </t>
  </si>
  <si>
    <t xml:space="preserve">Kami akan meminta anda memutuskan sama ada empat individu tersebut sepatutnya mempunyai kebebasan untuk memilih jumlah yang ingin disumbangkan kepada dana bersama, atau setiap seorang dikehendaki menyumbangkan semua pendapatan mereka. Anda mesti memilih antara dua alternatif berikut: </t>
  </si>
  <si>
    <t xml:space="preserve">Empat individu itu bebas untuk memilih berapa banyak daripada pendapatan mereka yang hendak disumbangkan kepada dana bersama. Dalam kes ini, setiap daripada empat individu itu tidak menyumbangkan apa-apa ($0). </t>
  </si>
  <si>
    <t xml:space="preserve">Empat individu itu tidak mempunyai kebebasan untuk memilih berapa banyak daripada pendapatan mereka yang hendak disumbangkan kepada dana bersama. Dalam kes ini, setiap daripada empat individu itu dikehendaki menyumbangkan semua pendapatan mereka ($10). </t>
  </si>
  <si>
    <t>Di sini, kami menjelaskan dengan lebih terperinci apa yang akan berlaku di bawah setiap satu daripada dua alternatif itu.  </t>
  </si>
  <si>
    <t>Empat individu itu akhirnya mempunyai pendapatan sebanyak $10.</t>
  </si>
  <si>
    <t>Penerangan: Setiap individu menyimpan $10 daripada pendapatan mereka tetapi tidak menerima apa-apa daripada dana bersama, oleh itu, setiap seorang akhirnya mempunyai $10.</t>
  </si>
  <si>
    <t>Penerangan: Setiap individu menyumbangkan $10 dan tiada baki pendapatan yang tinggal, tetapi menerima satu perempat daripada dana bersama, iaitu $15, oleh itu, setiap seorang akhirnya mempunyai $15.</t>
  </si>
  <si>
    <t xml:space="preserve">Anda dan 99 responden lain akan membuat keputusan ini untuk empat individu itu. Satu daripada 100 keputusan akan dipilih secara rawak dan dilaksanakan. </t>
  </si>
  <si>
    <t>&lt;b&gt;Bebas untuk memilih:&lt;\/b&gt; Empat individu itu bebas untuk memilih berapa banyak daripada pendapatan mereka yang hendak disumbangkan kepada dana bersama. Dalam kes ini, setiap daripada empat individu itu tidak menyumbangkan apa-apa ($0).</t>
  </si>
  <si>
    <t>Kesemua empat individu itu akan memilih untuk tidak menyumbangkan langsung pendapatan mereka, tidak kira berapa banyak individu lain memilih untuk menyumbang.</t>
  </si>
  <si>
    <t>Penerangan: Setiap individu menyimpan $10 daripada pendapatan mereka tetapi tidak menerima apa-apa daripada dana bersama, oleh itu, setiap seorang akhirnya mempunyai $10. </t>
  </si>
  <si>
    <t xml:space="preserve">Jika setiap daripada empat individu itu dikehendaki menyumbangkan $5 daripada pendapatan mereka, hasilnya akan menjadi: </t>
  </si>
  <si>
    <t>Kami akan meminta anda memutuskan berapa banyak daripada pendapatan mereka yang keempat-empat individu itu sepatutnya menyumbang kepada dana bersama. Anda mesti memilih antara dua alternatif berikut:</t>
  </si>
  <si>
    <t>Dua daripada empat individu itu masing-masing dikehendaki menyumbangkan semua pendapatan mereka ($10) kepada dana bersama, dan bagi dua individu lagi, setiap seorang tidak dikehendaki menyumbangkan apa-apa ($0). Cabutan secara rawak menentukan dua individu mana yang dikehendaki menyumbangkan semua pendapatan mereka, dan dua individu mana yang tidak dikehendaki menyumbangkan apa-apa.</t>
  </si>
  <si>
    <t>Setiap daripada empat individu itu dikehendaki menyumbangkan semua pendapatan mereka ($10).</t>
  </si>
  <si>
    <t>Sumbangan dikehendaki untuk semua individu</t>
  </si>
  <si>
    <t xml:space="preserve">Jika setiap seorang daripada dua individu dikehendaki menyumbangkan semua pendapatan mereka kepada dana bersama, manakala setiap seorang daripada dua individu lagi tidak dikehendaki menyumbangkan apa-apa, hasilnya akan menjadi: </t>
  </si>
  <si>
    <t>Sumbangan diperlukan</t>
  </si>
  <si>
    <t xml:space="preserve">Jika setiap daripada empat individu itu dikehendaki menyumbangkan semua pendapatan mereka kepada dana bersama, hasilnya akan menjadi: &lt;br&gt;&lt;b&gt;-&amp;nbsp; Setiap seorang daripada empat individu itu akhirnya mempunyai pendapatan sebanyak $15. </t>
  </si>
  <si>
    <t>Penerangan: Setiap seorang daripada mereka menyumbangkan $10 dan tiada baki pendapatan yang tinggal, tetapi menerima satu perempat daripada dana bersama, iaitu $15, oleh itu, setiap seorang akhirnya mempunyai $15.</t>
  </si>
  <si>
    <t>Kami kini meminta anda menyatakan alternatif mana yang anda akan pilih untuk kesemua empat individu ini, jika ia terpulang kepada anda:</t>
  </si>
  <si>
    <t>&lt;b&gt;Sumbangan hanya dikehendaki untuk dua individu sahaja:&lt;\/b&gt; Dua daripada empat individu itu masing-masing dikehendaki menyumbangkan semua pendapatan mereka ($10) kepada dana bersama, dan setiap seorang daripada dua individu lagi tidak dikehendaki menyumbangkan apa-apa ($0). Cabutan secara rawak menentukan dua individu mana yang dikehendaki menyumbangkan semua pendapatan mereka, dan dua individu mana yang tidak dikehendaki menyumbangkan apa-apa.</t>
  </si>
  <si>
    <t>&lt;b&gt;Sumbangan dikehendaki untuk semua individu:&lt;\/b&gt; Setiap daripada empat individu itu dikehendaki menyumbangkan semua pendapatan mereka ($10).</t>
  </si>
  <si>
    <t>Bolehkah anda berikan penjelasan ringkas mengapa anda membuat pilihan ini?</t>
  </si>
  <si>
    <t>Setakat manakah anda bersetuju dengan pernyataan berikut?</t>
  </si>
  <si>
    <t xml:space="preserve">Dalam situasi di mana kepentingan peribadi bercanggah dengan apa yang terbaik untuk kumpulan, kebanyakan orang di negara saya memilih yang terbaik untuk kepentingan peribadi mereka. </t>
  </si>
  <si>
    <t>Kerajaan harus menggunakan hasil cukai untuk membiayai kemudahan awam yang memberi manfaat kepada semua orang.</t>
  </si>
  <si>
    <t>Secara umumnya, kerajaan harus membataskan pilihan individu apabila pilihan tersebut membawa kepada hasil yang tidak adil.</t>
  </si>
  <si>
    <t>Secara umumnya, kerajaan harus membataskan pilihan individu apabila pilihan tersebut secara kolektif membawa kepada hasil yang tidak cekap.</t>
  </si>
  <si>
    <t>Kebebasan untuk memilih merupakan nilai yang paling penting dalam masyarakat.</t>
  </si>
  <si>
    <t>Kadang-kadang, orang mendapat manfaat daripada benda-benda yang dibiayai atau disediakan oleh orang lain tanpa mereka sendiri menyumbang kepadanya. Pada pendapat anda, apakah sebab utamanya?</t>
  </si>
  <si>
    <t>Mereka kekurangan sumber yang diperlukan untuk menyumbang.</t>
  </si>
  <si>
    <t>Mereka bertindak secara mementingkan diri sendiri untuk memaksimumkan keuntungan mereka sendiri</t>
  </si>
  <si>
    <t>Mereka percaya bahawa ramai yang lain juga tidak menyumbang.</t>
  </si>
  <si>
    <t>Lain-lain</t>
  </si>
  <si>
    <t>Sila bayangkan senario berikut sedang berlaku:</t>
  </si>
  <si>
    <t>Anda bekerja di sebuah organisasi di mana pemimpin semasa dianggap agak neutral atau "biasa": Bukannya bagus sangat dan bukan juga teruk sangat. Pada masa ini, pihak lembaga sedang merancang untuk mengambil pemimpin baru sebagai pengganti jangka panjang, yang akan turut menjadi penyelia terdekat anda.</t>
  </si>
  <si>
    <t>Semasa bercakap dengan seorang kawan yang sebelum ini pernah bekerja dengan calon baharu itu, anda mendapat tahu bahawa pemimpin ini terkenal sebagai seorang yang sangat &lt;u&gt;tidak bermoral&lt;\/u&gt;. Khususnya, dari segi kejujuran, keadilan dan kebolehpercayaan, kawan anda akan menempatkan akhlak umum pemimpin ini di tahap &lt;u&gt;20% paling bawah&lt;\/u&gt; daripada pemimpin semasa dalam organisasi yang serupa.</t>
  </si>
  <si>
    <t>Semasa bercakap dengan seorang kawan yang sebelum ini pernah bekerja dengan calon baharu itu, anda mendapat tahu bahawa pemimpin ini terkenal sebagai seorang yang sangat &lt;u&gt;bermoral&lt;\/u&gt;. Khususnya, dari segi kejujuran, keadilan dan kebolehpercayaan, kawan anda akan menempatkan akhlak umum pemimpin ini di tahap &lt;u&gt;20% teratas&lt;\/u&gt; daripada pemimpin semasa dalam organisasi yang serupa.</t>
  </si>
  <si>
    <t>Semasa bercakap dengan seorang kawan yang sebelum ini pernah bekerja dengan calon baharu itu, anda mendapat tahu bahawa pemimpin ini terkenal sebagai seorang yang sangat &lt;u&gt;tidak cekap&lt;\/u&gt;. Khususnya, dari segi pengetahuan, kebijaksanaan dan kecekapan, kawan anda akan menempatkan kecekapan umum pemimpin ini di tahap &lt;u&gt;20% paling bawah&lt;\/u&gt; daripada pemimpin semasa dalam organisasi yang serupa.</t>
  </si>
  <si>
    <t>Semasa bercakap dengan seorang kawan yang sebelum ini pernah bekerja dengan calon baharu itu, anda mendapat tahu bahawa pemimpin ini terkenal sebagai seorang yang sangat &lt;u&gt;cekap&lt;\/u&gt;. Khususnya, dari segi pengetahuan, kebijaksanaan dan kecekapan, kawan anda akan menempatkan kecekapan umum pemimpin ini di tahap &lt;u&gt;20% teratas&lt;\/u&gt; daripada pemimpin semasa dalam organisasi yang serupa.</t>
  </si>
  <si>
    <t>Anda menganggap kawan anda sebagai sumber yang boleh dipercayai.</t>
  </si>
  <si>
    <t>Setelah anda membaca teks di atas:</t>
  </si>
  <si>
    <t>Sila teruskan ke skrin seterusnya untuk menjawab beberapa soalan mengenai senario ini.</t>
  </si>
  <si>
    <t>Dalam senario tempat kerja yang anda baru sahaja baca, kami menggambarkan seseorang yang menjadi calon untuk jawatan kepimpinan baharu di organisasi anda.</t>
  </si>
  <si>
    <t>Bagaimanakah orang ini digambarkan?</t>
  </si>
  <si>
    <t>Seorang yang sangat bermoral</t>
  </si>
  <si>
    <t>Seorang yang sangat tidak bermoral</t>
  </si>
  <si>
    <t>Dalam senario yang khusus ini:</t>
  </si>
  <si>
    <t>Sekiranya pihak lembaga memutuskan untuk mengambil pemimpin baharu ini, bagaimanakah perasaan anda mengenainya?</t>
  </si>
  <si>
    <t>Saya akan berasa:</t>
  </si>
  <si>
    <t>Kurang gembira di tempat kerja berbanding sebelum ini</t>
  </si>
  <si>
    <t>Tiada perbezaan</t>
  </si>
  <si>
    <t>Lebih gembira di tempat kerja berbanding sebelum ini</t>
  </si>
  <si>
    <t>Secara umumnya, saya akan mempercayai majikan saya:</t>
  </si>
  <si>
    <t>Kurang daripada sebelum ini</t>
  </si>
  <si>
    <t>Lebih daripada sebelum ini</t>
  </si>
  <si>
    <t xml:space="preserve">Adakah anda sanggup mengorbankan kenaikan 5% daripada gaji anda, jika ia boleh menjamin bahawa organisasi anda TIDAK akan mengambil pemimpin yang begitu teruk sebagai penyelia terdekat anda? </t>
  </si>
  <si>
    <t>Adakah anda sanggup mengorbankan kenaikan 5% daripada gaji anda, jika ia boleh menjamin bahawa organisasi anda akan mengambil pemimpin yang begitu baik sebagai penyelia terdekat anda?</t>
  </si>
  <si>
    <t>Seorang yang sangat cekap</t>
  </si>
  <si>
    <t>Seorang yang sangat tidak cekap</t>
  </si>
  <si>
    <t>Orang sering menggunakan istilah "kiri" dan "kanan" apabila mereka mahu menerangkan perbezaan dalam pandangan dan sikap politik.</t>
  </si>
  <si>
    <t>Secara umumnya, di manakah anda akan menempatkan pandangan politik anda sendiri pada skala sedemikian dari kiri ke kanan?</t>
  </si>
  <si>
    <t>Haluan kiri</t>
  </si>
  <si>
    <t>Haluan tengah</t>
  </si>
  <si>
    <t>Haluan kanan</t>
  </si>
  <si>
    <t>Secara umumnya, setakat manakah anda berminat dalam politik?</t>
  </si>
  <si>
    <t>Tidak berminat langsung</t>
  </si>
  <si>
    <t>Agak berminat</t>
  </si>
  <si>
    <t>Sangat berminat</t>
  </si>
  <si>
    <t>Secara umumnya, berapa kerapkah anda menyiarkan &lt;em&gt;pendapat politik&lt;\/em&gt; anda di media sosial?</t>
  </si>
  <si>
    <t>Amat jarang</t>
  </si>
  <si>
    <t>Kerap</t>
  </si>
  <si>
    <t>Sangat kerap</t>
  </si>
  <si>
    <t>Sepanjang masa</t>
  </si>
  <si>
    <t>Secara umumnya, setakat manakah anda bersetuju atau tidak bersetuju dengan pernyataan berikut?</t>
  </si>
  <si>
    <t>Demokrasi mungkin mempunyai masalah, tetapi ia adalah lebih baik daripada mana-mana bentuk kerajaan atau sistem politik yang lain.</t>
  </si>
  <si>
    <t>Mempunyai pemimpin yang kuat yang boleh menyelesaikan sesuatu tanpa perlu mengadakan pilihan raya dan proses demokratik, akan menjadi perkara yang terbaik bagi negara saya.</t>
  </si>
  <si>
    <t>Jika anda benar-benar perlu memilih antara melindungi kebebasan bersuara dan menghalang maklumat salah daripada tersebar, yang manakah lebih penting bagi anda? Yang kami maksudkan "maklumat salah", ialah maklumat palsu, tidak tepat atau mengelirukan.</t>
  </si>
  <si>
    <t>Kebebasan bersuara</t>
  </si>
  <si>
    <t>Menghalang maklumat salah daripada tersebar</t>
  </si>
  <si>
    <t>Anda kini akan membuat tiga keputusan yang melibatkan sejumlah wang yang besar. Bagi tiga peserta tinjauan yang dipilih secara rawak, pilihan mereka akan dilaksanakan untuk diri mereka dan seorang lagi peserta tinjauan. Bagi peserta-peserta ini, pampasan yang sepadan akan dibayar melalui penyedia tinjauan dalam tempoh tiga bulan dari tinjauan.</t>
  </si>
  <si>
    <t>Penerangan (sila baca dengan teliti):</t>
  </si>
  <si>
    <t>Anda akan dipadankan dengan peserta lain.</t>
  </si>
  <si>
    <t>Anda diberikan $800. Peserta lain diberikan $800.</t>
  </si>
  <si>
    <t>Memandangkan kami belum tahu keputusan peserta lain, sila nyatakan keputusan anda bagi setiap potensi jumlah yang mereka boleh hantar.  Jika terpilih, keputusan anda yang sepadan dengan pilihan peserta lain akan dilaksanakan. Pilihan anda adalah tanpa nama sepenuhnya, dan anda tidak akan berinteraksi dengan peserta ini lagi.</t>
  </si>
  <si>
    <t>Saya membiarkan seperti seadanya (Anda: $800, Mereka: $800.)</t>
  </si>
  <si>
    <t>Saya membiarkan seperti seadanya (Anda: $900, Mereka: $700.)</t>
  </si>
  <si>
    <t>Saya membiarkan seperti seadanya (Anda: $1000, Mereka: $600.)</t>
  </si>
  <si>
    <t>Anda diberikan $600. Peserta lain diberikan $1000.</t>
  </si>
  <si>
    <t>Saya membiarkan seperti seadanya (Anda: $600, Mereka: $1000.)</t>
  </si>
  <si>
    <t>Saya membiarkan seperti seadanya (Anda: $700, Mereka: $900.)</t>
  </si>
  <si>
    <t>Saya akan menjadi marah jika orang lain enggan berkongsi sumber mereka.</t>
  </si>
  <si>
    <t>Penting untuk saya mendukung norma-norma keadilan masyarakat.</t>
  </si>
  <si>
    <t>Adakalanya saya berasa iri hati apabila orang lain mendapat lebih banyak daripada yang saya dapat.</t>
  </si>
  <si>
    <t>Dalam bahagian kajian ini, kami mahu anda membayangkan sebuah &lt;b&gt;masyarakat atau dunia utopia&lt;\/b&gt;.</t>
  </si>
  <si>
    <t>Masyarakat atau dunia utopia ialah &lt;b&gt;masa depan terbaik yang boleh dibayangkan&lt;\/b&gt; yang anda harapkan atau impikan. Dalam ruang yang disediakan di bawah, sila gambarkan dan jelaskan bagaimanakah masyarakat atau dunia utopia bagi anda, dan apa yang akan menjadikan masyarakat\/dunia utopia ini masa depan terbaik yang boleh anda bayangkan.</t>
  </si>
  <si>
    <t>Masyarakat atau dunia distopia ialah &lt;b&gt;masa depan paling teruk yang boleh dibayangkan&lt;\/b&gt; yang anda takuti atau geruni. Dalam ruang yang disediakan di bawah, sila gambarkan dan jelaskan bagaimanakah masyarakat atau dunia distopia bagi anda, dan apa yang akan menjadikan masyarakat\/dunia distopia ini masa depan paling teruk yang boleh anda bayangkan.</t>
  </si>
  <si>
    <t>TIADA jawapan yang betul atau salah: Kami berminat dengan IDEA ANDA tentang bagaimanakah keadaan masyarakat utopia.</t>
  </si>
  <si>
    <t>TIADA jawapan yang betul atau salah: Kami berminat dengan IDEA ANDA tentang bagaimanakah keadaan masyarakat distopia.</t>
  </si>
  <si>
    <t xml:space="preserve">Sila pastikan untuk berhenti sekejap, dan &lt;b&gt;tulis satu atau dua ayat untuk menggambarkan utopia anda&lt;\/b&gt; sebelum anda meneruskan. </t>
  </si>
  <si>
    <t>Sila pastikan untuk berhenti sekejap, dan &lt;b&gt;tulis satu atau dua ayat untuk menggambarkan distopia anda&lt;\/b&gt; sebelum anda meneruskan.</t>
  </si>
  <si>
    <t>Setakat manakah anda rasa tindakan anda sendiri boleh mempengaruhi sama ada utopia sedemikian akan berlaku atau tidak?</t>
  </si>
  <si>
    <t>Setakat manakah anda rasa pemimpin politik dalam masyarakat boleh mempengaruhi sama ada utopia sedemikian akan berlaku atau tidak?</t>
  </si>
  <si>
    <t>Setakat manakah anda rasa tindakan anda sendiri boleh mempengaruhi sama ada distopia sedemikian akan berlaku atau tidak?</t>
  </si>
  <si>
    <t>Setakat manakah anda rasa pemimpin politik dalam masyarakat boleh mempengaruhi sama ada distopia sedemikian akan berlaku atau tidak?</t>
  </si>
  <si>
    <t xml:space="preserve">Pada masa ini, saya boleh membayangkan bagaimana masyarakat yang ideal itu kelihatan. </t>
  </si>
  <si>
    <t>Sekarang, saya memikirkan tentang dunia ideal yang saya ingin diami.</t>
  </si>
  <si>
    <t>Dalam bahagian kajian ini, kami mahu anda membayangkan  &lt;b&gt;masyarakat atau dunia distopia&lt;\/b&gt;.</t>
  </si>
  <si>
    <t>Pada masa ini, saya boleh membayangkan keadaan masyarakat yang paling teruk yang boleh dibayangkan.</t>
  </si>
  <si>
    <t>Terima kasih kerana membayangkan dan menulis tentang masyarakat atau dunia utopia anda.</t>
  </si>
  <si>
    <t>Pada pendapat anda, apakah kemungkinan utopia sedemikian akan berlaku?</t>
  </si>
  <si>
    <t>Terima kasih kerana membayangkan dan menulis tentang masyarakat atau dunia distopia anda.</t>
  </si>
  <si>
    <t>Pada pendapat anda, apakah kemungkinan distopia sedemikian akan berlaku?</t>
  </si>
  <si>
    <t>Setakat manakah anda bersetuju dengan setiap pernyataan di bawah?</t>
  </si>
  <si>
    <t>Sama sekali tidak</t>
  </si>
  <si>
    <t>Sehingga satu tahap</t>
  </si>
  <si>
    <t>Sila jawab beberapa soalan susulan di bawah.</t>
  </si>
  <si>
    <t>Amat tidak berkemungkinan</t>
  </si>
  <si>
    <t>Berkemungkinan besar</t>
  </si>
  <si>
    <t>Sekarang, saya memikirkan tentang jenis dunia yang saya paling tidak suka untuk didiami.</t>
  </si>
  <si>
    <t>Semasa menjawab soalan-soalan kami yang terdahulu tentang setakat mana pemimpin politik dalam masyarakat boleh mempengaruhi sama ada distopia anda akan berlaku atau tidak:</t>
  </si>
  <si>
    <t>Semasa menjawab soalan-soalan kami yang terdahulu tentang setakat mana pemimpin politik dalam masyarakat boleh mempengaruhi sama ada utopia anda akan berlaku atau tidak:</t>
  </si>
  <si>
    <t>Jika anda tidak memikirkan tentang mana-mana pemimpin tertentu semasa menjawab soalan-soalan sebelum ini, sila biarkan kotak kosong dan teruskan.</t>
  </si>
  <si>
    <t>Adakah anda memikirkan tentang mana-mana pemimpin tertentu? Jika ya, sila tuliskan nama pemimpin ini dalam kotak di bawah.</t>
  </si>
  <si>
    <t xml:space="preserve">Terima kasih kerana mengisi tinjauan! </t>
  </si>
  <si>
    <t xml:space="preserve">Jika anda mempunyai sebarang maklum balas tentang tinjauan secara keseluruhan, sila tuliskan di sini. </t>
  </si>
  <si>
    <t>Anda tidak lulus semakan perhatian.</t>
  </si>
  <si>
    <t>Lees de volgende informatie aandachtig.</t>
  </si>
  <si>
    <t>U kunt in aanmerking komen voor extra beloningen op basis van uw antwoorden in deze enquête. Alle geldbedragen worden op dezelfde manier betaald als uw gebruikelijke beloningen om deze enquêtes in te vullen. Er is geen directe contante betaling van de extra beloningen.</t>
  </si>
  <si>
    <t>Zorg ervoor dat u genoeg tijd besteedt aan het lezen en begrijpen van de vragen.</t>
  </si>
  <si>
    <t>Ik begrijp het en wil graag deelnemen.</t>
  </si>
  <si>
    <t>Ik wil niet deelnemen.</t>
  </si>
  <si>
    <t>Einde enquête</t>
  </si>
  <si>
    <t>Sluit deze enquête.</t>
  </si>
  <si>
    <t>Om er zeker van te zijn dat u de verstrekte informatie zorgvuldig leest, willen we dat u eerst een eenvoudige vraag beantwoordt.</t>
  </si>
  <si>
    <t>Welk van de volgende meubelstukken gebruikt u om aan tafel te zitten?</t>
  </si>
  <si>
    <t>Koelkast</t>
  </si>
  <si>
    <t>Stoel</t>
  </si>
  <si>
    <t>Fiets</t>
  </si>
  <si>
    <t>Broodrooster</t>
  </si>
  <si>
    <t>Bent u een ...?</t>
  </si>
  <si>
    <t>Man</t>
  </si>
  <si>
    <t>Vrouw</t>
  </si>
  <si>
    <t>Non-binair \/ derde geslacht</t>
  </si>
  <si>
    <t>Dat zeg ik liever niet</t>
  </si>
  <si>
    <t>Wat is uw leeftijd?</t>
  </si>
  <si>
    <t>Wat is uw hoogste opleidingsniveau?</t>
  </si>
  <si>
    <t>Geen formele opleiding (0 jaar)</t>
  </si>
  <si>
    <t>Lager onderwijs (minder dan 7 jaar)</t>
  </si>
  <si>
    <t>Lager middelbaar onderwijs (7-10 jaar)</t>
  </si>
  <si>
    <t>Hoger middelbaar onderwijs (10-13 jaar)</t>
  </si>
  <si>
    <t>Hoger onderwijs (13 jaar of meer, bijv. universiteit of hogeschool)</t>
  </si>
  <si>
    <t>Als u op dat moment jonger was dan de stemgerechtigde leeftijd, kies dan wat u anders zou hebben gedaan. We herinneren u eraan dat de antwoorden op deze enquête anoniem zijn.</t>
  </si>
  <si>
    <t>Overige redenen (specificeren).</t>
  </si>
  <si>
    <t>Ik heb niet gestemd</t>
  </si>
  <si>
    <t>Zeg ik liever niet</t>
  </si>
  <si>
    <t>Bedankt. We gaan nu verder naar een nieuwe reeks vragen over een nieuw onderwerp.</t>
  </si>
  <si>
    <t>Internationale overheden en regeringen hebben onlangs een gecoördineerde belasting voorgesteld voor de rijkste personen ter wereld. Deze belasting zou mensen met een vermogen van meer dan 1 miljard dollar, of de ongeveer 3000 rijkste personen ter wereld, verplichten om elk jaar minimaal 2% van hun vermogen aan belastingen te betalen.</t>
  </si>
  <si>
    <t>Ondersteunt u dit beleid of verzet u zich hiertegen?</t>
  </si>
  <si>
    <t>Zou ik sterk steunen</t>
  </si>
  <si>
    <t>Zou ik een beetje ondersteunen</t>
  </si>
  <si>
    <t>Zou ik noch ondersteunen, noch me ertegen verzetten</t>
  </si>
  <si>
    <t>Zou ik me enigszins tegen verzetten</t>
  </si>
  <si>
    <t>Zou ik me sterk tegen verzetten</t>
  </si>
  <si>
    <t>Ik begrijp het niet</t>
  </si>
  <si>
    <t>In hoeverre bent u het eens of oneens met de volgende uitspraak:</t>
  </si>
  <si>
    <t>Een wereldwijd gecoördineerde miljardairsbelasting zou de economische eerlijkheid ten goede komen.</t>
  </si>
  <si>
    <t>Een wereldwijd gecoördineerde miljardairsbelasting zou de macht van de rijksten in de maatschappij doen verminderen.</t>
  </si>
  <si>
    <t>Een wereldwijd gecoördineerde miljardairsbelasting zou de nationale autonomie verzwakken.</t>
  </si>
  <si>
    <t>Een wereldwijd gecoördineerde miljardairsbelasting zou de economie minder efficiënt maken.</t>
  </si>
  <si>
    <t>Helemaal mee oneens</t>
  </si>
  <si>
    <t>Enigszins mee oneens</t>
  </si>
  <si>
    <t>Niet mee eens en niet mee oneens</t>
  </si>
  <si>
    <t>Enigszins mee eens</t>
  </si>
  <si>
    <t>Wij willen graag weten of u bereid bent te betalen voor belangenbehartiging die vóór dan wel tegen de belasting is gericht.</t>
  </si>
  <si>
    <t>We schrijven u in voor een loterij, waarbij u kans maakt op het winnen van $100. U kunt ervoor kiezen uw volledige potentiële winst of een deel daarvan te gebruiken voor het financieren van een belangenbehartigingsgroep die vóór dan wel tegen de wereldwijd gecoördineerde miljardairsbelasting ijvert. Elk (resterend) bedrag dat u niet doneert, zal naar u worden overgemaakt.</t>
  </si>
  <si>
    <t>Geef aan of u bereid bent een deel van uw potentiële winst te doneren aan een belangenbehartigingsgroep die vóór dan wel tegen de wereldwijd gecoördineerde miljardairsbelasting ijvert.</t>
  </si>
  <si>
    <t>Ik ben bereid een deel van de $100 te doneren aan een belangenbehartigingsgroep die &lt;b&gt;tegen&lt;\/b&gt; de wereldwijd gecoördineerde miljardairsbelasting ijvert.</t>
  </si>
  <si>
    <t>Ik ben bereid een deel van de $100 te doneren aan een belangenbehartigingsgroep die &lt;b&gt;vóór&lt;\/b&gt; de wereldwijd gecoördineerde miljardairsbelasting ijvert.</t>
  </si>
  <si>
    <t>Welk deel van de $100 bent u bereid te doneren aan een belangenbehartigingsgroep die &lt;b&gt;tegen&lt;\/b&gt; de wereldwijd gecoördineerde miljardairsbelasting ijvert?</t>
  </si>
  <si>
    <t>Ik wil niets van mijn winst doneren ($0)</t>
  </si>
  <si>
    <t>Ik wil mijn volledige winst doneren ($100)</t>
  </si>
  <si>
    <t>Donatie aan belangenbehartigingsgroep ($)</t>
  </si>
  <si>
    <t>Welk deel van de $100 bent u bereid te doneren aan een belangenbehartigingsgroep die &lt;b&gt;vóór&lt;\/b&gt; de wereldwijd gecoördineerde miljardairsbelasting ijvert?</t>
  </si>
  <si>
    <t>We hebben twee petities opgesteld – één ten gunste van de belasting en één die tegen de belasting is gericht – en nodigen u uit een van de petities te ondertekenen met de initialen die u wenst. Ondertekening is op volstrekt vrijwillige basis, maar als u voor ondertekening kiest, vragen wij u eerst de tekst van de petitie aandachtig te lezen. Wij melden het totale aantal ondertekeningen – zowel die ten gunste van de belasting als die tegen de belasting zijn gericht – aan de media. Desgewenst kunt u ook een kort bericht schrijven waarin u aan uw instemming of tegenstand uiting geeft; enkele reacties worden geselecteerd en met de media gedeeld.</t>
  </si>
  <si>
    <t>Wilt u de petitie ondertekenen?</t>
  </si>
  <si>
    <t>Ik wil &lt;b&gt;een petitie lezen en potentieel ondertekenen ten gunste van&lt;\/b&gt; de wereldwijd gecoördineerde miljardairsbelasting.</t>
  </si>
  <si>
    <t>Ik &lt;b&gt;wil geen petitie ondertekenen&lt;\/b&gt; met betrekking tot de wereldwijd gecoördineerde miljardairsbelasting (ga door naar het volgende deel van de enquête).</t>
  </si>
  <si>
    <t>Ik wil &lt;b&gt;een petitie lezen en potentieel ondertekenen die zich richt tegen&lt;\/b&gt; de wereldwijd gecoördineerde miljardairsbelasting.</t>
  </si>
  <si>
    <t>Petitie tegen de Wereldwijd Gecoördineerde Miljardairsbelasting</t>
  </si>
  <si>
    <t>Deze petitie heeft betrekking op de voorgestelde wereldwijd gecoördineerde miljardairsbelasting die onlangs is besproken door de G20 en de Verenigde Naties en die van toepassing zou zijn op personen die goed zijn voor een nettowaarde van meer dan 1 miljard Amerikaanse dollar.</t>
  </si>
  <si>
    <t>Bijzonderheden van het belastingvoorstel:</t>
  </si>
  <si>
    <t>Het voorstel voorziet in internationale samenwerking inzake een jaarlijks belastingminimum voor dollarmiljardairs. Dit belastingminimum wordt gesteld op 2% van de individuele waarde waar de desbetreffende persoon goed voor is, beoordeeld op basis van internationaal afgesproken methoden. De belasting zou gelden voor een breed scala van activa, waaronder vastgoed, bedrijfsaandelen, zakelijke bezittingen en andere waardevolle beleggingen. Met het oog op consistentie dienen gedeelde protocollen te worden opgesteld om discrepanties in activabeoordelingen tot een minimum te beperken.</t>
  </si>
  <si>
    <t>Elk land zou verantwoordelijk zijn voor het innen en handhaven van de belasting binnen de eigen jurisdictie, zodat burgers die goed zijn voor een nettowaarde van meer dan 1 miljard Amerikaanse dollar minimaal 2% per jaar bijdragen. Belastingopbrengsten die onder dit systeem worden geïnd, zouden binnen het desbetreffende land blijven. De coördinatie van de belasting vereist aanvullende juridische kaders, monitoringssystemen en grensoverschrijdende handhavingsprotocollen.</t>
  </si>
  <si>
    <t>Wij, de ondergetekenden, geven uiting aan ons verzet tegen de voorgestelde wereldwijd gecoördineerde miljardairsbelasting.</t>
  </si>
  <si>
    <t>Wij, de ondergetekenden, geven uiting aan onze instemming met de voorgestelde wereldwijd gecoördineerde miljardairsbelasting.</t>
  </si>
  <si>
    <t>Als u de petitie ondertekent, heeft u de mogelijkheid een gepersonaliseerde uitspraak toe te voegen, waarin u de redenen waarom u zich tegen het beleid verzet uiteenzet.</t>
  </si>
  <si>
    <t>Als u de petitie niet wilt ondertekenen, ga dan verder naar de volgende vraag zonder iets in het tekstvak te schrijven.</t>
  </si>
  <si>
    <t>Desgewenst kunt u hieronder een bericht schrijven dat tegen de wereldwijd gecoördineerde miljardairsbelasting is gericht.</t>
  </si>
  <si>
    <t>We hechten een selectie van deze berichten aan de brief die we naar een toonaangevende krant in uw land zullen sturen.</t>
  </si>
  <si>
    <t>Petitie ten Gunste van de Wereldwijd Gecoördineerde Miljardairsbelasting</t>
  </si>
  <si>
    <t>Als u de petitie ondertekent, heeft u de mogelijkheid een gepersonaliseerde uitspraak toe te voegen, waarin u de redenen waarom u met het beleid instemt uiteenzet.</t>
  </si>
  <si>
    <t>Desgewenst kunt u hieronder een bericht schrijven ter ondersteuning van de wereldwijd gecoördineerde miljardairsbelasting.</t>
  </si>
  <si>
    <t>Met welke van de volgende opties wordt u het best beschreven?</t>
  </si>
  <si>
    <t>Ik zou een manifestatie &lt;b&gt;ten gunste van&lt;\/b&gt; de wereldwijd gecoördineerde miljardairsbelasting bijwonen.</t>
  </si>
  <si>
    <t>Ik zou &lt;b&gt;geen manifestatie bijwonen&lt;\/b&gt; met betrekking tot de wereldwijd gecoördineerde miljardairsbelasting.</t>
  </si>
  <si>
    <t>Ik zou een manifestatie &lt;b&gt;tegen&lt;\/b&gt; de wereldwijd gecoördineerde miljardairsbelasting bijwonen.</t>
  </si>
  <si>
    <t>Het is &lt;b&gt;waarschijnlijker&lt;\/b&gt; dat ik op een politieke partij stem die vóór de wereldwijd gecoördineerde miljardairsbelasting is.</t>
  </si>
  <si>
    <t>Ik zou &lt;b&gt;mijn stem niet wijzigen&lt;\/b&gt; op basis van het standpunt van een politieke partij ten aanzien van de wereldwijd gecoördineerde miljardairsbelasting.</t>
  </si>
  <si>
    <t>Het is &lt;b&gt;minder waarschijnlijk&lt;\/b&gt; dat ik op een politieke partij stem die vóór de wereldwijd gecoördineerde miljardairsbelasting is.</t>
  </si>
  <si>
    <t>Ik zou berichten op sociale media die &lt;b&gt;vóór&lt;\/b&gt; de wereldwijd gecoördineerde miljardairsbelasting zijn, delen.</t>
  </si>
  <si>
    <t>Ik zou &lt;b&gt;geen berichten op sociale media delen &lt;\/b&gt; met betrekking tot de wereldwijd gecoördineerde miljardairsbelasting.</t>
  </si>
  <si>
    <t>Ik zou berichten op sociale media die &lt;b&gt;tegen&lt;\/b&gt; de wereldwijd gecoördineerde miljardairsbelasting zijn, delen.</t>
  </si>
  <si>
    <t>In een ander academisch onderzoek onder bijna 45.000 personen in 40 landen over de hele wereld, inclusief uw land, wordt gevraagd of deze personen instemmen met de wereldwijd gecoördineerde miljardairsbelasting.</t>
  </si>
  <si>
    <t>Meer informatie</t>
  </si>
  <si>
    <t>44.977 personen hebben deelgenomen in de volgende 40 landen: Argentinië, Australië, Oostenrijk, Brazilië, Canada, China, Colombia, Tsjechië, Finland, Frankrijk, Duitsland, Griekenland, Hongarije, India, Indonesië, Ierland, Italië, Japan, Maleisië, Mexico, Nederland, Nieuw-Zeeland, Noorwegen, Pakistan, Filipijnen, Polen, Portugal, Roemenië, Slowakije, Zuid-Afrika, Zuid-Korea, Spanje, Zweden, Zwitserland, Taiwan, Thailand, Turkije, Verenigd Koninkrijk, Verenigde Staten van Amerika en Vietnam.</t>
  </si>
  <si>
    <t>Welk percentage van de respondenten was vóór de wereldwijd gecoördineerde miljardairsbelasting, denkt u?</t>
  </si>
  <si>
    <t>Vóór (%)</t>
  </si>
  <si>
    <t>In hoeveel van de 40 laden was een meerderheid van de respondenten vóór de wereldwijd gecoördineerde miljardairsbelasting, denkt u?</t>
  </si>
  <si>
    <t>Landen</t>
  </si>
  <si>
    <t>Over de 40 landen gerekend, waren respondenten van 164 politieke partijen.</t>
  </si>
  <si>
    <t>Bij hoeveel van deze politieke partijen was een meerderheid van de respondenten vóór de wereldwijd gecoördineerde miljardairsbelasting, denkt u?</t>
  </si>
  <si>
    <t>Politieke partijen</t>
  </si>
  <si>
    <t>Bedankt voor uw reactie. Voor uw informatie vermelden we de juiste antwoorden hieronder:</t>
  </si>
  <si>
    <t>Over het totaal genomen sprak 70% van de respondenten zich uit vóór de belasting.</t>
  </si>
  <si>
    <t>In 40 van de 40 landen was een meerderheid van de respondenten vóór de belasting.</t>
  </si>
  <si>
    <t>In 161 van de 164 politieke partijen die in het onderzoek waren vertegenwoordigd, sprak een meerderheid van de respondenten zich uit vóór de belasting.</t>
  </si>
  <si>
    <t>Om te kunnen vaststellen of u deze informatie leest, vragen wij u hieronder op de juiste uitspraak te klikken:</t>
  </si>
  <si>
    <t>In 20 van de 40 landen sprak een meerderheid van de respondenten zich uit vóór de belasting.</t>
  </si>
  <si>
    <t>In 71 van de 164 politieke partijen die in het onderzoek waren vertegenwoordigd, sprak een meerderheid van de respondenten zich uit vóór de belasting.</t>
  </si>
  <si>
    <t>In 30 van de 40 landen sprak een meerderheid van de respondenten zich uit vóór de belasting.</t>
  </si>
  <si>
    <t>Geef aan in hoeverre het volgens u waarschijnlijk of onwaarschijnlijk is dat deze belasting in de komende tien jaar wereldwijd zal worden ingesteld.</t>
  </si>
  <si>
    <t>0-20% waarschijnlijkheid (heel onwaarschijnlijk)</t>
  </si>
  <si>
    <t>21-40% waarschijnlijkheid (onwaarschijnlijk)</t>
  </si>
  <si>
    <t>41-60% waarschijnlijkheid (ongeveer even waarschijnlijk als onwaarschijnlijk)</t>
  </si>
  <si>
    <t>61-80% waarschijnlijkheid (waarschijnlijk)</t>
  </si>
  <si>
    <t>81-100% waarschijnlijkheid (heel waarschijnlijk)</t>
  </si>
  <si>
    <t>We willen dat u een besluit neemt dat werkelijke gevolgen heeft voor vier personen die via een online arbeidsmarkt zijn geworven. Ieder van deze vier personen heeft $10 verdiend met het voltooien van een individuele werktaak.</t>
  </si>
  <si>
    <t>Iedere persoon kan een deel van dit bedrag (of het volledige bedrag) bijdragen aan een gemeenschappelijk fonds:</t>
  </si>
  <si>
    <t>Het aan het gemeenschappelijk fonds bijgedragen bedrag wordt met 50% verhoogd (vermenigvuldigd met 1,5) en vervolgens verdeeld onder de vier personen.</t>
  </si>
  <si>
    <t>De opbrengst van iedere persoon hangt af van hetgeen hij uit het gemeenschappelijk fonds heeft ontvangen plus het deel van het verdiende bedrag dat hij niet bijdraagt.</t>
  </si>
  <si>
    <t>De totale opbrengst van de vier personen is het hoogst als ieder van hen het volledige verdiende bedrag aan het gemeenschappelijk fonds bijdraagt. De opbrengst van een persoon is echter het hoogst als die persoon niets bijdraagt terwijl de drie anderen hun volledige verdiende bedrag aan het gemeenschappelijk fonds bijdragen.</t>
  </si>
  <si>
    <t>Bevestig dat u deze informatie aandachtig heeft gelezen voordat u doorgaat.</t>
  </si>
  <si>
    <t>Ja, ik bevestig dat ik de tekst aandachtig heb gelezen.</t>
  </si>
  <si>
    <t>We vroegen ieder van de vier personen afzonderlijk en anoniem wat zij zouden doen als zij vrij kunnen kiezen welk deel van hun verdiende bedrag zij aan het gemeenschappelijk fonds zouden bijdragen.</t>
  </si>
  <si>
    <t>Twee van hen kiezen ervoor hun volledige verdiende bedrag bij te dragen, ongeacht de hoogte van het door de andere personen bijgedragen bedrag.</t>
  </si>
  <si>
    <t>Twee van de personen kiezen ervoor niets van hun verdiende bedrag bij te dragen, ongeacht de hoogte van het door de andere personen bijgedragen bedrag.</t>
  </si>
  <si>
    <t>We vragen u te beslissen of de vier personen vrij moeten kunnen kiezen welk deel van hun verdiende bedrag zij aan het gemeenschappelijk fonds bijdragen, dan wel of zij verplicht zijn hun volledige verdiende bedrag bij te dragen. U moet een van de volgende twee opties kiezen:</t>
  </si>
  <si>
    <t>De vier personen zijn vrij te kiezen welk deel van hun verdiende bedrag zij aan het gemeenschappelijk fonds bijdragen. In dit geval dragen twee personen hun volledige verdiende bedrag ($10) bij aan het gemeenschappelijk fonds en twee personen dragen niets bij ($0).</t>
  </si>
  <si>
    <t>De vier personen zijn niet vrij te kiezen welk deel van hun verdiende bedrag zij aan het gemeenschappelijk fonds bijdragen. In dit geval is ieder van de vier personen verplicht zijn volledige verdiende bedrag ($10) aan het gemeenschappelijk fonds bij te dragen.</t>
  </si>
  <si>
    <t>Lees voordat u een besluit neemt het volgende scherm, waarop nader wordt uitgelegd wat er bij elke van de twee opties gebeurt.</t>
  </si>
  <si>
    <t>We leggen hier nader uit wat er bij elke van de twee opties gebeurt.</t>
  </si>
  <si>
    <t>Vrij kiezen</t>
  </si>
  <si>
    <t>Indien de vier personen vrij zijn te kiezen welk deel van hun verdiende bedrag zij aan het gemeenschappelijk fonds bijdragen, is het resultaat als volgt:</t>
  </si>
  <si>
    <t xml:space="preserve">Verplichte bijdrage voor slechts twee personen </t>
  </si>
  <si>
    <t>Indien ieder van de vier personen verplicht is zijn volledige verdiende bedrag aan het gemeenschappelijk fonds bij te dragen, is het resultaat als volgt:</t>
  </si>
  <si>
    <t>De vier personen hebben uiteindelijk ieder een opbrengst van $15.</t>
  </si>
  <si>
    <t>U en 99 andere respondenten nemen dit besluit voor de vier personen. Een van de 100 besluiten wordt willekeurig geselecteerd en geïmplementeerd.</t>
  </si>
  <si>
    <t>Wij vragen u nu een besluit te nemen voor deze vier personen. Markeer uw besluit:</t>
  </si>
  <si>
    <t xml:space="preserve">We vroegen ieder van de vier personen afzonderlijk en anoniem wat zij zouden doen als zij vrij kunnen kiezen welk deel van hun verdiende bedrag zij aan het gemeenschappelijk fonds zouden bijdragen. </t>
  </si>
  <si>
    <t xml:space="preserve">Twee van hen kiezen ervoor hun volledige verdiende bedrag bij te dragen, ongeacht de hoogte van het door de andere personen bijgedragen bedrag. </t>
  </si>
  <si>
    <t xml:space="preserve">Twee van de personen kiezen ervoor niets van hun verdiende bedrag bij te dragen, ongeacht de hoogte van het door de andere personen bijgedragen bedrag. </t>
  </si>
  <si>
    <t>We vragen u te beslissen of de vier personen vrij moeten kunnen kiezen welk deel van hun verdiende bedrag zij aan het gemeenschappelijk fonds bijdragen, dan wel of ieder van hen verplicht wordt $5 van zijn volledige verdiende bedrag bij te dragen. U moet een van de volgende twee opties kiezen:</t>
  </si>
  <si>
    <t xml:space="preserve">De vier personen zijn vrij te kiezen welk deel van hun verdiende bedrag zij aan het gemeenschappelijk fonds bijdragen. In dit geval dragen twee personen hun volledige verdiende bedrag ($10) bij aan het gemeenschappelijk fonds en twee personen dragen niets bij ($0). </t>
  </si>
  <si>
    <t>Indien iedere persoon vrij is te kiezen welk deel van zijn verdiende bedrag hij aan het gemeenschappelijk fonds bijdraagt, is het resultaat als volgt:</t>
  </si>
  <si>
    <t>Indien ieder van de vier personen verplicht is $5 van zijn volledige verdiende bedrag aan het gemeenschappelijk fonds bij te dragen, is het resultaat als volgt:</t>
  </si>
  <si>
    <t>De vier personen zijn niet vrij te kiezen welk deel van hun verdiende bedrag zij aan het gemeenschappelijk fonds bijdragen. In dit geval is ieder van de vier personen verplicht $5 van zijn volledige verdiende bedrag aan het gemeenschappelijk fonds bij te dragen.</t>
  </si>
  <si>
    <t xml:space="preserve">Ieder van de vier personen kiest ervoor niets van zijn verdiende bedrag bij te dragen, ongeacht de hoogte van het door de andere personen bijgedragen bedrag. </t>
  </si>
  <si>
    <t xml:space="preserve">We vragen u te beslissen of de vier personen vrij moeten kunnen kiezen welk deel van hun verdiende bedrag zij aan het gemeenschappelijk fonds bijdragen, dan wel of zij verplicht zijn hun volledige verdiende bedrag bij te dragen. U moet een van de volgende twee opties kiezen: </t>
  </si>
  <si>
    <t xml:space="preserve">De vier personen zijn vrij te kiezen welk deel van hun verdiende bedrag zij aan het gemeenschappelijk fonds bijdragen. In dit geval draagt geen van de vier personen iets bij ($0). </t>
  </si>
  <si>
    <t xml:space="preserve">De vier personen zijn niet vrij te kiezen welk deel van hun verdiende bedrag zij aan het gemeenschappelijk fonds bijdragen. In dit geval is ieder van de vier personen verplicht zijn volledige verdiende bedrag ($10) aan het gemeenschappelijk fonds bij te dragen. </t>
  </si>
  <si>
    <t>We leggen hier nader uit wat er bij elk van de twee opties gebeurt.  </t>
  </si>
  <si>
    <t>De vier personen hebben uiteindelijk ieder een opbrengst van $10.</t>
  </si>
  <si>
    <t>Toelichting: Iedere persoon behoudt $10 van zijn verdiende bedrag maar ontvangt niets uit het gemeenschappelijk fonds en heeft uiteindelijk dus $10.</t>
  </si>
  <si>
    <t>Toelichting: Ieder van de vier personen draagt $10 bij en heeft daarom niets van zijn verdiende bedrag over maar ontvangt een kwart van het gemeenschappelijk fonds, zijnde $15, en heeft uiteindelijk dus $15.</t>
  </si>
  <si>
    <t xml:space="preserve">U en 99 andere respondenten nemen dit besluit voor de vier personen. Een van de 100 besluiten wordt willekeurig geselecteerd en geïmplementeerd. </t>
  </si>
  <si>
    <t>&lt;b&gt;Vrij kiezen:&lt;\/b&gt; De vier personen zijn vrij te kiezen welk deel van hun verdiende bedrag zij aan het gemeenschappelijk fonds bijdragen. In dit geval draagt geen van de vier personen iets bij ($0).</t>
  </si>
  <si>
    <t>Ieder van de vier personen kiest ervoor niets van zijn verdiende bedrag bij te dragen, ongeacht de hoogte van het door de andere personen bijgedragen bedrag.</t>
  </si>
  <si>
    <t>Toelichting: Iedere persoon behoudt $10 van zijn verdiende bedrag maar ontvangt niets uit het gemeenschappelijk fonds en heeft uiteindelijk dus $10. </t>
  </si>
  <si>
    <t xml:space="preserve">Indien ieder van de vier personen verplicht is $5 van zijn volledige verdiende bedrag aan het gemeenschappelijk fonds bij te dragen, is het resultaat als volgt: </t>
  </si>
  <si>
    <t>We vragen u te beslissen welk deel van hun verdiende bedrag de vier personen verplicht zijn aan het gemeenschappelijk fonds bij te dragen. U moet een van de volgende twee opties kiezen:</t>
  </si>
  <si>
    <t>Twee van de vier personen zijn verplicht hun volledige verdiende bedrag ($10) aan het gemeenschappelijk fonds bij te dragen en twee personen zijn verplicht niets ($0) bij te dragen. Via een willekeurige trekking wordt bepaald welke twee personen verplicht zijn hun volledige verdiende bedrag aan het gemeenschappelijk fonds bij te dragen en welke twee personen verplicht zijn niets bij te dragen.</t>
  </si>
  <si>
    <t>Ieder van de vier personen is verplicht zijn volledige verdiende bedrag ($10) bij te dragen.</t>
  </si>
  <si>
    <t>Verplichte bijdrage voor alle personen</t>
  </si>
  <si>
    <t xml:space="preserve">Indien twee personen ieder verplicht zijn hun volledige verdiende bedrag aan het gemeenschappelijk fonds bij te dragen terwijl de andere twee personen verplicht zijn niets bij te dragen, is het resultaat als volgt: </t>
  </si>
  <si>
    <t>Verplichte bijdrage</t>
  </si>
  <si>
    <t xml:space="preserve">Indien ieder van de vier personen verplicht is zijn volledige verdiende bedrag aan het gemeenschappelijk fonds bijdragen, is het resultaat als volgt: &lt;br&gt;&lt;b&gt;-&amp;nbsp; ieder van de vier personen heeft uiteindelijk een opbrengst van $15. </t>
  </si>
  <si>
    <t>Toelichting: Ieder draagt $10 bij en heeft daarom niets van zijn verdiende bedrag over maar ontvangt een kwart van het gemeenschappelijk fonds, zijnde $15, en heeft uiteindelijk dus $15.</t>
  </si>
  <si>
    <t>Wij vragen u nu aan te geven welke optie u voor deze vier personen zou hebben gekozen als u het zou mogen bepalen:</t>
  </si>
  <si>
    <t>&lt;b&gt;Verplichte bijdrage voor slechts twee personen:&lt;\/b&gt; Twee van de vier personen zijn verplicht hun volledige verdiende bedrag ($10) aan het gemeenschappelijk fonds bij te dragen en twee personen zijn verplicht niets ($0) bij te dragen. Via een willekeurige trekking wordt bepaald welke twee personen verplicht zijn hun volledige verdiende bedrag aan het gemeenschappelijk fonds bij te dragen en welke twee personen verplicht zijn niets bij te dragen.</t>
  </si>
  <si>
    <t>&lt;b&gt;Verplichte bijdrage voor alle personen:&lt;\/b&gt; Ieder van de vier personen is verplicht zijn volledige verdiende bedrag ($10) bij te dragen.</t>
  </si>
  <si>
    <t>Kunt u in het kort uitleggen waarom u deze keuze heeft gemaakt?</t>
  </si>
  <si>
    <t>In hoeverre bent u het eens of oneens met de volgende uitspraken?</t>
  </si>
  <si>
    <t>In situaties waarin eigenbelang strijdig is met wat voor de groep het beste is, kiezen de meeste mensen in mijn land voor hun eigenbelang.</t>
  </si>
  <si>
    <t>De overheid moet belastinginkomsten gebruiken om openbare goederen te financieren die iedereen ten goede komen.</t>
  </si>
  <si>
    <t>In het algemeen moet de overheid individuele keuzen beperken als deze keuzen tot oneerlijke resultaten leiden.</t>
  </si>
  <si>
    <t>In het algemeen moet de overheid individuele keuzen beperken als deze keuzen collectief tot een inefficiënt resultaat leiden.</t>
  </si>
  <si>
    <t>Keuzevrijheid is de belangrijkste waarde in de samenleving.</t>
  </si>
  <si>
    <t>Soms profiteren mensen van dingen die door anderen worden gefinancierd of geboden zonder daar zelf aan bij te dragen. Wat is daarvan volgens u de belangrijkste reden?</t>
  </si>
  <si>
    <t>Ze hebben niet de noodzakelijke middelen om bij te dragen.</t>
  </si>
  <si>
    <t>Ze handelen egoïstisch om er zelf zo veel mogelijk voordeel van te hebben.</t>
  </si>
  <si>
    <t>Zij denken dat anderen evenmin bijdragen.</t>
  </si>
  <si>
    <t>Overig</t>
  </si>
  <si>
    <t>Stelt u zich het volgende scenario voor:</t>
  </si>
  <si>
    <t>U beschouwt uw kennis als een betrouwbare bron.</t>
  </si>
  <si>
    <t>Als u de bovenstaande tekst heeft gelezen:</t>
  </si>
  <si>
    <t>Ga naar het volgende scherm om vragen over dit scenario te beantwoorden.</t>
  </si>
  <si>
    <t>In het werplekscenario dat u zojuist heeft gelezen, wordt een persoon beschreven die de kandidaat was voor een nieuwe leidinggevende functie binnen uw organisatie.</t>
  </si>
  <si>
    <t>Hoe werd deze persoon beschreven?</t>
  </si>
  <si>
    <t>Een moreel zeer hoogstaande persoon</t>
  </si>
  <si>
    <t>Een persoon met zeer immoreel gedrag</t>
  </si>
  <si>
    <t>In dit specifieke scenario:</t>
  </si>
  <si>
    <t>Wat zou u ervan vinden als het bestuur zou besluiten deze nieuwe leider aan te stellen?</t>
  </si>
  <si>
    <t>Ik zou:</t>
  </si>
  <si>
    <t>me op het werk minder prettig voelen dan voorheen</t>
  </si>
  <si>
    <t>Geen verschil</t>
  </si>
  <si>
    <t>In het algemeen zou ik mijn werkgever:</t>
  </si>
  <si>
    <t>Zou u bereid zijn 5% salarisverhoging op te offeren als daarmee zou worden gegarandeerd dat uw organisatie een slechte leider NIET zou aanstellen als uw directe toezichthouder?</t>
  </si>
  <si>
    <t>Zou u bereid zijn 5% salarisverhoging op te offeren als daarmee zou worden gegarandeerd dat uw organisatie een goede leider zou aanstellen als uw directe toezichthouder?</t>
  </si>
  <si>
    <t>Een zeer competente persoon</t>
  </si>
  <si>
    <t>Een zeer incompetente persoon</t>
  </si>
  <si>
    <t>Waar zou u in het algemeen uw eigen politieke opvattingen plaatsen op een schaal van links tot rechts?</t>
  </si>
  <si>
    <t>Extreem links</t>
  </si>
  <si>
    <t>Midden</t>
  </si>
  <si>
    <t>Extreem rechts</t>
  </si>
  <si>
    <t>Helemaal niet geïnteresseerd</t>
  </si>
  <si>
    <t>Ietwat geïnteresseerd</t>
  </si>
  <si>
    <t>Zeer geïnteresseerd</t>
  </si>
  <si>
    <t>Hoe vaak plaatst u uw &lt;em&gt;politieke opvattingen&lt;\/em&gt; op sociale media?</t>
  </si>
  <si>
    <t>Nooit</t>
  </si>
  <si>
    <t>Vrijwel nooit</t>
  </si>
  <si>
    <t>Zelden</t>
  </si>
  <si>
    <t>Soms</t>
  </si>
  <si>
    <t>Vaak</t>
  </si>
  <si>
    <t>Heel vaak</t>
  </si>
  <si>
    <t>Altijd</t>
  </si>
  <si>
    <t>In hoeverre bent u het in het algemeen eens of oneens met de volgende uitspraken?</t>
  </si>
  <si>
    <t>Democratie is weliswaar niet zonder problemen maar is beter dan andere regeringsvormen of politieke systemen.</t>
  </si>
  <si>
    <t>Een sterke leider die dingen voor elkaar krijgt zonder zich over verkiezingen en democratische processen te hoeven bekommeren, is voor mijn land het beste.</t>
  </si>
  <si>
    <t>Voorkoming van het verspreiden van desinformatie</t>
  </si>
  <si>
    <t>Beschrijving (lees deze aandachtig):</t>
  </si>
  <si>
    <t>U bent gekoppeld aan een andere deelnemer.</t>
  </si>
  <si>
    <t>U krijgt $800 toegewezen. De andere deelnemer krijgt $800 toegewezen.</t>
  </si>
  <si>
    <t>Ik houd de dingen zoals ze zijn (U: $800, Zij: $800.)</t>
  </si>
  <si>
    <t>Ik houd de dingen zoals ze zijn (U: $900, Zij: $700.)</t>
  </si>
  <si>
    <t>Ik houd de dingen zoals ze zijn (U: $1000, Zij: $600.)</t>
  </si>
  <si>
    <t>U krijgt $600 toegewezen. De andere deelnemer krijgt $1000 toegewezen.</t>
  </si>
  <si>
    <t>Ik houd de dingen zoals ze zijn (U: $600, Zij: $1000.)</t>
  </si>
  <si>
    <t>Ik houd de dingen zoals ze zijn (U: $700, Zij: $900.)</t>
  </si>
  <si>
    <t>Ik zou boos zijn als een andere persoon zou weigeren zijn middelen te delen.</t>
  </si>
  <si>
    <t>Het is voor mij belangrijk dat maatschappelijke rechtvaardigheidsnormen in acht worden genomen.</t>
  </si>
  <si>
    <t>Ik ben soms afgunstig ten aanzien van mensen die meer krijgen dan ik.</t>
  </si>
  <si>
    <t>In dit deel van ons onderzoek willen we dat u zich een &lt;b&gt;utopische samenleving of wereld&lt;\/b&gt; voorstelt.</t>
  </si>
  <si>
    <t>Een utopische samenleving of wereld is de &lt;b&gt;beste toekomst die u zich kunt voorstellen&lt;\/b&gt; en waarop u kunt hopen of die u zich kunt wensen. We vragen u in de onderstaande ruimte te beschrijven en uit te leggen hoe een utopische samenleving of wereld er voor u uitziet en wat deze utopische samenleving of wereld maakt tot de beste toekomst die u zich kunt voorstellen.</t>
  </si>
  <si>
    <t>Een dystopische samenleving of wereld is de &lt;b&gt;slechtste toekomst die u zich kunt voorstellen&lt;\/b&gt; en die u vreest of waarvoor u bang bent. We vragen u in de onderstaande ruimte te beschrijven en uit te leggen hoe een dystopische samenleving of wereld er voor u uitziet en wat deze dystopische samenleving of wereld maakt tot de slechtste toekomst die u zich kunt voorstellen.</t>
  </si>
  <si>
    <t>Er zijn GEEN goede of foute antwoorden. Het gaat ons om UW IDEEËN met betrekking tot hoe een utopische samenleving eruitziet.</t>
  </si>
  <si>
    <t>Er zijn GEEN goede of foute antwoorden. Het gaat ons om UW IDEEËN met betrekking tot hoe een dystopische samenleving eruitziet.</t>
  </si>
  <si>
    <t>In hoeverre denkt u dat uw eigen acties invloed kunnen hebben op het al dan niet werkelijkheid worden van een dergelijke utopie?</t>
  </si>
  <si>
    <t>In hoeverre denkt u dat politieke leiders in de samenleving invloed kunnen hebben op het al dan niet werkelijkheid worden van een dergelijke utopie?</t>
  </si>
  <si>
    <t>In hoeverre denkt u dat uw eigen acties invloed kunnen hebben op het al dan niet werkelijkheid worden van een dergelijke dystopie?</t>
  </si>
  <si>
    <t>In hoeverre denkt u dat politieke leiders in de samenleving invloed kunnen hebben op het al dan niet werkelijkheid worden van een dergelijke dystopie?</t>
  </si>
  <si>
    <t>Ik heb op dit moment een idee van hoe de ideale samenleving eruit zou kunnen zien.</t>
  </si>
  <si>
    <t>Op dit moment denk ik aan het soort wereld waarin ik in het ideale geval zou willen leven.</t>
  </si>
  <si>
    <t>In dit deel van ons onderzoek willen we dat u zich een &lt;b&gt;dystopische samenleving of wereld&lt;\/b&gt; voorstelt.</t>
  </si>
  <si>
    <t>Ik heb op dit moment een idee van hoe de slechtste samenleving die je je kunt voorstellen eruit zou kunnen zien.</t>
  </si>
  <si>
    <t>Bedankt dat u zich een voorstelling heeft gemaakt van uw utopische samenleving en wereld en dat u daarover heeft geschreven.</t>
  </si>
  <si>
    <t>In hoeverre is het volgens u waarschijnlijk of onwaarschijnlijk dat een dergelijke utopie werkelijkheid zal worden?</t>
  </si>
  <si>
    <t>Bedankt dat u zich een voorstelling heeft gemaakt van uw dystopische samenleving en wereld en dat u daarover hebt geschreven.</t>
  </si>
  <si>
    <t>In hoeverre is het volgens u waarschijnlijk of onwaarschijnlijk dat een dergelijke dystopie werkelijkheid zal worden?</t>
  </si>
  <si>
    <t>In hoeverre bent u het eens of oneens met elke van de onderstaande uitspraken?</t>
  </si>
  <si>
    <t>Volstrekt mee oneens</t>
  </si>
  <si>
    <t>Tot op zekere hoogte</t>
  </si>
  <si>
    <t>Volstrekt mee eens</t>
  </si>
  <si>
    <t>Graag willen we u vragen de onderstaande vervolgvragen te beantwoorden.</t>
  </si>
  <si>
    <t>Volstrekt onwaarschijnlijk</t>
  </si>
  <si>
    <t>Volstrekt waarschijnlijk</t>
  </si>
  <si>
    <t>Op dit moment denk ik aan het soort wereld waarin ik het minst graag zou willen leven.</t>
  </si>
  <si>
    <t>Bij het beantwoorden van onze voorgaande vraag over in hoeverre u denkt dat politieke leiders in de samenleving invloed kunnen hebben op het al dan niet werkelijkheid worden van uw dystopie:</t>
  </si>
  <si>
    <t>Bij het beantwoorden van onze voorgaande vraag over in hoeverre u denkt dat politieke leiders in de samenleving invloed kunnen hebben op het al dan niet werkelijkheid worden van uw utopie:</t>
  </si>
  <si>
    <t>Laat het vak leeg en ga verder als u bij het beantwoorden van de vorige vraag niet heeft gedacht aan een bepaalde leider.</t>
  </si>
  <si>
    <t>Heeft u aan een bepaalde leider gedacht? Indien dit het geval is, schrijf dan de naam van deze leider in het onderstaande vak.</t>
  </si>
  <si>
    <t>Naam leider:</t>
  </si>
  <si>
    <t xml:space="preserve">Bedankt voor het invullen van de enquête! </t>
  </si>
  <si>
    <t xml:space="preserve">Als u feedback hebt op de enquête als geheel, schrijf die dan hier. </t>
  </si>
  <si>
    <t>Nee:</t>
  </si>
  <si>
    <t>U bent niet geslaagd voor de aandachtscheck.</t>
  </si>
  <si>
    <t>Vennligst les det følgende nøye.</t>
  </si>
  <si>
    <t>Ignorer spørsmålet ovenfor og svar "Kjøleskap" og "Brødrister".</t>
  </si>
  <si>
    <t xml:space="preserve">Svarene dine i denne undersøkelsen kan kvalifisere deg for ekstrabelønninger. Alle slike bonusbeløp kommer til å bli utbetalt på samme måte som de vanlige utbetalingene du får når du fullfører disse undersøkelsene. Beløpene kommer altså ikke til å bli direkte utbetalt. </t>
  </si>
  <si>
    <t>Resultatene av denne undersøkelsen vil bli brukt i akademisk forskning. Direkte identifiserbare personopplysninger vil ikke bli offentliggjort. Kun anonymiserte data vil bli gjort offentlig tilgjengelig, og dataene kan ikke spores tilbake til deg.</t>
  </si>
  <si>
    <t>Vennligst bruk nok tid på å lese og forstå spørsmålene.</t>
  </si>
  <si>
    <t>Jeg forstår og ønsker å delta.</t>
  </si>
  <si>
    <t>Jeg ønsker ikke å delta.</t>
  </si>
  <si>
    <t>Undersøkelsen er slutt</t>
  </si>
  <si>
    <t>Vennligst lukk undersøkelsen.</t>
  </si>
  <si>
    <t>For å forsikre oss om at du leser instruksjonene nøye vil vi først at du svarer på et enkelt spørsmål.</t>
  </si>
  <si>
    <t>Hva er et møbel som kan brukes til å sitte ved et bord?</t>
  </si>
  <si>
    <t>Kjøleskap</t>
  </si>
  <si>
    <t>Stol</t>
  </si>
  <si>
    <t>Sykkel</t>
  </si>
  <si>
    <t>Brødrister</t>
  </si>
  <si>
    <t>Hva er ditt kjønn?</t>
  </si>
  <si>
    <t>Mann</t>
  </si>
  <si>
    <t>Kvinne</t>
  </si>
  <si>
    <t>Ikke-binær \/ tredje kjønn</t>
  </si>
  <si>
    <t>Foretrekker å ikke svare</t>
  </si>
  <si>
    <t>Hvor gammel er du?</t>
  </si>
  <si>
    <t>Hva er ditt høyeste utdanningsnivå?</t>
  </si>
  <si>
    <t>Ingen formell utdanning (0 år)</t>
  </si>
  <si>
    <t>Barneskole (mindre enn 7 år)</t>
  </si>
  <si>
    <t>Ungdomsskole (7-10 år)</t>
  </si>
  <si>
    <t>Videregående skole (10-13 år)</t>
  </si>
  <si>
    <t>Høyere utdanning (13+ år, f.eks. universitet eller høyskole)</t>
  </si>
  <si>
    <t>Hvis du var under 18 på valgdatoen, vennligst velg det du tror du ellers ville ha gjort. Vi minner om at svarene på denne undersøkelsen er anonyme.</t>
  </si>
  <si>
    <t>Andre årsaker (spesifiser).</t>
  </si>
  <si>
    <t>Jeg stemte ikke.</t>
  </si>
  <si>
    <t>Takk. Vi går nå videre til et nytt sett med spørsmål om et nytt tema.</t>
  </si>
  <si>
    <t>Internasjonale organisasjoner og regjeringer har nylig foreslått en koordinert skatt som retter seg mot verdens rikeste individer. Denne skatten vil kreve at de med en formue som overstiger 1 milliard USD, eller de omtrent 3000 rikeste personene i verden, betaler minst 2% av deres formue i skatt hvert år.</t>
  </si>
  <si>
    <t>Er du for eller imot dette forslaget?</t>
  </si>
  <si>
    <t>Sterkt for</t>
  </si>
  <si>
    <t>Litt for</t>
  </si>
  <si>
    <t>Hverken for eller imot</t>
  </si>
  <si>
    <t>Noe imot</t>
  </si>
  <si>
    <t>Sterkt imot</t>
  </si>
  <si>
    <t>Forstår ikke</t>
  </si>
  <si>
    <t>I hvilken grad er du enig eller uenig i følgende utsagn:</t>
  </si>
  <si>
    <t>En global minimumsskatt for milliardærer vil fremme økonomisk rettferdighet.</t>
  </si>
  <si>
    <t>En global minimumsskatt for milliardærer vil begrense makten til de rikeste i samfunnet.</t>
  </si>
  <si>
    <t>En global minimumsskatt for milliardærer vil svekke nasjonal autonomi.</t>
  </si>
  <si>
    <t>En global minimumsskatt for milliardærer vil gjøre økonomien mindre effektiv.</t>
  </si>
  <si>
    <t>Helt uenig</t>
  </si>
  <si>
    <t>Delvis uenig</t>
  </si>
  <si>
    <t>Hverken enig eller uenig</t>
  </si>
  <si>
    <t>Delvis enig</t>
  </si>
  <si>
    <t>Helt enig</t>
  </si>
  <si>
    <t>Du er nå med i et lotteri med en liten sjanse til å vinne $100. Du kan velge å bruke noe (eller alt) av den potensielle gevinsten til å støtte en interesseorganisasjon som enten støtter eller motsetter seg den globale minimumsskatten for milliardærer. Alt du ikke donerer, beholder du selv.</t>
  </si>
  <si>
    <t>Oppgi om du vil være villig til å donere noe av din potensielle gevinst til en interesseorganisasjon som enten støtter eller motsetter seg den globale minimumsskatten for milliardærer.</t>
  </si>
  <si>
    <t>Jeg vil være villig til å donere noe av de $100 til en interesseorganisasjon som &lt;b&gt;motsetter seg&lt;\/b&gt; den globale minimumsskatten for milliardærer.</t>
  </si>
  <si>
    <t>Jeg vil &lt;b&gt;beholde hele beløpet på $100 selv.&lt;\/b&gt;</t>
  </si>
  <si>
    <t>Jeg vil være villig til å donere noe av de $100 til en interesseorganisasjon som &lt;b&gt;støtter&lt;\/b&gt; den globale minimumsskatten for milliardærer.</t>
  </si>
  <si>
    <t>Hvor mye av de $100 er du villig til å donere til en interesseorganisasjon som &lt;b&gt;motsetter seg&lt;\/b&gt; den globale minimumsskatten for milliardærer?</t>
  </si>
  <si>
    <t>Jeg ønsker ikke å donere noe av gevinsten min ($0)</t>
  </si>
  <si>
    <t>Jeg ønsker å donere hele gevinsten min ($100)</t>
  </si>
  <si>
    <t>Donasjon til interesseorganisasjon ($)</t>
  </si>
  <si>
    <t>Hvor mye av de $100 er du villig til å donere til en interesseorganisasjon som &lt;b&gt;støtter&lt;\/b&gt; den globale minimumsskatten for milliardærer?</t>
  </si>
  <si>
    <t>Detaljer om skatteforslaget:</t>
  </si>
  <si>
    <t>Forslaget innebærer internasjonalt samarbeid om en årlig minimumsskatt for dollarmilliardærer. Dette skattegrunnlaget vil bli satt til 2 % av individets formue, vurdert ved hjelp av internasjonalt avtalte metoder. Skatten vil omfatte et bredt spekter av eiendeler, herunder fast eiendom, selskapsaksjer, eierandeler i virksomheter og andre investeringer med høy verdi. Det vil bli utarbeidet felles protokoller for å fremme konsistens og redusere ulikheter i verdsettelsen av eiendeler.</t>
  </si>
  <si>
    <t>Hvert land vil være ansvarlig for å kreve inn og håndheve skatten innenfor sitt jurisdiksjonsområde, og sikre at dets innbyggere med nettoformue over 1 milliard amerikanske dollar (USD) betaler minst 2 % årlig. Skatteinntektene som samles inn under dette systemet, vil forbli i det enkelte land. Koordineringen av skatten vil kreve nye lover, kontrollsystemer og internasjonale avtaler.</t>
  </si>
  <si>
    <t>Hvis du ønsker det, kan du skrive en melding som uttrykker motstand mot den globale minimumsskatten for milliardærer nedenfor.</t>
  </si>
  <si>
    <t>Vi vil velge ut noen meldinger som blir vedlagt brevet vi sender til en stor avis i ditt land.</t>
  </si>
  <si>
    <t>Hvis du ønsker det, kan du skrive en melding som uttrykker støtte til den globale minimumsskatten for milliardærer nedenfor.</t>
  </si>
  <si>
    <t>Jeg ville deltatt i en demonstrasjon &lt;b&gt;til støtte for&lt;\/b&gt; den globale minimumsskatten for milliardærer.</t>
  </si>
  <si>
    <t>Jeg ville &lt;b&gt;ikke deltatt i en demonstrasjon&lt;\/b&gt; relatert til den globale minimumsskatten for milliardærer.</t>
  </si>
  <si>
    <t>Jeg ville deltatt i en demonstrasjon&lt;b&gt;mot&lt;\/b&gt; den globale minimumsskatten for milliardærer.</t>
  </si>
  <si>
    <t>Jeg ville vært &lt;b&gt;mer tilbøyelig&lt;\/b&gt; til å stemme på et politisk parti dersom det støttet den globale minimumsskatten for milliardærer.</t>
  </si>
  <si>
    <t>Jeg ville &lt;b&gt;ikke endret mitt stemmevalg&lt;\/b&gt; basert på et partis syn på den globale minimumsskatten for milliardærer.</t>
  </si>
  <si>
    <t>Jeg ville vært &lt;b&gt;mindre tilbøyelig&lt;\/b&gt; til å stemme på et politisk parti dersom det støttet den globale minimumsskatten for milliardærer.</t>
  </si>
  <si>
    <t>Jeg ville delt innlegg på sosiale medier som &lt;b&gt;støtter&lt;\/b&gt; den globale minimumsskatten for milliardærer.</t>
  </si>
  <si>
    <t>Jeg ville &lt;b&gt;ikke delt innlegg på sosiale medier&lt;\/b&gt; om den globale minimumsskatten for milliardærer.</t>
  </si>
  <si>
    <t>Jeg ville delt innlegg på sosiale medier som &lt;b&gt;er imot&lt;\/b&gt; den globale minimumsskatten for milliardærer.</t>
  </si>
  <si>
    <t>En annen nylig akademisk studie spurte nesten 45 000 personer i 40 land over hele verden, inkludert ditt land, om hvorvidt de støtter den globale minimumsskatten for milliardærer.</t>
  </si>
  <si>
    <t>Mer informasjon</t>
  </si>
  <si>
    <t>44 977 personer ble intervjuet i følgende 40 land: Argentina, Australia, Østerrike, Brasil, Canada, Kina, Colombia, Tsjekkia, Finland, Frankrike, Tyskland, Hellas, Ungarn, India, Indonesia, Irland, Italia, Japan, Malaysia, Mexico, Nederland, New Zealand, Norge, Pakistan, Filippinene, Polen, Portugal, Romania, Slovakia, Sør-Afrika, Sør-Korea, Spania, Sverige, Sveits, Taiwan, Thailand, Tyrkia, Storbritannia, USA og Vietnam.</t>
  </si>
  <si>
    <t>Hvor stor andel av respondentene tror du støtter den globale minimumsskatten for milliardærer?</t>
  </si>
  <si>
    <t>Støtte (%)</t>
  </si>
  <si>
    <t>I hvor mange av de 40 landene tror du et flertall av respondentene støtter den globale minimumsskatten for milliardærer?</t>
  </si>
  <si>
    <t>Land</t>
  </si>
  <si>
    <t>På tvers av de 40 landene kom respondentene fra 164 politiske partier.</t>
  </si>
  <si>
    <t>For hvor mange av disse politiske partiene tror du et flertall av respondentene støtter den globale minimumsskatten for milliardærer?</t>
  </si>
  <si>
    <t>Politiske partier</t>
  </si>
  <si>
    <t>Takk for svaret ditt. Til orientering finner du de riktige svarene nedenfor:</t>
  </si>
  <si>
    <t>Totalt sett støtter 70 % av respondentene skatten.</t>
  </si>
  <si>
    <t>I 40 av 40 land støtter et flertall av respondentene skatten.</t>
  </si>
  <si>
    <t>I 161 av 164 politiske partier som er representert i studien, støtter et flertall av respondentene skatten.</t>
  </si>
  <si>
    <t>For å bekrefte at du har lest denne informasjonen, vennligst klikk på den riktige uttalelsen nedenfor:</t>
  </si>
  <si>
    <t>I 20 av 40 land støtter et flertall av respondentene skatten.</t>
  </si>
  <si>
    <t>I 71 av 164 politiske partier som er representert i studien, støtter et flertall av respondentene skatten.</t>
  </si>
  <si>
    <t>I 30 av 40 land støtter et flertall av respondentene skatten.</t>
  </si>
  <si>
    <t>Hvor sannsynlig tror du det er at denne skatten vil bli innført globalt i løpet av de neste 10 årene?</t>
  </si>
  <si>
    <t>0-20 % sannsynlighet (svært usannsynlig)</t>
  </si>
  <si>
    <t>21-40 % sannsynlighet (usannsynlig)</t>
  </si>
  <si>
    <t>41-60 % sannsynlighet (omtrent like sannsynlig som usannsynlig)</t>
  </si>
  <si>
    <t>61-80 % sannsynlighet (sannsynlig)</t>
  </si>
  <si>
    <t>81-100 % sannsynlighet (svært sannsynlig)</t>
  </si>
  <si>
    <t>Vi ønsker at du skal ta en beslutning som får reelle konsekvenser for fire personer som ble rekruttert gjennom et digitalt arbeidsmarked. Hver av disse fire personene har tjent $10 for å ha utført en individuell arbeidsoppgave.</t>
  </si>
  <si>
    <t>Hver person kan bidra med en del av eller hele sin inntekt til et felles fond:</t>
  </si>
  <si>
    <t>Enhver inntekt som gis til fellesfondet blir økt med 50 % (ganges med 1,5) og deretter delt likt mellom de fire personene.</t>
  </si>
  <si>
    <t>Hver persons inntekt består av det de mottar fra fellesfondet, pluss den delen av inntekten de eventuelt ikke bidrar med.</t>
  </si>
  <si>
    <t>Den totale inntekten for de fire personene blir høyest dersom hver av dem gir hele inntekten sin til fellesfondet. Derimot vil én persons inntekt være høyest dersom vedkommende ikke bidrar med noe, mens de tre andre gir hele inntekten sin.</t>
  </si>
  <si>
    <t>Vennligst bekreft at du har lest denne informasjonen nøye før du går videre.</t>
  </si>
  <si>
    <t>Ja, jeg bekrefter at jeg har lest teksten nøye</t>
  </si>
  <si>
    <t>Vi spurte hver av de fire personene, uavhengig og anonymt, hva de ville gjøre dersom de selv fikk velge hvor mye av inntekten sin de ville gi til fellesfondet.</t>
  </si>
  <si>
    <t>To av personene vil velge å gi hele inntekten sin, uansett hvor mye de andre velger å bidra med.</t>
  </si>
  <si>
    <t>To av personene vil velge å ikke bidra med noe av inntekten sin, uansett hvor mye de andre velger å bidra med.</t>
  </si>
  <si>
    <t>Vi vil nå be deg ta stilling til om de fire personene skal få frihet til å bestemme hvor mye de vil bidra med til fellesfondet, eller om alle skal være pålagt å bidra med hele inntekten. Du må velge mellom følgende to alternativer:</t>
  </si>
  <si>
    <t>De fire personene får frihet til å velge hvor mye av inntekten de vil gi til fellesfondet. I dette tilfellet vil to personer gi hele inntekten sin ($10) til fellesfondet, og to personer vil ikke gi noe ($0).</t>
  </si>
  <si>
    <t>De fire personene får ikke frihet til å velge hvor mye av inntekten de vil gi til fellesfondet. I dette tilfellet blir alle fire personer pålagt å gi hele inntekten sin ($10).</t>
  </si>
  <si>
    <t>Før du tar din beslutning, vil neste skjermbilde forklare mer i detalj hva som skjer under hvert av de to alternativene.</t>
  </si>
  <si>
    <t>Her forklarer vi i større detalj hva som vil skje under hvert av de to alternativene.</t>
  </si>
  <si>
    <t>Frihet til å velge</t>
  </si>
  <si>
    <t>Hvis hver av de fire personene får frihet til å velge hvor mye av inntekten de vil bidra med til fellesfondet, blir utfallet følgende:</t>
  </si>
  <si>
    <t xml:space="preserve">Pålagt bidrag for kun to personer </t>
  </si>
  <si>
    <t>Hvis hver av de fire personene er pålagt å bidra med hele inntekten sin til fellesfondet, blir utfallet følgende:</t>
  </si>
  <si>
    <t>De fire personene ender hver opp med en inntekt på $15.</t>
  </si>
  <si>
    <t>Du og 99 andre deltakere vil ta denne beslutningen for de fire personene. Én av de 100 beslutningene vil bli valgt tilfeldig og gjennomført.</t>
  </si>
  <si>
    <t>Vi ber deg nå ta en beslutning for disse fire personene. Vennligst marker ditt valg:</t>
  </si>
  <si>
    <t xml:space="preserve">Vi spurte hver av de fire personene, uavhengig og anonymt, hva de ville gjøre dersom de selv fikk velge hvor mye av inntekten sin de ville gi til fellesfondet. </t>
  </si>
  <si>
    <t xml:space="preserve">To av personene vil velge å ikke bidra med noe av inntekten sin, uansett hvor mye de andre velger å bidra med. </t>
  </si>
  <si>
    <t>Vi vil nå be deg ta stilling til om de fire personene skal få frihet til å bestemme hvor mye de vil bidra med til fellesfondet, eller om hver av dem skal være pålagt å bidra med $5 av inntekten. Du må velge mellom følgende to alternativer:</t>
  </si>
  <si>
    <t xml:space="preserve">De fire personene får frihet til å velge hvor mye av inntekten de vil gi til fellesfondet. I dette tilfellet vil to personer gi hele inntekten sin ($10) til fellesfondet, og to personer vil ikke gi noe ($0). </t>
  </si>
  <si>
    <t>Hvis hver person får frihet til å velge hvor mye av inntekten de vil bidra med til fellesfondet, blir utfallet følgende:</t>
  </si>
  <si>
    <t>Hvis hver av de fire personene er pålagt å bidra med $5 av inntekten sin til fellesfondet, blir utfallet følgende:</t>
  </si>
  <si>
    <t>De fire personene får ikke frihet til å velge hvor mye av inntekten de vil gi til fellesfondet. I dette tilfellet blir alle fire personer pålagt å gi $5 av inntekten sin.</t>
  </si>
  <si>
    <t xml:space="preserve">Alle fire personer vil velge å ikke bidra med noe av inntekten sin, uansett hvor mye de andre velger å bidra med. </t>
  </si>
  <si>
    <t xml:space="preserve">Vi vil nå be deg ta stilling til om de fire personene skal få frihet til å bestemme hvor mye de vil bidra med til fellesfondet, eller om alle skal være pålagt å bidra med hele inntekten. Du må velge mellom følgende to alternativer: </t>
  </si>
  <si>
    <t xml:space="preserve">De fire personene får frihet til å velge hvor mye av inntekten de vil gi til fellesfondet. I dette tilfellet bidrar hver av de fire personene med ingenting ($0). </t>
  </si>
  <si>
    <t xml:space="preserve">De fire personene får ikke frihet til å velge hvor mye av inntekten de vil gi til fellesfondet. I dette tilfellet blir alle fire personer pålagt å gi hele inntekten sin ($10). </t>
  </si>
  <si>
    <t>Her forklarer vi i større detalj hva som vil skje under hvert av de to alternativene.  </t>
  </si>
  <si>
    <t>De fire personene ender hver opp med en inntekt på $10.</t>
  </si>
  <si>
    <t>Forklaring: Hver person beholder $10 av inntekten sin, men mottar ingenting fra fellesfondet, og ender dermed opp med $10.</t>
  </si>
  <si>
    <t>Forklaring: Hver person bidrar med $10 og har ingen inntekt igjen, men mottar en fjerdedel av fellesfondet, som er $15, og ender derfor opp med $15 hver.</t>
  </si>
  <si>
    <t xml:space="preserve">Du og 99 andre deltakere vil ta denne beslutningen for de fire personene. Én av de 100 beslutningene vil bli valgt tilfeldig og gjennomført. </t>
  </si>
  <si>
    <t>&lt;b&gt;Frihet til å velge:&lt;\/b&gt; De fire personene får frihet til å velge hvor mye av inntekten de vil gi til fellesfondet. I dette tilfellet bidrar hver av de fire personene med ingenting ($0).</t>
  </si>
  <si>
    <t>Alle fire personer vil velge å ikke bidra med noe av inntekten sin, uansett hvor mye de andre velger å bidra med.</t>
  </si>
  <si>
    <t>Forklaring: Hver person beholder $10 av inntekten sin, men mottar ingenting fra fellesfondet, og ender dermed opp med $10. </t>
  </si>
  <si>
    <t xml:space="preserve">Hvis hver av de fire personene er pålagt å bidra med $5 av inntekten sin, blir utfallet følgende: </t>
  </si>
  <si>
    <t>Vi vil be deg bestemme hvor mye av inntekten de fire personene skal være pålagt å bidra med til fellesfondet. Du må velge mellom følgende to alternativer:</t>
  </si>
  <si>
    <t>To av de fire personene er pålagt å bidra med hele sin inntekt ($10) til fellesfondet, og to personer er pålagt å ikke bidra med noe ($0). En tilfeldig trekning avgjør hvilke to personer som skal bidra med hele sin inntekt, og hvilke to personer som ikke skal bidra med noe.</t>
  </si>
  <si>
    <t>Hver av de personene er pålagt å gi hele inntekten sin ($10).</t>
  </si>
  <si>
    <t>Pålagt bidrag for alle personer</t>
  </si>
  <si>
    <t xml:space="preserve">Hvis to personer er pålagt å bidra med hele inntekten til fellesfondet, mens de to andre ikke bidrar med noe, blir utfallet følgende: </t>
  </si>
  <si>
    <t>Pålagt bidrag</t>
  </si>
  <si>
    <t xml:space="preserve">Hvis hver av de fire personene er pålagt å bidra med hele inntekten sin til fellesfondet, blir utfallet følgende: &lt;br&gt;&lt;b&gt;-&amp;nbsp; De fire personene ender hver opp med en inntekt på $15. </t>
  </si>
  <si>
    <t>Forklaring: De gir hver $10 og har ingen inntekt igjen, men mottar en fjerdedel av fellesfondet, som er $15, og ender derfor opp med $15 hver.</t>
  </si>
  <si>
    <t>Vi ber deg nå angi hvilket alternativ du ville valgt for disse fire personene, dersom det var opp til deg:</t>
  </si>
  <si>
    <t>&lt;b&gt;Pålagt bidrag for kun to personer:&lt;\/b&gt; To av de fire personene er pålagt å bidra med hele sin inntekt ($10) til fellesfondet, og to personer er pålagt å ikke bidra med noe ($0). En tilfeldig trekning avgjør hvilke to personer som skal bidra med hele sin inntekt, og hvilke to personer som ikke skal bidra med noe.</t>
  </si>
  <si>
    <t>&lt;b&gt;Pålagt bidrag for alle personer:&lt;\/b&gt; Hver av de fire personene er pålagt å bidra med hele sin inntekt ($10)</t>
  </si>
  <si>
    <t>Kan du gi en kort forklaring på hvorfor du tok dette valget?</t>
  </si>
  <si>
    <t>I hvor stor grad er du enig med følgende utsagn?</t>
  </si>
  <si>
    <t>I situasjoner der egeninteresse står i konflikt med hva som er best for gruppen, velger de fleste i mitt land det som er i egeninteresse.</t>
  </si>
  <si>
    <t>Staten bør bruke skatteinntektene til å finansiere fellesgoder som gagner alle.</t>
  </si>
  <si>
    <t>Generelt bør staten begrense individuelle valg når disse valgene fører til urettferdige utfall.</t>
  </si>
  <si>
    <t>Generelt bør staten begrense individuelle valg når disse valgene samlet sett fører til et ineffektivt utfall.</t>
  </si>
  <si>
    <t>Frihet til å velge er den viktigste verdien i samfunnet.</t>
  </si>
  <si>
    <t>Noen ganger drar folk nytte av goder som er finansiert eller tilbudt av andre uten selv å bidra. Hva mener du er den viktigste årsaken til dette?</t>
  </si>
  <si>
    <t>De mangler nødvendige ressurser for å bidra.</t>
  </si>
  <si>
    <t>De handler egoistisk for å maksimere egen nytte</t>
  </si>
  <si>
    <t>De tror at mange andre heller ikke bidrar.</t>
  </si>
  <si>
    <t>Annet</t>
  </si>
  <si>
    <t>Se for deg følgende scenario:</t>
  </si>
  <si>
    <t>Du jobber i en organisasjon der den nåværende lederen regnes som ganske nøytral eller «gjennomsnittlig»: Verken spesielt god eller spesielt dårlig. På dette tidspunktet planlegger styret å ansette en ny leder som en langsiktig erstatter, og denne personen vil også være din nærmeste overordnede.</t>
  </si>
  <si>
    <t>Du anser vennen din som en pålitelig kilde.</t>
  </si>
  <si>
    <t>Når du har lest teksten ovenfor:</t>
  </si>
  <si>
    <t>Gå videre til neste skjermbilde for å svare på noen spørsmål om dette scenarioet.</t>
  </si>
  <si>
    <t>Hvordan ble denne personen beskrevet?</t>
  </si>
  <si>
    <t>En svært moralsk person</t>
  </si>
  <si>
    <t>En svært umoralsk person</t>
  </si>
  <si>
    <t>I dette konkrete scenarioet:</t>
  </si>
  <si>
    <t>Jeg ville følt meg:</t>
  </si>
  <si>
    <t>Mindre fornøyd på jobb enn før</t>
  </si>
  <si>
    <t>Ingen forskjell</t>
  </si>
  <si>
    <t>Mer fornøyd på jobb enn før</t>
  </si>
  <si>
    <t>Lavere enn før</t>
  </si>
  <si>
    <t>Høyere enn før</t>
  </si>
  <si>
    <t>Jeg ville ikke ofret lønnsøkningen min</t>
  </si>
  <si>
    <t>Jeg ville ofret lønnsøkningen min</t>
  </si>
  <si>
    <t>En svært kompetent person</t>
  </si>
  <si>
    <t>En svært inkompetent person</t>
  </si>
  <si>
    <t>Folk bruker ofte begrepene "venstre" og "høyre" til å beskrive forskjeller i politiske synspunkter og holdninger.</t>
  </si>
  <si>
    <t>Generelt sett, hvor vil du plassere dine egne politiske synspunkter på en slik skala fra venstre til høyre?</t>
  </si>
  <si>
    <t>Ikke interessert i det hele tatt</t>
  </si>
  <si>
    <t>Ganske interessert</t>
  </si>
  <si>
    <t>Svært interessert</t>
  </si>
  <si>
    <t>Aldri</t>
  </si>
  <si>
    <t>Nesten aldri</t>
  </si>
  <si>
    <t>Sjelden</t>
  </si>
  <si>
    <t>Av og til</t>
  </si>
  <si>
    <t>Ofte</t>
  </si>
  <si>
    <t>Svært ofte</t>
  </si>
  <si>
    <t>Hele tiden</t>
  </si>
  <si>
    <t>Generelt sett, i hvilken grad er du enig eller uenig i følgende utsagn?</t>
  </si>
  <si>
    <t>Å ha en sterk leder som kan få ting gjort uten å måtte bry seg med valg og demokratiske prosesser, ville vært det beste for mitt land.</t>
  </si>
  <si>
    <t>Ytringsfrihet</t>
  </si>
  <si>
    <t>Du skal nå ta tre beslutninger som gjelder store pengesummer. Tre tilfeldig utvalgte deltakere i undersøkelsen vil få sine valg gjennomført, både for seg selv og en annen deltaker. For disse deltakerne vil den tilsvarende kompensasjonen bli utbetalt gjennom undersøkelsesleverandøren innen tre måneder etter undersøkelsen.</t>
  </si>
  <si>
    <t>Beskrivelse (les nøye):</t>
  </si>
  <si>
    <t>Du har blitt tildelt $800. Den andre deltakeren har blitt tildelt $800.</t>
  </si>
  <si>
    <t>Vi er interessert i om du ville tatt disse $600 for å motta $100. Uansett hva du bestemmer deg for, beholder du dine opprinnelige $800 og det beløpet den andre deltakeren sender deg ($0, $100 eller $200).</t>
  </si>
  <si>
    <t>Vi er interessert i om du ville tatt disse $600 for å motta $100. Uansett hva du bestemmer deg for, beholder du dine opprinnelige $600 og det beløpet den andre deltakeren sender deg ($0, $100 eller $200).</t>
  </si>
  <si>
    <t>Jeg lar ting forbli som de er (Du: $800, Dem: $800.)</t>
  </si>
  <si>
    <t>Jeg lar ting forbli som de er (Du: $900, Dem: $700.)</t>
  </si>
  <si>
    <t>Jeg lar ting forbli som de er (Du: $1000, Dem: $600.)</t>
  </si>
  <si>
    <t>Jeg lar ting forbli som de er (Du: $600, Dem: $1000.)</t>
  </si>
  <si>
    <t>Jeg lar ting forbli som de er (Du: $700, Dem: $900.)</t>
  </si>
  <si>
    <t>Jeg ville blitt sint hvis en annen person nektet å dele sine ressurser.</t>
  </si>
  <si>
    <t>Det er viktig for meg å opprettholde normer for rettferdighet i samfunnet.</t>
  </si>
  <si>
    <t>Jeg føler meg noen ganger misunnelig når andre får mer enn jeg gjør.</t>
  </si>
  <si>
    <t>I denne delen av studien ønsker vi at du skal forestille deg &lt;b&gt;et utopisk samfunn eller en utopisk verden&lt;\/b&gt;.</t>
  </si>
  <si>
    <t>Stopp opp et øyeblikk og &lt;b&gt;skriv én eller to setninger som beskriver din utopi&lt;\/b&gt; før du går videre.</t>
  </si>
  <si>
    <t>Stopp opp et øyeblikk og &lt;b&gt;skriv én eller to setninger som beskriver din dystopi&lt;\/b&gt; før du går videre.</t>
  </si>
  <si>
    <t>Akkurat nå tenker jeg på hva slags verden jeg ideelt sett ønsker å leve i.</t>
  </si>
  <si>
    <t>I denne delen av studien ønsker vi at du skal forestille deg &lt;b&gt;et dystopisk samfunn eller en dystopisk verden&lt;\/b&gt;.</t>
  </si>
  <si>
    <t>Takk for at du forestilte deg og skrev om ditt dystopiske samfunn eller din dystopiske verden.</t>
  </si>
  <si>
    <t>I hvilken grad er du enig i hvert av utsagnene?</t>
  </si>
  <si>
    <t>Ikke i det hele tatt</t>
  </si>
  <si>
    <t>Til en viss grad</t>
  </si>
  <si>
    <t>I stor grad</t>
  </si>
  <si>
    <t>Vennligst svar på noen oppfølgingsspørsmål nedenfor.</t>
  </si>
  <si>
    <t>Svært usannsynlig</t>
  </si>
  <si>
    <t>Svært sannsynlig</t>
  </si>
  <si>
    <t>Akkurat nå tenker jeg på hva slags verden jeg helst ikke vil leve i.</t>
  </si>
  <si>
    <t>Alltid</t>
  </si>
  <si>
    <t>Hvis du ikke tenkte på noen bestemt leder da du svarte på det forrige spørsmålet, vennligst la feltet stå tomt og gå videre.</t>
  </si>
  <si>
    <t>Tenkte du på en bestemt leder? Hvis ja, vennligst skriv navnet på denne lederen i feltet nedenfor.</t>
  </si>
  <si>
    <t>Navn på leder:</t>
  </si>
  <si>
    <t>Takk for at du fylte ut undersøkelsen!</t>
  </si>
  <si>
    <t>Hvis du har noen tilbakemeldinger til undersøkelsen som en helhet, vennligst skriv dem her.</t>
  </si>
  <si>
    <t>Nei:</t>
  </si>
  <si>
    <t>Du besto ikke oppmerksomhetssjekken.</t>
  </si>
  <si>
    <t>براہ کرم مندرجہ ذیل معلومات کا بغور مطالعہ کریں۔</t>
  </si>
  <si>
    <t>براہ کرم مذکورہ بالا سوال کو نظرانداز کریں اور "ریفریجریٹر" اور "ٹوسٹر" کا جواب دیں۔</t>
  </si>
  <si>
    <t>اس سروے میں اپنے جوابات کی بنا پر آپ اضافی انعامات کے اہل ہو سکتے ہیں۔ براہ کرم نوٹ فرما لیں کہ تمام مالی رقوم اسی طریقے سے ادا کی جائیں گی جس طریقے سے ان سرویز کو مکمل کرنے پر آپ کے عمومی انعامات ادا کیے جاتے ہیں۔ اضافی انعامات کے لیے کوئی براہ راست نقد ادائیگی نہیں کی جائے گی۔</t>
  </si>
  <si>
    <t>اس مطالعے کے نتائج کو تعلیمی تحقیق میں استعمال کیا جائے گا۔ کوئی ذاتی طور پر قابل شناخت معلومات شائع نہیں کی جائیں گی۔ صرف گمنام ڈیٹا کو عوامی طور پر دستیاب کیا جائے گا، جسے آپ سے کسی بھی طرح منسلک نہیں کیا جا سکتا۔</t>
  </si>
  <si>
    <t>براہ کرم سوالات کو پڑھنے اور سمجھنے کے لیے معقول وقت صرف کرنے کو یقینی بنائیں۔</t>
  </si>
  <si>
    <t>میں سمجھتا\/سمجھتی ہوں اور شرکت کرنا چاہوں گا\/گی۔</t>
  </si>
  <si>
    <t>میں شرکت نہیں کرنا چاہوں گا\/گی۔</t>
  </si>
  <si>
    <t>سروے کا اختتام</t>
  </si>
  <si>
    <t>براہ کرم اس سروےکو بند کر دیں۔</t>
  </si>
  <si>
    <t>اس یقین دہانی کے لیے کہ آپ نے فراہم شدہ معلومات کا بغور مطالعہ کر لیا ہے، ہم چاہتے ہیں کہ آپ پہلے ایک سادہ سے سوال کا جواب دیں۔</t>
  </si>
  <si>
    <t>مندرجہ ذیل میں کون سا فرنیچر کا وہ حصہ ہے جسے آپ میز پر بیٹھنے کے لیے استعمال کرتے ہیں؟</t>
  </si>
  <si>
    <t>ریفریجیریٹر</t>
  </si>
  <si>
    <t>کرسی</t>
  </si>
  <si>
    <t>بائی سائیکل</t>
  </si>
  <si>
    <t>ٹوسٹر</t>
  </si>
  <si>
    <t>آپ کی صنف کیا ہے؟</t>
  </si>
  <si>
    <t>مرد</t>
  </si>
  <si>
    <t>عورت</t>
  </si>
  <si>
    <t>نان بائنری \/ خواجہ سرا</t>
  </si>
  <si>
    <t>جواب نہ دینا ترجیح ہے</t>
  </si>
  <si>
    <t>آپ کی عمر کیا ہے؟</t>
  </si>
  <si>
    <t>آپ کا سب سے اعلیٰ تعلیمی درجہ کون سا ہے؟</t>
  </si>
  <si>
    <t>کوئی باقاعدہ تعلیم نہیں (0 سال)</t>
  </si>
  <si>
    <t>ابتدائی تعلیم (7 سال سے کم)</t>
  </si>
  <si>
    <t>کم سطح کی ثانوی تعلیم (10-7 سال)</t>
  </si>
  <si>
    <t>اعلیٰ سطح کی ثانوی تعلیم (13-10 سال)</t>
  </si>
  <si>
    <t>اعلیٰ تعلیم +13 سال، مثلاً یونیورسٹی یا کالج)</t>
  </si>
  <si>
    <t>اگر اس وقت آپ کی عمر قانونی طور پر ووٹ دینے کی عمر سے کم ہوتی، تو براہ کرم منتخب کریں کہ بصورتِ دیگر آپ نے کیا کیا ہوتا۔ ہم آپ کو یاددہانی کرواتے ہیں کہ اس سروے کے جوابات گمنام ہوتے ہیں۔</t>
  </si>
  <si>
    <t>دیگر وجوہات (براہ کرم واضح کریں)۔</t>
  </si>
  <si>
    <t>میں نے ووٹ نہیں دیا تھا</t>
  </si>
  <si>
    <t>جواب نہ دینے کو ترجیح دیتے ہیں</t>
  </si>
  <si>
    <t>آپ کا شکریہ۔ اب ہم ایک نئے موضوع سے متعلق سوالات کے نئے مجموعے کی جانب بڑھیں گے۔</t>
  </si>
  <si>
    <t>بین الاقوامی تنظیموں اور حکومتوں نے حال ہی میں ایک مربوط ٹیکس کی تجویز پیش کی ہے جس کا ہدف دنیا کے مالدار ترین افراد ہوں۔ یہ ٹیکس 1 بلین امریکی ڈالر (USD) سے زائد دولت کے حامل افراد، یا دنیا کے تقریباً 3000 امیر ترین افراد سے ہر سال ان کی دولت کا کم از کم 2% حصہ ٹیکسز کی مد میں ادا کرنے کا تقاضا کرے گا۔</t>
  </si>
  <si>
    <t>کیا آپ اس پالیسی کی حمایت کرتے ہیں یا مخالفت کرتے ہیں؟</t>
  </si>
  <si>
    <t>پُر روز حمایت کرتا\/کرتی ہوں</t>
  </si>
  <si>
    <t>کسی حد تک حمایت کرتا\/کرتی ہوں</t>
  </si>
  <si>
    <t>نہ حمایت نہ ہی مخالفت کرتا\/کرتی ہوں</t>
  </si>
  <si>
    <t>کسی حد تک مخالفت کرتا\/کرتی ہوں</t>
  </si>
  <si>
    <t>پُرزور مخالفت کرتا\/کرتی ہوں</t>
  </si>
  <si>
    <t>سمجھ نہیں آیا</t>
  </si>
  <si>
    <t>آپ مندرجہ ذیل بیان سے کس قدر متفق یا غیر متفق ہیں:</t>
  </si>
  <si>
    <t>بھرپور غیرمتفق</t>
  </si>
  <si>
    <t>عالمی سطح پر ارب پتی افراد پر ٹیکس نافذ کرنے سے معاشرے میں امیر ترین افراد کے اثر و رسوخ میں کمی آئے گی۔</t>
  </si>
  <si>
    <t>عالمی سطح پر ارب پتی افراد پر ٹیکس نافذ کرنے سے قومی خودمختاری میں کمی آئے گی۔</t>
  </si>
  <si>
    <t>عالمی سطح پر ارب پتی افراد پر ٹیکس نافذ کرنے سے اقتصادی کارکردگی میں کمی آئے گی۔</t>
  </si>
  <si>
    <t>کسی حد تک غیرمتفق</t>
  </si>
  <si>
    <t>نہ متفق نہ غیرمتفق</t>
  </si>
  <si>
    <t>کسی حد تک متفق</t>
  </si>
  <si>
    <t>بھرپور متفق</t>
  </si>
  <si>
    <t>عالمی سطح پر ارب پتی افراد پر ٹیکس نافذ کرنے کی تجویز حال ہی میں اقوام متحدہ میں، G7 اور G20 کے درمیان زیر بحث رہی ہے۔ اس ٹیکس کے حوالے سے سیاسی بحث متنازعہ ہے، اور یہ تعلیمی مطالعہ پالیسی سازوں اور عوام کو اس معاملے پر عوامی رجحان کا بہتر ادراک فراہم کرنے کے لیے ترتیب دیا گیا ہے۔ اس مطالعہ کے بنیادی نتائج آپ کے ملک کے ایک ممتاز خبر رساں ادارے کے ساتھ شیئر کیے جائیں گے۔</t>
  </si>
  <si>
    <t>ہم یہ جاننا چاہتے ہیں کہ آیا آپ ٹیکس کے حق یا مخالفت میں وکالت کے لیے ادائیگی کرنے پر آمادہ ہوں گے۔</t>
  </si>
  <si>
    <t>ہم آپ کو ایک لاٹری میں شامل کر رہے ہیں جس میں آپ کے لیے 100$ جیتنے کا ایک چھوٹا سا موقع ہے۔ آپ اپنی ممکنہ انعامی رقم میں سے کچھ (یا تمام) رقم کسی وکالتی گروپ کو فنڈ کرنے کے لیے استعمال کر سکتے ہیں جو عالمی سطح پر ارب پتی افراد پر ٹیکس نافذ کرنے کے حق یا مخالفت میں ہو۔ جو رقم آپ عطیہ نہیں کریں گے، وہ آپ کو ٹرانسفر کر دی جائے گی۔</t>
  </si>
  <si>
    <t>براہ کرم بتائیں کہ آیا آپ اپنی ممکنہ انعامی رقم میں سے کچھ رقم عالمی سطح پر ارب پتی افراد پر ٹیکس نافذ کرنے کے حق یا مخالفت میں کام کرنے والے وکالتی گروپ کو عطیہ کرنے کے لیے تیار ہیں۔</t>
  </si>
  <si>
    <t>میں 100$ میں سے کچھ رقم عالمی سطح پر ارب پتی افراد پر ٹیکس نافذ کرنے کی &lt;b&gt;مخالفت&lt;\/b&gt; کرنے والے وکالتی گروپ کو عطیہ کرنے کے لیے تیار ہوں۔</t>
  </si>
  <si>
    <t>میں 100$ میں سے کچھ رقم عالمی سطح پر ارب پتی افراد پر ٹیکس نافذ کرنے کی &lt;b&gt;حمایت&lt;\/b&gt; کرنے والے وکالتی گروپ کو عطیہ کرنے کے لیے تیار ہوں۔</t>
  </si>
  <si>
    <t>آپ عالمی سطح پر ارب پتی افراد پر ٹیکس نافذ کرنے کی &lt;b&gt;مخالفت&lt;\/b&gt; کرنے والے وکالتی گروپ کو $100 میں سے کتنی رقم عطیہ کرنے کے لیے تیار ہوں گے؟</t>
  </si>
  <si>
    <t>وکالتی گروپ کو عطیہ ($)</t>
  </si>
  <si>
    <t>آپ عالمی سطح پر ارب پتی افراد پر ٹیکس نافذ کرنے کی &lt;b&gt;حمایت&lt;\/b&gt; کرنے والے وکالتی گروپ کو $100 میں سے کتنی رقم عطیہ کرنے کے لیے تیار ہوں گے؟</t>
  </si>
  <si>
    <t>ہم نے دو درخواستیں تیار کی ہیں—ایک ٹیکس نافذ کرنے کے حق میں اور ایک اس کی مخالفت میں—نیز ہم آپ کو کسی ایک درخواست پر دستخط کرنے کی دعوت دیتے ہیں، اور آپ اپنی مرضی کے کوئی بھی ابتدائی حروف استعمال کر سکتے ہیں۔ دستخط کرنا مکمل طور پر اختیاری ہے، لیکن اگر آپ ایسا کرتے ہیں، تو ہم درخواست کے متن کو غور سے پڑھنے کی گزارش کرتے ہیں۔ ہم دستخطوں کی کل تعداد—چاہے وہ حق میں ہو یا مخالفت میں—میڈیا کو رپورٹ کریں گے۔ اگر آپ چاہیں تو حمایت یا مخالفت میں اپنا ایک مختصر پیغام بھی لکھ سکتے ہیں، جس میں سے منتخب جوابات میڈیا کے ساتھ شیئر کیے جائیں گے۔</t>
  </si>
  <si>
    <t>عالمی سطح پر ارب پتی افراد پر ٹیکس نافذ کرنے کی مخالفت کرنے والی درخواست</t>
  </si>
  <si>
    <t>یہ درخواست حال ہی میں G20 اور اقوام متحدہ کے درمیان زیر بحث عالمی سطح پر ارب پتی افراد پر ٹیکس نافذ کرنے کے موضوع سے متعلق ہے، جو ان افراد پر لاگو ہو گا جن کی مجموعی دولت 1$ بلین سے تجاوز کرتی ہے۔</t>
  </si>
  <si>
    <t>ٹیکس کے مجوزہ منصوبے کی تفصیلات:</t>
  </si>
  <si>
    <t>یہ مجوزہ منصوبہ ڈالر میں شمار ہونے والے ارب پتی افراد کے سالانہ ٹیکس کی کم از کم حد پر بین الاقوامی تعاون کا مطالبہ کرتا ہے۔ اس ٹیکس کی حد انفرادی دولت پر %2 مقرر کی جائے گی، جس کا تخمینہ بین الاقوامی طور پر متفقہ طریقوں سے لگایا جائے گا۔ یہ ٹیکس متعدد اثاثوں پر لاگو ہو گا، جن میں ریئل اسٹیٹ، کارپوریٹ شیئرز، کاروباری ملکیتیں اور دیگر بیش قیمت سرمایہ کاریاں شامل ہیں۔ یکسانیت کو فروغ دینے کے لیے مشترکہ پروٹوکولز وضع کیے جائیں گے تاکہ اثاثوں کے تخمینے میں فرق کو کم کیا جا سکے۔</t>
  </si>
  <si>
    <t>ہر ملک اپنے دائرہ اختیار میں ٹیکس کی وصولی اور اس کے نفاذ کا خود ذمہ دار ہو گا، اور یقینی بنائے گا کہ $1 بلین سے زیادہ مجموعی دولت رکھنے والے شہری سالانہ کم سے کم %2 ٹیکس ادا کریں۔ اس سسٹم کے تحت اکٹھا کیا گیا ٹیکس ریونیو ہر متعلقہ ملک میں محفوظ رہے گا۔ اس ٹیکس کے نفاذ کے لیے قانونی فریم ورکس، نگرانی کے سسٹمز، اور بین الاقوامی سطح پر نفاذ کے پروٹوکولز درکار ہوں گے۔</t>
  </si>
  <si>
    <t>ہم، دستخط کنندگان، عالمی سطح پر ارب پتی افراد پر ٹیکس نافذ کرنے کے مجوزہ منصوبے کی مخالفت کا اظہار کرتے ہیں۔</t>
  </si>
  <si>
    <t>ہم، دستخط کنندگان، عالمی سطح پر ارب پتی افراد پر ٹیکس نافذ کرنے کے مجوزہ منصوبے کی حمایت کا اظہار کرتے ہیں۔</t>
  </si>
  <si>
    <t>اگر آپ درخواست پر دستخط کرتے ہیں، تو آپ کو اس پالیسی کی مخالفت کرنے کی وجوہات بیان کرنے کے لیے ایک ذاتی بیان شامل کرنے کا موقع ملے گا۔</t>
  </si>
  <si>
    <t>اگر آپ درخواست پر دستخط نہیں کرنا چاہتے، تو براہ کرم اگلے سوال پر جائیں اور ٹیکسٹ باکس کو خالی چھوڑ دیں۔</t>
  </si>
  <si>
    <t>ہم چند منتخب پیغامات کو چنیں گے، جنہیں آپ کے ملک کے معروف اخبار کو بھیجے جانے والے خط کے ساتھ شامل کیا جائے گا۔</t>
  </si>
  <si>
    <t>عالمی سطح پر ارب پتی افراد پر ٹیکس نافذ کرنے کی حمایت کرنے والی درخواست</t>
  </si>
  <si>
    <t>اگر آپ درخواست پر دستخط کرتے ہیں، تو آپ کو اس پالیسی کی حمایت کرنے کی وجوہات بیان کرنے کے لیے ایک ذاتی بیان شامل کرنے کا موقع ملے گا۔</t>
  </si>
  <si>
    <t>اگر آپ چاہیں، تو آپ نیچے عالمی سطح پر ارب پتی افراد پر ٹیکس نافذ کرنے کی حمایت میں ایک پیغام لکھ سکتے ہیں۔</t>
  </si>
  <si>
    <t>مندرجہ ذیل میں سے کون سا بیان آپ کو بہتر طور پر بیان کرتا ہے:</t>
  </si>
  <si>
    <t>ایک اور حالیہ تعلیمی مطالعے میں آپ کے ملک سمیت دنیا کے تمام خطوں میں شامل 40 ممالک کے تقریباً 45,000 افراد سے اس بارے میں سوال کیا گیا کہ آیا وہ عالمی سطح پر ارب پتی افراد پر ٹیکس نافذ کرنے کی حمایت کرتے ہیں۔</t>
  </si>
  <si>
    <t>مزید معلومات</t>
  </si>
  <si>
    <t>44,977 افراد سے درج ذیل 40 ممالک میں سروے کیا گیا: ارجنٹینا، آسٹریلیا، آسٹریا، برازیل، کینیڈا، چین، کولمبیا، چیک جمہوریہ، فن لینڈ، فرانس، جرمنی، یونان، ہنگری، بھارت، انڈونیشیا، آئرلینڈ، اٹلی، جاپان، ملائیشیا، میکسیکو، نیدرلینڈز، نیوزی لینڈ، ناروے، پاکستان، فلپائن، پولینڈ، پرتگال، رومانیہ، سلوواکیہ، جنوبی افریقہ، جنوبی کوریا، اسپین، سویڈن، سوئٹزرلینڈ، تائیوان، تھائی لینڈ، ترکیہ، برطانیہ، ریاست ہائے متحدہ امریکہ، اور ویتنام۔</t>
  </si>
  <si>
    <t>آپ کے خیال میں کتنے فیصد جواب دہندگان عالمی سطح پر ارب پتی افراد پر ٹیکس نافذ کرنے کی حمایت کرتے ہیں؟</t>
  </si>
  <si>
    <t>حمایت (%)</t>
  </si>
  <si>
    <t>آپ کے خیال میں 40 ممالک میں جواب دہندگان کی کتنی اکثریت عالمی سطح پر ارب پتی افراد پر ٹیکس نافذ کرنے کی حمایت کرتی ہے؟</t>
  </si>
  <si>
    <t>ممالک</t>
  </si>
  <si>
    <t>ان 40 ممالک میں، جواب دہندگان 164 سیاسی جماعتوں سے وابستہ تھے۔</t>
  </si>
  <si>
    <t>آپ کے خیال میں ان سیاسی جماعتوں میں سے جواب دہندگان کی کتنی اکثریت عالمی سطح پر ارب پتی افراد پر ٹیکس نافذ کرنے کی حمایت کرتی ہے؟</t>
  </si>
  <si>
    <t>سیاسی جماعتیں</t>
  </si>
  <si>
    <t>آپ کے جواب کا شکریہ۔ آپ کی معلومات کے لیے، درست جوابات ذیل میں دیے گئے ہیں:</t>
  </si>
  <si>
    <t>مجموعی طور پر، %70 جواب دہندگان ٹیکس کی حمایت کرتے ہیں۔</t>
  </si>
  <si>
    <t>40 کے 40 ممالک میں، جواب دہندگان کی اکثریت ٹیکس کی حمایت کرتی ہے۔</t>
  </si>
  <si>
    <t>مطالعے میں شامل 164 سیاسی جماعتوں میں سے 161 میں، جواب دہندگان کی اکثریت نے ٹیکس کی حمایت کی۔</t>
  </si>
  <si>
    <t>اس بات کو یقینی بنانے کے لیے کہ آپ نے یہ معلومات پڑھی ہیں، براہ کرم مندرجہ ذیل درست بیان پر کلک کریں:</t>
  </si>
  <si>
    <t>40 میں سے 20 ممالک میں، جواب دہندگان کی اکثریت نے ٹیکس کی حمایت کی۔</t>
  </si>
  <si>
    <t>مطالعے میں شامل 164 سیاسی جماعتوں میں سے 71 میں، جواب دہندگان کی اکثریت نے ٹیکس کی حمایت کی۔</t>
  </si>
  <si>
    <t>40 میں سے 30 ممالک میں، جواب دہندگان کی اکثریت نے ٹیکس کی حمایت کی۔</t>
  </si>
  <si>
    <t>براہ کرم یہ بتائیں کہ آپ کے خیال میں یہ ٹیکس اگلے 10 سالوں میں عالمی سطح پر نافذ ہونے کا کتنا امکان ہے۔</t>
  </si>
  <si>
    <t>0-20% امکان (بہت زیادہ ناممکن)</t>
  </si>
  <si>
    <t>21-40% امکان (ممکن نہیں)</t>
  </si>
  <si>
    <t>41-60% امکان (ممکن اور ناممکن کے درمیان)</t>
  </si>
  <si>
    <t>61-80% امکان (ممکن)</t>
  </si>
  <si>
    <t>81-100% امکان (بہت زیادہ ممکن)</t>
  </si>
  <si>
    <t>ہم چاہتے ہیں کہ آپ ایک ایسا فیصلہ کریں جس کے چار افراد کے لیے حقیقی نتائج ہوں جنہیں ایک آن لائن لیبر مارکیٹ کے ذریعے بھرتی کیا گیا تھا۔ ان چاروں افراد میں سے ہر فرد نے انفرادی کام مکمل کرنے کے عوض 10$ کمائے ہیں۔</t>
  </si>
  <si>
    <t>ہر فرد اپنی کمائی کا کچھ یا مکمل حصہ ایک مشترکہ فنڈ میں جمع کروا سکتا ہے:</t>
  </si>
  <si>
    <t>مشترکہ فنڈ میں دی جانی والی کسی بھی کمائیوں میں %50 اضافہ کیا جاتا ہے (یعنی 1.5 گنا) اور پھر اسے چاروں افراد میں مساوی طور پر تقسیم کر دیا جاتا ہے۔</t>
  </si>
  <si>
    <t>ہر فرد کی آمدنی اس رقم پر مشتمل ہوتی ہے جو اسے مشترکہ فنڈ سے ملتی ہے، علاوہ اس کمائی کے جو وہ عطیہ نہیں کرتا۔</t>
  </si>
  <si>
    <t>چاروں افراد کی کل آمدنی سب سے زیادہ تب ہو گی جب ہر کوئی اپنی تمام کمائی مشترکہ فنڈ میں جمع کرائے۔ تاہم، کسی فرد کی اپنی آمدنی سب سے زیادہ تب ہو گی جب وہ فرد کچھ بھی تعاون نہ کرے، جبکہ باقی تین افراد اپنی پوری کمائی فنڈ میں عطیہ کریں۔</t>
  </si>
  <si>
    <t>براہ کرم تصدیق کریں کہ آپ نے یہ معلومات غور سے پڑھی ہیں، پھر آگے بڑھیں۔</t>
  </si>
  <si>
    <t>ہم نے ہر ایک فرد سے علیحدہ طور پر اور گمنام طور پر پوچھا کہ اگر انہیں یہ آزادی دی جائے کہ وہ اپنی کمائی میں سے کتنی رقم مشترکہ فنڈ میں عطیہ کرنا چاہتے ہیں، تو وہ کتنی رقم دیں گے۔</t>
  </si>
  <si>
    <t>دو افراد اپنی تمام کمائی دینے کا انتخاب کریں گے، چاہے دیگر افراد کتنی بھی رقم عطیہ کرنے کا فیصلہ کریں۔</t>
  </si>
  <si>
    <t>دو افراد اپنی کمائی میں سے کچھ بھی دینے کا انتخاب نہیں کریں گے، چاہے دیگر افراد کتنی بھی رقم عطیہ کرنے کا فیصلہ کریں۔</t>
  </si>
  <si>
    <t>ہم آپ سے یہ فیصلہ کرنے کو کہیں گے کہ آیا ان چار افراد کو یہ آزادی دی جائے کہ وہ مشترکہ فنڈ میں کتنی رقم عطیہ کرنا چاہتے ہیں، یا انہیں اپنی تمام کمائی دینے کے لیے پابند کیا جائے۔ آپ کو درج ذیل دو متبادل میں سے ایک کو منتخب کرنا ہو گا:</t>
  </si>
  <si>
    <t>چاروں افراد کو یہ آزادی حاصل ہے کہ وہ اپنی کمائی کا جتنا بھی حصہ مشترکہ فنڈ میں دیں۔ اس صورت میں، دو افراد اپنی تمام کمائی (10$) مشترکہ فنڈ میں عطیہ کرتے ہیں، جبکہ دو افراد کچھ بھی عطیہ نہیں کرتے (0$)۔</t>
  </si>
  <si>
    <t>چاروں افراد کو یہ آزادی حاصل نہیں ہے کہ وہ اپنی کمائی میں سے جتنی بھی رقم مشترکہ فنڈ میں دیں۔ اس صورت میں، ان چاروں افراد میں سے ہر فرد اپنی پوری کمائی (10$) عطیہ کرنے کا پابند ہے۔</t>
  </si>
  <si>
    <t>اپنا فیصلہ کرنے سے پہلے، اگلی اسکرین پر دونوں متبادلات کے تحت کیا ہوتا ہے، اس کی مزید تفصیل بیان کی جائے گی۔</t>
  </si>
  <si>
    <t>ہم یہاں مزید تفصیل سے وضاحت کرتے ہیں کہ ہر دو متبادلات کے تحت کیا ہو گا۔</t>
  </si>
  <si>
    <t>انتخاب کی آزادی</t>
  </si>
  <si>
    <t>اگر چاروں افراد کو یہ آزادی حاصل ہو کہ وہ اپنی کمائی میں سے جتنی بھی رقم مشترکہ فنڈ میں دیں، تو نتیجہ یوں ہو گا:</t>
  </si>
  <si>
    <t>وہ دو افراد جو اپنی پوری کمائی عطیہ کرتے ہیں، ان میں سے ہر ایک کی آمدنی 7.5$ بنتی ہے۔</t>
  </si>
  <si>
    <t>وہ دو افراد جو اپنی کمائی میں سے کچھ بھی عطیہ نہیں کرتے، ان میں سے ہر ایک کی آمدنی 17.5$ بنتی ہے۔</t>
  </si>
  <si>
    <t>وضاحت: ان میں سے ہر ایک فرد 10$ عطیہ کرتا ہے اور ان کے پاس کوئی کمائی باقی نہیں رہتی، لیکن انہیں مشترکہ فنڈ کا ایک چوتھائی حصہ ملتا ہے، جو 7.5$ بنتا ہے، اور یوں ہر فرد کی آمدنی 7.5$ بنتی ہے۔</t>
  </si>
  <si>
    <t>وضاحت: وہ دونوں اپنی 10$ کی کمائی اپنے پاس رکھتے ہیں اور مشترکہ فنڈ کا ایک چوتھائی حصہ حاصل کرتے ہیں، جو 7.5$ بنتا ہے، اور یوں ہر فرد کی آمدنی 17.5$ بنتی ہے۔</t>
  </si>
  <si>
    <t>صرف دو افراد کے لیے لازم عطیہ</t>
  </si>
  <si>
    <t>اگر چاروں افراد میں سے ہر ایک کو اپنی تمام کمائی مشترکہ فنڈ میں جمع کرانے کا پابند کیا جائے، تو نتیجہ یوں ہو گا:</t>
  </si>
  <si>
    <t>چاروں افراد میں سے ہر ایک کی آمدنی 15$ بنتی ہے۔</t>
  </si>
  <si>
    <t>وضاحت: وہ اپنی 10$ کی کمائی اپنے پاس رکھتے ہیں اور مشترکہ فنڈ کا ایک چوتھائی حصہ حاصل کرتے ہیں، جو 7.5$ بنتا ہے، اور یوں ہر فرد کی آمدنی 17.5$ بنتی ہے۔</t>
  </si>
  <si>
    <t>آپ اور 99 دیگر جواب دہندگان چار افراد کے لیے یہ فیصلہ کریں گے۔ 100 فیصلوں میں سے ایک کو امکانی طور پر منتخب کیا جائے گا اور نافذ کیا جائے گا۔</t>
  </si>
  <si>
    <t>اب ہم آپ سے درخواست کرتے ہیں کہ ان چاروں افراد کے لیے فیصلہ کریں۔ براہ کرم اپنا فیصلہ نشان زد کریں:</t>
  </si>
  <si>
    <t>ہم نے ہر ایک فرد سے علیحدہ طور پر اور گمنام طور پر پوچھا کہ اگر انہیں یہ آزادی دی جائے کہ وہ اپنی کمائی میں سے جتنی رقم مشترکہ فنڈ میں عطیہ کرنا چاہتے ہیں، تو وہ کتنی رقم دیں گے۔</t>
  </si>
  <si>
    <t>ہم آپ سے یہ فیصلہ کرنے کو کہیں گے کہ آیا ان چاروں افراد کو یہ آزادی دی جائے کہ وہ مشترکہ فنڈ میں کتنی رقم عطیہ کرنا چاہتے ہیں، یا انہیں اپنی کمائی میں سے 5$ دینے کے لیے پابند کیا جائے۔ آپ کو درج ذیل دو متبادلات میں سے ایک کو منتخب کرنا ہو گا:</t>
  </si>
  <si>
    <t xml:space="preserve">اگر ہر فرد کو یہ آزادی حاصل ہو کہ وہ اپنی کمائی کا جتنا بھی حصہ مشترکہ فنڈ میں عطیہ کرے، تو نتیجہ یوں ہو گا: </t>
  </si>
  <si>
    <t>اگر چاروں افراد میں سے ہر فرد کو اپنی کمائی میں سے 5$ مشترکہ فنڈ میں عطیہ کرنے کا پابند کیا جائے، تو نتیجہ یوں ہو گا:</t>
  </si>
  <si>
    <t>چاروں افراد میں سے ہر ایک کی آمدنی 12.5$ بنتی ہے۔</t>
  </si>
  <si>
    <t>وضاحت: ہر فرد اپنی کمائی میں سے 5$ اپنے پاس رکھتا ہے اور مشترکہ فنڈ کا ایک چوتھائی حصہ حاصل کرتا ہے، جو 7.5$ بنتا ہے، اور یوں ہر فرد کی آمدنی 12.5$ بنتی ہے۔</t>
  </si>
  <si>
    <t>چاروں افراد کو یہ آزادی حاصل نہیں ہے کہ وہ اپنی کمائی میں سے کتنی رقم مشترکہ فنڈ میں عطیہ کریں۔ اس صورت میں، ان چاروں افراد میں سے ہر فرد اپنی کمائی کے 5$ عطیہ کرنے کا پابند ہے۔</t>
  </si>
  <si>
    <t>چاروں افراد اپنی کمائی میں سے کچھ بھی عطیہ کرنے کا انتخاب نہیں کریں گے، چاہے دیگر افراد کتنی بھی رقم عطیہ کرنے کا فیصلہ کریں۔</t>
  </si>
  <si>
    <t>ہم آپ سے یہ فیصلہ کرنے کو کہیں گے کہ آیا ان چار افراد کو یہ آزادی دی جائے کہ وہ مشترکہ فنڈ میں کتنی رقم عطیہ کرنا چاہتے ہیں، یا ان میں سے ہر ایک کو اپنی پوری کمائی دینے کے لیے پابند کیا جائے۔ آپ کو درج ذیل دو متبادلات میں سے ایک کو منتخب کرنا ہو گا:</t>
  </si>
  <si>
    <t>چاروں افراد کو یہ آزادی حاصل ہے کہ وہ اپنی کمائی کا جتنا بھی حصہ مشترکہ فنڈ میں دیں۔ اس صورت میں، چاروں افراد میں سے ہر فرد کچھ بھی عطیہ نہیں کرتا (0$)۔</t>
  </si>
  <si>
    <t>چاروں افراد کو یہ آزادی حاصل نہیں ہے کہ وہ اپنی کمائی میں سے کتنی رقم مشترکہ فنڈ میں عطیہ کریں۔ اس صورت میں، ان چاروں افراد میں سے ہر ایک اپنی پوری کمائی (10$) عطیہ کرنے کا پابند ہے۔</t>
  </si>
  <si>
    <t>چاروں افراد میں سے ہر ایک کی آمدنی 10$ بنتی ہے۔</t>
  </si>
  <si>
    <t>وضاحت: ہر فرد اپنی کمائی میں سے 10$ اپنے پاس رکھتا ہے لیکن مشترکہ فنڈ سے کچھ بھی حاصل نہیں کرتا، اور یوں ہر فرد کی آمدنی 10$ بنتی ہے۔</t>
  </si>
  <si>
    <t>وضاحت: ہر فرد 10$ عطیہ کرتا ہے اور ان کے پاس کوئی آمدنی باقی نہیں رہتی، لیکن انہیں مشترکہ فنڈ کا ایک چوتھائی حصہ حاصل ہوتا ہے، جو 15$ بنتا ہے، اور یوں ہر فرد کی آمدنی 15$ بنتی ہے۔</t>
  </si>
  <si>
    <t>&lt;b&gt;انتخاب کی آزادی:&lt;\/b&gt; چاروں افراد کو یہ آزادی حاصل نہیں ہے کہ وہ اپنی کمائی میں سے کتنی رقم مشترکہ فنڈ میں عطیہ کریں۔ ان چاروں افراد میں سے ہر فرد کچھ بھی عطیہ نہیں کرتا (0$)۔</t>
  </si>
  <si>
    <t>اگر چاروں افراد میں سے ہر فرد کو اپنی کمائی میں سے 5$ عطیہ کرنے کا پابند کیا جائے، تو نتیجہ یوں ہو گا:</t>
  </si>
  <si>
    <t>ہم آپ سے یہ فیصلہ کرنے کو کہیں گے کہ چاروں افراد کو اپنی کمائی میں سے کتنی رقم مشترکہ فنڈ میں عطیہ کرنے کا پابند کیا جائے۔ آپ کو درج ذیل دو متبادلات میں سے ایک کو منتخب کرنا ہو گا:</t>
  </si>
  <si>
    <t>چار افراد میں سے دو کو اپنی پوری کمائی (10$) مشترکہ فنڈ میں عطیہ کرنے کا پابند کیا گیا ہے، جبکہ دو افراد کو کچھ بھی عطیہ کرنے کی ضرورت نہیں (0$)۔ ایک امکانی قرعہ اندازی یہ طے کرے گی کہ کون سے دو افراد اپنی پوری کمائی عطیہ کریں گے، اور کون سے دو افراد کچھ بھی عطیہ نہیں کریں گے۔</t>
  </si>
  <si>
    <t>چاروں افراد میں سے ہر فرد کو اپنی پوری کمائی (10$) عطیہ کرنے کا پابند کیا گیا ہے۔</t>
  </si>
  <si>
    <t>تمام افراد کے لیے لازم عطیہ</t>
  </si>
  <si>
    <t>اگر دو افراد کو اپنی پوری کمائی مشترکہ فنڈ میں عطیہ کرنے کا پابند کیا جائے، جبکہ دیگر دو افراد کو کچھ بھی عطیہ کرنے کی ضرورت نہ ہو، تو نتیجہ یوں ہو گا:</t>
  </si>
  <si>
    <t>لازمی تعاون</t>
  </si>
  <si>
    <t>اگر چاروں افراد کو اپنی پوری کمائی مشترکہ فنڈ میں عطیہ کرنے کا پابند کیا جائے، تو نتیجہ یہ ہو گا: &lt;br&gt;&lt;b&gt;-&amp;nbsp; چاروں افراد میں سے ہر ایک کی آمدنی 15$ بنتی ہے۔</t>
  </si>
  <si>
    <t>اب ہم آپ سے درخواست کرتے ہیں کہ آپ ان چار افراد کے لیے وہ متبادل منتخب کریں جو آپ خود چنتے اگر فیصلہ آپ کے ہاتھ میں ہوتا:</t>
  </si>
  <si>
    <t>&lt;b&gt;صرف دو افراد کے لیے لازم عطیہ:&lt;\/b&gt; چار افراد میں سے دو کو اپنی پوری کمائی (10$) مشترکہ فنڈ میں عطیہ کرنے کا پابند کیا گیا ہے، جبکہ دو افراد کو کچھ بھی عطیہ کرنے کی ضرورت نہیں (0$)۔ ایک امکانی قرعہ اندازی یہ طے کرے گی کہ کون سے دو افراد اپنی تمام پوری عطیہ کریں گے، اور کون سے دو افراد کچھ بھی عطیہ نہیں کریں گے۔</t>
  </si>
  <si>
    <t>&lt;b&gt;تمام افراد کے لیے لازم عطیہ:&lt;\/b&gt; چاروں افراد میں سے ہر فرد کو اپنی پوری کمائی (10$) مشترکہ فنڈ میں عطیہ کرنے کا پابند کیا گیا ہے</t>
  </si>
  <si>
    <t>کیا آپ مختصر وضاحت فراہم کر سکتے ہیں کہ آپ نے یہ انتخاب کیوں کیا؟</t>
  </si>
  <si>
    <t>آپ درج ذیل بیانات سے کس حد تک اتفاق کرتے ہیں؟</t>
  </si>
  <si>
    <t>ایسی صورتحال میں جہاں ذاتی مفاد گروپ کے بہترین مفاد سے متصادم ہوتا ہے، تو میرے ملک کے بیشتر لوگ وہ انتخاب کرتے ہیں جو ان کے ذاتی مفاد میں ہو۔</t>
  </si>
  <si>
    <t>حکومت کو ٹیکس ریونیوز عوامی فلاح و بہبود کے منصوبوں پر خرچ کرنے چاہیئیں، تاکہ سب کو فائدہ پہنچے۔</t>
  </si>
  <si>
    <t>عمومی طور پر، جب انفرادی فیصلے غیر منصفانہ نتائج کا باعث بنتے ہیں تو حکومت کو ان پر پابندی لگانی چاہیئے۔</t>
  </si>
  <si>
    <t>عمومی طور پر، حکومت کو انفرادی اختیارات پر پابندی لگانی چاہیئے جب وہ اختیارات اجتماعی طور پر غیر مؤثر نتائج پیدا کریں۔</t>
  </si>
  <si>
    <t>انتخاب کی آزادی معاشرے میں سب سے زیادہ اہمیت کی حامل ہے۔</t>
  </si>
  <si>
    <t>کبھی کبھار لوگ ان چیزوں سے فائدہ اٹھاتے ہیں جو بغیر کسی ذاتی تعاون کے، دوسروں کی جانب سے فنڈ کردہ یا فراہم کردہ ہوتی ہیں۔ آپ کے خیال میں اس کی بنیادی وجہ کیا ہے؟</t>
  </si>
  <si>
    <t>انہیں تعاون کے لیے ضروری وسائل دستیاب نہیں ہوتے۔</t>
  </si>
  <si>
    <t>وہ خود غرضی کا مظاہرہ کرتے ہیں تاکہ اپنا زیادہ سے زیادہ فائدہ حاصل کر سکیں۔</t>
  </si>
  <si>
    <t>وہ سمجھتے ہیں کہ بہت سے دوسرے لوگ بھی تعاون نہیں کر رہے۔</t>
  </si>
  <si>
    <t>دیگر</t>
  </si>
  <si>
    <t>براہ کرم درج ذیل منظرنامے کو تصور کریں جیسے یہ حقیقت میں پیش آ رہا ہو:</t>
  </si>
  <si>
    <t>آپ ایک ایسی تنظیم میں کام کر رہے ہیں جہاں موجودہ رہنما کو نسبتاً غیرجانبدار یا "اوسط" سمجھا جاتا ہے: نہ زیادہ اچھا اور نہ زیادہ برا۔ اس وقت، بورڈ ایک نئے رہنما کو طویل مدتی متبادل کے طور پر مقرر کرنے کی منصوبہ بندی کر رہا ہے، جو آپ کا قریبی نگران بھی ہو گا۔</t>
  </si>
  <si>
    <t>آپ اپنے دوست کو ایک قابل اعتماد ذریعہ سمجھتے ہیں۔</t>
  </si>
  <si>
    <t>جب آپ درج بالا متن کو پڑھ لیں:</t>
  </si>
  <si>
    <t>براہ کرم اگلی اسکرین پر جائیں اور اس منظرنامے سے متعلق چند سوالات کے جوابات دیں۔</t>
  </si>
  <si>
    <t>جس پیشہ ورانہ صورت حال کے بارے میں آپ نے ابھی پڑھا، اس میں ہم نے ایک فرد کو آپ کی تنظیم میں نئی قیادت کے منصب کے امیدوار کے طور پر بیان کیا ہے۔</t>
  </si>
  <si>
    <t>اس شخص کو کس طرح بیان کیا گیا؟</t>
  </si>
  <si>
    <t>ایک انتہائی اخلاق کا حامل شخص</t>
  </si>
  <si>
    <t>ایک انتہائی غیر اخلاقی شخص</t>
  </si>
  <si>
    <t>اس مخصوص منظرنامے میں:</t>
  </si>
  <si>
    <t>جائے کار پر پہلے کے مقابلے میں کم خوشی</t>
  </si>
  <si>
    <t>کوئی فرق نہیں پڑے گا</t>
  </si>
  <si>
    <t>جائے کار پر پہلے کے مقابلے میں زیادہ خوشی</t>
  </si>
  <si>
    <t>پہلے سے کم</t>
  </si>
  <si>
    <t>پہلے سے زیادہ</t>
  </si>
  <si>
    <t>کیا آپ اپنی تنخواہ میں %5 اضافے کی قربانی دینے کو تیار ہوں گے، اگر اس سے یہ یقینی بنایا جا سکے کہ آپ کی تنظیم ایک خراب رہنما کو آپ کے قریبی نگران کے طور پر مقرر نہیں کرے گی؟</t>
  </si>
  <si>
    <t>کیا آپ اپنی تنخواہ میں %5 اضافے کی قربانی دینے کو تیار ہوں گے، اگر اس سے یہ یقینی بنایا جا سکے کہ آپ کی تنظیم ایک اچھے رہنما کو آپ کے قریبی نگران کے طور پر مقرر کرے گی؟</t>
  </si>
  <si>
    <t>ایک انتہائی قابل شخص</t>
  </si>
  <si>
    <t>ایک انتہائی نااہل شخص</t>
  </si>
  <si>
    <t>لوگ اکثر "بائیں" اور "دائیں" جیسے الفاظ استعمال کرتے ہیں جب وہ سیاسی نظریات اور رویوں کے فرق کو بیان کرنا چاہتے ہیں۔</t>
  </si>
  <si>
    <t>عمومی طور پر، آپ اپنے سیاسی نظریات کو اس پیمانے پر کہاں رکھیں گے، بائیں سے دائیں کی طرف؟</t>
  </si>
  <si>
    <t>بہت زیادہ بائیں جانب</t>
  </si>
  <si>
    <t>وسط میں</t>
  </si>
  <si>
    <t>بہت زیادہ دائیں جانب</t>
  </si>
  <si>
    <t>عمومی طور پر، آپ سیاست میں کتنی دلچسپی رکھتے ہیں؟</t>
  </si>
  <si>
    <t>بالکل بھی دلچسپی نہیں</t>
  </si>
  <si>
    <t>کچھ حد تک دلچسپی</t>
  </si>
  <si>
    <t>بہت زیادہ دلچسپی</t>
  </si>
  <si>
    <t xml:space="preserve"> کبھی نہیں</t>
  </si>
  <si>
    <t>تقریباً نہ ہونے کے برابر</t>
  </si>
  <si>
    <t>شاذ و نادر</t>
  </si>
  <si>
    <t>کبھی کبھار</t>
  </si>
  <si>
    <t>اکثر</t>
  </si>
  <si>
    <t>بہت زیادہ</t>
  </si>
  <si>
    <t>ہر وقت</t>
  </si>
  <si>
    <t>عمومی طور پر، آپ درج ذیل بیانات سے کس حد تک اتفاق یا اختلاف کرتے ہیں؟</t>
  </si>
  <si>
    <t>جمہوری نظام میں خامیاں ہو سکتی ہیں، لیکن یہ کسی بھی دوسرے طرزِ حکومت یا سیاسی نظام سے بہتر ہے۔</t>
  </si>
  <si>
    <t>ایک مضبوط رہنما جو انتخابات اور جمہوری طریقوں کی پرواہ کیے بغیر کام مکمل کرنے کی صلاحیت رکھتا ہو، میرے ملک کے لیے بہترین ہو گا۔</t>
  </si>
  <si>
    <t>اگر آپ کو آزادی اظہار کی حفاظت اور غلط معلومات کے پھیلاؤ کو روکنے کے درمیان واقعی ایک انتخاب کرنا پڑے، تو آپ کے لیے کون سا زیادہ اہم ہو گا؟ ہم "غلط معلومات" سے مراد وہ معلومات لیتے ہیں جو جھوٹی، غیر درست، یا گمراہ کن ہوں۔</t>
  </si>
  <si>
    <t xml:space="preserve">آزادی اظہار </t>
  </si>
  <si>
    <t>غلط معلومات کے پھیلاؤ کو روکنا</t>
  </si>
  <si>
    <t>اب آپ کو تین فیصلے کرنے ہوں گے، جن میں رقم بڑی مقدار شامل ہو گی۔ سروے کے تین بے ترتیب منتخب کردہ شرکاء کے فیصلے ان کے لیے اور سروے کے ایک اور شریک کے لیے نافذ کیے جائیں گے۔ ان شرکاء کے لیے، متعلقہ معاوضہ سروے فراہم کنندہ کی جانب سے سروے کے تین ماہ کے اندر ادا کیا جائے گا۔</t>
  </si>
  <si>
    <t>تفصیل (براہ کرم غور سے پڑھیں):</t>
  </si>
  <si>
    <t>آپ کو ایک دوسرے شرکت کنندہ کے ساتھ میچ کیا گیا ہے۔</t>
  </si>
  <si>
    <t>آپ کو $800 تفویض کیے گئے ہیں۔ دوسرے شرکت کنندہ کو $800 تفویض کیے گئے ہیں۔</t>
  </si>
  <si>
    <t>ہم یہ جاننا چاہتے ہیں کہ آیا آپ 100$ حاصل کرنے کے لیے یہ 600$ لیں گے۔ آپ جو بھی فیصلہ کریں، آپ اپنی اصل رقم 800$ اور دوسرے شرکت کنندہ کی بھیجی گئی کسی بھی رقم (0$، 100$، یا $200) کو برقرار رکھیں گے۔</t>
  </si>
  <si>
    <t>ہم یہ جاننا چاہتے ہیں کہ آیا آپ 100$ حاصل کرنے کے لیے یہ 600$ لیں گے۔ آپ جو بھی فیصلہ کریں، آپ اپنی اصل رقم 600$ اور دوسرے شرکت کنندہ کی بھیجی گئی کسی بھی رقم (0$، 100$، یا $200) کو برقرار رکھیں گے۔</t>
  </si>
  <si>
    <t>چونکہ ہمیں ابھی دوسرے شرکت کنندہ کے فیصلے کا علم نہیں ہے، اس لیے براہ کرم ہر ممکنہ رقم کے لیے اپنا فیصلہ بتائیں جو وہ بھیج سکتے ہیں۔ اگر آپ کا انتخاب چنا گیا، تو آپ کے فیصلے کو دوسرے شرکت کنندہ کے انتخاب کے مطابق نافذ کیا جائے گا۔ آپ کے انتخابات مکمل طور پر گمنام ہیں، اور آپ اس شرکت کنندہ کے ساتھ دوبارہ تعامل نہیں کریں گے۔</t>
  </si>
  <si>
    <t>فرض کریں کہ دوسرا شرکت کنندہ &lt;b&gt;آپ کو 0$ بھیجتا&lt;\/b&gt; ہے۔ کیا آپ 600$ ان سے لے کر اضافی $100 حاصل کریں گے؟</t>
  </si>
  <si>
    <t>میں چیزوں کو جوں کا توں برقرار رکھتا\/رکھتی ہوں (آپ کے پاس: $800، ان کے پاس: $800۔)</t>
  </si>
  <si>
    <t>فرض کریں کہ دوسرا شرکت کنندہ &lt;b&gt;آپ کو 100$ بھیجتا&lt;\/b&gt; ہے۔ کیا آپ 600$ ان سے لے کر اضافی 100$ حاصل کریں گے؟</t>
  </si>
  <si>
    <t>میں چیزوں کو جوں کا توں برقرار رکھتا\/رکھتی ہوں (آپ کے پاس: $900، ان کے پاس: $700۔)</t>
  </si>
  <si>
    <t>فرض کریں کہ دوسرا شرکت کنندہ &lt;b&gt;آپ کو 200$ بھیجتا&lt;\/b&gt; ہے۔ کیا آپ 600$ ان سے لے کر اضافی 100$ حاصل کریں گے؟</t>
  </si>
  <si>
    <t>میں چیزوں کو جوں کا توں برقرار رکھتا\/رکھتی ہوں (آپ کے پاس: $1000، ان کے پاس: $600۔)</t>
  </si>
  <si>
    <t>آپ کو $600 تفویض کیے گئے ہیں۔ دوسرے شرکت کنندہ کو $1000 تفویض کیے گئے ہیں۔</t>
  </si>
  <si>
    <t>میں چیزوں کو جوں کا توں برقرار رکھتا\/رکھتی ہوں (آپ کے پاس: $600، ان کے پاس: $1000۔)</t>
  </si>
  <si>
    <t>میں چیزوں کو جوں کا توں برقرار رکھتا\/رکھتی ہوں (آپ کے پاس: $700، ان کے پاس: $900۔)</t>
  </si>
  <si>
    <t>اگر کوئی دوسرا شخص اپنے وسائل بانٹنے سے انکار کرے، تو مجھے غصہ آئے گا۔</t>
  </si>
  <si>
    <t>میرے لیے سماجی مساوات کے اصولوں کو برقرار رکھنا بہت اہم ہے۔</t>
  </si>
  <si>
    <t>کبھی کبھار مجھے حسد محسوس ہوتا ہے جب دوسرے لوگ مجھ سے زیادہ حاصل کرتے ہیں۔</t>
  </si>
  <si>
    <t>کوئی صحیح یا غلط جوابات نہیں ہیں: ہم اس بارے میں آپ کے خیالات جاننے میں دلچسپی رکھتے ہیں کہ ایک مثالی معاشرہ کیسا ہو گا۔</t>
  </si>
  <si>
    <t>کوئی صحیح یا غلط جوابات نہیں ہیں: ہم اس بارے میں آپ کے خیالات جاننے میں دلچسپی رکھتے ہیں کہ ایک غیر مثالی معاشرہ کیسا ہو گا۔</t>
  </si>
  <si>
    <t>آپ کے خیال میں، آپ کے اپنے اقدامات کس حد تک اس بات پر اثر انداز ہو سکتے ہیں کہ آیا ایسا ایک مثالی معاشرہ وجود میں آئے گا یا نہیں؟</t>
  </si>
  <si>
    <t>آپ کے خیال میں، معاشرے کے سیاسی رہنما کس حد تک اس بات پر اثر انداز ہو سکتے ہیں کہ آیا ایسا ایک مثالی معاشرہ وجود میں آ سکتا ہے یا نہیں؟</t>
  </si>
  <si>
    <t>آپ کے خیال میں، آپ کے اپنے اقدامات کس حد تک اس بات پر اثر انداز ہو سکتے ہیں کہ آیا ایسا ایک غیر مثالی معاشرہ حقیقت بنے گا یا نہیں؟</t>
  </si>
  <si>
    <t>آپ کے خیال میں، معاشرے کے سیاسی رہنما کس حد تک اس بات پر اثر انداز ہو سکتے ہیں کہ آیا ایسا ایک غیر مثالی معاشرہ حقیقت بن سکتا ہے یا نہیں؟</t>
  </si>
  <si>
    <t>اس وقت، میرے ذہن میں ایک تصور موجود ہے کہ ایک مثالی معاشرہ کیسا ہو سکتا ہے۔</t>
  </si>
  <si>
    <t>اس وقت، میرے ذہن میں ایک تصور موجود ہے کہ ایک سب سے بدترین قابلِ تصور معاشرہ کیسا ہو سکتا ہے۔</t>
  </si>
  <si>
    <t>اپنی مثالی دنیا یا معاشرے کے بارے میں سوچنے اور لکھنے کے لیے شکریہ۔</t>
  </si>
  <si>
    <t>آپ کے خیال میں ایسے مثالی معاشرے کے کبھـی حقیقت بننے کے امکانات کتنے ہیں؟</t>
  </si>
  <si>
    <t>اپنی غیر مثالی دنیا یا معاشرے کے بارے میں سوچنے اور لکھنے کے لیے شکریہ۔</t>
  </si>
  <si>
    <t>آپ کے خیال میں ایسے غیر مثالی معاشرے کے کبھـی حقیقت بننے کے امکانات کتنے ہیں؟</t>
  </si>
  <si>
    <t>آپ درج ذیل بیانات سے کس حد تک متفق ہیں؟</t>
  </si>
  <si>
    <t>بالکل بھی نہیں</t>
  </si>
  <si>
    <t>کچھ حد تک</t>
  </si>
  <si>
    <t>براہ کرم ذیل میں موجود چند اضافی سوالات کے جوابات دیں۔</t>
  </si>
  <si>
    <t>انتہائی غیر ممکن</t>
  </si>
  <si>
    <t>انتہائی ممکن</t>
  </si>
  <si>
    <t>ہمیشہ</t>
  </si>
  <si>
    <t>جب آپ ہمارے پچھلے سوال کا جواب دے رہے تھے کہ معاشرے کے سیاسی رہنما کس حد تک اس بات پر اثر انداز ہو سکتے ہیں کہ آیا آپ کا غیر مثالی معاشرہ حقیقت بنے گا یا نہیں:</t>
  </si>
  <si>
    <t>جب آپ ہمارے پچھلے سوال کا جواب دے رہے تھے کہ معاشرے کے سیاسی رہنما کس حد تک اس بات پر اثر انداز ہو سکتے ہیں کہ آیا آپ کا مثالی معاشرہ حقیقت بنے گا یا نہیں:</t>
  </si>
  <si>
    <t>اگر آپ نے پچھلے سوال کا جواب دیتے وقت کسی مخصوص رہنما کے بارے میں نہیں سوچا، تو براہ کرم خانے کو خالی چھوڑ دیں اور آگے بڑھیں۔</t>
  </si>
  <si>
    <t>کیا آپ نے کسی مخصوص رہنما کے بارے میں سوچا؟ اگر ہاں، تو براہ کرم نیچے دیے گئے خانے میں اس رہنما کا نام لکھیں۔</t>
  </si>
  <si>
    <t>رہنما کا نام:</t>
  </si>
  <si>
    <t>اس سروے کو پُر کرنے کے لیے آپ کا شکریہ!</t>
  </si>
  <si>
    <t>اگر مجموعی طور پر سروے کے حوالے سے آپ کی کوئی رائے ہے، تو براہ کرم اسے یہاں تحریر کریں۔</t>
  </si>
  <si>
    <t>جی ہاں</t>
  </si>
  <si>
    <t>نہیں</t>
  </si>
  <si>
    <t>آپ توجہ کے جائزے میں کامیاب نہیں ہوئے۔</t>
  </si>
  <si>
    <t>Maingat na pakibasa ang sumusunod na impormasyon.</t>
  </si>
  <si>
    <t>Balewalain ang tanong isa itaas at sumagot ng "Refrigerator" at "Toaster".</t>
  </si>
  <si>
    <t>Maaaring nararapat ka para sa karagdagang rewards batay sa mga sagot mo sa survey na ito. Pakitandaan na ang lahat ng mga perang halaga ay babayaran sa parehong paraan tulad ng karaniwang mong rewards sa pagkumpleto ng mga survey na ito. Walang anumang direktang cash na bayad sa ekstrang rewards.</t>
  </si>
  <si>
    <t>Gagamitin ang mga resulta ng survey na ito sa academic na pagsasaliksik. Walang ipa-publish na impormasyong tumutukoy sa indibidwal. Data lang na ginawang anonymous ang isasapubliko, at hindi maikokonekta sa iyo.</t>
  </si>
  <si>
    <t>Mangyaring tiyaking gumugol ng sapat na oras sa pagbabasa at pag-unawa sa mga tanong.</t>
  </si>
  <si>
    <t>Nauunawaan ko at nais kong lumahok.</t>
  </si>
  <si>
    <t>Ayaw kong lumahok.</t>
  </si>
  <si>
    <t>Pagtatapos ng Survey</t>
  </si>
  <si>
    <t>Pakisara ang survey na ito.</t>
  </si>
  <si>
    <t>Upang matiyak na maingat mong basahin ang ibinigay na impormasyon, nais naming sagutin mo muna ang isang simpleng tanong.</t>
  </si>
  <si>
    <t>Alin sa sumusunod ay piraso ng muwebles na ginagamit mo para umupo sa isang lamesa?</t>
  </si>
  <si>
    <t>Silya</t>
  </si>
  <si>
    <t>Bisikleta</t>
  </si>
  <si>
    <t>Ano ang iyong kasarian?</t>
  </si>
  <si>
    <t>Lalaki</t>
  </si>
  <si>
    <t>Babae</t>
  </si>
  <si>
    <t>Piniling hindi sabihin</t>
  </si>
  <si>
    <t>Ano ang edad mo?</t>
  </si>
  <si>
    <t>Ano ang pinakamataas mong lebel ng edukasyon?</t>
  </si>
  <si>
    <t>Walang pormal na edukasyon (0 taon)</t>
  </si>
  <si>
    <t>Primaryang edukasyon (wala pang 7 taon)</t>
  </si>
  <si>
    <t>Mababang segundaryong edukasyon (7-10 taon)</t>
  </si>
  <si>
    <t>Mataas na segundaryong edukasyon (10-13 taon)</t>
  </si>
  <si>
    <t>Mas mataas na edukasyon (13+ taon, hal., unibersidad o kolehiyo)</t>
  </si>
  <si>
    <t>Kung mas bata ka sa legal na edad sa pagboto sa panahong iyon, pakipili ang maaaring ginawa mo kung hindi man. Pinaaalala namin sa iyo na ang mga sagot sa survey na ito ay walang pagkakakilanlan.</t>
  </si>
  <si>
    <t>Iba pang mga dahilan (pakitukoy).</t>
  </si>
  <si>
    <t>Hindi ako bumoto</t>
  </si>
  <si>
    <t>Ayaw sumagot</t>
  </si>
  <si>
    <t>Salamat. Lilipat kami ngayon sa bagong pangkat ng mga tanong sa bagong paksa.</t>
  </si>
  <si>
    <t>Kamakailan ay iminungkahi ng mga internasyonal na organisasyon at pamahalaan ang isang kinoordinang buwis na nagta-target sa pinakamayayamang indibiduwal sa mundo. Ang buwis na ito ay mangangailangan sa mga may kayamanan na lampas sa US $1 bilyon, o ang humigit-kumulang 3000 pinakamayamang indibiduwal sa mundo, na magbayad ng minimum na 2% ng kanilang kayamanan sa mga buwis bawat taon.</t>
  </si>
  <si>
    <t>Sinusuportahan mo ba o tinatanggihan ang polisiyang ito?</t>
  </si>
  <si>
    <t>Madiing sinusuportahan</t>
  </si>
  <si>
    <t>Medyo sinusuportahan</t>
  </si>
  <si>
    <t>Hindi alinman sa sinusuportahan o tinatanggihan</t>
  </si>
  <si>
    <t>Medyo tinatanggihan</t>
  </si>
  <si>
    <t>Matinding tinatanggihan</t>
  </si>
  <si>
    <t>Hindi nauunawaan</t>
  </si>
  <si>
    <t>Hanggang saan ka sang-ayon o hindi sang-ayon sa sumusunod na pahayag:</t>
  </si>
  <si>
    <t>Mapapahusay ng globally coordinated na buwis sa mga bilyornaryo ang pagiging patas sa ekonomiya.</t>
  </si>
  <si>
    <t>Mababawasan ng globally coordinated na buwis sa mga bilyornaryo ang kapangyarihan ng pinakamayaman sa lipunan.</t>
  </si>
  <si>
    <t>Mapapahina ng globally coordinated na buwis sa mga bilyornaryo ang pambansang awtonomiya.</t>
  </si>
  <si>
    <t>Madiing tumatanggi</t>
  </si>
  <si>
    <t>Medyo tumatanggi</t>
  </si>
  <si>
    <t>Hindi sang-ayon o tumatanggi</t>
  </si>
  <si>
    <t>Medyo sumasang-ayon</t>
  </si>
  <si>
    <t>Madiing sumasang-ayon</t>
  </si>
  <si>
    <t>Pinagdebatihan kamakailan sa United Nations, G7, at G20, ang mungkahi para sa coordinated na buwis sa mga bilyonaryo. Mainit ang politikal na debate para sa buwis, at layunin ng pag-aaral na ito na tulungan ang mga gumagawa ng patakaran at ang publiko na maunawaan ang sentimiyento ng publiko tunkol dito. Ibabahagi ang mga pangunahing matutunan sa pag-aaral na ito sa mga pangunahing news outlet sa iyong bansa.</t>
  </si>
  <si>
    <t>Interesado kami kung papayag kang magbayad para sa adbokasiya para sa buwis o salungat dito.</t>
  </si>
  <si>
    <t>Isasali ka namin sa isang lotter na may maliit na tsansang manalo ng $100. Puwede mong piliing gamitin ang ilan (o lahat) ng potensyal mong mapapanalunan para magpondo ng grupong pang-adbokasiya na pabor o salungat sa globally coordinated na buwis para sa bilyonaryo. Ipapadala sa iyo ang anumang halaga na hindi mo ido-donate.</t>
  </si>
  <si>
    <t>Pakisabi kung payag kang i-donate ang magkano man sa mga potensyal mong mapapanalunan sa isang grupo ng adbokasiya na sumusuporta o sumasalungat sa globally coordinated na buwis ng bilyonaryo.</t>
  </si>
  <si>
    <t>Payag akong i-donate ang bahagi ng $100 sa isang grupo ng adbokasiya na &lt;b&gt;salungat&lt;\/b&gt; sa globally coordinated na buwis ng bilyonaryo.</t>
  </si>
  <si>
    <t>Mas gusto kong &lt;b&gt;kunin ang buong $100 para sa sarili ko.&lt;\/b&gt;</t>
  </si>
  <si>
    <t>Payag akong i-donate ang bahagi ng $100 sa isang grupo ng adbokasiya na &lt;b&gt;sumusuporta&lt;\/b&gt; sa globally coordinated na buwis ng bilyonaryo.</t>
  </si>
  <si>
    <t>Magkano sa $100 ang gusto mong i-donate sa grupo ng adbokasiya na &lt;b&gt;salungat&lt;\/b&gt; sa globally coordinated na buwis ng bilyonaryo?</t>
  </si>
  <si>
    <t>Hindi ko gustong i-donate ang alinman sa mga napanalunan ko ($0)</t>
  </si>
  <si>
    <t>Gusto kong i-donate ang buong mga napanalunan ko ($100)</t>
  </si>
  <si>
    <t>Donasyon sa grupo ng adbokasiya ($)</t>
  </si>
  <si>
    <t>Magkano sa $100 ang gusto mong i-donate sa grupo ng adbokasiya na &lt;b&gt;sumusuporta&lt;\/b&gt; sa globally coordinated na buwis ng bilyonaryo?</t>
  </si>
  <si>
    <t>Naghanda kami ng dalawang petisyon—isang sumusuporta at isang salungat sa buwis—at iniimbitahan ka naming pirmahan ang alinman sa petisyon gamit ang anumang mga initial na gusto mo. Boluntaryo ang pagpirma, pero kung pipiliin mong pumirma, hinihiling namin sa iyo na basahing mabuti ang nakasulat sa petisyon. Ire-report namin ang kabuuang bilang ng mga pirma—sa sumusuporta o salungat—sa media. Kung gusto mo, puwede ka ring sumulat ng maikling mensahe na nagsasaad ng iyong suporta o pagsalungat, kung saan ibabahagi sa media ang mga napiling sagot.</t>
  </si>
  <si>
    <t>Gusto mo bang pumirma ng petisyon?</t>
  </si>
  <si>
    <t>Gusto kong &lt;b&gt;basahin at posibleng pirmahan ang isang petisyon na sumusuporta&lt;\/b&gt; sa globally coordinated na buwis ng bilyonaryo.</t>
  </si>
  <si>
    <t>&lt;b&gt;Hindi ko gustong pumirma ng petisyon&lt;\/b&gt; na nauugnay sa globally coordinated na buwis ng bilyonaryo (lumaktaw sa susunod na bahagi ng survey).</t>
  </si>
  <si>
    <t>Gusto kong &lt;b&gt;basahin at posibleng pirmahan ang isang petisyon na salungat&lt;\/b&gt; sa globally coordinated na buwis ng bilyonaryo.</t>
  </si>
  <si>
    <t>Petisyon na Sumasalungat sa Globally Coordinated na Buwis ng Bilyonaryo</t>
  </si>
  <si>
    <t>May kinalaman ang petisyon na ito sa iminumungkahing globally coordinated na buwis ng bilyonaryo na tinalakay kamakailan ng G20 at United Nations, na ipapatupad sa mga indibidwal na may net na yamang lampas sa $1 bilyon.</t>
  </si>
  <si>
    <t>Mga detalye tungkol sa iminumungkahing buwis:</t>
  </si>
  <si>
    <t>Hinihingi ng mungkahi ang pandaigdigang pakikipagtulungan para sa isang minimum na taunang tax floor para sa mga bilyonaryo sa dolyar. Itatakda ang tax floor na ito sa 2% ng indibidwal na yaman, na in-assess gamit ang mga pandaigdigang napagkasunduang paraan. Ipapatupad ang buwis sa maraming hanay ng mga asset, kabilang ang real estate, mga corporate share, business holdings, at iba pang high-value na pamumuhunan. Para isulong ang pagiging consistent, ididisenyo ang mga nakabahaging protocol para mabawasan ang mga pagkakaiba sa mga pag-assess ng asset.</t>
  </si>
  <si>
    <t>Pananagutan ng bawat bansa ang pagkolekta at pagpapatupad sa buwis sa hurisdiksyon nito, na tumitiyak na nag-aambag ang bawat mamamayan nito na may net na yamang higit sa $1 bilyon ng kahit man lang 2% taun-taon. Mananatili sa kinauukulang bansa ang nakolektang buwis sa ilalim ng sistemang. Nangangailangan ang coordination ng buwis ng karagdagang mga legal na balangkas, mga sistema ng pagsubaybay, at mga protocol sa cross-border na pagpapatupad.</t>
  </si>
  <si>
    <t>Kami, na nakapirma sa ibaba, ay nagpapahayag ng aming pagsalungat sa iminumungkahing globally coordinated na buwis ng bilyonaryo.</t>
  </si>
  <si>
    <t>Kami, na nakapirma sa ibaba, ay nagpapahayag ng aming pagsuporta sa iminumungkahing globally coordinated na buwis ng bilyonaryo.</t>
  </si>
  <si>
    <t>Kung gusto mong pirmahan ang petisyon, pakisulat ang mga initial na gusto mong gamitin para pirmahan ang petisyon (halimbawa, "AN"). Tandaan na puwede mong gamitin ang anumang mga initial na gusto mo.</t>
  </si>
  <si>
    <t>Kung pipirmahan mo ang petisyon, magkakaroon ka ng pagkakataon na magdagdag ng naka-personalize na pahayag na nagpapaliwanag sa mga dahilan mo sa pagsalungat sa patakaran.</t>
  </si>
  <si>
    <t>Kung hindi mo gustong pirmahan ang petisyon, lumipat sa susunod na tanong nang walang isinusulat sa text box.</t>
  </si>
  <si>
    <t>Kung gusto mo, puwede kang sumulat ng mensahe na sumasalungat sa globally coordinated na buwis ng bilyonaryo sa ibaba.</t>
  </si>
  <si>
    <t>Pipili kami ng seleksyon ng mga mensahe na ilalakip sa liham na ipapadala namin sa pangunahing pahayagan sa bansa mo.</t>
  </si>
  <si>
    <t>Petisyon na Sumusuporta sa Globally Coordinated na Buwis ng Bilyonaryo</t>
  </si>
  <si>
    <t>Kung pipirmahan mo ang petisyon, magkakaroon ka ng pagkakataon na magdagdag ng naka-personalize na pahayag na nagpapaliwanag sa mga dahilan mo sa pagsuporta sa patakaran.</t>
  </si>
  <si>
    <t>Kung gusto mo, puwede kang sumulat ng mensahe na sumusuporta sa globally coordinated na buwis ng bilyonaryo sa ibaba.</t>
  </si>
  <si>
    <t>Alin sa sumusunod ang pinakanaglalarawan sa iyo:</t>
  </si>
  <si>
    <t>Sasama ako sa isang protesta &lt;b&gt;bilang pagsuporta&lt;\/b&gt; sa globally coordinated na buwis ng bilyonaryo.</t>
  </si>
  <si>
    <t>Hindi ako &lt;b&gt;sasama sa isang protesta&lt;\/b&gt; na nauugnay sa globally coordinated na buwis ng bilyonaryo.</t>
  </si>
  <si>
    <t>Sasama ako sa isang protesta na &lt;b&gt;sumasalungat&lt;\/b&gt; sa globally coordinated na buwis ng bilyonaryo.</t>
  </si>
  <si>
    <t>&lt;b&gt;Mas malamang&lt;\/b&gt; na iboboto ko ang isang partidong politikal kung sinusuportahan nito ang globally coordinated na buwis ng bilyonaryo.</t>
  </si>
  <si>
    <t>&lt;b&gt;Hindi ko babaguhin ang boto ko&lt;\/b&gt; batay sa posisyon ng partidong politikal sa globally coordinated na buwis ng bilyonaryo.</t>
  </si>
  <si>
    <t>&lt;b&gt;Mas mababa ang tsansa na&lt;\/b&gt; na iboboto ko ang isang partidong politikal kung sinusuportahan nito ang globally coordinated na buwis ng bilyonaryo.</t>
  </si>
  <si>
    <t>Magshe-share ako ng mga post sa social media na &lt;b&gt;sumasalungat&lt;\/b&gt; sa globally coordinated na buwis ng bilyonaryo.</t>
  </si>
  <si>
    <t>Hindi ako &lt;b&gt;magshe-share ng post sa social media&lt;\/b&gt; na nauugnay sa globally coordinated na buwis ng bilyonaryo.</t>
  </si>
  <si>
    <t>Tinanong kamakailan sa isa pang academic na pag-aaral ang halos 45,000 tao sa 40 bansa sa lahat ng rehiyon sa mundo, kabilang ang bansa mo, tungkol sa kung sinusuportahan nila ang globally coordinated na buwis ng bilyonaryo.</t>
  </si>
  <si>
    <t>Higit pang impormasyonMore information</t>
  </si>
  <si>
    <t>44,977 indibdwal ang na-survey sa sumusunod na 40 bansa: Argentina, Australia, Austria, Brazil, Canada, China, Colombia, Czech Republic, Finland, France, Germany, Greece, Hungary, India, Indonesia, Ireland, Italy, Japan, Malaysia, Mexico, Netherlands, New Zealand, Norway, Pakistan, Pilipinas, Poland, Portugal, Romania, Slovakia, South Africa, South Korea, Spain, Sweden, Switzerland, Taiwan, Thailand, Turkey, United Kingdom, United States of America, and Vietnam.</t>
  </si>
  <si>
    <t>Ilang bahagi ng mga respondent ang sumusuporta sa palagay mo sa globally coordinated na buwis ng bilyonaryo?</t>
  </si>
  <si>
    <t>Sumusuporta (%)</t>
  </si>
  <si>
    <t>Ilan sa 40 bansa ang sa palagay mo ay sinusuportahan ng nakakarami ang globally coordinated na buwis ng bilyonaryo?</t>
  </si>
  <si>
    <t>Mga Bansa</t>
  </si>
  <si>
    <t>Sa 40 bansa, galing ang mga sumagot sa 164 na partidong politikal.</t>
  </si>
  <si>
    <t>Ilang partido ang sa palagay mo ay sinusuportahan ng nakakarami ang globally na buwis ng bilyonaryo?</t>
  </si>
  <si>
    <t>Mga partidong politikal</t>
  </si>
  <si>
    <t>Salamat sa iyong sagot. Para sa iyong impormasyon, nasa ibaba ang mga tamang sagot:</t>
  </si>
  <si>
    <t>Sa kabuuan, 70% ng mga sumagot ang sumusuporta sa buwis.</t>
  </si>
  <si>
    <t>Sa 40 bansa, sinusuportahan ng nakakarami ang buwis.</t>
  </si>
  <si>
    <t>Sa 161 ng 164 partidong politikal na kinakatawan sa pag-aaral, sinusuportahan ng nakakarami ang buwis.</t>
  </si>
  <si>
    <t>Para matiyak ang na nabasa mo ang impormasyong ito, paki-click ang tamang pahayag sa ibaba:</t>
  </si>
  <si>
    <t>Sa 20 bansa, sinusuportahan ng nakakarami ang buwis.</t>
  </si>
  <si>
    <t>Sa 71 ng 164 partidong politikal na kinakatawan sa pag-aaral, sinusuportahan ng nakakarami ang buwis.</t>
  </si>
  <si>
    <t>Sa 30 bansa, sinusuportahan ng nakakarami ang buwis.</t>
  </si>
  <si>
    <t>Pakisabi kung gaano kaposible sa palagay mo na maipapatupad ang buwis na ito sa buong mundo sa loob ng susunod na 10 taon.</t>
  </si>
  <si>
    <t>0-20% probability (napakahindi posible)</t>
  </si>
  <si>
    <t>21-40% probability (hindi posible)</t>
  </si>
  <si>
    <t>41-60% probability (posibleng mangyari, posible ring hindi mangyari)</t>
  </si>
  <si>
    <t>61-80% probability (posible)</t>
  </si>
  <si>
    <t>81-100% probability (napakaposible)</t>
  </si>
  <si>
    <t>Gusto naming magdesisyon ka na may tunay na mga kahihinatnan para sa apat na indibidwal na na-recruit sa pamamagitan ng online na labor market. Kumita ng $10 ang bawat isa sa apat na indibidwal na ito para sa pagkumpleto ng indibiwal na gawain.</t>
  </si>
  <si>
    <t>Posibleng iambag ng bawat indibidwal ang bahagi o buong kinita nila sa isang common fund:</t>
  </si>
  <si>
    <t>Tataasan ng 50% ang anumang mga kinitang iniambag sa common fund (na-multiply ng 1.5) at pagkatapos ay hahatiin sa pagitan ng apat na indibidwal.</t>
  </si>
  <si>
    <t>Ibinibigay ang kita ng bawat indibidwal mula sa kung ano ang tinanggap nila mula sa common fund at sa anumang mga kinitang hindi nila iniambag.</t>
  </si>
  <si>
    <t>Pinakamataas ang kabuuang kita ng apat na indibidwal kung iaambag nilang apat ang lahat ng kanilang mga kinita sa common fund. Gayunpaman, pinakamataas ang kita ng indibidwal kung walang iaambag ang indibidwal na iyon, habang iaambag naman ng tatlong indibidwal ang lahat ng kanilang mga kinita.</t>
  </si>
  <si>
    <t>Pakikumpirma na binasa mong mabuti ang impormasyong ito bago magpatuloy.</t>
  </si>
  <si>
    <t>Oo, kinukumpirma ko na nabasa kong mabuti ang text</t>
  </si>
  <si>
    <t>Tinanong namin ang bawat isa sa apat na indibidwal nang magkakahiwalay at anonymous kung anong gagawin nila kung may kalayaan silang piliin kung magkano sa kanilang mga kinita ang iaambag sa common fund.</t>
  </si>
  <si>
    <t>Dalawa sa mga indibidwal ang pipiliing iambag ang lahat ng kanilang mga kinita, kahit magkano pa ang pipiliing iaambag ng ibang mga indibidwal.</t>
  </si>
  <si>
    <t>Dalawa sa mga indibidwal ang pipiliing hindi iambag ang anuman sa kanilang mga kinita, kahit magkano pa ang pipiliing iaambag ng ibang mga indibidwal.</t>
  </si>
  <si>
    <t>Hihilingin namin sa iyong magpasiya kung dapat na may kalayaan ang apat na indibidwal na piliin kung magkano ang iaambag nila sa kanilang common fund, o hihilingin sa bawat isa na iambag ang lahat ng kanilang mga kinita. Dapat kang pumili sa pagitan ng dalawang alternatibo:</t>
  </si>
  <si>
    <t>Malayang pumili ang apat na indibidwal kung magkano sa kanilang mga kinita ang iaambag sa common fund. Sa situwasyong ito, dalawang indibidwal ang mag-aambag ng lahat ng kanilang kinita ($10) bawat isa sa common fund, at dalawang indibidwal ang walang iaambag ($0).</t>
  </si>
  <si>
    <t>Hindi malayang pumili ang apat na indibidwal kung magkano sa kanilang mga kinita ang iaambag sa common fund. Sa situwasyong ito, hinihiling sa apat na indibidwal na iambag ng bawat isa ang lahat ng kanilang mga kinita ($10).</t>
  </si>
  <si>
    <t>Bago ka magdesisyon, ipapaliwanag ng susunod na screen sa higit pang detalye kung anong mangyayari sa bawat isa sa dalawang alternatibo.</t>
  </si>
  <si>
    <t>Ipapaliwanag namin dito nang mas detalyado kung anong mangyayari sa bawat isa sa dalawang alternatibo.</t>
  </si>
  <si>
    <t>Malayang makakapili</t>
  </si>
  <si>
    <t>Kung malayang makakapili ang apat na indibidwal kung magkano sa kanilang mga kinita ang iaambag sa common fund, ganito ang magiging resulta:</t>
  </si>
  <si>
    <t>Kikita ng $7.5 bawat isa ang dalawang indibidwal na iniambag ang lahat ng kanilang mga kinita.</t>
  </si>
  <si>
    <t>Kikita ng $17.5 bawat isa ang dalawang indibidwal na hindi iniambag ang kanilang mga kinita.</t>
  </si>
  <si>
    <t>Paliwanag: Nag-ambag ang bawat isa ng $10 at walang natirang kinita, pero tumanggap ng isang quarter ng common fund, iyon ay $7.5, kaya naman may $7.5 ang bawat isa.</t>
  </si>
  <si>
    <t>Paliwanag: Pareho nilang itinabi ang kanilang $10 at tumanggap ng isang quarter ng common fund, iyon ay $7.5, kaya naman may $17.5 ang bawat isa.</t>
  </si>
  <si>
    <t xml:space="preserve">Kailangang kontribusyon para lang sa dalawang indibidwal </t>
  </si>
  <si>
    <t>Kung kailangan ng bawat isa sa apat na indibidwal na iambag kanilang mga kinita sa common fund, ganito ang magiging resulta:</t>
  </si>
  <si>
    <t>Kikita ng $15 ang bawat isa sa apat na indibidwal sa bandang huli.</t>
  </si>
  <si>
    <t>Paliwanag: Pare-pareho nilang itinabi ang kanilang $10 at tumanggap ng isang quarter ng common fund, iyon ay $7.5, kaya naman may $17.5 ang bawat isa.</t>
  </si>
  <si>
    <t>Ikaw at ang 99 pang ibang respondent ang magdedesisyon ng ganito para sa apat na indibidwal. Isa sa 100 desisyon ang pipiliin nang random at ipapatupad.</t>
  </si>
  <si>
    <t>Hihilingin namin sa iyo ngayong magdesisyon para sa apat na indibidwal na ito. Pakimarkahan ang desisyon mo:</t>
  </si>
  <si>
    <t xml:space="preserve">Tinanong namin ang bawat isa sa apat na indibidwal nang magkakahiwalay at anonymous kung anong gagawin nila kung may kalayaan silang piliin kung magkano sa kanilang mga kinita ang iaambag sa common fund. </t>
  </si>
  <si>
    <t xml:space="preserve">Dalawa sa mga indibidwal ang pipiliing iambag ang lahat ng kanilang mga kinita, kahit magkano pa ang pipiliing iaambag ng ibang mga indibidwal.  </t>
  </si>
  <si>
    <t xml:space="preserve">Dalawa sa mga indibidwal ang pipiliing hindi iambag ang anuman sa kanilang mga kinita, kahit magkano pa ang pipiliing iaambag ng ibang mga indibidwal. </t>
  </si>
  <si>
    <t>Hihilingin namin sa iyong magpasiya kung dapat na may kalayaan ang apat na indibidwal na piliin kung magkano ang iaambag nila sa kanilang common fund, o hihilingin sa bawat isa na iambag ang $5 ng kanilang mga kinita. Dapat kang pumili sa pagitan ng dalawang alternatibo:</t>
  </si>
  <si>
    <t xml:space="preserve">Malayang pumili ang apat na indibidwal kung magkano sa kanilang mga kinita ang iaambag sa common fund. Sa situwasyong ito, dalawang indibidwal ang mag-aambag ng lahat ng kanilang kinita ($10) bawat isa sa common fund, at dalawang indibidwal ang walang iaambag ($0). </t>
  </si>
  <si>
    <t>Kung malayang makakapili ang bawat indibidwal kung magkano sa kanilang mga kinita ang iaambag sa common fund, ganito ang magiging resulta:</t>
  </si>
  <si>
    <t>Kung kailangan ng bawat isa sa apat na indibidwal na iambag ang $5 ng kanilang kinita sa common fund, ganito ang magiging resulta:</t>
  </si>
  <si>
    <t>Kikita ng $12.5 ang bawat isa sa apat na indibidwal sa bandang huli.</t>
  </si>
  <si>
    <t>Paliwanag: Maitatabi ng bawat indibidwal ang $5 ng kanilang mga kinita at tatanggap ng isang quarter ng common fund, iyon ay $7.5, kaya naman may $12.5 ang bawat isa sa bandang huli.</t>
  </si>
  <si>
    <t>Hindi malayang pumili ang apat na indibidwal kung magkano sa kanilang mga kinita ang iaambag sa common fund. Sa situwasyong ito, kailangang mag-ambag ng $5 sa kanilang mga kinita ang bawat isa sa apat na indibidwal.</t>
  </si>
  <si>
    <t xml:space="preserve">Pipiliin ng lahat ng apat na indibidwal na hindi iambag ang anuman sa kanilang mga kinita, kahit magkano pa ang pipiliing iaambag ng ibang mga indibidwal. </t>
  </si>
  <si>
    <t xml:space="preserve">Hihilingin namin sa iyong magpasiya kung dapat na may kalayaan ang apat na indibidwal na piliin kung magkano ang iaambag nila sa kanilang common fund, o hihilingin sa bawat isa na iambag ang lahat ng kanilang mga kinita. Dapat kang pumili sa pagitan ng dalawang alternatibo: </t>
  </si>
  <si>
    <t xml:space="preserve">Malayang pumili ang apat na indibidwal kung magkano sa kanilang mga kinita ang iaambag sa common fund. Sa situwasyong ito, walang iaambag ($0) ang bawat isa sa apat na indibidwal. </t>
  </si>
  <si>
    <t xml:space="preserve">Hindi malayang pumili ang apat na indibidwal kung magkano sa kanilang mga kinita ang iaambag sa common fund. Sa situwasyong ito, hinihiling sa apat na indibidwal na iambag ng bawat isa ang lahat ng kanilang mga kinita ($10). </t>
  </si>
  <si>
    <t>Ipapaliwanag namin dito nang mas detalyado kung anong mangyayari sa bawat isa sa dalawang alternatibo.  </t>
  </si>
  <si>
    <t>Kikita ng $10 ang bawat isa sa apat na indibidwal sa bandang huli.</t>
  </si>
  <si>
    <t>Paliwanag: Maitatabi ng bawat indibidwal ang $10 ng kanilang mga kinita pero walang matatanggap sa common fund, kaya naman may $10 ang bawat isa sa bandang huli.</t>
  </si>
  <si>
    <t>Paliwanag: Nag-ambag ang bawat isa ng $10 at walang natirang kinita, pero tumanggap ng isang quarter ng common fund, iyon ay $15, kaya naman may $15 ang bawat isa.</t>
  </si>
  <si>
    <t xml:space="preserve">Ikaw at ang 99 pang ibang respondent ang magdedesisyon ng ganito para sa apat na indibidwal. Isa sa 100 desisyon ang pipiliin nang random at ipapatupad. </t>
  </si>
  <si>
    <t>&lt;b&gt;Malayang pumili:&lt;\/b&gt; Malayang pumili ang apat na indibidwal kung magkano sa kanilang mga kinita ang iaambag sa common fund. Sa situwasyong ito, walang iaambag ($0) ang bawat isa sa apat na indibidwal.</t>
  </si>
  <si>
    <t>Pipiliin ng lahat ng apat na indibidwal na hindi iambag ang anuman sa kanilang mga kinita, kahit magkano pa ang pipiliing iaambag ng ibang mga indibidwal.</t>
  </si>
  <si>
    <t>Paliwanag: Maitatabi ng bawat indibidwal ang $10 ng kanilang mga kinita pero walang matatanggap sa common fund, kaya naman may $10 ang bawat isa sa bandang huli. </t>
  </si>
  <si>
    <t xml:space="preserve">Kung kailangang iambag ng bawat isa sa apat na indibidwal ang $5 ng kanilang kinita, ganito ang magiging resulta: </t>
  </si>
  <si>
    <t>Paliwanag: Itatabi ng bawat indibidwal ang $5 ng kanilang mga kinita at tatanggap ng isang quarter ng common fund, iyon ay $7.5, kaya naman may $12.5 ang bawat isa sa bandang huli.</t>
  </si>
  <si>
    <t>Hihilingin namin sa iyong magpasiya kung magkano sa kinita ng apat na indibidwal ang dapat na iambag sa common fund. Dapat kang pumili sa pagitan ng dalawang alternatibo:</t>
  </si>
  <si>
    <t>Dalawa sa apat na indibidwal ang kinakailangang iambag ang kanilang mga kinita ($10) sa common fund, at dalawang indibidwal ang kailangang hindi mag-ambag ($0). Tutukuyin ng random na draw kung sino sa dalawang indibidwal ang kailangang mag-ambag ng lahat ng kanilang mga kinita, at kung sino sa dalawang indibidwal ang kailangang hindi mag-ambag.</t>
  </si>
  <si>
    <t>Hinihiling sa bawat isa sa apat na indibidwal na iambag ang lahat ng kanilang mga kinita ($10).</t>
  </si>
  <si>
    <t>Kailangang kontribusyon para sa lahat ng mga indibidwal</t>
  </si>
  <si>
    <t xml:space="preserve">Kung kailangan ng bawat isa sa dalawang indibidwal na iambag ang lahat ng kanilang mga kinita sa common fund, habang kailangan naman ng dalawang iba pa na hindi mag-ambag, ganito ang magiging resulta: </t>
  </si>
  <si>
    <t>Kailangang kontribusyon</t>
  </si>
  <si>
    <t xml:space="preserve">Kung kailangan ng bawat isa sa apat na indibidwal na iambag kanilang mga kinita sa common fund, ganito ang magiging resulta: &lt;br&gt;&lt;b&gt;-&amp;nbsp; Kikita ng $15 ang bawat isa sa apat na indibidwal sa bandang huli. </t>
  </si>
  <si>
    <t>Paliwanag: Nag-ambag ang bawat isa ng $10 at walang natirang kinita, pero tumanggap ng quarter ng common fund, iyon ay $15, kaya naman may $15 ang bawat isa.</t>
  </si>
  <si>
    <t>Hihilingin namin sa iyo ngayon na ipahiwatig kung aling alternatibo ang pipiliin mo para sa apat na indibidwal na ito, kung ikaw ang magdedesisyon:</t>
  </si>
  <si>
    <t>&lt;b&gt;Kailangang kontribusyon para lang sa dalawang indibidwal:&lt;\/b&gt; Dalawa sa apat na indibidwal ang kinakailangang iambag ang kanilang mga kinita ($10) sa common fund, at dalawang indibidwal ang kailangang hindi mag-ambag ($0). Tutukuyin ng random na draw kung sino sa dalawang indibidwal ang kailangang mag-ambag ng lahat ng kanilang mga kinita, at kung sino sa dalawang indibidwal ang kailangang hindi mag-ambag.</t>
  </si>
  <si>
    <t>&lt;b&gt; Kailangang kontribusyon para sa lahat ng mga indibidwal:&lt;\/b&gt; Bawat isa sa apat na indibidwal ay kailangang iambag ang kanilang mga kinita ($10)</t>
  </si>
  <si>
    <t>Puwede ka bang magbigay ng maikling paliwanag kung bakit mo pinili ito?</t>
  </si>
  <si>
    <t>Gaano ka sumasang-ayon o hindi sang-ayon sa mga sumusunod na pahayag?</t>
  </si>
  <si>
    <t>Sa mga situwasyon kung saan salungat ang pansariling interes sa kung ano ang pinakamaganda para sa grupo, pipiliin ng karamihan sa bansa ko ang kanilang pansariling interes.</t>
  </si>
  <si>
    <t>Dapat gamitin ng pamahalaan ang mga kinitang buwis para pondohan ang kapakanan ng publiko na mapapakinabangan ng lahat.</t>
  </si>
  <si>
    <t>Sa kabuuan, dapat paghigpitan ng pamahalaan ang mga indibidwal na pagpipilian kapag hindi patas ang mga resulta ng mga pagpipiliang iyon.</t>
  </si>
  <si>
    <t>Sa kabuuan, dapat paghigpitan ng pamahalaan ang mga indibidwal na pagpipilian kapag hahantong ang sama-samang pagpipiliang mga iyon sa hindi magandang resulta.</t>
  </si>
  <si>
    <t>Ang kalayaang pumili ang pinakaimportanteng pinahahalagahan sa lipunan.</t>
  </si>
  <si>
    <t>Kung minsan, nakikinabang ang mga tao sa mga bagay na pinondohan o ibinigay ng iba nang wala sila mismong iniaambag. Ano sa palagay mo ang pangunahing dahilan para dito?</t>
  </si>
  <si>
    <t>Kulang sila ng mga kinakailangang resource para mag-ambag.</t>
  </si>
  <si>
    <t>Nagiging makasarili sila para ma-maximize ang kanilang sariling pakinabang</t>
  </si>
  <si>
    <t>Naniniwala sila na marami ring mga iba pa ang hindi nag-aambag.</t>
  </si>
  <si>
    <t>Iba pa</t>
  </si>
  <si>
    <t>Isipin ang sumusunod na tagpo na nangyayari:</t>
  </si>
  <si>
    <t>Nagtatrabaho ka sa isang organisasyon kung saan ang kasalukuyang lider ay isinasaalang-alang na neutral o "average": Hindi partikular na mabuti o masama. Sa puntong ito, nagpaplano ang board na kumuha ng bagong lider bilang pangmatagalang kapalit, na magiging pinakamalapit mo ring supervisor.</t>
  </si>
  <si>
    <t>Nang nakikipag-usap sa isang kaibigan na dating nakipagtrabaho sa bagong kandidato, nalaman mong kilala ang lider na ito bilang isang taong labis na &lt;u&gt;imoral&lt;\/u&gt;. Sa partikular, may kinalaman sa pagiging tapat, patas, at mapagkakatiwalaan, inilalagay ng kaibigan mo ang pangkalahatang moral na katangian ng taong ito sa &lt;u&gt;ibaba ng 20%&lt;\/u&gt; ng mga kasalukuyang lider sa mga katulad na organisasyon.</t>
  </si>
  <si>
    <t>Nang nakikipag-usap sa isang kaibigan na dating nakipagtrabaho sa bagong kandidato, nalaman mong kilala ang lider na ito bilang isang taong may napakagandang &lt;u&gt;moral&lt;\/u&gt;. Sa partikular, may kinalaman sa pagiging tapat, patas, at mapagkakatiwalaan, inilalagay ng kaibigan mo ang pangkalahatang moral na katangian ng taong ito sa &lt;u&gt;top 20%&lt;\/u&gt; ng mga kasalukuyang lider sa mga katulad na organisasyon.&lt;\/div&gt;</t>
  </si>
  <si>
    <t>Nang nakikipag-usap sa isang kaibigan na dating nakipagtrabaho sa bagong kandidato, nalaman mong kilala ang lider na ito bilang isang taong labis na &lt;u&gt;walang-kakayahan&lt;\/u&gt;. Sa partikular, may kinalaman sa kaalaman, talino, at husay, inilalagay ng kaibigan mo ang pangkalahatang kakayahan ng taong ito sa &lt;u&gt;ibaba ng 20%&lt;\/u&gt; ng mga kasalukuyang lider sa mga katulad na organisasyon.</t>
  </si>
  <si>
    <t>Nang nakikipag-usap sa isang kaibigan na dating nakipagtrabaho sa bagong kandidato, nalaman mong kilala ang lider na ito bilang isang taong may labis na &lt;u&gt;kakayahan&lt;\/u&gt;. Sa partikular, may kinalaman sa kaalaman, talino, at husay, inilalagay ng kaibigan mo ang pangkalahatang kakayahan ng taong ito sa &lt;u&gt;top 20%&lt;\/u&gt; ng mga kasalukuyang lider sa mga katulad na organisasyon.</t>
  </si>
  <si>
    <t>Isinasaalang-alang mo ang kaibigan mo bilang maaasahang source.</t>
  </si>
  <si>
    <t>Kapag nabasa mo na ang text sa itaas:</t>
  </si>
  <si>
    <t>Magpatuloy sa susunod na screen para sumagot ng ilang tanong tungkol sa tagpong ito.</t>
  </si>
  <si>
    <t>Sa tagpo sa workplace na binasa mo pa lang, inilarawan namin ang isang tao na isang kandidato para sa isang bagong posisyon ng liderato sa iyong organisasyon.</t>
  </si>
  <si>
    <t>Paano inilarawan ang taong ito?</t>
  </si>
  <si>
    <t>Isang taong may napakagandang moral</t>
  </si>
  <si>
    <t>Isang taong imoral</t>
  </si>
  <si>
    <t>Sa partikular na tagpong ito:</t>
  </si>
  <si>
    <t>Kung magpapasiya ang board na kunin ang bagong lider na ito, ano ang mararamdaman mo tungkol dito?</t>
  </si>
  <si>
    <t>Ako ay magiging:</t>
  </si>
  <si>
    <t>Hindi gaanong masaya sa trabaho kaysa dati</t>
  </si>
  <si>
    <t>Walang pagbabago</t>
  </si>
  <si>
    <t>Mas masaya sa trabaho kaysa dati</t>
  </si>
  <si>
    <t>Sa pangkalahatan, magtitiwala ako sa employer ko nang:</t>
  </si>
  <si>
    <t>Hindi gaano kaysa dati</t>
  </si>
  <si>
    <t>Higit pa kaysa dati</t>
  </si>
  <si>
    <t>Papayag ka bang isakripisyo ang 5% na pagtaas ng sahod mo, kung magagarantiya nito na HINDI kukuha ang organisasyon mo ng gayong hindi mahusay na lider bilang pinakamalapit mong supervisor?</t>
  </si>
  <si>
    <t>Hindi ko isasakripisyo ang pagtaas ng sahod ko</t>
  </si>
  <si>
    <t>Isasakripisyo ko ang pagtaas ng sahod ko</t>
  </si>
  <si>
    <t>Papayag ka bang isakripisyo ang 5% na pagtaas ng sahod mo, kung magagarantiya nito na kukuha ang organisasyon mo ng gayong mahusay na lider bilang pinakamalapit mong supervisor?</t>
  </si>
  <si>
    <t>Isang taong may kakayahan</t>
  </si>
  <si>
    <t>Isang taong walang kakayahan</t>
  </si>
  <si>
    <t>Palaging ginagamit ng mga tao ang mga terminong "kaliwa" at "kanan" kapag gusto nilang ilarawan ang mga pagkakaiba sa politikal na mga pananaw at paggawi.</t>
  </si>
  <si>
    <t>Sa pangkalahatan, saan mo ilalagay ang sarili mong politikal na mga pananaw sa katulad na scale na mula kaliwa hanggang kanan?</t>
  </si>
  <si>
    <t>Makakaliwa</t>
  </si>
  <si>
    <t>Gitna</t>
  </si>
  <si>
    <t>Makakanan</t>
  </si>
  <si>
    <t>Sa pangkalahatan, gaano ka kainteresado sa politika?</t>
  </si>
  <si>
    <t>Hindi talaga interesado</t>
  </si>
  <si>
    <t>Medyo interesado</t>
  </si>
  <si>
    <t>Napakainteresado</t>
  </si>
  <si>
    <t>Sa pangkalahatan, gaano kadalas mo pino-post ang iyong &lt;em&gt;mga opinyong politikal&lt;\/em&gt; sa social media?</t>
  </si>
  <si>
    <t>Hinding-hindi</t>
  </si>
  <si>
    <t>Halos hindi</t>
  </si>
  <si>
    <t>Bihira</t>
  </si>
  <si>
    <t>Minsan lang</t>
  </si>
  <si>
    <t>Madalas</t>
  </si>
  <si>
    <t>Napakadalas</t>
  </si>
  <si>
    <t>Sa lahat ng pagkakataon</t>
  </si>
  <si>
    <t>Sa pangkalahatan, gaano ka sumasang-ayon o hindi sang-ayon sa mga sumusunod na pahayag?</t>
  </si>
  <si>
    <t>May mga problema ang demokrasya, pero mas mahusay ito kaysa sa ibang anyo ng pamahalaan o sistemang politikal.</t>
  </si>
  <si>
    <t>Magiging mas maganda sa bansa ko ang pagkakaroon ng malakas na lider na nagagawa ang mga bagay nang hindi kinakailangang magkaroon ng eleksyon at mga prosesong demokratiko.</t>
  </si>
  <si>
    <t>Kung talagang kailangan mong pumili sa pagitan ng pagprotekta sa kalayaan ng pagpapahayag at paghadlang sa pagpapakalat ng maling impormasyon, alin ang mas mahalaga para sa iyo? Ang ibig naming sabihin sa "maling impormasyon" ay mali, hindi tumpak, nakakapanlinlang na impormasyon.</t>
  </si>
  <si>
    <t>Kalayaan sa pagpapahayag</t>
  </si>
  <si>
    <t>Paghadlang sa pagpapakalat ng maling impormasyon</t>
  </si>
  <si>
    <t>Gagawa ka ngayon ng tatlong desisyon na nagsasangkot ng malalaking halaga ng pera. Ipapatupad para sa sarili nila at sa isa pang participant sa survey ang mga pinili ng tatlong participant na pinili nang random. Para sa mga participant na ito, babayaran ang kaulang bayad sa pamamagitan ng provider ng survey sa loob ng tatlong buwan ng survey.</t>
  </si>
  <si>
    <t>Deskripsyon (pakibasang mabuti):</t>
  </si>
  <si>
    <t>Itutugma ka sa isa pang participant.</t>
  </si>
  <si>
    <t>Nakatalaga ka sa $800. Ang kabilang kalahok ay nakatalaga sa $800.</t>
  </si>
  <si>
    <t>May opsyon ang isa pang participant na padalhan ka ng &lt;b&gt;$0, $100, o $200&lt;\/b&gt; mula sa kanilang halaga ($800). Alam nila na pagkatapos nilang magdesisyon, may pagkakataon kang &lt;b&gt;kunin ang $600 sa kanila para tumanggap ng karagdagang $100 para sa sarili mo.&lt;\/b&gt;</t>
  </si>
  <si>
    <t>Interesado kaming malamang kung kukunin mo ang $600 na ito para tumanggap ng $100. Anuman ang desisyon mo, sa iyo na ang orihinal na $800 at kung magkano ang ipapadala ng isa pang participant ($0, $100, o $200).</t>
  </si>
  <si>
    <t>Interesado kaming malamang kung kukunin mo ang $600 na ito para tumanggap ng $100. Anuman ang desisyon mo, sa iyo na ang orihinal na $600 at kung magkano ang ipapadala ng isa pang participant ($0, $100, o $200).</t>
  </si>
  <si>
    <t>Dahil hindi pa natin alam ang desisyon ng isa pang participant, pakisabi ang iyong desisyon para sa bawat posibleng halaga na ipapadala nila. Kung mapili, ipapatupad ang desisyon mo na tumutugma sa pinili ng isa pang participant. Ganap na anonymous ang mga pagpili mo, at hindi ka na ulit makikipag-interact sa participant na ito.</t>
  </si>
  <si>
    <t>Ipagpalagay nating &lt;b&gt;pinadalhan ka ng $0&lt;\/b&gt; ng isa pang participant. Kukunin mo ba ang $600 sa kaniya para tumanggap ng karagdgang $100?</t>
  </si>
  <si>
    <t>Pinananatili ko ang mga bagay kung paano sila (You: $800, Sila: $800.)</t>
  </si>
  <si>
    <t>Kukunin ko ang $600 para tumanggap ng karagdagang $100 (Ikaw: $900, Siya: $200).</t>
  </si>
  <si>
    <t>Ipagpalagay nating &lt;b&gt;pinadalhan ka ng $100&lt;\/b&gt; ng isa pang participant. Kukunin mo ba ang $600 sa kaniya para tumanggap ng karagdgang $100?</t>
  </si>
  <si>
    <t>Pinananatili ko ang mga bagay kung paano sila (You: $900, Sila: $700.)</t>
  </si>
  <si>
    <t>Kukunin ko ang $600 para tumanggap ng karagdagang $100 (Ikaw: $1000, Siya: $100).</t>
  </si>
  <si>
    <t>Ipagpalagay nating &lt;b&gt;pinadalhan ka ng $200&lt;\/b&gt; ng isa pang participant. Kukunin mo ba ang $600 sa kaniya para tumanggap ng karagdgang $100?</t>
  </si>
  <si>
    <t>Pinananatili ko ang mga bagay kung paano sila (You: $1000, Sila: $600.)</t>
  </si>
  <si>
    <t>Kukunin ko ang $600 para tumanggap ng karagdagang $100 (Ikaw: $1100, Siya: $0).</t>
  </si>
  <si>
    <t>Nakatalaga ka sa $600. Ang kabilang kalahok ay nakatalaga sa $1000.</t>
  </si>
  <si>
    <t>May opsyon ang isa pang participant na padalhan ka ng $0, $100, o $200 mula sa kanilang halaga ($1000). Alam nila na pagkatapos nilang magdesisyon, may pagkakataon kang &lt;b&gt;kunin ang $600 sa kanila para tumanggap ng karagdagang $100 para sa sarili mo.&lt;\/b&gt;</t>
  </si>
  <si>
    <t>Pinananatili ko ang mga bagay kung paano sila (You: $600, Sila: $1000.)</t>
  </si>
  <si>
    <t>Kukunin ko ang $600 para tumanggap ng karagdagang $100 (Ikaw: $700, Siya: $400).</t>
  </si>
  <si>
    <t>Pinananatili ko ang mga bagay kung paano sila (You: $700, Sila: $900.)</t>
  </si>
  <si>
    <t>Kukunin ko ang $600 para tumanggap ng karagdagang $100 (Ikaw: $800, Siya: $300).</t>
  </si>
  <si>
    <t>Magagalit ako kung tatangging ibahagi ng ibang tao ang kanilang mga resource.</t>
  </si>
  <si>
    <t>Mahalaga para sa akin na gawin ang inaasahang pagiging patas sa lipunan.</t>
  </si>
  <si>
    <t>Naiinggit ako kung minsan kapag tumatanggap ang ibang tao nang higit pa sa natatanggap ko.</t>
  </si>
  <si>
    <t>Sa bahaging ito ng ating pag-aaral, gusto naming isipin mo ang isang &lt;b&gt;perpektong lipunan o mundo&lt;\/b&gt;.</t>
  </si>
  <si>
    <t>Ang isang perpektong lipunan o mundo ay ang &lt;b&gt;pinamagandang naiisip na kinabukasan&lt;\/b&gt; na inaasahan mo o hinihiling. Sa space na nasa ibaba, pakilarawan at ipaliwanag kung ano ang hitsura para sa iyo ng isang perpektong lipunan o mundo, at ano ang dahilan kung bakit ang perpektong lipunan\/mundong ito ang pinakamagandang kinabukasang naiisip mo.</t>
  </si>
  <si>
    <t>Ang isang dystopian na lipunan o mundo ay ang &lt;b&gt;pinakapangit na naiisip na kinabukasan&lt;\/b&gt; na ayaw o kinatatakutan mo. Sa space na nasa ibaba, pakilarawan at ipaliwanag kung ano ang hitsura para sa iyo ng isang dystopian na lipunan o mundo, at ano ang dahilan kung bakit ang dystopian na lipunan\/mundong ito ang pinakapangit na kinabukasang naiisip mo.</t>
  </si>
  <si>
    <t>WALANG tama o maling mga sagot: Interesado kami sa MGA IDEYA MO sa kung ano ang hitsura ng perpektong lipunan.</t>
  </si>
  <si>
    <t>WALANG tama o maling mga sagot: Interesado kami sa MGA IDEYA MO sa kung ano ang hitsura ng dystopian na lipunan.</t>
  </si>
  <si>
    <t>Pakitiyak na huminto sandali, at &lt;b&gt;sumulat ng isa o dalawang pangungusap para ilarawan ang iyong utopia&lt;\/b&gt; bago magpatuloy.</t>
  </si>
  <si>
    <t>Hhuminto sandali, at &lt;b&gt;sumulat ng isa o dalawang pangungusap para ilarawan ang iyong dystopia&lt;\/b&gt; bago magpatuloy.</t>
  </si>
  <si>
    <t>Hanggang saan mo naiisip na makakaapekto ang mga sarili mong aksyon kung mangyayari o hindi ang gayong utopia?</t>
  </si>
  <si>
    <t>Hanggang saan mo naiisip na makakaapekto ang politikal na mga lider kung mangyayari o hindi ang gayong utopia?</t>
  </si>
  <si>
    <t>Hanggang saan mo naiisip na makakaapekto ang mga sarili mong aksyon kung mangyayari o hindi ang gayong dystopia?</t>
  </si>
  <si>
    <t>Hanggang saan mo naiisip na makakaapekto ang politikal na mga lider kung mangyayari o hindi ang gayong dystopia?</t>
  </si>
  <si>
    <t>Sa ngayon, iniisip ko kung anong klaseng mundo ang gusto kong tirhan.</t>
  </si>
  <si>
    <t>Sa bahaging ito ng ating pag-aaral, gusto naming isipin mo ang isang &lt;b&gt;dystopian na lipunan o mundo&lt;\/b&gt;.</t>
  </si>
  <si>
    <t>Sa ngayon, wala akong ideya kung ano ang hitsura ng pinakapangit na lipunan.</t>
  </si>
  <si>
    <t>Salamat sa pag-iisip at pagsulat tungkol sa iyong perpektong lipunan o mundo.</t>
  </si>
  <si>
    <t>Gaano kamalamang sa palagay mo na mangyayari ang gayong utopia?</t>
  </si>
  <si>
    <t>Salamat sa pag-iisip at pagsulat tungkol sa iyong dystopian na lipunan o mundo.</t>
  </si>
  <si>
    <t>Gaano kamalamang sa palagay mo na mangyayari ang gayong dystopia?</t>
  </si>
  <si>
    <t>Gaano ka sumasang-ayon o hindi sang-ayon sa bawat pahayag sa ibaba?</t>
  </si>
  <si>
    <t>Talagang hindi</t>
  </si>
  <si>
    <t>Sa ilang punto</t>
  </si>
  <si>
    <t>Lubos na sumasang-ayon</t>
  </si>
  <si>
    <t>Pakisagot ang ilang follow-up na mga tanong sa ibaba.</t>
  </si>
  <si>
    <t>Napakaimposible</t>
  </si>
  <si>
    <t>Posibleng-posible</t>
  </si>
  <si>
    <t>Sigurado</t>
  </si>
  <si>
    <t>Sa ngayon, iniisip ko kung anong klaseng mundo ang hindi ko gustong tirhan.</t>
  </si>
  <si>
    <t>Palagi</t>
  </si>
  <si>
    <t>Nang sinasagot ang naunang tanong namin kung hanggang saan nakakaapekto ang politikal na mga lider sa lipunan kung mangyayari o hindi ang iyong dystopia:</t>
  </si>
  <si>
    <t>Nang sinasagot ang naunang tanong namin kung hanggang saan nakakaapekto ang politikal na mga lider sa lipunan kung mangyayari o hindi ang iyong utopia:</t>
  </si>
  <si>
    <t>Kung hindi mo inisip ang sinumang partikular na lider nang sumasagot sa naunang tanong, pakiiwang blangko ang box at magpatuloy.</t>
  </si>
  <si>
    <t>May inisip ka bang partikular na lider? Kung oo, pakilagay ang pangalan ng lider na ito sa box sa ibaba.</t>
  </si>
  <si>
    <t>Pangalan ng lider:</t>
  </si>
  <si>
    <t xml:space="preserve">Salamat sa pagpuno ng survey! </t>
  </si>
  <si>
    <t xml:space="preserve">Kung may anumang pagpuna ka sa survey bilang kabuuan, pakisulat ito dito. </t>
  </si>
  <si>
    <t>Hindi:</t>
  </si>
  <si>
    <t>Oo:</t>
  </si>
  <si>
    <t>Hindi ka pumasa sa pagsusuri sa atensiyon.</t>
  </si>
  <si>
    <t>Prosimy o uważne zapoznanie się z poniższymi informacjami.</t>
  </si>
  <si>
    <t>Prosimy zignorować powyższe pytanie i odpowiedzieć „Lodówka” albo „Toster”.</t>
  </si>
  <si>
    <t>W oparciu o odpowiedzi na pytania zawarte w ankiecie może się Pan(i) kwalifikować do odbioru dodatkowych nagród. Kwoty pieniężne zostaną wypłacone w taki sam sposób jak tradycyjne nagrody za wypełnienie ankiety. Nie będzie bezpośredniej wypłaty gotówki z tytułu dodatkowych nagród.</t>
  </si>
  <si>
    <t>Prosimy o poświęcenie niezbędnej ilości czasu na zapoznanie się z pytaniami.</t>
  </si>
  <si>
    <t>Rozumiem i chcę wziąć udział.</t>
  </si>
  <si>
    <t>Nie chcę brać udziału.</t>
  </si>
  <si>
    <t>Koniec ankiety</t>
  </si>
  <si>
    <t>Prosimy o zamknięcie ankiety.</t>
  </si>
  <si>
    <t>Aby się upewnić, czy przeczytał(a) Pan(i) uważnie załączone informacje, prosimy o udzielenie odpowiedzi na proste pytanie.</t>
  </si>
  <si>
    <t>Którego z poniższych mebli używa Pan(i) do siedzenia przy stole?</t>
  </si>
  <si>
    <t>Lodówka</t>
  </si>
  <si>
    <t>Krzesło</t>
  </si>
  <si>
    <t>Rower</t>
  </si>
  <si>
    <t>Toster</t>
  </si>
  <si>
    <t>Jaka jest Pani\/a płeć?</t>
  </si>
  <si>
    <t>Mężczyzna</t>
  </si>
  <si>
    <t>Kobieta</t>
  </si>
  <si>
    <t>Osoba niebinarna \/ trzecia płeć</t>
  </si>
  <si>
    <t>Wolę nie odpowiadać na to pytanie</t>
  </si>
  <si>
    <t>Ile ma Pan(i) lat?</t>
  </si>
  <si>
    <t>Jaki jest najwyższy poziom wykształcenia, który udało się Pani\/u osiągnąć?</t>
  </si>
  <si>
    <t>Brak formalnego wykształcenia (0 lat)</t>
  </si>
  <si>
    <t>Wykształcenie podstawowe (mniej niż 7 lat)</t>
  </si>
  <si>
    <t>Wykształcenie średnie gimnazjalne (7-10 lat)</t>
  </si>
  <si>
    <t>Wykształcenie średnie licealne (10-13 lat)</t>
  </si>
  <si>
    <t>Wykształcenie wyższe (13+ lat, np. uniwersytet lub uczelnia wyższa)</t>
  </si>
  <si>
    <t>Gdyby nie był(a) Pan(i) w wieku uprawniającym do głosowania w wyborach, prosimy zaznaczyć, co by Pan(i) zrobiła. Przypominamy, że odpowiedzi na pytania w tej ankiecie są anonimowe.</t>
  </si>
  <si>
    <t>Inne (prosimy podać).</t>
  </si>
  <si>
    <t>Nie głosowałam\/em</t>
  </si>
  <si>
    <t>Odmawiam odpowiedzi</t>
  </si>
  <si>
    <t>Dziękujemy. Teraz przejdziemy do kolejnego zestawu pytań dotyczącego nowego tematu.</t>
  </si>
  <si>
    <t>Organizacje międzynarodowe i rządy zaproponowały ostatnio skoordynowany sposób opodatkowania dla najbogatszych osób. Zgodnie z tymi ustaleniami najbogatsze osoby, których majątek przekracza 1 miliard dolarów amerykańskich, czyli w przybliżeniu 3000 najbogatszych ludzi na świecie, powinno płacić przynajmniej 2% podatku od wartości ich majątku każdego roku.</t>
  </si>
  <si>
    <t>Czy popiera Pan(i) tą politykę?</t>
  </si>
  <si>
    <t>Mocno popieram</t>
  </si>
  <si>
    <t>Raczej popieram</t>
  </si>
  <si>
    <t>Nie mam zdania</t>
  </si>
  <si>
    <t>Raczej jestem przeciw</t>
  </si>
  <si>
    <t>Zdecydowanie jestem przeciw</t>
  </si>
  <si>
    <t>Nie rozumiem</t>
  </si>
  <si>
    <t>W jakim stopniu się Pan(i) zgadza lub nie zgadza z poniższym stwierdzeniem:</t>
  </si>
  <si>
    <t>Globalnie skoordynowany podatek dla miliarderów zmniejszyłby władzę najbogatszych osób w społeczeństwie.</t>
  </si>
  <si>
    <t>Globalnie skoordynowany podatek dla miliarderów osłabiłby autonomię narodową.</t>
  </si>
  <si>
    <t>Globalnie skoordynowany podatek dla miliarderów zmniejszyłby wydajność gospodarki.</t>
  </si>
  <si>
    <t>Zdecydowanie się nie zgadzam</t>
  </si>
  <si>
    <t>Raczej się nie zgadzam</t>
  </si>
  <si>
    <t>Raczej się zgadzam</t>
  </si>
  <si>
    <t>Zdecydowanie się zgadzam</t>
  </si>
  <si>
    <t>Wolał(a)bym &lt;b&gt;zatrzymać całe $100 dla siebie.&lt;\/b&gt;</t>
  </si>
  <si>
    <t>Nie chcę przekazywać żadnej części mojej wygranej ($0)</t>
  </si>
  <si>
    <t>Chcę przekazać całą moją wygraną ($100)</t>
  </si>
  <si>
    <t>Darowizna dla grupy wspierającej ($)</t>
  </si>
  <si>
    <t>Szczegóły dotyczące propozycji podatkowej:</t>
  </si>
  <si>
    <t>Propozycja wzywa do międzynarodowej współpracy w sprawie minimalnego rocznego progu podatkowego dla miliarderów dolarowych. Ten próg podatkowy zostałby ustalony na poziomie 2% indywidualnego majątku, oszacowanego przy użyciu międzynarodowo uzgodnionych metod. Podatek miałby zastosowanie do szerokiego zakresu aktywów, w tym nieruchomości, akcji korporacyjnych, udziałów w przedsiębiorstwach i innych inwestycji o wysokiej wartości. Aby promować spójność, zostałyby opracowane wspólne protokoły w celu zminimalizowania rozbieżności w ocenie aktywów.</t>
  </si>
  <si>
    <t>Każdy kraj byłby odpowiedzialny za pobieranie i egzekwowanie podatku w ramach swojej jurysdykcji, zapewniając, że jego obywatele o majątku netto przekraczającym $1 miliard płacą co najmniej 2% rocznie. Dochody podatkowe pobierane w ramach tego systemu pozostałyby w obrębie każdego kraju. Koordynacja podatku wymagałaby dodatkowych ram prawnych, systemów monitorowania i protokołów transgranicznej egzekucji.</t>
  </si>
  <si>
    <t>Więcej informacji</t>
  </si>
  <si>
    <t>Przepytano 44 977 osób w następujących 40 krajach: Argentyna, Australia, Austria, Brazylia, Kanada, Chiny, Kolumbia, Czechy, Finlandia, Francja, Niemcy, Grecja, Węgry, Indie, Indonezja, Irlandia, Włochy, Japonia, Malezja, Meksyk, Holandia, Nowa Zelandia, Norwegia, Pakistan, Filipiny, Polska, Portugalia, Rumunia, Słowacja, Republika Południowej Afryki, Korea Południowa, Hiszpania, Szwecja, Szwajcaria, Tajwan, Tajlandia, Turcja, Wielka Brytania, Stany Zjednoczone Ameryki i Wietnam.</t>
  </si>
  <si>
    <t>Poparcie (%)</t>
  </si>
  <si>
    <t>Kraje</t>
  </si>
  <si>
    <t>W 40 krajach respondenci pochodzili ze 164 partii politycznych.</t>
  </si>
  <si>
    <t>Partie polityczne</t>
  </si>
  <si>
    <t>Ogólnie rzecz biorąc, 70% respondentów popiera wspomniany podatek.</t>
  </si>
  <si>
    <t>W 40 z 40 krajów większość respondentów popiera podatek.</t>
  </si>
  <si>
    <t>W 161 z 164 partii politycznych reprezentowanych w badaniu większość respondentów popiera podatek.</t>
  </si>
  <si>
    <t>W 20 z 20 krajów większość respondentów popiera wspomniany podatek.</t>
  </si>
  <si>
    <t>W 71 z 164 partii politycznych reprezentowanych w badaniu większość respondentów popiera podatek.</t>
  </si>
  <si>
    <t>W 30 z 40 krajów większość respondentów popiera wspomniany podatek.</t>
  </si>
  <si>
    <t>0-20% prawdopodobieństwa (bardzo mało prawdopodobne)</t>
  </si>
  <si>
    <t>21-40% prawdopodobieństwa (mało prawdopodobne)</t>
  </si>
  <si>
    <t>41-60% prawdopodobieństwa (prawie tak samo prawdopodobne, jak mało prawdopodobne)</t>
  </si>
  <si>
    <t>61-80% prawdopodobieństwa (prawdopodobne)</t>
  </si>
  <si>
    <t>81-100% prawdopodobieństwa (bardzo prawdopodobne)</t>
  </si>
  <si>
    <t>Każda osoba może wpłacić część lub całość swoich zarobków na wspólny fundusz:</t>
  </si>
  <si>
    <t>Wszelkie zarobki wpłacone na wspólny fundusz są zwiększane o 50% (mnożone przez 1,5), a następnie dzielone równo między cztery osoby.</t>
  </si>
  <si>
    <t>Dochód każdej osoby jest obliczany na podstawie tego, co otrzymuje ona ze wspólnego funduszu, plus wszelkie zarobki, których nie wpłaca.</t>
  </si>
  <si>
    <t>Łączny dochód czterech osób jest najwyższy, jeśli każda z nich wpłaca wszystkie swoje zarobki na wspólny fundusz. Jednak dochód pojedynczej osoby jest najwyższy, jeśli ta osoba nie wpłaca nic, podczas gdy pozostałe trzy osoby wpłacają wszystkie swoje zarobki.</t>
  </si>
  <si>
    <t>Zapytaliśmy każdą z czterech osób niezależnie i anonimowo, co zrobi, jeśli będzie miała wolność wyboru, ile swoich zarobków wpłaci do wspólnego funduszu.</t>
  </si>
  <si>
    <t>Dwie osoby wpłacą wszystkie swoje zarobki, niezależnie od tego, ile zdecydują się wpłacić pozostałe osoby.</t>
  </si>
  <si>
    <t>Dwie osoby nie wpłacą niczego ze swoich zarobków, niezależnie od tego, ile zdecydują się wpłacić pozostałe osoby.</t>
  </si>
  <si>
    <t>Wspomniane cztery osoby nie mogą swobodnie wybrać, jaką kwotę ze swoich zarobków chcą wpłacić do funduszu wspólnego. W tym przypadku dwie osoby wpłacają wszystkie swoje zarobki ($10) do funduszu wspólnego, a dwie osoby nie wpłacają nic ($0).</t>
  </si>
  <si>
    <t>Wspomniane cztery osoby nie mogą swobodnie wybrać, jaką kwotę ze swoich zarobków chcą wpłacić do funduszu wspólnego. W tym przypadku każda z czterech osób musi wpłacić wszystkie swoje zarobki ($10).</t>
  </si>
  <si>
    <t>Przed podjęciem decyzji na następnym ekranie zostanie dokładniej wyjaśnione, co się stanie w przypadku każdej z dwóch alternatyw.</t>
  </si>
  <si>
    <t>Tutaj wyjaśniamy bardziej szczegółowo, co by się stało w przypadku każdej z dwóch alternatyw.</t>
  </si>
  <si>
    <t>Wolność wyboru</t>
  </si>
  <si>
    <t>Jeśli każda ze wspomnianych cztery osób ma wolność wyboru, jaką kwotę ze swoich zarobków chce wpłacić do funduszu wspólnego, wynik będzie następujący:</t>
  </si>
  <si>
    <t>Wyjaśnienie: Każda z nich wpłaciła $10 i nie miała już żadnych zarobków, ale otrzymała jedną czwartą wspólnego funduszu, czyli $7.5, więc każda z nich otrzymała $7.5..</t>
  </si>
  <si>
    <t xml:space="preserve">Obowiązkowa wpłata dla jedynie dwóch osób </t>
  </si>
  <si>
    <t>Jeśli każda ze wspomnianych cztery osób ma obowiązek wpłacić wszystkie swoje zarobki do funduszu wspólnego, wynik będzie następujący:</t>
  </si>
  <si>
    <t>Wspomniane cztery osoby otrzymają dochód w wysokości $15 każda.</t>
  </si>
  <si>
    <t>Teraz prosimy o dokonanie decyzji za te cztery osoby. Prosimy podjąć decyzję:</t>
  </si>
  <si>
    <t xml:space="preserve">Zapytaliśmy każdą z czterech osób niezależnie i anonimowo, co zrobi, jeśli będzie miała wolność wyboru, ile swoich zarobków wpłaci do wspólnego funduszu. </t>
  </si>
  <si>
    <t xml:space="preserve">Dwie osoby wpłacą wszystkie swoje zarobki, niezależnie od tego, ile zdecydują się wpłacić pozostałe osoby.  </t>
  </si>
  <si>
    <t xml:space="preserve">Dwie osoby nie wpłacą niczego ze swoich zarobków, niezależnie od tego, ile zdecydują się wpłacić pozostałe osoby. </t>
  </si>
  <si>
    <t xml:space="preserve">Wspomniane cztery osoby nie mogą swobodnie wybrać, jaką kwotę ze swoich zarobków chcą wpłacić do funduszu wspólnego. W tym przypadku dwie osoby wpłacają wszystkie swoje zarobki ($10) do funduszu wspólnego, a dwie osoby nie wpłacają nic ($0). </t>
  </si>
  <si>
    <t>Jeśli każda ze wspomnianych cztery osób ma obowiązek wpłacić $5 ze swoich zarobków do funduszu wspólnego, wynik będzie następujący:</t>
  </si>
  <si>
    <t>Wspomniane cztery osoby nie mogą swobodnie wybrać, jaką kwotę ze swoich zarobków chcą wpłacić do funduszu wspólnego. W tym przypadku każda z czterech osób ma obowiązek wpłacić $5 ze swoich zarobków.</t>
  </si>
  <si>
    <t xml:space="preserve">Wszystkie cztery osoby decydują się nie wpłacą niczego ze swoich zarobków, niezależnie od tego, ile zdecydują się wpłacić pozostałe osoby. </t>
  </si>
  <si>
    <t xml:space="preserve">Wspomniane cztery osoby nie mogą swobodnie wybrać, jaką kwotę ze swoich zarobków chcą wpłacić do funduszu wspólnego. W tym przypadku żadna z czterech osób nie wpłaca jakiejkolwiek kwoty ze swoich zarobków ($0). </t>
  </si>
  <si>
    <t xml:space="preserve">Wspomniane cztery osoby nie mogą swobodnie wybrać, jaką kwotę ze swoich zarobków chcą wpłacić do funduszu wspólnego. W tym przypadku każda z czterech osób musi wpłacić wszystkie swoje zarobki ($10). </t>
  </si>
  <si>
    <t>Tutaj wyjaśniamy bardziej szczegółowo, co by się stało w przypadku każdej z dwóch alternatyw.  </t>
  </si>
  <si>
    <t>Wspomniane cztery osoby otrzymają dochód w wysokości $10 każda.</t>
  </si>
  <si>
    <t>Wyjaśnienie: Wszystkie osoby zatrzymują swoje $10 ze swoich zarobków, ale nie otrzymują nic ze wspólnego funduszu, więc każda z nich kończy z sumą $10.</t>
  </si>
  <si>
    <t>Wyjaśnienie: Każda z osób wpłaciła $10 i nie miała już żadnych zarobków, ale otrzymała jedną czwartą wspólnego funduszu, czyli $15, więc każda z nich kończy z sumą $15..</t>
  </si>
  <si>
    <t>&lt;b&gt;Wolność wyboru:&lt;\/b&gt;Wspomniane cztery osoby mają swobodnie wyboru, jaką kwotę ze swoich zarobków chcą wpłacić do funduszu wspólnego. W tym przypadku żadna z czterech osób nie wpłaca jakiejkolwiek kwoty ze swoich zarobków ($0).</t>
  </si>
  <si>
    <t>Wszystkie cztery osoby decydują się nie wpłacą niczego ze swoich zarobków, niezależnie od tego, ile zdecydują się wpłacić pozostałe osoby.</t>
  </si>
  <si>
    <t>Wyjaśnienie: Wszystkie osoby zatrzymują swoje $10 ze swoich zarobków, ale nie otrzymują nic ze wspólnego funduszu, więc każda z nich kończy z sumą $10. </t>
  </si>
  <si>
    <t xml:space="preserve">Jeśli każda ze wspomnianych cztery osób ma obowiązek wpłacić $5 ze swoich zarobków. wynik będzie następujący: </t>
  </si>
  <si>
    <t>Dwie z czterech osób są zobowiązane wpłacać wszystkie swoje zarobki ($10) do wspólnego funduszu, a dwie osoby nie muszą wpłacać nic ($0). Na podstawie losowania ustala się, które dwie osoby są zobowiązane wpłacać wszystkie swoje zarobki, a które dwie nie muszą wpłacać nic.</t>
  </si>
  <si>
    <t>Każda ze wspomnianych czterech osób ma obowiązek wpłacić wszystkie swoje zarobki ($10).</t>
  </si>
  <si>
    <t>Obowiązkowa wpłata dla wszystkich osób</t>
  </si>
  <si>
    <t xml:space="preserve">Jeśli dwie osoby są zobowiązane wpłacać wszystkie swoje zarobki do wspólnego funduszu, a pozostałe dwie osoby nie muszą wpłacać nic, wynik będzie następujący: </t>
  </si>
  <si>
    <t>Obowiązkowa wpłata:</t>
  </si>
  <si>
    <t xml:space="preserve">Jeśli każda ze wspomnianych cztery osób ma obowiązek wpłacić wszystkie swoje zarobki do funduszu wspólnego, wynik będzie następujący: &lt;br&gt;&lt;b&gt;-&amp;nbsp; Wspomniane cztery osoby skończą z dochodem w kwocie $15 każda. </t>
  </si>
  <si>
    <t>Wyjaśnienie: Każda z nich wpłaciła $10 i nie miała już żadnych zarobków, ale otrzymała jedną czwartą wspólnego funduszu, czyli $15, więc każda z nich otrzymała $15.</t>
  </si>
  <si>
    <t>&lt;b&gt;Obowiązkowa wpłata dla jedynie dwóch osób:&lt;\/b&gt; Dwie z czterech osób są zobowiązane wpłacać wszystkie swoje zarobki ($10) do wspólnego funduszu, a żadna z pozostałych dwóch osób nie musi wpłacać nic ($0). Na podstawie losowania ustala się, które dwie osoby są zobowiązane wpłacać wszystkie swoje zarobki, a które dwie nie muszą wpłacać nic.</t>
  </si>
  <si>
    <t>&lt;b&gt;Wymagana wpłata dla wszystkich osób:&lt;\/b&gt; Każda z czterech osób ma obowiązek wpłacić wszystkie swoje zarobki ($10).</t>
  </si>
  <si>
    <t>W sytuacjach, w których interes własny jest sprzeczny z tym, co jest najlepsze dla grupy, większość ludzi w moim kraju wybiera to, co leży w ich własnym interesie.</t>
  </si>
  <si>
    <t>Rząd powinien wykorzystywać przychody z podatków do finansowania dóbr publicznych, z których korzystają wszyscy.</t>
  </si>
  <si>
    <t>Ogólnie rzecz biorąc rząd powinien ograniczać indywidualne wybory, gdy wybory te prowadzą do niesprawiedliwych rezultatów.</t>
  </si>
  <si>
    <t>Ogólnie rzecz biorąc rząd powinien ograniczać indywidualne wybory, gdy wybory te łącznie prowadzą do nieefektywnych rezultatów.</t>
  </si>
  <si>
    <t>Wolność wyboru to najważniejsza wartość w społeczeństwie.</t>
  </si>
  <si>
    <t>Brakuje im niezbędnych zasobów, aby wnieść wkład.</t>
  </si>
  <si>
    <t>Działają egoistycznie, aby zmaksymalizować własne korzyści.</t>
  </si>
  <si>
    <t>Uważają, że wiele innych osób również nie wnosi wkładu.</t>
  </si>
  <si>
    <t>Inne</t>
  </si>
  <si>
    <t>Prosimy wyobrazić sobie, że ma miejsce następujący scenariusz:</t>
  </si>
  <si>
    <t>Po przeczytaniu powyższego tekstu:</t>
  </si>
  <si>
    <t>Prosimy przejść do następnego ekranu, aby odpowiedzieć na kilka pytań dotyczących tego scenariusza.</t>
  </si>
  <si>
    <t>Jak została opisana ta osoba?</t>
  </si>
  <si>
    <t>Bardzo moralna osoba</t>
  </si>
  <si>
    <t>Bardzo niemoralna osoba</t>
  </si>
  <si>
    <t>W tym konkretnym scenariuszu:</t>
  </si>
  <si>
    <t>Czuł(a)bym się:</t>
  </si>
  <si>
    <t>Mniej zadowolona z pracy niż wcześniej</t>
  </si>
  <si>
    <t>Bez różnicy</t>
  </si>
  <si>
    <t>Bardziej zadowolona z pracy niż wcześniej</t>
  </si>
  <si>
    <t>Ogólnie rzecz biorąc, ufał(a)bym mojemu pracodawcy:</t>
  </si>
  <si>
    <t>Mniej niż wcześniej</t>
  </si>
  <si>
    <t>Bardziej niż wcześniej</t>
  </si>
  <si>
    <t>Nie poświęcił(a)bym podwyżki pensji</t>
  </si>
  <si>
    <t>Poświęcił(a)bym podwyżkę pensji</t>
  </si>
  <si>
    <t>Bardzo kompetentna osoba</t>
  </si>
  <si>
    <t>Bardzo niekompetentna osoba</t>
  </si>
  <si>
    <t>Ludzie często używają określeń „lewica” i „prawica”, gdy chcą opisać różnice w poglądach i postawach politycznych.</t>
  </si>
  <si>
    <t>Skrajnie lewicowe</t>
  </si>
  <si>
    <t>Centrum</t>
  </si>
  <si>
    <t>Skrajnie prawicowe</t>
  </si>
  <si>
    <t>W ogóle mnie nie interesuje</t>
  </si>
  <si>
    <t>Interesuje mnie do pewnego stopnia</t>
  </si>
  <si>
    <t>Bardzo mnie interesuje</t>
  </si>
  <si>
    <t>Nigdy</t>
  </si>
  <si>
    <t>Prawie nigdy</t>
  </si>
  <si>
    <t>Rzadko</t>
  </si>
  <si>
    <t>Czasami</t>
  </si>
  <si>
    <t>Często</t>
  </si>
  <si>
    <t>Bardzo często</t>
  </si>
  <si>
    <t>Cały czas</t>
  </si>
  <si>
    <t>Demokracja może mieć swoje problemy, ale jest lepsza niż jakakolwiek inna forma rządu lub systemu politycznego.</t>
  </si>
  <si>
    <t>Posiadanie silnego lidera, który potrafi załatwić sprawy bez konieczności przejmowania się wyborami i procesami demokratycznymi, byłoby najlepsze dla mojego kraju.</t>
  </si>
  <si>
    <t>Wolność słowa</t>
  </si>
  <si>
    <t>Zapobieganie rozprzestrzenianiu się dezinformacji</t>
  </si>
  <si>
    <t>Opis (prosimy przeczytać uważnie):</t>
  </si>
  <si>
    <t>Otrzymał(a) Pan(i)  $800. Drugi uczestnik otrzymał $800.</t>
  </si>
  <si>
    <t>Niech wszystko będzie tak, jak jest (Pan(i): $800, On(a): $800.)</t>
  </si>
  <si>
    <t>Niech wszystko będzie tak, jak jest (Pan(i): $900, On(a): $700.)</t>
  </si>
  <si>
    <t>Niech wszystko będzie tak, jak jest (Pan(i): $1000, On(a): $600.)</t>
  </si>
  <si>
    <t>Otrzymał(a) Pan(i) $600. Drugi uczestnik otrzymał $1000.</t>
  </si>
  <si>
    <t>Niech wszystko będzie tak, jak jest (Pan(i): $600, On(a): $1000.)</t>
  </si>
  <si>
    <t>Niech wszystko będzie tak, jak jest (Pan(i): $700, On(a): $900.)</t>
  </si>
  <si>
    <t>Dla mnie ważne jest przestrzeganie norm sprawiedliwości społecznej.</t>
  </si>
  <si>
    <t>Czasami czuję zazdrość, gdy ludzie otrzymują więcej niż ja.</t>
  </si>
  <si>
    <t>W chwili obecnej mam wizję tego, jak mogłoby wyglądać idealne społeczeństwo.</t>
  </si>
  <si>
    <t>W chwili obecnej myślę o tym, w jakim świecie chciał(a)bym żyć.</t>
  </si>
  <si>
    <t>W chwili obecnej mam wizję tego, jak mogłoby wyglądać najgorsze społeczeństwo, jakie można sobie wyobrazić.</t>
  </si>
  <si>
    <t>Dziękujemy za wyobrażenie sobie i napisanie o swoim utopijnym społeczeństwie lub świecie.</t>
  </si>
  <si>
    <t>Dziękujemy za wyobrażenie sobie i napisanie o swoim dystopijnym społeczeństwie lub świecie.</t>
  </si>
  <si>
    <t>Wcale</t>
  </si>
  <si>
    <t>W pewnym stopniu</t>
  </si>
  <si>
    <t>Bardzo</t>
  </si>
  <si>
    <t>Prosimy odpowiedzieć na kilka uzupełniających pytań poniżej.</t>
  </si>
  <si>
    <t>Wyjątkowo mało prawdopodobne</t>
  </si>
  <si>
    <t>Wyjątkowo prawdopodobne</t>
  </si>
  <si>
    <t>W chwili obecnej myślę o tym, w jakim świecie najbardziej nie chciał(a)bym żyć.</t>
  </si>
  <si>
    <t>Zawsze</t>
  </si>
  <si>
    <t>Nazwisko przywódcy:</t>
  </si>
  <si>
    <t xml:space="preserve">Dziękujemy za wypełnienie ankiety! </t>
  </si>
  <si>
    <t>Jeśli ma Pan(i) jakiekolwiek informacje zwrotne dotyczące ankiety, może je Pan(i) wpisać tutaj.</t>
  </si>
  <si>
    <t>Nie:</t>
  </si>
  <si>
    <t>Tak:</t>
  </si>
  <si>
    <t>Nie zdał(a) Pan(i) testu uważności.</t>
  </si>
  <si>
    <t>Vă rugăm să citiți cu atenție următoarele informații.</t>
  </si>
  <si>
    <t>Vă rugăm să ignorați întrebarea de mai sus și să răspundeți la întrebările „Frigider” și „Toaster”.</t>
  </si>
  <si>
    <t>Ați putea fi eligibil(ă) pentru recompense suplimentare pe baza răspunsurilor dvs. la acest sondaj. Rețineți că toate sumele bănești vor fi plătite în același mod ca recompensele obișnuite pentru completarea acestor sondaje. Nu se va face nicio plată directă în numerar a recompenselor suplimentare.</t>
  </si>
  <si>
    <t>Rezultatele acestui studiu vor fi utilizate în cercetarea academică. Nu se vor publica informații cu caracter personal identificabile. Numai datele anonimizate vor fi făcute publice, iar prin acestea nu puteți fi identificat.</t>
  </si>
  <si>
    <t>Asigurați-vă că petreceți suficient timp pentru citirea și înțelegea întrebărilor.</t>
  </si>
  <si>
    <t>Am înțeles și doresc să particip.</t>
  </si>
  <si>
    <t>Nu doresc să particip.</t>
  </si>
  <si>
    <t>Sfârșitul sondajului</t>
  </si>
  <si>
    <t>Vă rugăm să închideți sondajul.</t>
  </si>
  <si>
    <t>Pentru a fi siguri că citiți cu atenție informațiile furnizate, răspundeți mai întâi la o întrebare simplă.</t>
  </si>
  <si>
    <t>Care dintre următoarele este un articol de mobilier folosit pentru a sta la masă?</t>
  </si>
  <si>
    <t>Frigider</t>
  </si>
  <si>
    <t>Scaun</t>
  </si>
  <si>
    <t>Bicicletă</t>
  </si>
  <si>
    <t>Prăjitor de pâine</t>
  </si>
  <si>
    <t>Care este genul dvs.?</t>
  </si>
  <si>
    <t>Bărbat</t>
  </si>
  <si>
    <t>Femeie</t>
  </si>
  <si>
    <t xml:space="preserve">Non-binar \/al treilea gen </t>
  </si>
  <si>
    <t>Prefer să nu spun</t>
  </si>
  <si>
    <t>Ce vârstă aveți?</t>
  </si>
  <si>
    <t>Care este nivelul dvs. cel mai înalt de studii?</t>
  </si>
  <si>
    <t>Nu am educație formală (0 ani)</t>
  </si>
  <si>
    <t>Educație primară (mai puțin de 7 ani)</t>
  </si>
  <si>
    <t>Educație gimnazială (7-10 ani)</t>
  </si>
  <si>
    <t>Liceu (10-13 ani)</t>
  </si>
  <si>
    <t>Educație superioară (13+ ani, de ex. facultate sau colegiu)</t>
  </si>
  <si>
    <t>Dacă nu aveați vârsta legală de vot la momentul respectiv, selectați ce altceva ați fi făcut. Vă reamintim că răspunsurile la acest sondaj sunt anonime.</t>
  </si>
  <si>
    <t>Alte motive (specificați).</t>
  </si>
  <si>
    <t>Nu am votat</t>
  </si>
  <si>
    <t>Prefer să nu răspund</t>
  </si>
  <si>
    <t>Vă mulțumim. Acum vom trece la un nou set de întrebări referitoare la un subiect nou.</t>
  </si>
  <si>
    <t>Organizațiile internaționale și guvernele au propus recent o taxă coordonată care vizează persoanele cele mai bogate din lume. Această taxă ar presupune ca persoanele cu avere care depășește 1 miliard de dolari SUA sau primii 3000 de pe lista celor mai bogate persoane din lume să plătească un impozit minim de 2% din avere anual.</t>
  </si>
  <si>
    <t>Sunteți pentru sau contra acestei politici?</t>
  </si>
  <si>
    <t>Complet pentru</t>
  </si>
  <si>
    <t>Oarecum pentru</t>
  </si>
  <si>
    <t>Nici pentru, nici contra</t>
  </si>
  <si>
    <t>Oarecum contra</t>
  </si>
  <si>
    <t>Complet contra</t>
  </si>
  <si>
    <t>Nu înțeleg</t>
  </si>
  <si>
    <t>În ce măsură sunteți de acord sau nu cu următoarea afirmație:</t>
  </si>
  <si>
    <t xml:space="preserve">O taxă pentru miliardari coordonată la nivel mondial ar îmbunătăți echitatea economică. </t>
  </si>
  <si>
    <t xml:space="preserve">O taxă pentru miliardari coordonată la nivel mondial ar reduce puterea celor mai bogați din societate. </t>
  </si>
  <si>
    <t xml:space="preserve">O taxă pentru miliardari coordonată la nivel mondial ar slăbi autonomia națională. </t>
  </si>
  <si>
    <t>O taxă pentru miliardari coordonată la nivel mondial ar reduce eficiența economiei.</t>
  </si>
  <si>
    <t>Nu sunt deloc de acord</t>
  </si>
  <si>
    <t>Oarecum nu sunt de acord</t>
  </si>
  <si>
    <t>Nici acord, nici dezacord</t>
  </si>
  <si>
    <t>Oarecum sunt de acord</t>
  </si>
  <si>
    <t>Sunt complet de acord</t>
  </si>
  <si>
    <t xml:space="preserve">Propunerea privind o taxă pentru miliardari coordonată la nivel mondial a fost dezbătută recent în cadrul Organizației Națiunilor Unite, cu ocazia G7 și G20. Dezbaterea politică privind taxa este controversată, iar acest studiu academic urmărește să ajute factorii de decizie și publicul să înțeleagă mai bine percepția publicului cu privire la aceasta. Principalele constatări ale studiului vor fi comunicate unui canal de știri important din țara dvs. </t>
  </si>
  <si>
    <t xml:space="preserve">Ne interesează dacă sunteți dispus(ă) să plătiți pentru promovare, fie în favoarea, fie împotriva taxei. </t>
  </si>
  <si>
    <t xml:space="preserve">Veți participa la o loterie cu o mică șansă de a câștiga $100. Puteți alege să utilizați unele (sau toate) câștigurile dvs. potențiale pentru a contribui la finanțarea unui grup de promovare care este fie în favoarea, fie împotriva taxei pentru miliardari coordonată la nivel mondial. Orice sumă pe care nu o donați vă va fi transferată. </t>
  </si>
  <si>
    <t xml:space="preserve">Vă rugăm să precizați dacă sunteți dispus(ă) să donați vreunul dintre câștigurile dvs. potențiale unui grup de promovare care fie sprijină, fie se opune taxei pentru miliardari coordonată la nivel mondial. </t>
  </si>
  <si>
    <t>Aș prefera &lt;b&gt;să păstrez întreaga sumă de $100 pentru mine.&lt;\/b&gt;</t>
  </si>
  <si>
    <t>Aș fi dispus(ă) să donez o parte din suma de $100 unui grup de promovare care &lt;b&gt;sprijină&lt;\/b&gt; taxa pentru miliadari coordonată la nivel mondial.</t>
  </si>
  <si>
    <t>Cât din suma de $100 ați fi dispus(ă) să donați grupului de promovare care &lt;b&gt;se opune&lt;\/b&gt; taxei pentru miliardari coordonată la nivel mondial?</t>
  </si>
  <si>
    <t>Nu doresc să donez niciunul din câștigurile mele ($0)</t>
  </si>
  <si>
    <t>Doresc să-mi donez toate câștigurile ($100)</t>
  </si>
  <si>
    <t xml:space="preserve">Cât din suma de $100 ați fi dispusă să donați grupului de promovare care &lt;b&gt;sprijină&lt;\/b&gt; taxa pentru miliardari coordonată la nivel mondial? </t>
  </si>
  <si>
    <t xml:space="preserve">Am pregătit două petiții – una care sprijină și una care se opune taxei – și vă invităm să semnați oricare dintre petiții utilizând inițialele pe care le preferați. Semnarea este pe deplin voluntară, dar, dacă alegeți să semnați, vă rugăm să citiți cu atenție textul petiției. Vom comunica mass-mediei numărul total de semnături – atât pentru, cât și împotrivă. Dacă doriți, puteți scrie și un scurt mesaj în care să vă exprimați sprijinul sau opoziția, răspunsurile selectate urmând a fi comunicate mass-mediei. </t>
  </si>
  <si>
    <t>Doriți să semnați o petiție?</t>
  </si>
  <si>
    <t xml:space="preserve">&lt;b&gt;Nu doresc să semnez o petiție&lt;\/b&gt; referitoare la taxa pentru miliardari coordonată la nivel mondial (treceți la următoarea parte a sondajului).  </t>
  </si>
  <si>
    <t>Doresc &lt;b&gt;să citesc și eventual să semnez o petiție care se opune&lt;\/b&gt; taxei pentru miliardari coordonată la nivel mondial</t>
  </si>
  <si>
    <t>Petiție împotriva taxei pentru miliardari coordonată la nivel mondial</t>
  </si>
  <si>
    <t xml:space="preserve">Această petiție se referă la propunerea de taxă pentru miliardari coordonată la nivel mondial și discutată recent de G20 și de Organizația Națiunilor Unite, care s-ar aplica persoanelor cu o avere netă de peste un miliard USD. </t>
  </si>
  <si>
    <t>Detalii despre propunerea de taxă:</t>
  </si>
  <si>
    <t>Propunerea solicită cooperarea internațională cu privire la un prag fiscal minim anual pentru miliardarii în dolari. Acest prag fiscal ar fi stabilit la 2 % din averea individuală, evaluat prin metode convenite la nivel internațional. Taxa s-ar aplica unei game largi de active, inclusiv proprietăți imobiliare, acțiuni ale societăților comerciale, participații comerciale și alte investiții cu valoare ridicată. Pentru a promova coerența, protocoalele comune ar fi concepute astfel încât să reducă la minimum discrepanțele în ceea ce privește evaluările activelor.</t>
  </si>
  <si>
    <t>Fiecare țară ar fi responsabilă de colectarea și impunerea taxei în jurisdicția sa, asigurându-se că cetățenii săi cu o bogăție netă de peste un miliard USD contribuie cu cel puțin 2 % pe an. Veniturile fiscale colectate în cadrul acestui sistem ar rămâne în fiecare țară vizată. Coordonarea taxei ar necesita cadre juridice, sisteme de monitorizare și protocoale transfrontaliere de punere în aplicare suplimentare.</t>
  </si>
  <si>
    <t>Subsemnatul (subsemnata) îmi exprim opoziția față de propunerea de taxă pentru miliardari coordonată la nivel mondial.</t>
  </si>
  <si>
    <t>Subsemnatul (subsemnata) îmi exprim sprijinul privind propunerea de taxă pentru miliardari coordonată la nivel mondial.</t>
  </si>
  <si>
    <t>Dacă doriți să semnați petiția, vă rugăm să scrieți inițialele cu care doriți să semnați petiția (de exemplu, „AN”). Rețineți că puteți utiliza inițialele pe care le preferați.</t>
  </si>
  <si>
    <t>Dacă semnați petiția, veți avea posibilitatea de a adăuga o declarație personalizată în care să explicați motivele pentru care vă opuneți politicii.</t>
  </si>
  <si>
    <t>Dacă nu doriți să semnați petiția, vă rugăm să treceți la următoarea întrebare fără a scrie nimic în caseta de text.</t>
  </si>
  <si>
    <t xml:space="preserve">Dacă doriți, puteți scrie mai jos un mesaj prin care să vă exprimați opoziția față de taxa pentru miliardari coordonată la nivel mondial. </t>
  </si>
  <si>
    <t>Vom alege o selecție de mesaje care vor fi anexate la scrisoarea pe care o trimitem principalului ziar din țara dvs.</t>
  </si>
  <si>
    <t>Petiție pentru taxa pentru miliardari coordonată la nivel mondial</t>
  </si>
  <si>
    <t>Dacă semnați petiția, veți avea posibilitatea de a adăuga o declarație personalizată în care să explicați motivele pentru care susțineți politica.</t>
  </si>
  <si>
    <t>Dacă doriți, puteți scrie mai jos un mesaj prin care să vă exprimați sprijinul pentru taxa pentru miliardari coordonată la nivel mondial.</t>
  </si>
  <si>
    <t>Care dintre următoarele aspecte vă descrie cel mai bine:</t>
  </si>
  <si>
    <t>Voi participa la un protest &lt;b&gt;în sprijinul&lt;\/b&gt; taxei pentru miliardari coordonată la nivel mondial.</t>
  </si>
  <si>
    <t xml:space="preserve"> &lt;b&gt;Nu voi participa la un protest&lt;\/b&gt; legat de taxa pentru miliardari coordonată la nivel mondial.</t>
  </si>
  <si>
    <t>Voi participa la u protest &lt;b&gt;care se opune&lt;\/b&gt; taxei pentru miliardari coordonată la nivel mondial.</t>
  </si>
  <si>
    <t>Există &lt;b&gt;o probabilitate mai mare&lt;\/b&gt; să votez un partid politic dacă susține taxa pentru miliardari coordonată la nivel mondial.</t>
  </si>
  <si>
    <t>&lt;b&gt;Nu mi-aș schimba votul&lt;\/b&gt; pe baza poziției adoptate de un partid politic cu privire la taxa pentru miliardari coordonată la nivel mondial.</t>
  </si>
  <si>
    <t>Există &lt;b&gt;o probabilitate mai mică&lt;\/b&gt; să votez un partid politic dacă susține taxa pentru miliardari coordonată la nivel mondial.</t>
  </si>
  <si>
    <t>Voi publica pe platformele de comunicare socială mesaje &lt;b&gt;de promovare&lt;\/b&gt; a taxei pentru miliardari coordonată la nivel mondial.</t>
  </si>
  <si>
    <t>&lt;b&gt;Nu voi publica pe platformele de comunicare socială mesaje&lt;\/b&gt; legate de taxa pentru miliardari coordonată la nivel mondial.</t>
  </si>
  <si>
    <t>Voi publica pe platformele de comunicare socială mesaje &lt;b&gt;de opoziție&lt;\/b&gt; împotriva taxei pentru miliardari coordonată la nivel mondial.</t>
  </si>
  <si>
    <t>Un alt studiu academic recent a realizat un sondaj în rândul a aproape 45 000 de persoane din 40 de țări din toate regiunile lumii, inclusiv din țara dvs., pentru a afla dacă sprijină această taxă pentru miliardari coordonată la nivel mondial.</t>
  </si>
  <si>
    <t>Mai multe informații</t>
  </si>
  <si>
    <t>44 977 de persoane din următoarele 40 de țări: Argentina, Australia, Austria, Brazilia, Canada, China, Columbia, Republica Cehă, Finlanda, Franța, Germania, Grecia, Ungaria, India, Indonezia, Irlanda, Italia, Japonia, Malaysia, Mexic, Țările de Jos, Noua Zeelandă, Norvegia, Pakistan, Filipine, Polonia, Portugalia, România, Slovacia, Africa de Sud, Coreea de Sud, Spania, Suedia, Elveția, Taiwan, Thailanda, Turcia, Regatul Unit, Statele Unite ale Americii și Vietnam au fost răspuns sondajului.</t>
  </si>
  <si>
    <t>Ce procent de respondenți credeți că sprijină taxa pentru miliardari coordonată la nivel mondial?</t>
  </si>
  <si>
    <t>Sprijin (%)</t>
  </si>
  <si>
    <t>În câte din cele 40 de țări credeți că majoritatea respondenților sprijină taxa pentru miliardari coordonată la nivel mondial?</t>
  </si>
  <si>
    <t>Țări</t>
  </si>
  <si>
    <t>În cele 40 de țări, respondenții au provenit de la 164 de partide politice.</t>
  </si>
  <si>
    <t>Pentru câte dintre aceste partide politice credeți că majoritatea respondenților sprijină taxa pentru miliardari coordonată la nivel mondial?</t>
  </si>
  <si>
    <t>Partide politice</t>
  </si>
  <si>
    <t xml:space="preserve">Vă mulțumim pentru răspuns. Cu titlu informativ, răspunsurile corecte sunt prezentate mai jos: </t>
  </si>
  <si>
    <t>În ansamblu, 70 % dintre respondenți sprijină taxa.</t>
  </si>
  <si>
    <t>În 40 din cele 40 de țări, majoritatea respondenților sprijină taxa.</t>
  </si>
  <si>
    <t>În cadrul a 161 de partide politice dintre cele 164 reprezentate în studiu, majoritatea respondenților sprijină taxa.</t>
  </si>
  <si>
    <t>Pentru a vă asigura că citiți aceste informații, faceți clic pe declarația corectă de mai jos:</t>
  </si>
  <si>
    <t>În 20 din cele 40 de țări, majoritatea respondenților sprijină taxa.</t>
  </si>
  <si>
    <t>În cadrul a 71 de partide politice dintre cele 164 reprezentate în studiu, majoritatea respondenților sprijină taxa.</t>
  </si>
  <si>
    <t>În 30 din cele 40 de țări, majoritatea respondenților sprijină taxa.</t>
  </si>
  <si>
    <t>Vă rugăm să precizați nivelul de probabilitate că această taxă va fi pusă în aplicare la nivel mondial în următorii 10 ani.</t>
  </si>
  <si>
    <t>0-20 % probabilitate (foarte improbabil)</t>
  </si>
  <si>
    <t>21-40 % probabilitate (improbabil)</t>
  </si>
  <si>
    <t>41-60 % probabilitate (atât probabil, cât și improbabil)</t>
  </si>
  <si>
    <t>61-80 % probabilitate (probabil)</t>
  </si>
  <si>
    <t>81-100 % probabilitate (foarte probabil)</t>
  </si>
  <si>
    <t>Am dori să luați o decizie care să aibă consecințe reale pentru patru persoane care au fost recrutate prin intermediul unei piețe online a muncii. Fiecare dintre aceste patru persoane a câștigat $10 pentru finalizarea unei sarcini de lucru individuale.</t>
  </si>
  <si>
    <t>Fiecare persoană poate contribui cu o parte sau cu toate câștigurile lor la un fond comun:</t>
  </si>
  <si>
    <t>Venitul fiecărei persoane este generat de ceea ce primește de la fondul comun, la care se adaugă orice venit cu care nu contribuie.</t>
  </si>
  <si>
    <t>Venitul total al celor patru persoane este cel mai mare dacă fiecare dintre acestea contribuie cu toate câștigurile lor la fondul comun. Cu toate acestea, venitul unei persoane este cel mai mare dacă această persoană nu contribuie deloc, în timp ce celelalte trei persoane contribuie cu toate câștigurile lor.</t>
  </si>
  <si>
    <t>Vă rugăm să confirmați că ați citit cu atenție aceste informații înainte de a continua.</t>
  </si>
  <si>
    <t>Da, confirm că am citit cu atenție textul.</t>
  </si>
  <si>
    <t>Am întrebat fiecare dintre cele patru persoane în mod independent și anonim ce vor face dacă au libertatea de a alege cu cât din câștigurile lor să contribuie la fondul comun.</t>
  </si>
  <si>
    <t>Două dintre persoane vor alege să contribuie cu toate câștigurile lor, indiferent de cât de mult aleg celelalte persoane să contribuie.</t>
  </si>
  <si>
    <t>Două dintre persoane vor alege să nu contribuie cu nimic din câștigurile lor, indiferent de cât de mult aleg celelalte persoane să contribuie.</t>
  </si>
  <si>
    <t>Vă rugăm să decideți dacă cele patru persoane ar trebui să aibă libertatea de a alege cu ce sumă să contribuie la fondul comun sau dacă fiecare persoană ar trebui să contribuie cu toate câștigurile sale. Trebuie să alegeți între următoarele două alternative:</t>
  </si>
  <si>
    <t>Cele patru persoane sunt libere să aleagă cu cât din câștigurilr lor să contribuie la fondul comun. În acest caz, două persoane contribuie fiecare la fondul comun cu toate câștigurile lor ($10) și două persoane nu contribuie cu nimic ($0).</t>
  </si>
  <si>
    <t>Cele patru persoane nu sunt libere să aleagă cu cât din câștigurile lor să contribuie la fondul comun. În acest caz, fiecare dintre cele patru persoane este obligată să contribuie cu toate câștigurile lor ($10).</t>
  </si>
  <si>
    <t>Înainte de a lua o decizie, ecranul următor va explica mai în detaliu ce se întâmplă în cadrul fiecăreia dintre cele două alternative.</t>
  </si>
  <si>
    <t>Aici explicăm mai în detaliu ce s-ar întâmpla pentru fiecare alternativă.</t>
  </si>
  <si>
    <t>Libertatea de alegere</t>
  </si>
  <si>
    <t xml:space="preserve">Dacă fiecare dintre cele patru persoane este liberă să aleagă cu cât din câștigurile lor să contribuie la fondul comun, rezultatul va fi: </t>
  </si>
  <si>
    <t>Contribuție necesară numai pentru două persoane</t>
  </si>
  <si>
    <t xml:space="preserve">Dacă fiecare dintre cele patru persoane trebuie să contribuie la fondul comun cu toate câștigurile lor, rezultatul va fi: </t>
  </si>
  <si>
    <t>Fiecare dintre cele patru persoane ajunge la un venit de $15.</t>
  </si>
  <si>
    <t>Dvs. și alți 99 de respondenți veți lua această decizie pentru cele patru persoane. Una dintre cele 100 de decizii va fi selectată în mod aleatoriu și pusă în aplicare.</t>
  </si>
  <si>
    <t>Vă rugăm acum să luați o decizie pentru aceste patru persoane. Vă rugăm să marcați decizia dvs.:</t>
  </si>
  <si>
    <t>Vă rugăm să decideți dacă cele patru persoane ar trebui să aibă libertatea de a alege cu ce sumă să contribuie la fondul comun sau dacă fiecare persoană ar trebui să contribuie cu $5 din câștigurile sale. Trebuie să alegeți între următoarele două alternative:</t>
  </si>
  <si>
    <t>Cele patru persoane sunt libere să aleagă cu cât din câștigurile lor să contribuie la fondul comun. În acest caz, două persoane contribuie fiecare la fondul comun cu toate câștigurile lor ($10) și două persoane nu contribuie cu nimic ($0).</t>
  </si>
  <si>
    <t>Dacă fiecare persoană este liberă să aleagă cu cât din câștigurile sale să contribuie la fondul comun, rezultatul va fi:</t>
  </si>
  <si>
    <t>Dacă fiecare dintre cele patru persoane trebuie să contribuie la fondul comun cu $5 din câștigurile lor, rezultatul va fi:</t>
  </si>
  <si>
    <t>Cele patru persoane nu sunt libere să aleagă cu cât din câștigurile lor să contribuie la fondul comun. În acest caz, fiecare dintre cele patru persoane trebuie să contribuie cu $5 din câștigurile lor.</t>
  </si>
  <si>
    <t>Toate cele patru persoane vor alege să nu contribuie cu nimic din câștigurile lor, indiferent de cât de mult aleg celelalte persoane să contribuie.</t>
  </si>
  <si>
    <t>Cele patru persoane sunt libere să aleagă cu cât din câștigurile lor să contribuie la fondul comun. În acest caz, fiecare dintre cele patru persoane nu contribuie cu nimic ($0).</t>
  </si>
  <si>
    <t xml:space="preserve">Explicăm mai în detaliu ce s-ar întâmpla pentru fiecare alternativă. </t>
  </si>
  <si>
    <t>Fiecare dintre cele patru persoane ajunge la un venit de $10.</t>
  </si>
  <si>
    <t>Explicație: fiecare persoană păstrează $10 din câștigurile sale, dar nu primește nimic din fondul comun și astfel fiecare ajunge la un venit de $10.</t>
  </si>
  <si>
    <t>Explicație: fiecare persoană contribuie cu $10 și nu are niciun câștig, dar primește un sfert din fondul comun, care este de $15 Și astfel fiecare ajunge la $15.</t>
  </si>
  <si>
    <t>&lt;b&gt;Libertatea de alegere:&lt;\/b&gt; cele patru persoane au libertatea de a alege cu cât din câștigurile lor să contribuie la fondul comun. În acest caz, fiecare dintre cele patru persoane nu contribuie cu nimic ($0).</t>
  </si>
  <si>
    <t>Explicație: fiecare persoană păstrează $10 din câștigurile sale, dar nu primește nimic din fondul  comun și astfel fiecare ajunge la $10.</t>
  </si>
  <si>
    <t>Dacă fiecare dintre cele patru persoane trebuie să contribuie cu $5 din câștigurile lor, rezultatul va fi:</t>
  </si>
  <si>
    <t>Vă vom solicita să decideți cu cât din câștigurile lor ar trebui să fie obligate celor patru persoane să controbuie la fondul comun. Trebuie să alegeți între următoarele două alternative:</t>
  </si>
  <si>
    <t xml:space="preserve"> Două dintre cele patru persoane sunt obligate fiecare să contribuie la fondul comun cu toate câștigurile lor ($10, iar două persoane nu sunt obligate să contribuie cu ceva ($0). O tragere la sorți determină care sunt cele două persoane care sunt obligate să contribuie cu toate câștigurile lor și care sunt cele două persoane care sunt obligate să nu contribuie cu ceva.</t>
  </si>
  <si>
    <t>Fiecare dintre cele patru persoane trebuie să contribuie cu toate câștigurile lor ($10).</t>
  </si>
  <si>
    <t>Contribuția necesară pentru toate persoanele</t>
  </si>
  <si>
    <t>Dacă două persoane sunt obligate fiecare să contribuie la fondul comun cu toate câștigurile lor, în timp ce celelalte două persoane sunt nu obligate fiecare să contribuie, rezultatul va fi:</t>
  </si>
  <si>
    <t>Contribuție necesară</t>
  </si>
  <si>
    <t xml:space="preserve">Dacă fiecare dintre cele patru persoane trebuie să contribuie la fondul comun cu toate câștigurile sale, rezultatul va fi: &lt;br&gt;&lt;b&gt;-&amp;nbsp; fiecare dintre cele patru persoane ajunge la un venit de $15. </t>
  </si>
  <si>
    <t>Explicație: fiecare contribuie cu $10 și nu mai are câștiguri rămase, dar primește un sfert din fondul comun, care este de $15 și astfel fiecare ajunge la $15.</t>
  </si>
  <si>
    <t>Vă rugăm acum să indicați alternativa pe care ați ales-o pentru aceste patru persoane, dacă ar fi fost la latitudinea dvs.:</t>
  </si>
  <si>
    <t xml:space="preserve">&lt;b&gt;Contribuția necesară numai pentru două persoane: :&lt;\/b&gt; două dintre cele patru persoane sunt obligate fiecare să contribuie la fondul comun cu toate câștifurile lor ($10, iar două persoane nu sunt obligate să contribuie cu ceva ($0). O tragere la sorți determină care sunt cele două persoane care sunt obligate să contribuie cu toate câștigurile lor și care sunt cele două persoane care nu sunt obligate să  contribuie.  </t>
  </si>
  <si>
    <t xml:space="preserve">Puteți oferi o scurtă explicație cu privire la motivul pentru care ați făcut această alegere? </t>
  </si>
  <si>
    <t>În ce măsură sunteți de acord cu următoarele afirmații?</t>
  </si>
  <si>
    <t>În situațiile în care interesul propriu intră în conflict cu ceea ce este cel mai bine pentru grup, majoritatea persoanelor din țara mea aleg ceea ce este în interesul lor propriu.</t>
  </si>
  <si>
    <t>Guvernul ar trebui să utilizeze veniturile fiscale pentru a finanța bunuri publice de care să beneficieze toată lumea.</t>
  </si>
  <si>
    <t>În general, guvernul ar trebui să limiteze alegerile individuale atunci când aceste alegeri conduc la rezultate inechitabile.</t>
  </si>
  <si>
    <t>În general, guvernul ar trebui să limiteze alegerile individuale atunci când aceste alegeri conduc în mod colectiv la un rezultat ineficient.</t>
  </si>
  <si>
    <t>Libertatea de alegere este cea mai importantă valoare în societate.</t>
  </si>
  <si>
    <t>Uneori, oamenii beneficiază de lucruri care sunt finanțate sau furnizate de alte persoane fără a contribui ei înșiși. Care credeți că este principalul motiv pentru acest lucru?</t>
  </si>
  <si>
    <t>Nu dispun de resursele necesare pentru a contribui.</t>
  </si>
  <si>
    <t>Acționează în mod egosit pentru a-și maximiza beneficiile.</t>
  </si>
  <si>
    <t xml:space="preserve">Consideră că nici mulți alții nu contribuie.  </t>
  </si>
  <si>
    <t>Alte motive</t>
  </si>
  <si>
    <t>Vă rugăm să imaginați următorul scenariu:</t>
  </si>
  <si>
    <t>Lucrați într-o organizație în care liderul actual este considerat a fi mai degrabă neutru sau „mediu”: Nici deosebit de bun, nici deosebit de slab. În acest moment, Consiliul de administrație intenționează să angajeze un nou lider ca înlocuitor pe termen lung, care va fi și supraveghetorul dvs. direct.</t>
  </si>
  <si>
    <t xml:space="preserve">Considerați că prietenul dvs. este o sursă de încredere. </t>
  </si>
  <si>
    <t>După ce ați citit textul de mai sus:</t>
  </si>
  <si>
    <t>Vă rugăm să treceți la ecranul următor pentru a răspunde la câteva întrebări despre acest scenariu.</t>
  </si>
  <si>
    <t>În scenariul de la locul de muncă pe care tocmai l-ați citit, am descris o persoană care a candidat la o nouă funcție de conducere în cadrul organizației dvs.</t>
  </si>
  <si>
    <t>Cum a fost descrisă această persoană?</t>
  </si>
  <si>
    <t>O persoană foarte morală</t>
  </si>
  <si>
    <t>O persoană foarte imorală</t>
  </si>
  <si>
    <t>În acest scenariu specific:</t>
  </si>
  <si>
    <t xml:space="preserve">În cazul în care Consiliul de administrație ar trebui să decidă să angajeze acest nou lider, ce ați simți despre el? </t>
  </si>
  <si>
    <t>Aș simți:</t>
  </si>
  <si>
    <t>Mai puțin fericit(ă) la locul de muncă decât înainte</t>
  </si>
  <si>
    <t>Nicio diferență</t>
  </si>
  <si>
    <t>Mai fericit(ă) la locul de muncă decât înainte</t>
  </si>
  <si>
    <t>În general, aș avea încredere în angajatorul meu:</t>
  </si>
  <si>
    <t>Mai puțin decât înainte</t>
  </si>
  <si>
    <t>Mai mult decât înainte</t>
  </si>
  <si>
    <t>Ați fi dispus să sacrificați o creștere cu 5 % a salariului dvs,, dacă aceasta ar putea garanta că organizația dva. NU va angaja un lider atât de slab ca supraveghetorul dvs. direct?</t>
  </si>
  <si>
    <t>Nu mi-aș sacrifica creșterea salarială</t>
  </si>
  <si>
    <t>Mi-aș sacrifica creșterea salarială</t>
  </si>
  <si>
    <t>Ați fi dispus să sacrificați o creștere cu 5 % a salariului dvs., dacă aceasta ar putea garanta că organizația dva. va angaja un lider atât de bim ca supraveghetorul dvs. direct?</t>
  </si>
  <si>
    <t>O persoană foarte competentă</t>
  </si>
  <si>
    <t>O persoană foarte incompetentă</t>
  </si>
  <si>
    <t>Oamenii utilizează adesea termenii de „stânga” și „dreapta” atunci când doresc să descrie diferențele de opinii și atitudini politice.</t>
  </si>
  <si>
    <t xml:space="preserve">În general, unde ați plasa propriile dvs. opinii politice pe o astfel de scară de la stânga la dreapta? </t>
  </si>
  <si>
    <t>Extrema strângă</t>
  </si>
  <si>
    <t>Centru</t>
  </si>
  <si>
    <t>Extrema dreaptă</t>
  </si>
  <si>
    <t>În general, cât de interesat(ă) sunteți de politică?</t>
  </si>
  <si>
    <t>Deloc interesat(ă)</t>
  </si>
  <si>
    <t>Oarecum interesat(ă)</t>
  </si>
  <si>
    <t>Foarte interesat(ă)</t>
  </si>
  <si>
    <t>În general, cât de des vă publicați &lt;em&gt;opiniile politice&lt;\/em&gt; pe platformele de comunicare socială?</t>
  </si>
  <si>
    <t>Niciodată</t>
  </si>
  <si>
    <t>Aproape niciodată</t>
  </si>
  <si>
    <t>Rareori</t>
  </si>
  <si>
    <t>Uneori</t>
  </si>
  <si>
    <t>Deseori</t>
  </si>
  <si>
    <t>Foarte des</t>
  </si>
  <si>
    <t>Tot timpul</t>
  </si>
  <si>
    <t xml:space="preserve">În general, în ce măsură sunteți sau nu de acord cu următoarele afirmații? </t>
  </si>
  <si>
    <t>Democrația poate avea probleme, dar este mai bună decât orice altă formă de guvernare sau sistem politic.</t>
  </si>
  <si>
    <t>Un lider puternic, care să poată rezolva lucruri fără a fi nevoit să participe la alegeri și la procese democratice, ar fi cel mai bun pentru țara mea.</t>
  </si>
  <si>
    <t>Dacă trebuie să alegeți neapărat între protejarea libertății de exprimare și prevenirea răspândirii dezinformării, ceea ce este mai important pentru dvs.? Prin „dezinformare” înțelegem informații false, inexacte sau înșelătoare.</t>
  </si>
  <si>
    <t>Libertatea de exprimare</t>
  </si>
  <si>
    <t>Prevenirea răspândirii dezinformării</t>
  </si>
  <si>
    <t>Acum veți lua trei decizii care implică sume mari de bani. Trei participanți la sondaj aleși în mod aleatoriu vor beneficia de punerea în aplicare a opțiunilor lor pentru ei înșiși și pentru un alt participant la sondaj. Pentru acești participanți, compensația corespunzătoare va fi plătită prin intermediul furnizorului sondajului în termen de trei luni de la acesta.</t>
  </si>
  <si>
    <t>Descriere (vă rugăm citiți cu atenție):</t>
  </si>
  <si>
    <t>Sunteți în echipă cu alt participant.</t>
  </si>
  <si>
    <t>Vi se acordă suma de $800 Celuilalt participant i se acordă suma de $800.</t>
  </si>
  <si>
    <t>Întrucât nu cunoaștem încă decizia celuilalt participant, vă rugăm să indicați decizia dvs. pentru fiecare sumă pe care ar putea-o trimite. Dacă sunteți selectat, decizia dvs. care corespunde alegerii celuilalt participant va fi pusă în aplicare.</t>
  </si>
  <si>
    <t>Mențin situația așa cum este (dvs.: $800, Celălalt: $800.)</t>
  </si>
  <si>
    <t>Mențin situația așa cum este (dvs.: $900, Celălalt: $700.)</t>
  </si>
  <si>
    <t>Mențin situația așa cum este (dvs.: $1000, Celălalt: $600.)</t>
  </si>
  <si>
    <t>Vi se acordă suma de $600. Celuilalt participant i se acordă suma de $1000.</t>
  </si>
  <si>
    <t>Mențin situația așa cum este (dvs.: $600, Celălalt: $1000.)</t>
  </si>
  <si>
    <t>Mențin situația așa cum este (dvs.: $700, Celălalt: $900.)</t>
  </si>
  <si>
    <t>Aș fi uimit(ă) dacă o altă persoană ar refuza să-și împartă resursele.</t>
  </si>
  <si>
    <t>Pentru mine este important să respect normele de echitate socială.</t>
  </si>
  <si>
    <t>Uneori îi invidiez pe cei care primesc mai mult decât mine.</t>
  </si>
  <si>
    <t>În această parte a studiului, am dori să vă imaginați &lt;b&gt;o societate sau o lume utopică&lt;\/b&gt;.</t>
  </si>
  <si>
    <t>NU există răspunsuri corecte sau greșite: ne interesează IDEILE DVS. despre cum ar arăta o societate utopică.</t>
  </si>
  <si>
    <t>NU există răspunsuri corecte sau greșite: ne interesează IDEILE DVS. despre cum ar arăta o societate distopică.</t>
  </si>
  <si>
    <t>În ce măsură credeți că propriile dvs. acțiuni pot influența dacă o astfel de utopie se va avea loc sau nu?</t>
  </si>
  <si>
    <t>În ce măsură credeți că liderii politici din societate pot influența dacă o astfel de utopie va avea loc sau nu?</t>
  </si>
  <si>
    <t>În ce măsură credeți că propriile dvs. acțiuni pot influența dacă o astfel de distopie va avea loc sau nu?</t>
  </si>
  <si>
    <t>În ce măsură credeți că liderii politici din societate pot influența dacă o astfel de distopie va avea loc sau nu?</t>
  </si>
  <si>
    <t xml:space="preserve">În acest moment, am o idee despre cum ar putea arăta societatea ideală. </t>
  </si>
  <si>
    <t>Acum mă gândesc la tipul de lume în care aș dori, în mod ideal, să trăiesc.</t>
  </si>
  <si>
    <t>În această parte a studiului nostru, vă invităm să vă imaginați o &lt;b&gt;societate sau o lume distopică&lt;\/b&gt;.</t>
  </si>
  <si>
    <t>În acest moment, am o idee despre cum ar putea arăta cea mai rea societate imaginabilă.</t>
  </si>
  <si>
    <t>Vă mulțumim pentru că v-ați imaginat și ne-ați scris societatea sau lumea utopică așa cum o vedeți dvs.</t>
  </si>
  <si>
    <t>Cât de probabil credeți că va avea loc o astfel de utopie?</t>
  </si>
  <si>
    <t>Vă mulțumim pentru că v-ați imaginat și ne-ați scris societatea sau lumea distopică așa cum o vedeți dvs.</t>
  </si>
  <si>
    <t>Cât de probabil credeți că va avea loc o astfel de distopie?</t>
  </si>
  <si>
    <t>Deloc de acord</t>
  </si>
  <si>
    <t>Oarecare acord</t>
  </si>
  <si>
    <t>Foarte de acord</t>
  </si>
  <si>
    <t>Vă rugăm să răspundeți la întrebările suplimentare de mai jos.</t>
  </si>
  <si>
    <t>Foarte improbabil</t>
  </si>
  <si>
    <t>Foarte probabil</t>
  </si>
  <si>
    <t>Foarte mult</t>
  </si>
  <si>
    <t>Acum mă gândesc în ce fel de lume mi-ar displăcea cel mai mult să trăiesc.</t>
  </si>
  <si>
    <t>Întotdeauna</t>
  </si>
  <si>
    <t>Atunci când răspundeți la întrebarea noastră anterioară cu privire la măsura în care liderii politici din societate pot influența dacă distopia dvs. va avea loc sau nu:</t>
  </si>
  <si>
    <t>Atunci când răspundeți la întrebarea noastră anterioară cu privire la măsura în care liderii politici din societate pot influența dacă utopia dvs. va avea loc sau nu:</t>
  </si>
  <si>
    <t>Dacă nu v-ați gândit la un anumit lider atunci când ați răspuns la întrebarea anterioară, vă rugăm să lăsați caseta necompletată și să continuați.</t>
  </si>
  <si>
    <t>V-ați gândit la un anumit lider? Dacă da, vă rugăm să scrieți numele liderului în casete de mai jos:</t>
  </si>
  <si>
    <t>Numele liderului:</t>
  </si>
  <si>
    <t xml:space="preserve">Vă mulțumim pentru completarea sondajului. </t>
  </si>
  <si>
    <t xml:space="preserve">Dacă aveți feedback la sondaj în general, vă rugăm să îl scrieți aici. </t>
  </si>
  <si>
    <t>Nu:</t>
  </si>
  <si>
    <t>Da:</t>
  </si>
  <si>
    <t>Nu ați trecut testul de verificare a atenției.</t>
  </si>
  <si>
    <t>Pozorne si prečítajte nasledujúce informácie.</t>
  </si>
  <si>
    <t>Odhliadnite od vyššie uvedenej otázky a odpovedzte „chladnička“ alebo „hriankovač“.</t>
  </si>
  <si>
    <t>Na základe vašich odpovedí na otázky v tomto prieskume môžete mať nárok na dodatočné odmeny. Upozorňujeme, že všetky peňažné sumy sa vyplatia rovnakým spôsobom ako vaše zvyčajné odmeny za vyplňovanie týchto dotazníkov. Dodatočné odmeny sa nebudú vyplácať v priamych platbách v hotovosti.</t>
  </si>
  <si>
    <t>Výsledky tejto štúdie sa použijú v akademickom výskume. Nezverejnia sa žiadne identifikovateľné informácie. Zverejnia sa iba anonymizované údaje, na základe ktorých vás nebude možné identifikovať.</t>
  </si>
  <si>
    <t>Rozumiem a chcem sa zúčastniť.</t>
  </si>
  <si>
    <t>Nechcem sa zúčastniť.</t>
  </si>
  <si>
    <t>Koniec prieskumu</t>
  </si>
  <si>
    <t>Zatvorte tento prieskum, prosím.</t>
  </si>
  <si>
    <t>Aby sme sa uistili, že si pozorne čítate poskytnuté informácie, odpovedzte najprv na jednoduchú otázku.</t>
  </si>
  <si>
    <t>Na ktorej z nasledujúcich položiek sedávate pri stole?</t>
  </si>
  <si>
    <t>Chladnička</t>
  </si>
  <si>
    <t>Stolička</t>
  </si>
  <si>
    <t>Bicykel</t>
  </si>
  <si>
    <t>Hriankovač</t>
  </si>
  <si>
    <t>Nebinárneho \/ tretieho rodu</t>
  </si>
  <si>
    <t>Nechcem uviesť</t>
  </si>
  <si>
    <t>Koľko máte rokov?</t>
  </si>
  <si>
    <t>Akú najvyššiu úroveň vzdelania ste dosiahli?</t>
  </si>
  <si>
    <t>Sekundárne vzdelanie (10- 13 rokov)</t>
  </si>
  <si>
    <t>Vysokoškolské vzdelanie (13 a viac rokov, napr. vysoká škola)</t>
  </si>
  <si>
    <t>Iné dôvody (uveďte).</t>
  </si>
  <si>
    <t>Nevolil som</t>
  </si>
  <si>
    <t>Nechcem odpovedať</t>
  </si>
  <si>
    <t>Aký bol celkový príjem vašej domácnosti pred zdanením v roku 2024?</t>
  </si>
  <si>
    <t>Ďakujeme. Teraz prejdeme na nový súbor otázok k novej téme.</t>
  </si>
  <si>
    <t>Medzinárodné organizácie a vlády nedávno navrhli koordinovanú daň cielenú na najbohatších ľudí sveta. Na základe tejto dane by osoby s majetkom nad 1 miliardu amerických dolárov alebo približne 3 000 najbohatších ľudí sveta museli každý rok odviesť daň vo výške aspoň 2 % z ich majetku.</t>
  </si>
  <si>
    <t>Súhlasíte alebo nesúhlasíte s takouto politikou?</t>
  </si>
  <si>
    <t>Veľmi podporujem</t>
  </si>
  <si>
    <t>Do istej miery súhlasím</t>
  </si>
  <si>
    <t>Nie som ani proti ani za</t>
  </si>
  <si>
    <t>Do istej miery nesúhlasím</t>
  </si>
  <si>
    <t>Rozhodne nesúhlasím</t>
  </si>
  <si>
    <t>Nerozumiem</t>
  </si>
  <si>
    <t>Do akej miery súhlasíte alebo nesúhlasíte s nasledujúcimi tvrdeniami:</t>
  </si>
  <si>
    <t>Globálne koordinovaná miliardárska daň by zlepšila spravodlivosť ekonomiky.</t>
  </si>
  <si>
    <t>Globálne koordinovaná miliardárska daň by obmedzila moc najbohatších ľudí na svete.</t>
  </si>
  <si>
    <t>Globálne koordinovaná miliardárska daň by oslabila nezávislosť jednotlivých štátov.</t>
  </si>
  <si>
    <t>Globálne koordinovaná miliardárska daň by spôsobila nižšiu efektívnosť hospodárstva.</t>
  </si>
  <si>
    <t>Do určitej miery nesúhlasím</t>
  </si>
  <si>
    <t>Neviem sa vyjadriť</t>
  </si>
  <si>
    <t>Do určitej miery súhlasím</t>
  </si>
  <si>
    <t>Rozhodne súhlasím</t>
  </si>
  <si>
    <t>Návrh globálne koordinovanej miliardárskej dane bol nedávno prerokúvaný v rámci Organizácie spojených národov, G7 a G20. Politická diskusia zameraná na túto daň je sporná a cieľom tejto akademickej štúdie je pomôcť tvorcom politík pochopiť stanovisko verejnosti voči tejto otázke. Hlavné zistenia tejto štúdie budú sprístupnené najväčším spravodajským médiám vo vašej krajine.</t>
  </si>
  <si>
    <t>Chceme zistiť, či by ste boli ochotný(á) zaplatiť za obhajovanie tejto dane alebo jej odporovanie.</t>
  </si>
  <si>
    <t>Zaraďujeme vás do lotérie s malou šancou na výhru $100. Môžete sa rozhodnúť, že použijete časť svojej potenciálnej výhry (alebo celú výhru), aby ste pomohli financovať skupinu na podporu globálne koordinovanej miliardárskej dane alebo jej odporovanie. Suma, ktorú nevenujete, bude odovzdaná vám.</t>
  </si>
  <si>
    <t>Uveďte, či by ste boli ochotný(á) venovať ľubovoľnú čiastku z výhry skupine na podporu globálne koordinovanej miliardárskej dane alebo jej odporovanie.</t>
  </si>
  <si>
    <t>Bol(a) by som ochotný(á) venovať časť zo sumy $100 skupine na &lt;b&gt;odporovanie&lt;\/b&gt; globálne koordinovanej miliardárskej dane.</t>
  </si>
  <si>
    <t>Najradšej by som si &lt;b&gt;nechal(a) celú sumu $100 pre seba.&lt;\/b&gt;</t>
  </si>
  <si>
    <t>Bol(a) by som ochotný(á) venovať časť zo sumy $100 skupine na &lt;b&gt;podporu&lt;\/b&gt; globálne koordinovanej miliardárskej dane.</t>
  </si>
  <si>
    <t>Koľko zo sumy $100 by ste boli ochotný(á) venovať skupine na &lt;b&gt;odporovanie&lt;\/b&gt; globálne koordinovanej miliardárskej dane?</t>
  </si>
  <si>
    <t>Nechcem venovať žiadnu časť mojej výhry ($0)</t>
  </si>
  <si>
    <t>Chcem venovať celú moju výhru ($100)</t>
  </si>
  <si>
    <t>Suma venovaná podpornej skupine ($)</t>
  </si>
  <si>
    <t>Koľko zo sumy $100 by ste boli ochotný(á) venovať skupine na &lt;b&gt;podporu&lt;\/b&gt; globálne koordinovanej miliardárskej dane?</t>
  </si>
  <si>
    <t>Pripravili sme dve petície – jednu na podporu a jednu na odporovanie dane – a prosíme vás o podpísanie jednej z nich ľubovoľnými iniciálami. Podpísanie petície je úplne dobrovoľné. Ak sa však rozhodnete pre jej podpísanie, pozorne si prečítajte jej znenie. Celkový počet podpisov – za ako aj proti – oznámime médiám. Ak chcete, môžete zároveň napísať krátku správu, v ktorej vyjadríte svoju podporu alebo odpor, pričom vybrané odpovede budú poskytnuté médiám.</t>
  </si>
  <si>
    <t>Chcete podpísať petíciu?</t>
  </si>
  <si>
    <t>Chcem &lt;b&gt;si prečítať a prípadne podpísať petíciu podporujúcu &lt;\/b&gt; sa globálne koordinovanú miliardársku daň (preskočiť na ďalšiu časť prieskumu).</t>
  </si>
  <si>
    <t>&lt;b&gt;Nechcem si prečítať a prípadne podpísať petíciu&lt;\/b&gt; týkajúcu sa globálne koordinovanej miliardárskej dane</t>
  </si>
  <si>
    <t>Chcem &lt;b&gt;si prečítať a prípadne podpísať petíciu odporujúcu&lt;\/b&gt; globálne koordinovanej miliardárskej dani.</t>
  </si>
  <si>
    <t>Petícia odporujúca globálne koordinovanej miliardárskej dani</t>
  </si>
  <si>
    <t>Táto petícia sa týka navrhovanej globálne koordinovanej miliardárskej dane, o ktorej sa nedávno diskutovalo v rámci G20 a Organizácie spojených národov, a ktorá by sa vzťahovala na jednotlivcov s čistým imaním prekračujúcim $1 miliardu amerických dolárov (USD).</t>
  </si>
  <si>
    <t>Podrobnosti o navrhovanej dani:</t>
  </si>
  <si>
    <t>Návrh vyzýva na medzinárodnú spoluprácu v otázke minimálnu ročnú daňovú sadzbu pre dolárových miliardárov. Táto minimálna daňová sadzba by bola nastavená na 2 % imania jednotlivca, posúdeného podľa medzinárodne dohodnutých metodík. Táto daň by sa vzťahovala na širokú škálu aktív vrátane nehnuteľností, akcií, podielov a iných investícií vysokej hodnoty. Navrhli by sa zdieľané protokoly určené na minimalizáciu nezrovnalostí pri posudzovaní aktív s cieľom presadiť súlad.</t>
  </si>
  <si>
    <t>Každá krajina by zodpovedala za výber a presadzovanie zdanenia v rámci svojej jurisdikcie, pričom by zabezpečovala, aby jej občania s majetkom nad $1 miliardu amerických dolárov (USD) ročne zaplatili daň aspoň 2 %. Takto vyzbierané daňové príjmy v rámci tohto systému by zostali v príslušných krajinách. Koordinácia dane by si vyžadovala dodatočné právne rámce, monitorovacie systémy a cezhraničné protokoly pre presadzovanie.</t>
  </si>
  <si>
    <t>My, dolu podpísaní, vyjadrujeme svoj odpor voči navrhovanej globálne koordinovanej miliardárskej dani.</t>
  </si>
  <si>
    <t>My, dolu podpísaní, vyjadrujeme svoju podporu navrhovanej globálne koordinovanej miliardárskej dani.</t>
  </si>
  <si>
    <t>Ak chcete podpísať petíciu, uveďte iniciály, ktorými sa chcete petíciu podpísať (napríklad „AN“). Upozorňujeme, že môžete použiť ľubovoľné iniciály.</t>
  </si>
  <si>
    <t>Ak podpíšete petíciu, budete mať možnosť pridať vlastný komentár s vysvetlením vašich dôvodov pre odpor voči danej politike.</t>
  </si>
  <si>
    <t>Ak petíciu nechcete podpísať, prejdite na ďalšiu otázku a do textového poľa nič nepíšte.</t>
  </si>
  <si>
    <t>Ak chcete, dolu môžete napísať komentár, prečo nepodporujete globálne koordinovanú miliardársku daň.</t>
  </si>
  <si>
    <t>Vyberieme niektoré komentáre, ktoré budú priložené k listu odoslanému hlavným novinám vo vašej krajine.</t>
  </si>
  <si>
    <t>Petícia podporujúca globálne koordinovanú miliardársku daň</t>
  </si>
  <si>
    <t>Ak podpíšete petíciu, budete mať možnosť pridať vlastný komentár s vysvetlením vašich dôvodov pre podporu danej politiky.</t>
  </si>
  <si>
    <t>Ak chcete, dolu môžete napísať komentár, prečo podporujete globálne koordinovanú miliardársku daň.</t>
  </si>
  <si>
    <t>Čo z nižšie uvedeného vás čo najlepšie vystihuje:</t>
  </si>
  <si>
    <t>Išiel(išla) by som na protest &lt;b&gt;na podporu&lt;\/b&gt; globálne koordinovanej miliardárskej dane.</t>
  </si>
  <si>
    <t>&lt;b&gt;Nešiel(nešla) by som na protest&lt;\/b&gt; v súvislosti s globálne koordinovanou miliardárskou daňou.</t>
  </si>
  <si>
    <t>Išiel(išla) by som na protest &lt;b&gt;proti&lt;\/b&gt; globálne koordinovanej miliardárskej dani.</t>
  </si>
  <si>
    <t>&lt;b&gt;S väčšou pravdepodobnosťou&lt;\/b&gt; by som hlasoval(a) za politickú stranu, ktorá by podporovala globálne koordinovanú miliardársku daň.</t>
  </si>
  <si>
    <t>&lt;b&gt;Nezmenil(a) by som svoju voľbu&lt;\/b&gt; na základe stanoviska politickej strany k otázke globálne koordinovanej miliardárskej dane.</t>
  </si>
  <si>
    <t>&lt;b&gt;S menšou pravdepodobnosťou&lt;\/b&gt; by som hlasoval(a) za politickú stranu, ktorá by podporovala globálne koordinovanú miliardársku daň.</t>
  </si>
  <si>
    <t>Zdieľal(a) by som príspevky na sociálnych sieťach &lt;b&gt;podporujúce&lt;\/b&gt; globálne koordinovanú miliardársku daň.</t>
  </si>
  <si>
    <t>&lt;b&gt;Nezdieľal(a) by som príspevky na sociálnych sieťach&lt;\/b&gt; v súvislosti s globálne koordinovanou miliardárskou daňou.</t>
  </si>
  <si>
    <t>Zdieľal(a) by som príspevky na sociálnych sieťach &lt;b&gt;proti&lt;\/b&gt; globálne koordinovanej miliardárskej dani.</t>
  </si>
  <si>
    <t>Viac informácií</t>
  </si>
  <si>
    <t>Prieskum bol zrealizovaný u 44 977 osôb z týchto 40 krajín: Argentína, Austrália, Rakúsko, Brazília, Kanada, Čína, Kolumbia, Česká republika, Fínsko, Francúzsko, Nemecko, Grécko, Maďarsko, India, Indonézia, Írsko, Taliansko, Japonsko, Malajzia, Mexiko, Holandsko, Nový Zéland, Nórsko, Pakistan, Filipíny, Poľsko, Portugalsko, Rumunsko, Slovensko, Južná Afrika, Južná Kórea, Španielsko, Švédsko, Švajčiarsko, Taiwan, Thajsko, Turecko, Spojené kráľovstvo, Spojené štáty americké a Vietnam.</t>
  </si>
  <si>
    <t>Aký podiel respondentov podľa vás podporuje globálne koordinovanú miliardársku daň?</t>
  </si>
  <si>
    <t>V koľkých z týchto 40 krajín podľa vás väčšina respondentov podporuje globálne koordinovanú miliardársku daň?</t>
  </si>
  <si>
    <t>Krajiny (Krajín)</t>
  </si>
  <si>
    <t>Respondenti v 40 krajinách pochádzali zo 164 politických strán.</t>
  </si>
  <si>
    <t>Pre koľko z týchto politických strán podľa vás väčšina respondentov podporuje globálnu miliardársku daň?</t>
  </si>
  <si>
    <t>Politické(ých) strany(strán)</t>
  </si>
  <si>
    <t>Ďakujeme za vaše odpovede. Pre vašu informáciu, správne odpovede sa uvádzajú nižšie:</t>
  </si>
  <si>
    <t>Celkovo 70 % respondentov podporuje danú daň.</t>
  </si>
  <si>
    <t>V 40 zo 40 krajín väčšina respondentov podporuje danú daň.</t>
  </si>
  <si>
    <t>V 161 zo 164 politických strán zaradených do štúdie väčšina respondentov podporuje danú daň.</t>
  </si>
  <si>
    <t>Aby sme si boli istí, že ste si prečítali túto informáciu, označte správny výrok nižšie:</t>
  </si>
  <si>
    <t>V 20 zo 40 krajín väčšina respondentov podporuje danú daň.</t>
  </si>
  <si>
    <t>V 71 zo 164 politických strán zaradených do štúdie väčšina respondentov podporuje danú daň.</t>
  </si>
  <si>
    <t>V 30 zo 40 krajín väčšina respondentov podporuje danú daň.</t>
  </si>
  <si>
    <t>Uveďte, do akej miery je podľa vás pravdepodobné, že táto daň bude do nasledujúcich 10 rokov globálne zavedená.</t>
  </si>
  <si>
    <t>0 – 20 % pravdepodobnosť (veľmi nepravdepodobné)</t>
  </si>
  <si>
    <t>21 – 40 % pravdepodobnosť (nepravdepodobné)</t>
  </si>
  <si>
    <t>41 – 60 % pravdepodobnosť (rovnako pravdepodobné ako nepravdepodobné)</t>
  </si>
  <si>
    <t>61 – 80 % pravdepodobnosť (pravdepodobné)</t>
  </si>
  <si>
    <t>81 – 100 % pravdepodobnosť (veľmi pravdepodobné)</t>
  </si>
  <si>
    <t>Chceme vás požiadať, aby ste prijali rozhodnutie, ktoré bude mať skutočné dôsledky pre štyri osoby, ktoré boli najaté cez online pracovný trh. Každá z týchto štyroch osôb dostala $10 za splnenie individuálnej pracovnej úlohy.</t>
  </si>
  <si>
    <t>Každá osoba môže prispieť časťou svojho zárobku alebo celým zárobkom do spoločného fondu:</t>
  </si>
  <si>
    <t>Akýkoľvek príjem venovaný do spoločného fondu sa navýši o 50 % (vynásobí 1,5) a potom sa rovnomerne rozdelí medzi dané štyri osoby.</t>
  </si>
  <si>
    <t>Príjem každej osoby sa bude skladať z toho, čo dostane zo spoločného fondu a z časti zárobku, ktorou do fondu neprispejú.</t>
  </si>
  <si>
    <t>Celkový príjem štyroch osôb bude najvyšší, ak každá z nich prispeje do spoločného fondu celým svojím zárobkom. Avšak príjem jednej osoby bude najvyšší, ak neprispeje ničím, zatiaľ čo ostatné tri osoby prispejú celým svojím zárobkom.</t>
  </si>
  <si>
    <t>Skôr ako budete pokračovať potvrďte, že ste si pozorne prečítali túto informáciu.</t>
  </si>
  <si>
    <t>Áno, potvrdzujem, že som si pozorne prečítal(a) túto informáciu</t>
  </si>
  <si>
    <t>Všetky štyri osoby sme sa jednotlivo a anonymne opýtali, čo by urobili, ak by sa mohli slobodne rozhodnúť, akou časťou zo svojho zárobku by prispeli do spoločného fondu.</t>
  </si>
  <si>
    <t>Dve osoby sa rozhodnú prispieť celým svojím zárobkom bez ohľadu na to, akou sumou sa rozhodnú prispieť ostatné osoby.</t>
  </si>
  <si>
    <t>Dve osoby sa rozhodnú neprispieť žiadnou časťou zárobku bez ohľadu na to, akou sumou sa rozhodnú prispieť ostatné dve osoby.</t>
  </si>
  <si>
    <t>Chceli by sme vás požiadať, aby ste rozhodli, či by tieto štyri osoby mali mať možnosť slobodne sa rozhodnúť, akou čiastkou prispieť do spoločného fondu alebo by mali všetci prispieť celým svojím zárobkom. Musíte sa rozhodnúť medzi týmito dvomi možnosťami:</t>
  </si>
  <si>
    <t>Dané štyri osoby sa môžu slobodne rozhodnúť, akou čiastkou zo svojho zárobku prispejú do spoločného fondu. V tomto prípade dve osoby prispejú do spoločného fondu celým svojím zárobkom každá ($10) a dve osoby neprispejú žiadnou čiastkou ($0).</t>
  </si>
  <si>
    <t>Dané štyri osoby sa nemôžu slobodne rozhodnúť, akou čiastkou zo svojho zárobku prispejú do spoločného fondu. V tomto prípade musia všetky štyri osoby prispieť celým svojím zárobkom ($10).</t>
  </si>
  <si>
    <t>Skôr ako sa rozhodnete, na ďalšej obrazovke nájdete podrobnejšie vysvetlenie toho, čo sa stane v jednotlivých prípadoch.</t>
  </si>
  <si>
    <t>Podrobnejšie tu vysvetľujeme, čo by sa stalo v jednotlivých prípadoch.</t>
  </si>
  <si>
    <t>Slobodná voľba</t>
  </si>
  <si>
    <t>Ak sa každá zo štyroch osôb môže slobodne rozhodnúť, akou čiastkou zo svojho zárobku prispeje do spoločného fondu, výsledok bude:</t>
  </si>
  <si>
    <t xml:space="preserve">Požadovaný príspevok len pre dve osoby </t>
  </si>
  <si>
    <t>Ak každá zo štyroch osôb musí prispieť celým svojím zárobkom do spoločného fondu, výsledok bude:</t>
  </si>
  <si>
    <t>Všetky štyri osoby skončia so zárobkom $15.</t>
  </si>
  <si>
    <t>Vy a ďalších 99 respondentov prijmete rozhodnutie za dané štyri osoby. Náhodne sa vyberie a uplatní jedno zo 100 rozhodnutí.</t>
  </si>
  <si>
    <t>Teraz vás požiadame, aby ste sa za tieto osoby rozhodli. Označte svoje rozhodnutie:</t>
  </si>
  <si>
    <t xml:space="preserve">Všetky štyri osoby sme sa jednotlivo a anonymne opýtali, čo by urobili, ak by sa mohli slobodne rozhodnúť, akou časťou zo svojho zárobku by prispeli do spoločného fondu. </t>
  </si>
  <si>
    <t xml:space="preserve">Dve osoby sa rozhodnú prispieť celým svojím zárobkom bez ohľadu na to, akou sumou sa rozhodnú prispieť ostatné dve osoby.  </t>
  </si>
  <si>
    <t xml:space="preserve">Dve osoby sa rozhodnú neprispieť žiadnou časťou zárobku bez ohľadu na to, akou sumou sa rozhodnú prispieť ostatné dve osoby. </t>
  </si>
  <si>
    <t>Chceli by sme vás požiadať, aby ste rozhodli, či by tieto štyri osoby mali mať možnosť slobodne sa rozhodnúť, akou čiastkou prispieť do spoločného fondu alebo by mali všetci prispieť čiastkou $5 zo svojho zárobku. Musíte sa rozhodnúť medzi týmito dvomi možnosťami:</t>
  </si>
  <si>
    <t xml:space="preserve">Dané štyri osoby sa môžu slobodne rozhodnúť, akou čiastkou zo svojho zárobku prispejú do spoločného fondu. V tomto prípade dve osoby prispejú do spoločného fondu celým svojím zárobkom každá ($10) a dve osoby neprispejú žiadnou čiastkou ($0). </t>
  </si>
  <si>
    <t>Ak sa každá osoba môže slobodne rozhodnúť, akou čiastkou zo svojho zárobku prispeje do spoločného fondu, výsledok bude:</t>
  </si>
  <si>
    <t>Ak každá zo štyroch osôb musí prispieť čiastkou $5 zo svojho zárobku do spoločného fondu, výsledok bude:</t>
  </si>
  <si>
    <t>Dané štyri osoby sa nemôžu slobodne rozhodnúť, akou čiastkou zo svojho zárobku prispejú do spoločného fondu. V tomto prípade musia všetky štyri osoby prispieť čiastkou $5 zo svojho zárobku.</t>
  </si>
  <si>
    <t xml:space="preserve">Všetky štyri osoby sa rozhodnú neprispieť žiadnou časťou zárobku bez ohľadu na to, akou sumou sa rozhodnú prispieť ostatné osoby. </t>
  </si>
  <si>
    <t xml:space="preserve">Chceli by sme vás požiadať, aby ste rozhodli, či by tieto štyri osoby mali mať možnosť slobodne sa rozhodnúť, akou čiastkou prispieť do spoločného fondu alebo by mali všetci prispieť celým svojím zárobkom. Musíte sa rozhodnúť medzi týmito dvomi možnosťami: </t>
  </si>
  <si>
    <t xml:space="preserve">Dané štyri osoby sa môžu slobodne rozhodnúť, akou čiastkou zo svojho zárobku prispejú do spoločného fondu. V tomto prípade žiadna zo štyroch osôb neprispeje ničím ($0). </t>
  </si>
  <si>
    <t xml:space="preserve">Dané štyri osoby sa nemôžu slobodne rozhodnúť, akou čiastkou zo svojho zárobku prispejú do spoločného fondu. V tomto prípade musia všetky štyri osoby prispieť celým svojím zárobkom ($10). </t>
  </si>
  <si>
    <t>Podrobnejšie tu vysvetľujeme, čo by sa stalo v jednotlivých prípadoch.  </t>
  </si>
  <si>
    <t>Všetky štyri osoby skončia so zárobkom $10.</t>
  </si>
  <si>
    <t>Vysvetlenie: každá osoba si nechá sumu $10 zo svojho zárobku a zároveň nedostane nič zo spoločného fondu, a teda každá osoba nakoniec bude mať $10.</t>
  </si>
  <si>
    <t>Vysvetlenie: všetky osoby prispejú sumou $10, pričom im nezostane nič, dostanú však štvrtinu zo spoločného fondu, čo predstavuje $15, každá osoba teda nakoniec dostane $15.</t>
  </si>
  <si>
    <t xml:space="preserve">Vy a ďalších 99 respondentov prijmete rozhodnutie za dané štyri osoby. Náhodne sa vyberie a uplatní jedno zo 100 rozhodnutí. </t>
  </si>
  <si>
    <t>&lt;b&gt;Slobodná voľba:&lt;\/b&gt; dané štyri osoby sa môžu slobodne rozhodnúť, akou čiastkou zo svojho zárobku prispejú do spoločného fondu. V tomto prípade žiadna zo štyroch osôb neprispeje ničím ($0).</t>
  </si>
  <si>
    <t>Všetky štyri osoby sa rozhodnú neprispieť žiadnou časťou zárobku bez ohľadu na to, akou sumou sa rozhodnú prispieť ostatné osoby.</t>
  </si>
  <si>
    <t>Vysvetlenie: každá osoba si nechá sumu $10 zo svojho zárobku a zároveň nedostane nič zo spoločného fondu, a teda každá osoba nakoniec bude mať $10. </t>
  </si>
  <si>
    <t xml:space="preserve">Ak každá zo štyroch osôb musí prispieť čiastkou $5 zo svojho zárobku, výsledok bude: </t>
  </si>
  <si>
    <t>Požiadame vás, aby ste rozhodli, akou čiastkou zo zárobku by mali dané štyri osoby prispieť do spoločného fondu. Musíte sa rozhodnúť medzi týmito dvomi možnosťami:</t>
  </si>
  <si>
    <t>Dve zo štyroch osôb musia do spoločného fondu prispieť celou čiastkou zárobku ($10) a dve osoby nemajú prispieť žiadnou čiastkou ($0). Náhodným výberom sa určí, ktoré dve osoby musia prispieť celým svojím zárobkom a ktoré dve osoby nemusia prispieť ničím.</t>
  </si>
  <si>
    <t>Všetky štyri osoby musia prispieť celým svojím zárobkom ($10).</t>
  </si>
  <si>
    <t>Požadovaný príspevok pre všetky osoby</t>
  </si>
  <si>
    <t xml:space="preserve">Ak dve osoby musia do spoločného fondu prispieť celým svojím zárobkom, zatiaľ čo druhé dve osoby nemusia prispieť ničím, výsledok bude: </t>
  </si>
  <si>
    <t>Požadovaný príspevok</t>
  </si>
  <si>
    <t xml:space="preserve">Ak každá zo štyroch osôb musí prispieť celým svojím zárobkom do spoločného fondu, výsledok bude: &lt;Br&gt;&lt;b&gt;-&amp;nbsp; Všetky štyri osoby skončia so zárobkom $15. </t>
  </si>
  <si>
    <t>Vysvetlenie: Každá z daných dvoch osôb prispeje sumou $10, pričom im nezostane nič, dostanú však štvrtinu zo spoločného fondu, čo predstavuje $15, každá osoba teda nakoniec dostane $15.</t>
  </si>
  <si>
    <t>Teraz vás požiadame, aby ste uviedli, ktorú možnosť by ste zvolili pre tieto štyri osoby, ak by ste mali o tom rozhodovať vy:</t>
  </si>
  <si>
    <t>&lt;b&gt;Požadovaný príspevok len pre dve osoby:&lt;\/b&gt; dve zo štyroch osôb musia do spoločného fondu prispieť celou čiastkou zárobku ($10) a dve osoby nemajú prispieť žiadnou čiastkou ($0). Náhodným výberom sa určí, ktoré dve osoby musia prispieť celým svojím zárobkom a ktoré dve osoby nemusia prispieť ničím.</t>
  </si>
  <si>
    <t>&lt;b&gt;Požadovaný príspevok pre všetky osoby:&lt;\/b&gt; všetky štyri osoby musia prispieť celým svojím zárobkom ($10).</t>
  </si>
  <si>
    <t>Môžete stručne vysvetliť, prečo ste sa rozhodli práve takto?</t>
  </si>
  <si>
    <t>Do akej miery súhlasíte s nasledujúcimi tvrdeniami?</t>
  </si>
  <si>
    <t>V situáciách, kedy sa osobný záujem dostáva do sporu s blahom kolektívu, sa väčšina ľudí v mojej krajine rozhodne pre to, čo je najlepšie pre ich osobný záujem.</t>
  </si>
  <si>
    <t>Vláda by mala príjmy z daní používať na financovanie verejných vecí, z ktorých majú úžitok všetci.</t>
  </si>
  <si>
    <t>Vo všeobecnosti by mala vláda obmedziť možnosť rozhodovania jednotlivcov, ak takéto rozhodovanie vedie k neférovému výsledku.</t>
  </si>
  <si>
    <t>Vo všeobecnosti by mala vláda obmedziť možnosť rozhodovania jednotlivcov, ak takéto rozhodovanie kolektívne vedie k neefektívnemu výsledku.</t>
  </si>
  <si>
    <t>Sloboda rozhodovanie je najdôležitejšia hodnota v spoločnosti.</t>
  </si>
  <si>
    <t>Niekedy ľudia využívajú veci, ktoré zafinancuje alebo poskytne niekto druhý bez toho, aby k nim prispeli. Čo je podľa vás hlavným dôvodom?</t>
  </si>
  <si>
    <t>Nemajú potrebné zdroje, aby prispeli.</t>
  </si>
  <si>
    <t>Konajú sebecky, aby maximalizovali svoj vlastný prospech.</t>
  </si>
  <si>
    <t>Myslia si, že ani veľa druhých ľudí neprispieva.</t>
  </si>
  <si>
    <t>Iné</t>
  </si>
  <si>
    <t>Predstavte si tento scenár:</t>
  </si>
  <si>
    <t>pracujete v organizácii, v ktorej sa aktuálny líder považuje za skôr neutrálneho alebo „priemerného“: ani osobitne dobrý, ani osobitne zlý. Vedenie práve plánuje prijať nového lídra ako dlhodobú náhradu, ktorý bude zároveň vaším priamym nadriadeným.</t>
  </si>
  <si>
    <t>Keď sa rozprávate s priateľom, ktorý predtým pracoval s novým kandidátom, dozviete sa, že tento líder je známy ako veľmi &lt;u&gt;nekompetentný&lt;\/u&gt; človek. Najmä pokiaľ ide o znalosti, inteligenciu a efektívnosť, váš priateľ by umiestnil všeobecnú kompetenciu tohto lídra medzi &lt;u&gt;spodných 20 %&lt;\/u&gt; aktuálnych lídrov podobných organizácií.</t>
  </si>
  <si>
    <t>Keď sa rozprávate s priateľom, ktorý predtým pracoval s novým kandidátom, dozviete sa, že tento líder je známy ako veľmi &lt;u&gt;kompetentný&lt;\/u&gt; človek. Najmä pokiaľ ide o znalosti, inteligenciu a efektívnosť, váš priateľ by umiestnil všeobecnú kompetenciu tohto lídra medzi &lt;u&gt;horných 20 %&lt;\/u&gt; aktuálnych lídrov podobných organizácií.&lt;\/div&gt;</t>
  </si>
  <si>
    <t>Váš priateľ je podľa vás spoľahlivý zdroj.</t>
  </si>
  <si>
    <t>Keď si prečítate vyššie uvedený text:</t>
  </si>
  <si>
    <t>Prejdite na ďalšiu obrazovku a odpovedzte na pár otázok k tomuto scenáru.</t>
  </si>
  <si>
    <t>V scenári z pracoviska, ktorý ste si práve prečítali, sme opísali človeka, ktorý bol kandidátom na novú vedúcu pozíciu vo vašej organizácii.</t>
  </si>
  <si>
    <t>Ako bola táto osoba opísaná?</t>
  </si>
  <si>
    <t>Veľmi morálna osoba</t>
  </si>
  <si>
    <t>Veľmi nemorálna osoba</t>
  </si>
  <si>
    <t>V tomto špecifickom scenári:</t>
  </si>
  <si>
    <t>Ak by sa vedenie malo rozhodnúť pre tohto nového lídra, aký by ste mali z toho pocit?</t>
  </si>
  <si>
    <t>Cítil(a) by som sa:</t>
  </si>
  <si>
    <t>menej spokojne v práci ako predtým</t>
  </si>
  <si>
    <t>rovnako</t>
  </si>
  <si>
    <t>spokojnejšie v práci ako predtým</t>
  </si>
  <si>
    <t>Vo všeobecnosti by som svojmu zamestnávateľovi dôverovala:</t>
  </si>
  <si>
    <t>menej ako predtým</t>
  </si>
  <si>
    <t>viac ako predtým</t>
  </si>
  <si>
    <t>Boli by ste ochotný(á) obetovať 5 % navýšenia vašej mzdy, ak by to zaručilo, že vaša organizácia by NEZAMESTNALA takého zlého lídra za vášho priameho nadriadeného?</t>
  </si>
  <si>
    <t>Neobetoval(a) by som navýšenie mojej mzdy</t>
  </si>
  <si>
    <t>Obetoval(a) by som navýšenie mojej mzdy</t>
  </si>
  <si>
    <t>Boli by ste ochotný(á) obetovať 5 % navýšenia vašej mzdy, ak by to zaručilo, že vaša organizácia by zamestnala takého dobrého lídra za vášho priameho nadriadeného?</t>
  </si>
  <si>
    <t>Veľmi kompetentná osoba</t>
  </si>
  <si>
    <t>Veľmi nekompetentná osoba</t>
  </si>
  <si>
    <t>Ľudia často používajú výrazy „vľavo“ a „vpravo“, keď chcú opísať rozdiely v politických názoroch a postojoch.</t>
  </si>
  <si>
    <t>Vo všeobecnosti, kde by ste umiestnili svoje politické názory na takejto stupnici zľava doprava?</t>
  </si>
  <si>
    <t>Úplne vľavo</t>
  </si>
  <si>
    <t>Stred</t>
  </si>
  <si>
    <t>Úplne vpravo</t>
  </si>
  <si>
    <t>Do akej miery sa vo všeobecnosti zaujímate o politiku?</t>
  </si>
  <si>
    <t>Vôbec</t>
  </si>
  <si>
    <t>Do istej miery</t>
  </si>
  <si>
    <t>Veľmi</t>
  </si>
  <si>
    <t>Vo všeobecnosti ako často zverejňujete svoje &lt;em&gt;politické názory&lt;\/em&gt; na sociálnych sieťach?</t>
  </si>
  <si>
    <t>Takmer nikdy</t>
  </si>
  <si>
    <t>Zriedkavo</t>
  </si>
  <si>
    <t>Niekedy</t>
  </si>
  <si>
    <t>Veľmi často</t>
  </si>
  <si>
    <t>Vo všeobecnosti do akej miery súhlasíte alebo nesúhlasíte s nasledujúcimi tvrdeniami?</t>
  </si>
  <si>
    <t>Demokracia môže mať problémy, ale je to lepšie ako akákoľvek iná forma vládnutia alebo politického systému.</t>
  </si>
  <si>
    <t>Silný líder, ktorý dokáže realizovať veci bez toho, aby si lámal hlavu nad voľbami a demokratickými procesmi, by bol pre moju krajinu to najlepšie.</t>
  </si>
  <si>
    <t>Ak si naozaj musíte vybrať medzi ochranou slobody slova a zabráneniu šírenia nepravdivých informácií, čo je pre vás dôležitejšie? Pod „nepravdivými informáciami“ máme na mysli falošné, nepresné alebo zavádzajúce informácie.</t>
  </si>
  <si>
    <t>Sloboda prejavu</t>
  </si>
  <si>
    <t>Zabránenie šírenia nepravdivých informácií</t>
  </si>
  <si>
    <t>Teraz prijmete tri rozhodnutia týkajúce sa veľkých súm peňazí. Rozhodnutia troch náhodne vybraných účastníkov prieskumu sa uplatnia pre nich samotných a ostatných účastníkov prieskumu. Týmto účastníkom príslušnú odmenu vyplatí poskytovateľ prieskumu do troch mesiacov od jeho ukončenia.</t>
  </si>
  <si>
    <t>Popis (pozorne si prečítajte):</t>
  </si>
  <si>
    <t>Ste spárovaný s ďalším účastníkom.</t>
  </si>
  <si>
    <t>Bolo vám pripísaných $800. Druhému účastníkovi bolo pripísaných $800.</t>
  </si>
  <si>
    <t>Druhý účastník sa môže rozhodnúť, či vám pošle &lt;b&gt;$0, $100 alebo 200$&lt;\/b&gt; zo svojej čiastky ($800). Vie, že po prijatí rozhodnutia mu budete môcť &lt;b&gt;vziať $600, aby ste dostali ďalších $100 pre seba.&lt;\/b&gt;</t>
  </si>
  <si>
    <t>Chceme vedieť, či by ste zobrali týchto $600, aby ste získali $100. Bez ohľadu na vaše rozhodnutie si ponecháte svojich pôvodných $800 a sumu, ktorú vám pošle druhý účastník ($0, $100, alebo $200).</t>
  </si>
  <si>
    <t>Chceme vedieť, či by ste zobrali týchto $600, aby ste získali $100. Bez ohľadu na vaše rozhodnutie si ponecháte svojich pôvodných $600 a sumu, ktorú vám pošle druhý účastník ($0, $100, alebo $200).</t>
  </si>
  <si>
    <t>Keďže ešte nepoznáme rozhodnutie druhého účastníka, uveďte svoje rozhodnutie pre každú možnú sumu, ktorú by vám mohol poslať. Ak vás vyberieme, bude platiť vaše rozhodnutie zodpovedajúce rozhodnutiu druhého účastníka. Vaše rozhodnutia sú úplne anonymné a s týmto účastníkom už nebudete viac v interakcii.</t>
  </si>
  <si>
    <t>Predpokladajte, že druhý účastník &lt;b&gt;vám pošle $0.&lt;\/b&gt; Zobrali by ste mu $600, aby ste získali ďalších $100?</t>
  </si>
  <si>
    <t>Ponechám veci, ako sú (vy: $800, druhý účastník: $800.)</t>
  </si>
  <si>
    <t>Vezmem $600, aby som získal(a) ďalších $100 (Vy: $900, Druhý účastník: $200).</t>
  </si>
  <si>
    <t>Predpokladajte, že druhý účastník &lt;b&gt;vám pošle $100.&lt;\/b&gt; Zobrali by ste mu $600, aby ste získali ďalších $100?</t>
  </si>
  <si>
    <t>Ponechám veci, ako sú (vy: $900, druhý účastník: $700.)</t>
  </si>
  <si>
    <t>Vezmem $600, aby som získal(a) ďalších $100 (Vy: $1000, Druhý účastník: $100).</t>
  </si>
  <si>
    <t>Predpokladajte, že druhý účastník &lt;b&gt;vám pošle $200.&lt;\/b&gt; Zobrali by ste mu $600, aby ste získali ďalších $100?</t>
  </si>
  <si>
    <t>Ponechám veci, ako sú (vy: $1000, druhý účastník: $600.)</t>
  </si>
  <si>
    <t>Vezmem $600, aby som získal(a) ďalších $100 (Vy: $1100, Druhý účastník: $0).</t>
  </si>
  <si>
    <t>Bolo vám pripísaných $600. Druhému účastníkovi bolo pripísaných $1000.</t>
  </si>
  <si>
    <t>Druhý účastník sa môže rozhodnúť, či vám pošle $0, $100 alebo $200 zo svojej čiastky ($1000). Vie, že po prijatí rozhodnutia mu budete môcť &lt;b&gt;vziať $600, aby ste dostali ďalších $100 pre seba.&lt;\/b&gt;</t>
  </si>
  <si>
    <t>Ponechám veci, ako sú (vy: $600, druhý účastník: $1000.)</t>
  </si>
  <si>
    <t>Vezmem $600, aby som získal(a) ďalších $100 (Vy: $700, Druhý účastník: $400).</t>
  </si>
  <si>
    <t>Ponechám veci, ako sú (vy: $700, druhý účastník: $900.)</t>
  </si>
  <si>
    <t>Vezmem $600, aby som získal(a) ďalších $100 (Vy: $800, Druhý účastník: $300).</t>
  </si>
  <si>
    <t>Nahnevalo by ma, keby sa druhá osoba nechcela podeliť o svoje zdroje.</t>
  </si>
  <si>
    <t>Je pre mňa dôležité udržiavať spoločenské normy pre spravodlivosť.</t>
  </si>
  <si>
    <t>Niekedy pociťujem závisť, keď ľudia dostanú viac ako ja.</t>
  </si>
  <si>
    <t>V tejto časti našej štúdie chceme, aby ste si predstavili &lt;b&gt;utopickú spoločnosť alebo svet&lt;\/b&gt;.</t>
  </si>
  <si>
    <t>Utopická spoločnosť alebo svet je &lt;b&gt;najlepšia predstaviteľná budúcnosť&lt;\/b&gt;, v akú môžete dúfať alebo si želať. V nižšie uvedenom priestore prosím opíšte a vysvetlite, aká by bola podľa vás utopická spoločnosť alebo svet a prečo by táto utopická spoločnosť\/svet predstavovali tú najlepšiu budúcnosť, akú si viete predstaviť.</t>
  </si>
  <si>
    <t>Dystopická spoločnosť alebo svet je &lt;b&gt;najhoršia predstaviteľná budúcnosť&lt;\/b&gt;, akej sa môžete obávať. V nižšie uvedenom priestore prosím opíšte a vysvetlite, aká by bola podľa vás dystopická spoločnosť alebo svet a prečo by táto dystopická spoločnosť\/svet predstavovali tú najhoršiu budúcnosť, akú si viete predstaviť.</t>
  </si>
  <si>
    <t>Neexistujú ŽIADNE správne či nesprávne odpovede: Zaujímajú nás VAŠE NÁZORY na to, aká by bola utopická spoločnosť.</t>
  </si>
  <si>
    <t>Neexistujú ŽIADNE správne či nesprávne odpovede: Zaujímajú nás VAŠE NÁZORY na to, aká by bola dystopická spoločnosť.</t>
  </si>
  <si>
    <t>Zastavte sa na chvíľu a &lt;b&gt;napíšte jednu alebo dve vety, ktorými by ste opísali svoju utópiu&lt;\/b&gt;. Potom môžete pokračovať.</t>
  </si>
  <si>
    <t>Zastavte sa na chvíľu a &lt;b&gt;napíšte jednu alebo dve vety, ktorými by ste opísali svoju dystópiu&lt;\/b&gt;. Potom môžete pokračovať.</t>
  </si>
  <si>
    <t>Do akej miery môžete podľa vás svojím konaním ovplyvniť, či k takejto utópii dôjde alebo nie?</t>
  </si>
  <si>
    <t>Do akej miery môžu podľa vás politickí lídri svojím konaním ovplyvniť, či k takejto utópii dôjde alebo nie?</t>
  </si>
  <si>
    <t>Do akej miery môžete podľa vás svojím konaním ovplyvniť, či k takejto dystópii dôjde alebo nie?</t>
  </si>
  <si>
    <t>Teraz môžem mať predstavu o tom, ako by mala vyzerať ideálna spoločnosť.</t>
  </si>
  <si>
    <t>Práve sa zamýšľam nad tým, v akom svete by som ideálne chcel(a) žiť.</t>
  </si>
  <si>
    <t>V tejto časti našej štúdie chceme, aby ste si predstavili &lt;b&gt;dystopickú spoločnosť alebo svet&lt;\/b&gt;.</t>
  </si>
  <si>
    <t>Teraz môžem mať predstavu o tom, ako by mala vyzerať najhoršia predstaviteľná spoločnosť.</t>
  </si>
  <si>
    <t>Ďakujeme, že ste si predstavili svoju utopickú spoločnosť alebo svet a napísali o nich.</t>
  </si>
  <si>
    <t>Do akej miery je podľa vás pravdepodobné, že k takejto utópii niekedy dôjde?</t>
  </si>
  <si>
    <t>Ďakujeme, že ste si predstavili svoju dystopickú spoločnosť alebo svet a napísali o nich.</t>
  </si>
  <si>
    <t>Do akej miery je podľa vás pravdepodobné, že k takejto dystópii niekedy dôjde?</t>
  </si>
  <si>
    <t>Do akej miery súhlasíte s jednotlivými tvrdeniami nižšie?</t>
  </si>
  <si>
    <t>Do určite miery</t>
  </si>
  <si>
    <t>Odpovedzte, prosím, na niekoľko dodatočných otázok nižšie.</t>
  </si>
  <si>
    <t>Extrémne nepravdepodobne</t>
  </si>
  <si>
    <t>Extrémne pravdepodobne</t>
  </si>
  <si>
    <t>Práve sa zamýšľam nad tým, aký svet by sa mi najmenej páčil.</t>
  </si>
  <si>
    <t>Vždy</t>
  </si>
  <si>
    <t>Keď ste odpovedali na našu predchádzajúcu otázku o tom, do akej miery môžu politickí lídri v spoločnosti ovplyvniť, či dôjde k dystópii alebo nie:</t>
  </si>
  <si>
    <t>Keď ste odpovedali na našu predchádzajúcu otázku o tom, do akej miery môžu politickí lídri v spoločnosti ovplyvniť, či dôjde k utópii alebo nie:</t>
  </si>
  <si>
    <t>Ak ste nemysleli na žiadneho konkrétneho lídra, keď ste odpovedali na predchádzajúcu otázku, nechajte políčko prázdne a pokračujte ďalej.</t>
  </si>
  <si>
    <t>Mali ste na mysli konkrétneho lídra? Ak áno, uveďte jeho meno do kolónku nižšie.</t>
  </si>
  <si>
    <t>Meno lídra:</t>
  </si>
  <si>
    <t xml:space="preserve">Ďakujeme vám za vyplnenie tohto dotazníka. </t>
  </si>
  <si>
    <t xml:space="preserve">Ak máte nejaké pripomienky k prieskumu ako takému, môžete ich napísať sem. </t>
  </si>
  <si>
    <t>Áno:</t>
  </si>
  <si>
    <t>Neprešli ste kontrolou pozornosti.</t>
  </si>
  <si>
    <t>Lees die volgende inligting aandagtig deur.</t>
  </si>
  <si>
    <t>Ignoreer asseblief die bogenoemde vraag en beantwoord "Yskas" en "Rooster".</t>
  </si>
  <si>
    <t>U kan moontlik in aanmerking kom vir ekstra voordele afhangend van u antwoorde in hierdie opname. Neem asseblief kennis dat alle geldelike bedrae op dieselfde wyse betaal sal word as u gewone belonings vir die voltooiing van hierdie opnames. Daar sal nie enige direkte kontantuitbetalings vir die ekstra belonings wees nie.</t>
  </si>
  <si>
    <t>Die resultate van hierdie studie sal in akademiese navorsing gebruik word. Geen persoonlik identifiseerbare inligting sal gepubliseer word nie. Slegs geanonimiseerde data sal openbaar gemaak word, en data kan nie na jou teruggespoor word nie.</t>
  </si>
  <si>
    <t>Lees asseblief alle vrae aandagtig deur en maak seker dat u dit verstaan.</t>
  </si>
  <si>
    <t>Ek verstaan en wil graag deelneem.</t>
  </si>
  <si>
    <t>Ek wil nie deelneem nie.</t>
  </si>
  <si>
    <t>Einde van die opname</t>
  </si>
  <si>
    <t>Maak asseblief die opname toe.</t>
  </si>
  <si>
    <t>Yskas</t>
  </si>
  <si>
    <t>Wat is u geslag?</t>
  </si>
  <si>
    <t>Manlik</t>
  </si>
  <si>
    <t>Vroulik</t>
  </si>
  <si>
    <t>Nie-binêr \/ derde geslag</t>
  </si>
  <si>
    <t>Verkies om nie</t>
  </si>
  <si>
    <t>Hoe oud is u?</t>
  </si>
  <si>
    <t>Wat is u hoogste kwalifikasie?</t>
  </si>
  <si>
    <t>Geen formele onderrig nie (0 jaar)</t>
  </si>
  <si>
    <t>Primêre onderrig (minder as 7 jaar)</t>
  </si>
  <si>
    <t>Laer sekondêre onderrig (7- 10 jaar)</t>
  </si>
  <si>
    <t>Hoër sekondêre onderrig (10- 13 jaar)</t>
  </si>
  <si>
    <t>Tersiêre onderrig (13+ jaar, bv. universiteit of kollege)</t>
  </si>
  <si>
    <t>As u onder die wettige stemgeregtigde ouderdom was op daardie stadium, kies asseblief wat u andersins sou doen. Ons wil u daaraan herinner dat die antwoorde in hierdie opname anoniem is.</t>
  </si>
  <si>
    <t>Ander redes (spesifiseer asseblief).</t>
  </si>
  <si>
    <t>Ek het nie gestem nie</t>
  </si>
  <si>
    <t>Verkies om nie te antwoord nie</t>
  </si>
  <si>
    <t>Ondersteun u hierdie beleid of staan u dit teë?</t>
  </si>
  <si>
    <t>Ondersteun dit sterk</t>
  </si>
  <si>
    <t>Ondersteun dit ietwat</t>
  </si>
  <si>
    <t>Ondersteun dit nie en staan dit nie teë nie</t>
  </si>
  <si>
    <t>Staan dit ietwat teë</t>
  </si>
  <si>
    <t>Staan dit sterk teë</t>
  </si>
  <si>
    <t>Ek verstaan nie</t>
  </si>
  <si>
    <t>Tot watter mate stem u saam of verskil u van die volgende stellings:</t>
  </si>
  <si>
    <t>'n Wêreldwyd gekoördineerde miljardêrsbelasting sou ekonomiese billikheid verbeter.</t>
  </si>
  <si>
    <t>'n Wêreldwyd gekoördineerde miljardêrsbelasting sou die mag van die rykstes in die samelewing verminder.</t>
  </si>
  <si>
    <t>'n Wêreldwyd gekoördineerde miljardêrsbelasting sou nasionale outonomie verswak.</t>
  </si>
  <si>
    <t>'n Wêreldwyd gekoördineerde miljardêrsbelasting sou die ekonomie minder doeltreffend maak.</t>
  </si>
  <si>
    <t>Verskil sterk</t>
  </si>
  <si>
    <t>Verskil ietwat</t>
  </si>
  <si>
    <t>Neutraal</t>
  </si>
  <si>
    <t>Stem ietwat saam</t>
  </si>
  <si>
    <t>Stem sterk saam</t>
  </si>
  <si>
    <t>Die voorstel vir 'n wêreldwyd gekoördineerde miljardêrsbelasting is onlangs in die Verenigde Nasies, die G7 en die G20 gedebatteer. Die politieke debat oor die belasting is omstrede, en hierdie akademiese studie is daarop gemik om beleidmakers en die publiek te help om die openbare sentiment daaroor beter te verstaan. Die belangrikste bevindinge van die studie sal met 'n belangrike nuusagentskap in u land gedeel word.</t>
  </si>
  <si>
    <t>Ons stel belang in of u bereid sal wees om te betaal vir voorspraak, hetsy vir of teen die belasting.</t>
  </si>
  <si>
    <t>Ons skryf jou in vir 'n lotery met 'n klein kans om $100 te wen. Jy kan kies om van (of al) jou potensiële winste te gebruik om 'n belangegroep te befonds wat óf ten gunste óf teen die wêreldwyd gekoördineerde miljardêrsbelasting is. Enige bedrag wat jy nie skenk nie, sal aan jou oorgeplaas word.</t>
  </si>
  <si>
    <t>Dui asseblief aan of u bereid sou wees om enige van u potensiële winste te skenk aan 'n belangegroep wat die wêreldwyd gekoördineerde miljardêrsbelasting ondersteun of teenstaan.</t>
  </si>
  <si>
    <t>Ek sou bereid wees om van die $100 te skenk aan 'n belangegroep wat die wêreldwyd gekoördineerde miljardêrsbelasting &lt;b&gt;teenstaan&lt;\/b&gt;.</t>
  </si>
  <si>
    <t>Ek verkies om &lt;b&gt;die $100 vir myself te hou.&lt;\/b&gt;</t>
  </si>
  <si>
    <t>Ek sou bereid wees om van die $100 te skenk aan 'n belangegroep wat die wêreldwyd gekoördineerde miljardêrsbelasting &lt;b&gt;ondersteun&lt;\/b&gt;.</t>
  </si>
  <si>
    <t>Hoeveel van die $100 sou jy bereid wees om te skenk aan die belangegroep wat die wêreldwyd gekoördineerde miljardêrsbelasting &lt;b&gt;teenstaan&lt;\/b&gt;?</t>
  </si>
  <si>
    <t>Ek wil nie enige van my wengeld skenk nie ($0)</t>
  </si>
  <si>
    <t>Ek wil al my wengeld skenk ($100)</t>
  </si>
  <si>
    <t>Skenking aan belangegroep ($)</t>
  </si>
  <si>
    <t>Hoeveel van die $100 sou jy bereid wees om te skenk aan die belangegroep wat die wêreldwyd gekoördineerde miljardêrsbelasting &lt;b&gt;ondersteun&lt;\/b&gt;?</t>
  </si>
  <si>
    <t>Ons het twee petisies voorberei—een wat die belasting ondersteun en een wat die belasting teenstaan—en nooi u uit om enige petisie te teken met enige voorletters wat u verkies. Ondertekening is heeltemal vrywillig, maar indien u kies om dit te doen, vra ons dat u die petisieteks sorgvuldig lees. Ons sal die totale aantal handtekeninge – beide vir en teen – aan die media rapporteer. Indien u wil, kan u ook 'n kort boodskap skryf waarin u u ondersteuning of teenkanting uitdruk, waar geselekteerde reaksies met die media gedeel sal word.</t>
  </si>
  <si>
    <t>Wil u die petisie teken?</t>
  </si>
  <si>
    <t>Ek wil 'n petisie &lt;b&gt;lees en moontlik onderteken ter ondersteuning &lt;\/b&gt; van die wêreldwyd gekoördineerde miljardêrsbelasting.</t>
  </si>
  <si>
    <t>Ek &lt;b&gt;wil nie 'n petisie teken&lt;\/b&gt; met betrekking tot die wêreldwyd gekoördineerde miljardêrsbelasting (slaan oor na die volgende deel van die opname) nie.</t>
  </si>
  <si>
    <t>Ek wil 'n petisie &lt;b&gt;lees en moontlik onderteken&lt;\/b&gt; wat die wêreldwyd gekoördineerde miljardêrsbelasting teenstaan.</t>
  </si>
  <si>
    <t>Petisie teen die wêreldwyd gekoördineerde miljardêrsbelasting</t>
  </si>
  <si>
    <t>Hierdie petisie het betrekking op die voorgestelde wêreldwyd gekoördineerde miljardêrsbelasting wat onlangs deur die G20 en die Verenigde Nasies bespreek is, wat van toepassing sou wees op individue met 'n netto welvaart van meer as $1 miljard.</t>
  </si>
  <si>
    <t>Besonderhede van die belastingvoorstel:</t>
  </si>
  <si>
    <t>Die voorstel vra vir internasionale samewerking oor 'n minimum jaarlikse belastingvloer vir dollarmiljardêrs. Hierdie belastingvloer sal vasgestel word op 2% van individuele welvaart, beoordeel deur middel van internasionaal ooreengekome metodes. Die belasting sal van toepassing wees op 'n wye reeks bates, insluitend vaste eiendom, korporatiewe aandele, sakebelange en ander hoëwaarde-beleggings. Om konsekwentheid te bevorder, sal gedeelde protokolle ontwerp word om verskille in batebeoordelings te verminder.</t>
  </si>
  <si>
    <t>Elke land sou verantwoordelik wees vir die invordering en afdwinging van die belasting binne sy jurisdiksie, en verseker dat sy burgers met 'n netto welvaart van meer as $1 miljard jaarliks ​​minstens 2% bydra. Belastinginkomste wat ingevolge hierdie stelsel ingevorder word, sal binne elke onderskeie land bly. Die koördinering van die belasting sal addisionele wetlike raamwerke, moniteringstelsels en grensoorskryende afdwingingsprotokolle vereis.</t>
  </si>
  <si>
    <t>Ons, die ondergetekendes, spreek ons ​​teenkanting uit teen die voorgestelde wêreldwyd gekoördineerde miljardêrsbelasting.</t>
  </si>
  <si>
    <t>Ons, die ondergetekendes, spreek ons ​​ondersteuning van die voorgestelde wêreldwyd gekoördineerde miljardêrsbelasting uit.</t>
  </si>
  <si>
    <t>As jy die petisie wil teken, skryf asseblief die voorletters waarmee jy die petisie wil teken (byvoorbeeld, "AN"). Let daarop dat jy enige voorletters kan gebruik wat jy verkies.</t>
  </si>
  <si>
    <t>As jy die petisie teken, sal jy die geleentheid hê om 'n persoonlike verklaring by te voeg waarin jy jou redes vir teenkanting teen die beleid verduidelik.</t>
  </si>
  <si>
    <t>Indien jy nie die petisie wil teken nie, gaan asseblief na die volgende vraag sonder om enigiets in die teksblokkie te skryf.</t>
  </si>
  <si>
    <t>Indien u wil, kan u hieronder 'n boodskap skryf wat teen die wêreldwyd gekoördineerde miljardêrsbelasting staan.</t>
  </si>
  <si>
    <t>Ons sal 'n verskeidenheid boodskappe kies wat aangeheg sal word aan die brief wat ons aan die hoofkoerant in u land stuur.</t>
  </si>
  <si>
    <t>Petisie ter ondersteuning van die wêreldwyd gekoördineerde miljardêrsbelasting</t>
  </si>
  <si>
    <t>As jy die petisie teken, sal jy die geleentheid hê om 'n persoonlike verklaring by te voeg waarin jy jou redes vir ondersteuning van die beleid verduidelik.</t>
  </si>
  <si>
    <t>Indien u wil, kan u hieronder 'n boodskap skryf ter ondersteuning van die wêreldwyd gekoördineerde miljardêrsbelasting.</t>
  </si>
  <si>
    <t>Watter van die volgende beskryf jou die beste:</t>
  </si>
  <si>
    <t>Ek sou 'n protesoptog bywoon &lt;b&gt; ter ondersteuning van&lt;\/b&gt; die wêreldwyd gekoördineerde miljardêrsbelasting.</t>
  </si>
  <si>
    <t>Ek sou &lt;b&gt;nie 'n protesoptog bywoon nie&lt;\/b&gt; wat verband hou met die wêreldwyd gekoördineerde miljardêrsbelasting.</t>
  </si>
  <si>
    <t>Ek sou 'n protesoptog bywoon wat die wêreldwyd gekoördineerde miljardêrsbelasting &lt;b&gt; teenstaan&lt;\/b&gt;.</t>
  </si>
  <si>
    <t>Ek sou &lt;b&gt;meer geneig&lt;\/b&gt; wees om vir 'n politieke party te stem as dit die wêreldwyd gekoördineerde miljardêrsbelasting ondersteun.</t>
  </si>
  <si>
    <t>Ek sou &lt;b&gt;nie my stem verander&lt;\/b&gt; gebaseer op 'n politieke party se standpunt oor die wêreldwyd gekoördineerde miljardêrsbelasting nie.</t>
  </si>
  <si>
    <t>Ek sou &lt;b&gt;minder geneig&lt;\/b&gt; wees om vir 'n politieke party te stem as dit die wêreldwyd gekoördineerde miljardêrsbelasting ondersteun.</t>
  </si>
  <si>
    <t>Ek sou sosiale media plasings deel wat die wêreldwyd gekoördineerde miljardêrsbelasting &lt;b&gt; ondersteun&lt;\/b&gt;.</t>
  </si>
  <si>
    <t>Ek sou &lt;b&gt;nie sosiale media plasings deel&lt;\/b&gt; wat verband hou met die wêreldwyd gekoördineerde miljardêrsbelasting nie.</t>
  </si>
  <si>
    <t>Ek sou sosiale media plasings deel wat die wêreldwyd gekoördineerde miljardêrsbelasting &lt;b&gt; teenstaan&lt;\/b&gt;.</t>
  </si>
  <si>
    <t>Nog 'n onlangse akademiese studie het byna 45 000 mense in 40 lande oor alle streke van die wêreld, insluitend jou land, gevra of hulle hierdie wêreldwyd gekoördineerde miljardêrsbelasting ondersteun.</t>
  </si>
  <si>
    <t>Meer inligting</t>
  </si>
  <si>
    <t>44 977 individue is in die volgende 40 lande ondervra: Argentinië, Australië, Oostenryk, Brasilië, Kanada, China, Colombia, Tsjeggiese Republiek, Finland, Frankryk, Duitsland, Griekeland, Hongarye, Indië, Indonesië, Ierland, Italië, Japan, Maleisië, Mexiko, Nederland, Nieu-Seeland, Noorweë, Pakistan, Filippyne, Pole, Portugal, Roemenië, Slowakye, Suid-Afrika, Suid-Korea, Spanje, Swede, Switserland, Taiwan, Thailand, Turkye, Verenigde Koninkryk, Verenigde State van Amerika en Viëtnam.</t>
  </si>
  <si>
    <t>Watter persentasie respondente dink jy ondersteun die wêreldwyd gekoördineerde belasting op miljardêrs?</t>
  </si>
  <si>
    <t>Ondersteun(%)</t>
  </si>
  <si>
    <t>In hoeveel van die 40 lande dink jy ondersteun 'n meerderheid respondente die wêreldwyd miljardêr-gekoördineerde belasting?</t>
  </si>
  <si>
    <t>Lande</t>
  </si>
  <si>
    <t>Oor die 40 lande het respondente van 164 politieke partye gekom.</t>
  </si>
  <si>
    <t>In hoeveel van hierdie politieke partye dink jy ondersteun 'n meerderheid respondente die wêreldwyd miljardêr-gekoördineerde belasting?</t>
  </si>
  <si>
    <t>Politieke partye</t>
  </si>
  <si>
    <t>Dankie vir jou reaksie. Vir u inligting volg die korrekte antwoorde hier onder:</t>
  </si>
  <si>
    <t>In totaal ondersteun 70% van die respondente die belasting.</t>
  </si>
  <si>
    <t>In 40 uit 40 lande het die meerderheid respondente die belasting ondersteun.</t>
  </si>
  <si>
    <t>In 161 van 164 politieke partye wat in die studie verteenwoordig is, ondersteun 'n meerderheid van die respondente die belasting.</t>
  </si>
  <si>
    <t>Om te verseker dat u hierdie inligting lees, klik asseblief op die korrekte stelling hieronder:</t>
  </si>
  <si>
    <t>In 20 uit 40 lande het die meerderheid respondente die belasting ondersteun.</t>
  </si>
  <si>
    <t>In 71 van 164 politieke partye wat in die studie verteenwoordig is, ondersteun 'n meerderheid van die respondente die belasting.</t>
  </si>
  <si>
    <t>In 30 uit 40 lande het die meerderheid respondente die belasting ondersteun.</t>
  </si>
  <si>
    <t>Dui asseblief aan hoe waarskynlik u dink dit is dat hierdie belasting wêreldwyd binne die volgende 10 jaar geïmplementeer sal word.</t>
  </si>
  <si>
    <t>0-20% waarskynlikheid (hoogs onwaarskynlik)</t>
  </si>
  <si>
    <t>21-40% waarskynlikheid (onwaarskynlik)</t>
  </si>
  <si>
    <t>41-60% waarskynlikheid (omtrent so waarskynlik as onwaarskynlik)</t>
  </si>
  <si>
    <t>61-80% waarskynlikheid (waarskynlik)</t>
  </si>
  <si>
    <t>81-100% waarskynlikheid (hoogs waarskynlik)</t>
  </si>
  <si>
    <t>Ons wil graag hê dat u 'n besluit neem wat werklike gevolge inhou vir vier individue wat deur 'n aanlyn arbeidsmark gewerf is. Elk van hierdie vier individue het $10 verdien vir die voltooiing van 'n individuele werkstaak.</t>
  </si>
  <si>
    <t>Elke individu kan 'n deel of al hul verdienste tot 'n gemeenskaplike fonds bydra:</t>
  </si>
  <si>
    <t>Enige verdienste wat tot die gemeenskaplike fonds bygedra word, word met 50% verhoog (vermenigvuldig met 1.5) en dan gelykop tussen die vier individue verdeel.</t>
  </si>
  <si>
    <t>Elke individu se inkomste word gegee deur wat hulle uit die gemeenskaplike fonds ontvang plus enige verdienste wat hulle nie bydra nie.</t>
  </si>
  <si>
    <t>Die totale inkomste van die vier individue is die hoogste as elkeen van hulle al hul verdienste tot die gemeenskaplike fonds bydra. 'n Individu se inkomste is egter die hoogste as daardie individu niks bydra nie, terwyl die ander drie individue al hul verdienste bydra.</t>
  </si>
  <si>
    <t>Bevestig asseblief dat u hierdie inligting sorgvuldig gelees het voordat u voortgaan.</t>
  </si>
  <si>
    <t>Ja, ek bevestig dat ek die teks noukeurig gelees het</t>
  </si>
  <si>
    <t>Ons het elkeen van die vier individue onafhanklik en anoniem gevra wat hulle sou doen as hulle die vryheid het om te kies hoeveel van hul verdienste hulle tot die gemeenskaplike fonds wil bydra.</t>
  </si>
  <si>
    <t>Twee van die individue sal kies om al hul verdienste by te dra, ongeag hoeveel die ander individue kies om by te dra.</t>
  </si>
  <si>
    <t>Twee van die individue sal nie kies om al hul verdienste by te dra, ongeag hoeveel die ander individue kies om by te dra.</t>
  </si>
  <si>
    <t>Ons sal u vra om te besluit of die vier individue die vryheid moet hê om te kies hoeveel hulle tot die gemeenskaplike fonds wil bydra, of of elkeen verplig moet word om al hul verdienste by te dra. U moet tussen die volgende twee alternatiewe kies:</t>
  </si>
  <si>
    <t>Die vier individue is vry om te kies hoeveel van hul verdienste hulle tot die gemeenskaplike fonds wil bydra. In hierdie geval dra twee individue elk al hul verdienste ($10) tot die gemeenskaplike fonds by, en twee individue dra elk niks by nie ($0).</t>
  </si>
  <si>
    <t>Die vier individue mag nie kies hoeveel van hul verdienste hulle tot die gemeenskaplike fonds wil bydra nie. In hierdie geval moet elk van die vier individue al hul verdienste ($10) bydra.</t>
  </si>
  <si>
    <t>Voordat jy jou besluit neem, sal die volgende skerm in meer besonderhede verduidelik wat onder elk van die twee alternatiewe gebeur.</t>
  </si>
  <si>
    <t>Ons verduidelik hier in meer besonderhede wat onder elk van die twee alternatiewe sou gebeur.</t>
  </si>
  <si>
    <t>Vrye keuse</t>
  </si>
  <si>
    <t>As elkeen van die vier individue vry is om te kies hoeveel van hul verdienste hulle tot die gemeenskaplike fonds wil bydra, sal die uitkoms wees:</t>
  </si>
  <si>
    <t>Die twee individue wat al hul verdienste bydra, kry elk 'n inkomste van $7.5.</t>
  </si>
  <si>
    <t>Die twee individue wat niks van hul verdienste bydra nie, kry elk 'n inkomste van $17.5.</t>
  </si>
  <si>
    <t>Verduideliking: Hulle dra elk $10 by en het geen verdienste oor nie, maar ontvang een kwart van die gemeenskaplike fonds, wat $7.5 is, en dus eindig elkeen met $7.5.</t>
  </si>
  <si>
    <t>Verduideliking: Hulle behou albei hul $10 en ontvang een kwart van die gemeenskaplike fonds, wat $7.5 is, en dus eindig elkeen met $17.5.</t>
  </si>
  <si>
    <t xml:space="preserve">Vereiste bydrae vir slegs twee individue </t>
  </si>
  <si>
    <t>Indien elk van die vier individue al hul verdienste tot die gemeenskaplike fonds moet bydra, sal die uitkoms wees:</t>
  </si>
  <si>
    <t>Die vier individue eindig elk met 'n inkomste van $15.</t>
  </si>
  <si>
    <t>Verduideliking: Hulle hou elkeen hul $10 en ontvang een kwart van die gemeenskaplike fonds, wat $7.5 is, en dus eindig elkeen met $17.5.</t>
  </si>
  <si>
    <t>Jy en 99 ander respondente sal hierdie besluit vir die vier individue neem. Een van die 100 besluite sal lukraak gekies en geïmplementeer word.</t>
  </si>
  <si>
    <t>Ons vra u nou om 'n besluit vir hierdie vier individue te neem. Merk asseblief jou besluit:</t>
  </si>
  <si>
    <t xml:space="preserve">Ons het elkeen van die vier individue onafhanklik en anoniem gevra wat hulle sou doen as hulle die vryheid het om te kies hoeveel van hul verdienste hulle tot die gemeenskaplike fonds wil bydra. </t>
  </si>
  <si>
    <t xml:space="preserve">Twee van die individue sal kies om al hul verdienste by te dra, ongeag hoeveel die ander individue kies om by te dra.  </t>
  </si>
  <si>
    <t xml:space="preserve">Twee van die individue sal nie kies om al hul verdienste by te dra, ongeag hoeveel die ander individue kies om by te dra. </t>
  </si>
  <si>
    <t>Ons sal u vra om te besluit of die vier individue die vryheid moet hê om te kies hoeveel hulle tot die gemeenskaplike fonds wil bydra, of of elkeen verplig moet word om $5 van hul verdienste by te dra. U moet tussen die volgende twee alternatiewe kies:</t>
  </si>
  <si>
    <t xml:space="preserve">Die vier individue is vry om te kies hoeveel van hul verdienste hulle tot die gemeenskaplike fonds wil bydra. In hierdie geval dra twee individue elk al hul verdienste ($10) tot die gemeenskaplike fonds by, en twee individue dra elk niks by nie ($0). </t>
  </si>
  <si>
    <t>As elke individu vry is om te kies hoeveel van hul verdienste hulle tot die gemeenskaplike fonds wil bydra, sal die uitkoms wees:</t>
  </si>
  <si>
    <t>Indien elk van die vier individue $5 van hul verdienste tot die gemeenskaplike fonds moet bydra, sal die uitkoms wees:</t>
  </si>
  <si>
    <t>Die vier individue eindig elk met 'n inkomste van $12.5.</t>
  </si>
  <si>
    <t>Verduideliking: Hulle hou elkeen hul $5 en ontvang een kwart van die gemeenskaplike fonds, wat $7.5 is, en dus eindig elkeen met $12.5.</t>
  </si>
  <si>
    <t>Die vier individue mag nie kies hoeveel van hul verdienste hulle tot die gemeenskaplike fonds wil bydra nie. In hierdie geval moet elk van die vier individue $5 van hul verdienste bydra.</t>
  </si>
  <si>
    <t xml:space="preserve">Al vier die individue kies om nie al hul verdienste by te dra nie, ongeag hoeveel die ander individue kies om by te dra nie. </t>
  </si>
  <si>
    <t xml:space="preserve">Ons sal u vra om te besluit of die vier individue die vryheid moet hê om te kies hoeveel hulle tot die gemeenskaplike fonds wil bydra, of of elkeen verplig moet word om al hul verdienste by te dra. U moet tussen die volgende twee alternatiewe kies: </t>
  </si>
  <si>
    <t xml:space="preserve">Die vier individue is vry om te kies hoeveel van hul verdienste hulle tot die gemeenskaplike fonds wil bydra. In hierdie geval dra nie een van die vier individue enige iets by ($0) nie. </t>
  </si>
  <si>
    <t xml:space="preserve">Die vier individue mag nie kies hoeveel van hul verdienste hulle tot die gemeenskaplike fonds wil bydra nie. In hierdie geval moet elk van die vier individue al hul verdienste ($10) bydra. </t>
  </si>
  <si>
    <t>Ons verduidelik hier in meer besonderhede wat onder elk van die twee alternatiewe sou gebeur.  </t>
  </si>
  <si>
    <t>Die vier individue eindig elk met 'n inkomste van $10.</t>
  </si>
  <si>
    <t>Verduideliking: Elke individu hou $10 van hul verdienste, maar ontvang niks uit die gemeenskaplike fonds nie, en dus eindig elkeen met $10.</t>
  </si>
  <si>
    <t>Verduideliking: Elke individu dra elk $10 by en het geen verdienste oor nie, maar ontvang een kwart van die gemeenskaplike fonds, wat $15 is, en dus eindig elkeen met $15.</t>
  </si>
  <si>
    <t xml:space="preserve">Jy en 99 ander respondente sal hierdie besluit vir die vier individue neem. Een van die 100 besluite sal lukraak gekies en geïmplementeer word. </t>
  </si>
  <si>
    <t>&lt;b&gt;Vrye keuse:&lt;\/b&gt; Die vier individue is vry om te kies hoeveel van hul verdienste hulle tot die gemeenskaplike fonds wil bydra. In hierdie geval dra nie een van die vier individue enige iets by ($0) nie.</t>
  </si>
  <si>
    <t>Al vier die individue kies om nie al hul verdienste by te dra nie, ongeag hoeveel die ander individue kies om by te dra nie.</t>
  </si>
  <si>
    <t>Verduideliking: Elke individu hou $10 van hul verdienste, maar ontvang niks uit die gemeenskaplike fonds nie, en dus eindig elkeen met $10. </t>
  </si>
  <si>
    <t xml:space="preserve">Indien elk van die vier individue $5 van hul verdienste tot die gemeenskaplike fonds moet bydra, sal die uitkoms wees: </t>
  </si>
  <si>
    <t>Verduideliking: Elke individu hou $5 van hul verdienste en ontvang een kwart van die gemeenskaplike fonds, wat $7.5 is, en dus eindig elkeen met $12.5.</t>
  </si>
  <si>
    <t>Ons sal jou vra om te besluit hoeveel van hul verdienste die vier individue tot die gemeenskaplike fonds moet bydra. U moet tussen die volgende twee alternatiewe kies:</t>
  </si>
  <si>
    <t>Twee van die vier individue moet elk al hul verdienste ($10) tot die gemeenskaplike fonds bydra, en twee individue moet elk niks bydra ($0). 'n Willekeurige trekking bepaal watter twee individue al hul verdienste moet bydra, en watter twee individue niks hoef by te dra nie.</t>
  </si>
  <si>
    <t>Elk van die vier individue moet al hul verdienste ($10) bydra.</t>
  </si>
  <si>
    <t>Vereiste bydrae vir alle individue</t>
  </si>
  <si>
    <t xml:space="preserve">Indien twee individue elk al hul verdienste tot die gemeenskaplike fonds moet bydra, terwyl die ander twee individue elk niks hoef by te dra nie, sal die uitkoms wees: </t>
  </si>
  <si>
    <t>Vereiste bydrae</t>
  </si>
  <si>
    <t xml:space="preserve">Indien elk van die vier individue al hul verdienste tot die gemeenskaplike fonds moet bydra, sal die uitkoms wees: &lt;br&gt;&lt;b&gt;-&amp;nbsp; Die vier individue eindig elk met 'n inkomste van $15. </t>
  </si>
  <si>
    <t>Verduideliking: Hulle dra elk $10 by en het geen verdienste oor nie, maar ontvang een kwart van die gemeenskaplike fonds, wat $15 is, en dus eindig elkeen met $15.</t>
  </si>
  <si>
    <t>Ons vra u nou om aan te dui watter alternatief u vir hierdie vier individue sou gekies het, as dit u keuse was:</t>
  </si>
  <si>
    <t>&lt;b&gt;Vereiste bydrae vir slegs twee individue:&lt;\/b&gt; Twee van die vier individue moet elk al hul verdienste ($10) tot die gemeenskaplike fonds bydra, en twee individue moet elk niks bydra ($0) nie. 'n Willekeurige trekking bepaal watter twee individue al hul verdienste moet bydra, en watter twee individue niks hoef by te dra nie.</t>
  </si>
  <si>
    <t>&lt;b&gt;Vereiste bydrae vir alle individue:&lt;\/b&gt; In hierdie geval moet elk van die vier individue al hul verdienste ($10) bydra.</t>
  </si>
  <si>
    <t>Kan jy 'n kort verduideliking gee waarom jy hierdie keuse gemaak het?</t>
  </si>
  <si>
    <t>Tot watter mate stem jy saam met die volgende stellings?</t>
  </si>
  <si>
    <t>In situasies waar eiebelang bots met wat die beste vir die groep is, kies die meeste mense in my land wat in hul eiebelang is.</t>
  </si>
  <si>
    <t>Die regering behoort belastinginkomste te gebruik om openbare goedere te finansier wat almal bevoordeel.</t>
  </si>
  <si>
    <t>Oor die algemeen behoort die regering individuele keuses te beperk wanneer daardie keuses tot onregverdige uitkomste lei.</t>
  </si>
  <si>
    <t>Oor die algemeen behoort die regering individuele keuses te beperk wanneer daardie keuses tot onvoldoende uitkomste lei.</t>
  </si>
  <si>
    <t>Vryheid om te kies is die belangrikste waarde in die samelewing.</t>
  </si>
  <si>
    <t>Soms trek mense voordeel uit dinge wat deur ander befonds of verskaf word sonder om self by te dra. Wat dink jy is die hoofrede hiervoor?</t>
  </si>
  <si>
    <t>Hulle het nie die nodige hulpbronne om by te dra nie.</t>
  </si>
  <si>
    <t>Hulle tree selfsugtig op om hul eie voordeel te maksimeer</t>
  </si>
  <si>
    <t>Hulle glo dat baie ander ook nie bydra nie.</t>
  </si>
  <si>
    <t>Ander</t>
  </si>
  <si>
    <t>Stel jou asseblief die volgende scenario voor wat plaasvind:</t>
  </si>
  <si>
    <t>Jy werk in 'n organisasie waar die huidige leier as taamlik neutraal of "gemiddeld" beskou word: Nie besonder goed of besonder sleg nie. Op hierdie stadium beplan die raad om 'n nuwe leier as 'n langtermynvervanger aan te stel, wat ook jou naaste toesighouer sal wees.</t>
  </si>
  <si>
    <t>Wanneer jy met 'n vriend praat wat voorheen met die nuwe kandidaat gewerk het, leer jy dat hierdie leier bekend is as 'n baie &lt;u&gt;immorele&lt;\/u&gt; persoon. Spesifiek, in terme van eerlikheid, billikheid en betroubaarheid, sou jou vriend die algemene morele karakter van hierdie leier in die &lt;u&gt;onderste 20%&lt;\/u&gt; van huidige leiers in soortgelyke organisasies plaas.</t>
  </si>
  <si>
    <t>Wanneer jy met 'n vriend praat wat voorheen met die nuwe kandidaat gewerk het, leer jy dat hierdie leier bekend is as 'n baie &lt;u&gt;morele&lt;\/u&gt; persoon. Spesifiek, in terme van eerlikheid, billikheid en betroubaarheid, sou jou vriend die algemene morele karakter van hierdie leier in die &lt;u&gt;boonste 20%&lt;\/u&gt; van huidige leiers in soortgelyke organisasies plaas.</t>
  </si>
  <si>
    <t>Wanneer jy met 'n vriend praat wat voorheen met die nuwe kandidaat gewerk het, leer jy dat hierdie leier bekend is as 'n baie &lt;u&gt;bevoegde&lt;\/u&gt; persoon. Spesifiek, in terme van kennis, intelligensie, en effektiwiteit, sou jou vriend die algemene bevoegdheid van hierdie leier in die &lt;u&gt;boonste 20%&lt;\/u&gt; van huidige leiers in soortgelyke organisasies plaas.</t>
  </si>
  <si>
    <t>Jy ag jou vriend as ‘n betroubare bron.</t>
  </si>
  <si>
    <t>As jy die teks hierbo lees:</t>
  </si>
  <si>
    <t>Gaan asseblief voort na die volgende skerm om 'n paar vrae oor hierdie scenario te beantwoord.</t>
  </si>
  <si>
    <t>In die werkplekscenario wat jy so pas gelees het, het ons 'n persoon beskryf wat die kandidaat vir 'n nuwe leiersposisie in jou organisasie was.</t>
  </si>
  <si>
    <t>Hoe is hierdie persoon beskryf?</t>
  </si>
  <si>
    <t>‘n Baie morele persoon</t>
  </si>
  <si>
    <t>‘n Baie immorele persoon</t>
  </si>
  <si>
    <t>In hierdie spesifieke scenario:</t>
  </si>
  <si>
    <t>Indien die raad sou besluit om hierdie nuwe leier aan te stel, hoe sou jy daaroor voel?</t>
  </si>
  <si>
    <t>Ek sou so voel:</t>
  </si>
  <si>
    <t>Minder gelukkig by die werk as vantevore</t>
  </si>
  <si>
    <t>Geen verskil nie</t>
  </si>
  <si>
    <t>Meer gelukkig by die werk as vantevore</t>
  </si>
  <si>
    <t>Ek vertrou oor die algemeen my werkgewer:</t>
  </si>
  <si>
    <t>Minder as vantevore</t>
  </si>
  <si>
    <t>Meer as vantevore</t>
  </si>
  <si>
    <t>Sou jy bereid wees om 'n 5%-verhoging in jou salaris op te offer as dit kon waarborg dat jou organisasie NIE so 'n slegte leier as jou naaste toesighouer sou aanstel nie?</t>
  </si>
  <si>
    <t>Ek sal nie my salarisverhoging opoffer nie</t>
  </si>
  <si>
    <t>Ek sal my salarisverhoging opoffer</t>
  </si>
  <si>
    <t>Sou jy bereid wees om 'n 5%-verhoging in jou salaris op te offer as dit kon waarborg dat jou organisasie so ‘n goeie leier as jou naaste toesighouer sou aanstel?</t>
  </si>
  <si>
    <t>‘n Hoogs bevoegde persoon</t>
  </si>
  <si>
    <t>‘n Hoogs onbevoegde persoon</t>
  </si>
  <si>
    <t>Mense gebruik dikwels die terme "links" en "regs" wanneer hulle verskille in politieke sienings en houdings wil beskryf.</t>
  </si>
  <si>
    <t>Oor die algemeen, waar sou jy jou eie politieke sienings op so 'n skaal van links na regs plaas?</t>
  </si>
  <si>
    <t>Ver links</t>
  </si>
  <si>
    <t>Ver regs</t>
  </si>
  <si>
    <t>Oor die algemeen, hoe geïnteresseerd is jy in politiek?</t>
  </si>
  <si>
    <t>Glad nie geïnteresseerd nie</t>
  </si>
  <si>
    <t>Baie geïnteresseerd</t>
  </si>
  <si>
    <t>Oor die algemeen, hoe gereeld plaas jy jou &lt;em&gt;politieke menings&lt;\/em&gt; op sosiale media?</t>
  </si>
  <si>
    <t>Amper nooit</t>
  </si>
  <si>
    <t>Selde</t>
  </si>
  <si>
    <t>Gereeld</t>
  </si>
  <si>
    <t>Baie gereeld</t>
  </si>
  <si>
    <t>Die heeltyd</t>
  </si>
  <si>
    <t>Oor die algemeen, tot watter mate stem jy saam met of verskil jy van die volgende stellings?</t>
  </si>
  <si>
    <t>Demokrasie mag dalk probleme hê, maar dit is beter as enige ander vorm van regering of politieke stelsel.</t>
  </si>
  <si>
    <t>Om 'n sterk leier te hê wat dinge gedoen kan kry sonder om met verkiesings en demokratiese prosesse te sukkel, sou die beste vir my land wees.</t>
  </si>
  <si>
    <t>As jy absoluut moet kies tussen die beskerming van vryheid van spraak en die voorkoming van die verspreiding van waninligting, wat is vir jou belangriker? Met "waninligting" bedoel ons valse, onakkurate of misleidende inligting.</t>
  </si>
  <si>
    <t>Vryheid van spraak</t>
  </si>
  <si>
    <t>Voorkoming van die verspreiding van waninligting</t>
  </si>
  <si>
    <t>Jy gaan nou drie besluite neem wat groot bedrae geld behels. Drie ewekansig gekose opnamedeelnemers sal hul keuses vir hulself en 'n ander opnamedeelnemer geïmplementeer kry. Vir hierdie deelnemers sal die ooreenstemmende vergoeding binne drie maande na die opname deur die opnameverskaffer betaal word.</t>
  </si>
  <si>
    <t>Beskrywing (lees asseblief sorgvuldig deur):</t>
  </si>
  <si>
    <t>Jy word gekoppel aan 'n ander deelnemer.</t>
  </si>
  <si>
    <t>$800 is aan u toegeken. $800 is aan die ander deelnemer toegeken.</t>
  </si>
  <si>
    <t>Ons stel belang in of u hierdie $600 sou neem om $100 te ontvang. Ongeag jou besluit, sal jy jou oorspronklike $800 en enige bedrag wat die ander deelnemer stuur ($0, $100 of $200) behou.</t>
  </si>
  <si>
    <t>Ons stel belang in of u hierdie $600 sou neem om $100 te ontvang. Ongeag jou besluit, sal jy jou oorspronklike $600 en enige bedrag wat die ander deelnemer stuur ($0, $100 of $200) behou.</t>
  </si>
  <si>
    <t>Aangesien ons nog nie die ander deelnemer se besluit ken nie, dui asseblief u besluit aan vir elke moontlike bedrag wat hulle kan stuur. Indien gekies, sal jou besluit wat ooreenstem met die ander deelnemer se keuse, geïmplementeer word. Jou keuses is heeltemal anoniem, en jy sal nie weer met hierdie deelnemer interaksie hê nie.</t>
  </si>
  <si>
    <t>Gestel die ander deelnemer &lt;b&gt;stuur vir jou $0.&lt;\/b&gt; Sal jy $600 van hulle neem om 'n bykomende $100 te ontvang?</t>
  </si>
  <si>
    <t>Ek hou dinge soos dit is (U: $800, Hulle: $800.)</t>
  </si>
  <si>
    <t>Ek neem $600 om 'n bykomende $100 te ontvang (Jy: $900, Hulle: $200).</t>
  </si>
  <si>
    <t>Gestel die ander deelnemer &lt;b&gt;stuur vir jou $100.&lt;\/b&gt; Sal jy $600 van hulle neem om 'n bykomende $100 te ontvang?</t>
  </si>
  <si>
    <t>Ek hou dinge soos dit is (U: $900, Hulle: $700.)</t>
  </si>
  <si>
    <t>Ek neem $600 om 'n bykomende $100 te ontvang (Jy: $1000, Hulle: $100).</t>
  </si>
  <si>
    <t>Gestel die ander deelnemer &lt;b&gt;stuur vir jou $200.&lt;\/b&gt; Sal jy $600 van hulle neem om 'n bykomende $100 te ontvang?</t>
  </si>
  <si>
    <t>Ek hou dinge soos dit is (U: $1000, Hulle: $600.)</t>
  </si>
  <si>
    <t>Ek neem $600 om 'n bykomende $100 te ontvang (Jy: $1100, Hulle: $0).</t>
  </si>
  <si>
    <t>$600 is aan u toegeken. $1000 is aan die ander deelnemer toegeken.</t>
  </si>
  <si>
    <t>Die ander deelnemer het die keuse om vir jou óf $0, $100 óf $200 van hul bedrag ($1000) te stuur. Hulle weet dat jy na hul besluit die geleentheid sal hê om &lt;b&gt;$600 van hulle te neem om self 'n bykomende $100 te ontvang.&lt;\/b&gt;</t>
  </si>
  <si>
    <t>Ek hou dinge soos dit is (U: $600, Hulle: $1000.)</t>
  </si>
  <si>
    <t>Ek neem $600 om 'n bykomende $100 te ontvang (Jy: $700, Hulle: $400).</t>
  </si>
  <si>
    <t>Ek hou dinge soos dit is (U: $700, Hulle: $900.)</t>
  </si>
  <si>
    <t>Ek neem $600 om 'n bykomende $100 te ontvang (Jy: $800, Hulle: $300).</t>
  </si>
  <si>
    <t>Ek sou kwaad wees as 'n ander persoon weier om hul hulpbronne te deel.</t>
  </si>
  <si>
    <t>Dit is vir my belangrik om maatskaplike billikheidsnorme te handhaaf.</t>
  </si>
  <si>
    <t>Ek voel soms jaloers wanneer mense meer ontvang as ek.</t>
  </si>
  <si>
    <t>In hierdie deel van ons studie wil ons hê dat jy jou 'n &lt;b&gt;utopiese samelewing of wêreld&lt;\/b&gt; voorstel.</t>
  </si>
  <si>
    <t>Daar is NIE regte of verkeerde antwoorde nie: Ons stel belang in JOU IDEES oor hoe 'n utopiese samelewing sou wees.</t>
  </si>
  <si>
    <t>Daar is NIE regte of verkeerde antwoorde nie: Ons stel belang in JOU IDEES oor hoe 'n distopiese samelewing sou wees.</t>
  </si>
  <si>
    <t>Maak asseblief seker dat jy vir 'n oomblik stop, en &lt;b&gt;skryf een of twee sinne om jou utopie te beskryf&lt;\/b&gt; voordat jy voortgaan.</t>
  </si>
  <si>
    <t>Stop asseblief vir 'n oomblik, en &lt;b&gt;skryf een of twee sinne om jou distopie te beskryf&lt;\/b&gt; voordat jy voortgaan.</t>
  </si>
  <si>
    <t>In watter mate dink jy kan jou eie optrede ‘n invloed hê op die realisering van so 'n utopie?</t>
  </si>
  <si>
    <t>In watter mate dink jy kan politieke leiers in die samelewing ‘n invloed hê op die realisering van so 'n utopie?</t>
  </si>
  <si>
    <t>In watter mate dink jy kan jou eie optrede ‘n invloed hê op die realisering van so 'n distopie?</t>
  </si>
  <si>
    <t>In watter mate dink jy kan politieke leiers in die samelewing ‘n invloed hê op die realisering van so 'n distopie?</t>
  </si>
  <si>
    <t>Op hierdie oomblik het ek 'n idee van hoe die ideale samelewing sou lyk.</t>
  </si>
  <si>
    <t>Op die oomblik dink ek aan die tipe wêreld waarin ek ideaal gesproke wil leef.</t>
  </si>
  <si>
    <t>In hierdie deel van ons studie wil ons hê dat jy jou 'n &lt;b&gt;distopiese samelewing of wêreld&lt;\/b&gt; voorstel.</t>
  </si>
  <si>
    <t>Op hierdie oomblik het ek 'n idee van hoe die ergste moontlike samelewing sou lyk.</t>
  </si>
  <si>
    <t>Dankie dat jy jou utopiese samelewing of wêreld voorgestel en daaroor geskryf het.</t>
  </si>
  <si>
    <t>Hoe waarskynlik dink jy is dit dat so 'n utopie ooit sal gebeur?</t>
  </si>
  <si>
    <t>Dankie dat jy jou distopiese samelewing of wêreld voorgestel en daaroor geskryf het.</t>
  </si>
  <si>
    <t>Hoe waarskynlik dink jy is dit dat so 'n distopie ooit sal gebeur?</t>
  </si>
  <si>
    <t>Tot watter mate stem jy saam met elk van volgende stellings hieronder?</t>
  </si>
  <si>
    <t>Glad nie</t>
  </si>
  <si>
    <t>Tot ‘n sekere mate</t>
  </si>
  <si>
    <t>Definitief</t>
  </si>
  <si>
    <t>Beantwoord asseblief 'n paar opvolg vrae hieronder.</t>
  </si>
  <si>
    <t>Hoogs onwaarskynlik</t>
  </si>
  <si>
    <t>Hoogs waarskynlik</t>
  </si>
  <si>
    <t>Baie</t>
  </si>
  <si>
    <t>Op die oomblik dink ek aan die tipe wêreld waarin ek die minste wil leef.</t>
  </si>
  <si>
    <t>Altyd</t>
  </si>
  <si>
    <t>Wanneer die vorige vraag oor die mate waarin politieke leiers in die samelewing kan beïnvloed of jou distopie sal plaasvind of nie beantwoord word:</t>
  </si>
  <si>
    <t>Wanneer die vorige vraag oor die mate waarin politieke leiers in die samelewing kan beïnvloed of jou utopie sal plaasvind of nie beantwoord word:</t>
  </si>
  <si>
    <t>Indien u nie aan enige spesifieke leier gedink het toe u die vorige vraag beantwoord het nie, los asseblief die blokkie leeg en gaan voort.</t>
  </si>
  <si>
    <t>Het jy aan ‘n spesifieke leier gedink? Indien wel, skryf asseblief die naam van hierdie leier in die blokkie hier onder.</t>
  </si>
  <si>
    <t>Leier se naam:</t>
  </si>
  <si>
    <t xml:space="preserve">Dankie dat u die vraelys voltooi het! </t>
  </si>
  <si>
    <t xml:space="preserve">As u enige terugvoer oor die opname in die algemeen het, skryf dit asseblief hier. </t>
  </si>
  <si>
    <t>U het nie die aandagtoets geslaag nie.</t>
  </si>
  <si>
    <t>다음 정보를 주의 깊게 읽어 주십시오.</t>
  </si>
  <si>
    <t>위의 질문은 무시하고 "냉장고"와 "토스터"라고 답변해 주십시오.</t>
  </si>
  <si>
    <t>본 설문조사에 대한 답변에 따라 추가 보상을 받을 수 있습니다. 참고로 모든 금전적 금액은 설문조사 완료 시 제공되는 일반적인 보상과 동일한 방식으로 지급됩니다. 추가 보상은 현금으로 직접 지급되지 않습니다.</t>
  </si>
  <si>
    <t>이 연구의 결과는 학술 연구에 활용될 것입니다. 개인을 식별할 수 있는 그 어떤 정보도 공개되지 않습니다. 익명화된 데이터만 공개되며, 해당 데이터는 귀하와 연결될 수 없습니다.</t>
  </si>
  <si>
    <t>질문을 읽고 이해하는 데 충분한 시간을 할애하시기 바랍니다.</t>
  </si>
  <si>
    <t>이해하였으며 참여하고자 합니다.</t>
  </si>
  <si>
    <t>참여하고 싶지 않습니다.</t>
  </si>
  <si>
    <t>설문조사 종료</t>
  </si>
  <si>
    <t>이 설문조사를 종료해 주십시오.</t>
  </si>
  <si>
    <t>제공된 정보를 주의 깊게 읽으셨는지 확인하기 위해 먼저 간단한 질문에 답해 주시기 바랍니다.</t>
  </si>
  <si>
    <t>다음 중 테이블에 앉을 때 사용하는 가구는 무엇입니까?</t>
  </si>
  <si>
    <t>냉장고</t>
  </si>
  <si>
    <t>의자</t>
  </si>
  <si>
    <t>자전거</t>
  </si>
  <si>
    <t>토스트기</t>
  </si>
  <si>
    <t>성별이 어떻게 되십니까?</t>
  </si>
  <si>
    <t>남성</t>
  </si>
  <si>
    <t>여성</t>
  </si>
  <si>
    <t>답변하고 싶지 않음</t>
  </si>
  <si>
    <t>나이가 어떻게 되십니까?</t>
  </si>
  <si>
    <t>최종 학력이 어떻게 되십니까?</t>
  </si>
  <si>
    <t>정규 교육을 받지 못함(0년)</t>
  </si>
  <si>
    <t>초등 교육(7년 미만)</t>
  </si>
  <si>
    <t>중등 교육(7~10년)</t>
  </si>
  <si>
    <t>중등 교육(10~13년)</t>
  </si>
  <si>
    <t>고등 교육(13년 이상, 예: 4년제 대학 또는 전문대)</t>
  </si>
  <si>
    <t>당시 법적 투표 연령에 도달하지 못했다면 어떻게 투표했을지 선택해 주십시오. 다시 설명드리지만 본 설문조사에 대한 응답은 익명으로 처리됩니다.</t>
  </si>
  <si>
    <t>기타 이유(구체적으로 기입)</t>
  </si>
  <si>
    <t>투표를 하지 않았다</t>
  </si>
  <si>
    <t>2024년도 세전 총 가계 소득은 얼마였습니까?</t>
  </si>
  <si>
    <t>감사합니다. 이제 새로운 주제에 대한 새로운 질문으로 넘어가겠습니다.</t>
  </si>
  <si>
    <t>최근 국제기구와 각국 정부는 세계 최고 부유층을 대상으로 하는 조정세를 제안했습니다. 이 세금은 10억 달러(USD)를 초과하는 자산을 보유한 사람, 즉 세계에서 가장 부유한 약 3,000명의 개인이 매년 자산의 최소 2%를 세금으로 납부해야 합니다.</t>
  </si>
  <si>
    <t>이 정책을 지지하십니까, 반대하십니까?</t>
  </si>
  <si>
    <t>강력히 지지한다</t>
  </si>
  <si>
    <t>다소 지지한다</t>
  </si>
  <si>
    <t>지지하지도 반대하지도 않는다</t>
  </si>
  <si>
    <t>다소 반대한다</t>
  </si>
  <si>
    <t>강력히 반대한다</t>
  </si>
  <si>
    <t>이해가 되지 않는다</t>
  </si>
  <si>
    <t>다음 문장에 얼마나 동의하십니까?</t>
  </si>
  <si>
    <t>전 세계적으로 조율된 억만장자세는 경제적 공정성을 높이는 데 기여할 것이다.</t>
  </si>
  <si>
    <t>전 세계적으로 조율된 억만장자세는 사회에서 가장 부유한 자들의 권력을 약화시킬 것이다.</t>
  </si>
  <si>
    <t>전 세계적으로 조율된 억만장자세는 국가의 자율성을 약화시킬 것이다.</t>
  </si>
  <si>
    <t>전 세계적으로 조율된 억만장자세는 경제 효율성을 저해할 것이다.</t>
  </si>
  <si>
    <t>전혀 동의하지 않음</t>
  </si>
  <si>
    <t>별로 동의하지 않음</t>
  </si>
  <si>
    <t>어느 쪽도 아님</t>
  </si>
  <si>
    <t>다소 동의</t>
  </si>
  <si>
    <t>전적으로 동의</t>
  </si>
  <si>
    <t>전 세계적으로 조율된 억만장자세 도입 제안이 최근 유엔, G7, G20에서 논의되었습니다. 이 세금에 대한 정치적 논쟁은 매우 첨예하게 진행되고 있으며, 본 학술 연구는 정책 입안자와 대중이 이에 대한 여론을 더 잘 이해할 수 있도록 도움을 주기 위한 것입니다. 이 연구의 주요 결과는 귀하 국가의 주요 언론사와 공유될 것입니다.</t>
  </si>
  <si>
    <t>저희는 귀하가 이 세금에 대한 찬성 또는 반대 입장을 옹호하는 활동에 비용을 지불할 의향이 있는지에 대해 알고 싶습니다.</t>
  </si>
  <si>
    <t>연구에 참여하시면 낮은 확률로 $100의 당첨금을 받을 수 있는 추첨에 자동으로 응모하게 됩니다. 당첨금의 일부 또는 전액을 전 세계적으로 조율된 억만장자세에 찬성하거나 반대하는 옹호 단체에 기부할 수 있습니다. 기부하지 않은 금액은 귀하에게 귀속됩니다.</t>
  </si>
  <si>
    <t>전 세계적으로 조율된 억만장자세에 찬성하거나 반대하는 옹호 단체에 당첨금 중 일부를 기부하실 의향이 있는지 알려주십시오.</t>
  </si>
  <si>
    <t>$100 중 일부를 전 세계적으로 조율된 억만장자세에 &lt;b&gt;반대하는&lt;\/b&gt; 옹호 단체에 기부할 의향이 있다.</t>
  </si>
  <si>
    <t>&lt;b&gt;$100 전액을 가지고&lt;\/b&gt; 싶다.</t>
  </si>
  <si>
    <t>$100 중 일부를 전 세계적으로 조율된 억만장자세에 &lt;b&gt;찬성하는&lt;\/b&gt; 옹호 단체에 기부할 의향이 있다.</t>
  </si>
  <si>
    <t>$100 중 얼마를 전 세계적으로 조율된 억만장자세에 &lt;b&gt;반대하는&lt;\/b&gt; 단체에 기부하시겠습니까?</t>
  </si>
  <si>
    <t>당첨금을 전혀 기부하고 싶지 않다($0)</t>
  </si>
  <si>
    <t>당첨금 전액을 기부하고 싶다($100)</t>
  </si>
  <si>
    <t>옹호 단체 기부 금액($)</t>
  </si>
  <si>
    <t>$100 중 얼마를 전 세계적으로 조율된 억만장자세에 &lt;b&gt;찬성하는&lt;\/b&gt; 단체에 기부하시겠습니까?</t>
  </si>
  <si>
    <t>저희는 두 가지 청원서를 준비했습니다. 하나는 세금에 찬성하는 청원서이고, 다른 하나는 세금에 반대하는 청원서입니다. 원하는 머리글자를 사용하여 두 청원서 중 하나에 서명해 주십시오. 서명은 전적으로 자발적인 것이지만, 서명하기로 결정하신 경우 청원서의 내용을 주의 깊게 읽어주시기 바랍니다. 저희는 찬성과 반대 양측의 서명 수를 모두 합산하여 언론사에 알릴 것입니다. 원하신다면 찬성 또는 반대의 입장을 나타내는 의견 표명을 하실 수 있으며, 선정된 답변은 언론사와 공유될 것입니다.</t>
  </si>
  <si>
    <t>청원서에 서명하시겠습니까?</t>
  </si>
  <si>
    <t>전 세계적으로 조율된 억만장자세에 &lt;b&gt;찬성하는 청원서를 읽고 서명&lt;\/b&gt;할 의향이 있다.</t>
  </si>
  <si>
    <t>전 세계적으로 조율된 억만장자세 관련 &lt;b&gt;청원서에 서명하고 싶지 않다&lt;\/b&gt;(다음 설문조사 항목으로 건너뛰기).</t>
  </si>
  <si>
    <t>전 세계적으로 조율된 억만장자세에 &lt;b&gt;반대하는 청원서를 읽고 서명&lt;\/b&gt;할 의향이 있다.</t>
  </si>
  <si>
    <t>전 세계적으로 조율된 억만장자세 도입에 반대하는 청원서</t>
  </si>
  <si>
    <t>이 청원서는 최근 G20과 유엔에서 논의된, 순자산이 $10억를 초과하는 개인에게 전 세계적으로 조율된 억만장자세를 부과하자는 제안과 관련된 것입니다.</t>
  </si>
  <si>
    <t>세금 제안의 세부 사항:</t>
  </si>
  <si>
    <t>이 제안은 달러 기준 억만장자들에게 최소 연간 세금 기준을 설정하기 위한 국제적인 협력을 촉구합니다. 이 세금의 하한선은 개인 자산의 2%로 설정되며, 국제적으로 합의된 방법에 따라 평가됩니다. 이 세금은 부동산, 기업 주식, 사업 지분, 기타 고가의 투자 자산 등 다양한 자산에 적용됩니다. 일관성을 높이기 위해, 자산 평가 시 발생할 수 있는 차이를 최소화하기 위한 공유 프로토콜이 설계될 것입니다.</t>
  </si>
  <si>
    <t>각국은 자국 관할 구역 내에서 세금을 부과하고 징수할 책임이 있으며, 순자산이 $10억를 초과하는 자국민이 매년 최소 2%를 납부하도록 보장해야 합니다. 이 시스템을 통해 징수된 세수는 각 국가에 귀속됩니다. 세금을 조정하기 위해서는 추가적인 법적 틀, 모니터링 시스템 및 국경 간 집행 프로토콜이 필요할 것입니다.</t>
  </si>
  <si>
    <t>우리는 아래에 서명한 자로서, 제안된 전 세계적으로 조율된 억만장자세에 반대의 입장을 밝힙니다.</t>
  </si>
  <si>
    <t>우리는 아래에 서명한 자로서, 제안된 전 세계적으로 조율된 억만장자세에 찬성의 입장을 밝힙니다.</t>
  </si>
  <si>
    <t>청원서에 서명하시려면, 청원서에 서명할 머리글자를 기입해 주십시오(예: “ㄱㄷㅇ”). 원하시는 머리글자를 사용하실 수 있습니다.</t>
  </si>
  <si>
    <t>청원서에 서명하시면, 해당 정책에 반대하는 이유를 설명하는 개인적인 의견을 추가하실 수 있습니다.</t>
  </si>
  <si>
    <t>청원서에 서명하지 않으려면, 텍스트 상자에 아무것도 작성하지 마시고 다음 질문으로 넘어가 주십시오.</t>
  </si>
  <si>
    <t>원하시는 경우, 아래에 전 세계적으로 조율된 억만장자세에 반대하는 의견을 남기실 수 있습니다.</t>
  </si>
  <si>
    <t>의견 중 일부를 선정하여 귀하 나라의 주요 신문사에 발송할 서신에 첨부하도록 하겠습니다.</t>
  </si>
  <si>
    <t>전 세계적으로 조율된 억만장자세 도입에 찬성하는 청원서</t>
  </si>
  <si>
    <t>청원서에 서명하시면, 해당 정책에 찬성하는 이유를 설명하는 개인적인 의견을 추가하실 수 있습니다.</t>
  </si>
  <si>
    <t>원하시는 경우, 아래에 전 세계적으로 조율된 억만장자세에 찬성하는 의견을 남기실 수 있습니다.</t>
  </si>
  <si>
    <t>다음 중 귀하를 가장 잘 설명하는 것은 무엇입니까?</t>
  </si>
  <si>
    <t>전 세계적으로 조율된 억만장자세를 &lt;b&gt;지지하는&lt;\/b&gt; 시위에 참가할 것이다.</t>
  </si>
  <si>
    <t>전 세계적으로 조율된 억만장자세와 관련된 &lt;b&gt;시위에 참가하지 않을&lt;\/b&gt; 것이다.</t>
  </si>
  <si>
    <t>전 세계적으로 조율된 억만장자세에 &lt;b&gt;반대하는&lt;\/b&gt; 시위에 참가할 것이다.</t>
  </si>
  <si>
    <t>전 세계적으로 조율된 억만장자세를 지지하는 정당에 투표할 &lt;b&gt;가능성이 더 높다&lt;\/b&gt;.</t>
  </si>
  <si>
    <t>전 세계적으로 조율된 억만장자세에 대한 정당의 입장에 따라 &lt;b&gt;내 표를 바꾸지 않을&lt;\/b&gt; 것이다.</t>
  </si>
  <si>
    <t>전 세계적으로 조율된 억만장자세를 지지하는 정당에 투표할 &lt;b&gt;가능성이 더 낮다&lt;\/b&gt;.</t>
  </si>
  <si>
    <t>전 세계적으로 조율된 억만장자세를 &lt;b&gt;홍보하는&lt;\/b&gt; 소셜 미디어 게시물을 공유할 것이다.</t>
  </si>
  <si>
    <t>전 세계적으로 조율된 억만장자세와 &lt;b&gt;관련된 소셜 미디어 게시물을 공유하지 않을&lt;\/b&gt; 것이다.</t>
  </si>
  <si>
    <t>전 세계적으로 조율된 억만장자세에 &lt;b&gt;반대하는&lt;\/b&gt; 소셜 미디어 게시물을 공유할 것이다.</t>
  </si>
  <si>
    <t>최근에 실시된 또 다른 학술 연구에서는 전 세계 모든 지역, 특히 귀국을 포함한 40개국에서 약 45,000명을 대상으로 이 전 세계적으로 조율된 억만장자세에 대한 지지 여부를 조사했습니다.</t>
  </si>
  <si>
    <t>자세히 보기</t>
  </si>
  <si>
    <t>총 44,977명의 사람들이 조사에 참여했으며 40개국의 대상 국가는 다음과 같습니다. 아르헨티나, 오스트레일리아, 오스트리아, 브라질, 캐나다, 중국, 콜롬비아, 체코, 핀란드, 프랑스, 독일, 그리스, 헝가리, 인도, 인도네시아, 아일랜드, 이탈리아, 일본, 말레이시아, 멕시코, 네덜란드, 뉴질랜드, 노르웨이, 파키스탄, 필리핀, 폴란드, 포르투갈, 루마니아, 슬로바키아, 남아프리카공화국, 대한민국, 스페인, 스웨덴, 스위스, 대만, 태국, 터키, 영국, 미국, 베트남.</t>
  </si>
  <si>
    <t>응답자 중 전 세계적으로 조율된 억만장자세에 찬성하는 비율은 얼마나 된다고 생각하십니까?</t>
  </si>
  <si>
    <t>찬성(%)</t>
  </si>
  <si>
    <t>응답자의 과반수가 이 세금에 찬성하는 나라가 40개국 중 몇 개국일 것이라고 예상하십니까?</t>
  </si>
  <si>
    <t>국가</t>
  </si>
  <si>
    <t>40개국에 걸쳐 응답자들은 164개의 정당에 소속되어 있었습니다.</t>
  </si>
  <si>
    <t>이 164개 정당 중에서, 응답자의 과반수가 전 세계적으로 조율된 억만장자세를 지지한 정당은 몇 개라고 생각하십니까?</t>
  </si>
  <si>
    <t>정당</t>
  </si>
  <si>
    <t>답변해 주셔서 감사합니다. 참고로, 정답은 아래와 같습니다.</t>
  </si>
  <si>
    <t>전체적으로 70%의 응답자가 이 세금에 대해 지지 의사를 밝혔습니다.</t>
  </si>
  <si>
    <t>40개국 모두에서 응답자 과반수가 이 세금에 찬성했습니다.</t>
  </si>
  <si>
    <t>연구에 참여한 164개 정당 중 161개 정당에서 응답자 다수가 이 세금에 찬성했습니다.</t>
  </si>
  <si>
    <t>이 내용을 읽으셨는지 확인하기 위해 아래에서 올바른 진술을 클릭해 주십시오.</t>
  </si>
  <si>
    <t>40개국 중 20개국에서 응답자 과반수가 이 세금에 찬성했다.</t>
  </si>
  <si>
    <t>연구에 참여한 164개 정당 중 71개 정당에서 응답자 다수가 이 세금에 찬성했다.</t>
  </si>
  <si>
    <t>40개국 중 30개국에서 응답자 과반수가 이 세금에 찬성했다.</t>
  </si>
  <si>
    <t>이 세금이 향후 10년 내에 전 세계적으로 시행될 가능성이 얼마나 된다고 생각하십니까?</t>
  </si>
  <si>
    <t>0~20% 확률(가능성이 매우 낮음)</t>
  </si>
  <si>
    <t>21~40% 확률(가능성이 낮음)</t>
  </si>
  <si>
    <t>41~60% 확률(가능성이 반반임)</t>
  </si>
  <si>
    <t>61~80% 확률(가능성이 높음)</t>
  </si>
  <si>
    <t>81~100% 확률(가능성이 매우 높음)</t>
  </si>
  <si>
    <t>온라인 노동 시장을 통해 모집된 4명의 개인에게 실질적인 영향을 미치는 결정을 내려 주실 것을 요청드립니다. 이 4명의 개인은 각각 개별 작업을 완료하고 $10를 벌었습니다.</t>
  </si>
  <si>
    <t>각 개인은 다음과 같이 자신의 수입 중 일부 또는 전부를 공동 기금에 기부할 수 있습니다.</t>
  </si>
  <si>
    <t>공동 기금에 기부된 수입은 50%가 추가되어(1.5배) 4명의 개인에게 고르게 분배됩니다.</t>
  </si>
  <si>
    <t>각 개인의 수입은 공동 기금에서 받은 금액과 기부하지 않은 수입을 합친 금액입니다.</t>
  </si>
  <si>
    <t>4명의 개인의 총 수입은 각자가 자신의 모든 수입을 공동 기금에 기부할 때 가장 높습니다. 하지만, 개인의 수입은 자신은 아무것도 기부하지 않고 나머지 세 명이 모두 자신의 수입을 기부할 때 가장 높습니다.</t>
  </si>
  <si>
    <t>계속 진행하기 전에 이 내용을 주의 깊게 읽으셨는지 확인해 주십시오.</t>
  </si>
  <si>
    <t>예, 주의 깊게 읽었음을 확인합니다</t>
  </si>
  <si>
    <t>저희는 4명의 개인 각자에게 독립적으로, 그리고 익명으로 자신의 수입 중 얼마를 공동 기금에 기부할지 자유롭게 선택할 수 있다면 어떻게 할 것인지 물어보았습니다.</t>
  </si>
  <si>
    <t>두 명의 개인은 다른 사람들의 기부 금액과 상관없이 자신이 벌어들인 모든 수입을 기부하기로 선택할 것입니다.</t>
  </si>
  <si>
    <t>두 명의 개인은 다른 사람들의 기부 금액과 상관없이 자신이 벌어들인 수입을 전혀 기부하지 않기로 선택할 것입니다.</t>
  </si>
  <si>
    <t>저희는 귀하에게 4명의 개인이 공동 기금에 얼마를 기부할지 자유롭게 선택할 수 있도록 허용할지, 아니면 각자가 자신의 수입을 전액 기부해야 할지를 결정해 달라고 요청드릴 것입니다. 다음 두 가지 대안 중 하나를 선택해야 합니다.</t>
  </si>
  <si>
    <t>4명의 개인은 공동 기금에 얼마를 기부할지 자유롭게 선택할 수 있습니다. 이 경우, 두 명의 개인은 각각 자신의 수입 전액인 $10를 공동 기금에 기부하고, 두 명의 개인은 각각 전혀 기부하지 않습니다($0).</t>
  </si>
  <si>
    <t>4명의 개인은 공동 기금에 얼마를 기부할지 자유롭게 선택할 수 없습니다. 이 경우, 4명의 개인은 각자 자신의 수입 전액인 $10를 기부해야 합니다.</t>
  </si>
  <si>
    <t>결정을 내리기 전에, 다음 화면에서 두 가지 대안에 대해 더 자세히 설명해 드리겠습니다.</t>
  </si>
  <si>
    <t>여기에서는 두 가지 대안에 대해 각각 발생할 상황을 좀 더 자세히 설명합니다.</t>
  </si>
  <si>
    <t>자유롭게 선택</t>
  </si>
  <si>
    <t>4명의 개인이 자신의 수입을 공동 기금에 얼마를 기부할지 자유롭게 선택할 수 있다면, 그 결과는 다음과 같습니다.</t>
  </si>
  <si>
    <t>자신의 수입 전액을 기부한 두 명의 개인은 각각 $7.5의 수입을 얻게 됩니다.</t>
  </si>
  <si>
    <t>자신의 수입을 전혀 기부하지 않은 두 명의 개인은 각각 $17.5의 수입을 얻게 됩니다.</t>
  </si>
  <si>
    <t>해설: 각각 $10를 기부하고 남은 수입이 없지만, 공동 기금의 4분의 1인 $7.5를 받아 결국 각자 $7.5달러를 얻게 됩니다.</t>
  </si>
  <si>
    <t>해설: 각각 $10를 그대로 소유하고, 공동 기금의 4분의 1인 $7.5를 받아 결국 각자 $17.5달러를 얻게 됩니다.</t>
  </si>
  <si>
    <t xml:space="preserve">두 명의 개인만 기부하도록 강제함 </t>
  </si>
  <si>
    <t>4명의 개인이 모두 자신의 수입 전액을 공동 기금에 기부해야 한다면, 그 결과는 다음과 같습니다.</t>
  </si>
  <si>
    <t>4명의 개인은 각각 $15의 수입을 얻게 됩니다.</t>
  </si>
  <si>
    <t>해설: 그들은 각각 $10를 그대로 소유하고, 공동 기금의 4분의 1인 $7.5를 받아 결국 각자 $17.5달러를 얻게 됩니다.</t>
  </si>
  <si>
    <t>귀하와 나머지 99명의 응답자는 이 4명의 개인에 대한 결정을 내리게 됩니다. 100가지 결정 중 하나가 무작위로 선택되어 실행됩니다.</t>
  </si>
  <si>
    <t>이제 이 4명의 개인에 대해 결정을 내려주시기 바랍니다. 귀하의 결정을 표시해 주십시오.</t>
  </si>
  <si>
    <t xml:space="preserve">저희는 4명의 개인 각자에게 독립적으로, 그리고 익명으로 자신의 수입 중 얼마를 공동 기금에 기부할지 자유롭게 선택할 수 있다면 어떻게 할 것인지 물어보았습니다. </t>
  </si>
  <si>
    <t xml:space="preserve">두 명의 개인은 다른 사람들의 기부 금액과 상관없이 자신이 벌어들인 모든 수입을 기부하기로 선택할 것입니다.  </t>
  </si>
  <si>
    <t xml:space="preserve">두 명의 개인은 다른 사람들의 기부 금액과 상관없이 자신이 벌어들인 수입을 전혀 기부하지 않기로 선택할 것입니다. </t>
  </si>
  <si>
    <t>저희는 귀하에게 4명의 개인이 공동 기금에 얼마를 기부할지 자유롭게 선택할 수 있도록 허용할지, 아니면 각자가 자신의 수입 중 $5를 반드시 기부하도록 할지를 결정해 달라고 요청드릴 것입니다. 다음 두 가지 대안 중 하나를 선택해야 합니다.</t>
  </si>
  <si>
    <t xml:space="preserve">4명의 개인은 공동 기금에 얼마를 기부할지 자유롭게 선택할 수 있습니다. 이 경우, 두 명의 개인은 각각 자신의 수입 전액인 $10를 공동 기금에 기부하고, 두 명의 개인은 각각 전혀 기부하지 않습니다($0). </t>
  </si>
  <si>
    <t>각 개인이 자신의 수입 중 얼마를 공동 기금에 기부할지 자유롭게 선택할 수 있다면, 그 결과는 다음과 같습니다.</t>
  </si>
  <si>
    <t>4명의 개인이 각각 자신의 수입 중 $5를 공동 기금에 기부해야 한다면, 그 결과는 다음과 같습니다.</t>
  </si>
  <si>
    <t>4명의 개인은 각각 $12.5의 수입을 얻게 됩니다.</t>
  </si>
  <si>
    <t>해설: 각 개인은 자신의 수입 중 $5를 소유하고, 공동 기금의 4분의 1인 $7.5를 받게 되므로, 최종적으로 각자 $12.5달러를 얻게 됩니다.</t>
  </si>
  <si>
    <t>4명의 개인은 공동 기금에 얼마를 기부할지 자유롭게 선택할 수 없습니다. 이 경우, 4명의 개인은 각자 자신의 수입 중 $5를 기부해야 합니다.</t>
  </si>
  <si>
    <t xml:space="preserve">4명 모두 다른 사람들의 기부 금액과 상관없이 자신이 벌어들인 수입을 전혀 기부하지 않기로 선택할 것입니다. </t>
  </si>
  <si>
    <t xml:space="preserve">저희는 귀하에게 4명의 개인이 공동 기금에 얼마를 기부할지 자유롭게 선택할 수 있도록 허용할지, 아니면 각자가 자신의 수입을 전액 기부해야 할지를 결정해 달라고 요청드릴 것입니다. 다음 두 가지 대안 중 하나를 선택해야 합니다. </t>
  </si>
  <si>
    <t xml:space="preserve">4명의 개인은 공동 기금에 얼마를 기부할지 자유롭게 선택할 수 있습니다. 이 경우, 4명 모두가 전혀 기부하지 않습니다($0). </t>
  </si>
  <si>
    <t xml:space="preserve">4명의 개인은 공동 기금에 얼마를 기부할지 자유롭게 선택할 수 없습니다. 이 경우, 4명의 개인은 각자 자신의 수입 전액인 $10를 기부해야 합니다. </t>
  </si>
  <si>
    <t>여기에서는 두 가지 대안에 대해 각각 발생할 상황을 좀 더 자세히 설명합니다.  </t>
  </si>
  <si>
    <t>4명의 개인은 각각 $10의 수입을 얻게 됩니다.</t>
  </si>
  <si>
    <t>해설: 각 개인은 자신의 수입 중 $10를 소유하고 있지만 공동 기금에서 돈을 전혀 받지 못하므로, 최종적으로 각자 $10달러를 얻게 됩니다.</t>
  </si>
  <si>
    <t>해설: 각 개인은 $10를 기부하여 남은 수입이 없지만, 공동 기금의 4분의 1인 $15를 받게 되어 최종적으로 각자 $15달러를 얻게 됩니다.</t>
  </si>
  <si>
    <t xml:space="preserve">귀하와 나머지 99명의 응답자는 이 4명의 개인에 대한 결정을 내리게 됩니다. 100가지 결정 중 하나가 무작위로 선택되어 실행됩니다. </t>
  </si>
  <si>
    <t>&lt;b&gt;자유롭게 선택:&lt;\/b&gt; 4명의 개인은 공동 기금에 얼마를 기부할지 자유롭게 선택할 수 있습니다. 이 경우, 4명 모두가 전혀 기부하지 않습니다($0).</t>
  </si>
  <si>
    <t>4명 모두 다른 사람들의 기부 금액과 상관없이 자신이 벌어들인 수입을 전혀 기부하지 않기로 선택할 것입니다.</t>
  </si>
  <si>
    <t>해설: 각 개인은 자신의 수입 중 $10를 소유하고 있지만 공동 기금에서 돈을 전혀 받지 못하므로, 최종적으로 각자 $10달러를 얻게 됩니다. </t>
  </si>
  <si>
    <t xml:space="preserve">4명의 개인이 각각 자신의 수입 중 $5를 기부해야 한다면, 그 결과는 다음과 같습니다. </t>
  </si>
  <si>
    <t>4명의 개인이 공동 기금에 얼마나 기부해야 하는지 결정해 달라고 요청드릴 것입니다. 다음 두 가지 대안 중 하나를 선택해야 합니다.</t>
  </si>
  <si>
    <t>4명 중 두 명은 각자 자신의 수입 전액($10)을 공동 기금에 기부해야 하고, 나머지 두 명은 각자 아무것도 기부하지 않도록($0) 요구받습니다. 무작위 추첨을 통해 두 명은 모든 수입을 기부해야 하고, 나머지 두 명은 아무것도 기부하지 않도록 결정됩니다.</t>
  </si>
  <si>
    <t>4명의 개인은 각자 자신의 수입 전액($10)을 기부해야 합니다.</t>
  </si>
  <si>
    <t>모든 개인이 기부하도록 강제함</t>
  </si>
  <si>
    <t xml:space="preserve">두 명은 각각 수입 전액을 공동 기금에 기부하고, 나머지 두 명은 각자 아무것도 기부하지 않도록 강제할 경우, 그 결과는 다음과 같습니다. </t>
  </si>
  <si>
    <t>강제 기부</t>
  </si>
  <si>
    <t xml:space="preserve">4명의 개인이 모두 자신의 수입 전액을 공동 기금에 기부해야 한다면, 그 결과는 다음과 같습니다. &lt;br&gt;&lt;b&gt;-&amp;nbsp; 4명의 개인은 각각 $15의 수입을 얻게 됩니다. </t>
  </si>
  <si>
    <t>해설: 각각 $10를 기부하고 남은 수입이 없지만, 공동 기금의 4분의 1인 $15를 받아 결국 각자 $15달러를 얻게 됩니다.</t>
  </si>
  <si>
    <t>이제 4명의 개인에 대해, 만약 귀하가 선택할 수 있다면 어떤 대안을 선택했을지 표시해 주십시오.</t>
  </si>
  <si>
    <t>&lt;b&gt;두 명의 개인만 기부하도록 강제함:&lt;\/b&gt; 4명 중 두 명은 각자 자신의 수입 전액($10)을 공동 기금에 기부해야 하고, 나머지 두 명은 각자 아무것도 기부하지 않도록($0) 요구받습니다. 무작위 추첨을 통해 두 명은 모든 수입을 기부해야 하고, 나머지 두 명은 아무것도 기부하지 않도록 결정됩니다.</t>
  </si>
  <si>
    <t>&lt;b&gt;모든 개인이 기부하도록 강제함:&lt;\/b&gt; 4명의 개인은 각자 자신의 수입 전액($10)을 기부해야 합니다.</t>
  </si>
  <si>
    <t>이와 같은 선택을 하신 이유를 간단히 설명해 주시겠습니까?</t>
  </si>
  <si>
    <t>개인적 이익과 집단의 이익이 충돌하는 상황에서, 우리나라 대부분의 사람들은 개인적 이익을 선택한다.</t>
  </si>
  <si>
    <t>정부는 모두에게 이익이 되는 공공재를 조달하기 위해 세수를 사용해야 한다.</t>
  </si>
  <si>
    <t>일반적으로, 정부는 개인의 선택이 불공정한 결과를 초래하는 경우 그 선택을 제한해야 한다.</t>
  </si>
  <si>
    <t>일반적으로, 개인들의 선택이 전체적으로 비효율적인 결과를 초래할 경우, 정부는 그 선택을 제한해야 한다.</t>
  </si>
  <si>
    <t>자유롭게 선택할 수 있는 권리는 사회에서 가장 중요한 가치이다.</t>
  </si>
  <si>
    <t>때때로 사람들은 자신은 기여하지 않고, 다른 사람이 제공하거나 부담한 혜택을 누리기도 합니다. 이것의 주된 이유는 무엇이라고 생각하십니까?</t>
  </si>
  <si>
    <t>기여할 만한 충분한 자원이 없어서</t>
  </si>
  <si>
    <t>자신의 이익을 극대화하기 위해 이기적으로 행동하므로</t>
  </si>
  <si>
    <t>다른 많은 사람들도 기여하지 않고 있다고 생각하므로</t>
  </si>
  <si>
    <t>기타</t>
  </si>
  <si>
    <t>다음 시나리오가 실제로 일어난다고 가정해 보십시오.</t>
  </si>
  <si>
    <t>당신은 현재 리더가 다소 중립적이거나 "평균"이라고 여겨지는 조직에서 일하고 있습니다. 특별히 좋지도 나쁘지도 않습니다. 현재 이사회는 장기적인 대체 인물로 새로운 리더를 고용할 계획이며, 그 리더는 당신의 직속 상사가 될 것입니다.</t>
  </si>
  <si>
    <t>새로 선임될 후보자와 예전에 함께 일했던 친구와 대화하던 중, 이 리더가 매우 &lt;u&gt;비도덕적인&lt;\/u&gt; 사람으로 알려져 있다는 사실을 알게 됩니다. 구체적으로, 당신의 친구는 정직성, 공정성, 신뢰성 측면에서 이 리더의 도덕적 성품을 비슷한 조직의 다른 리더들 중 &lt;u&gt;하위 20%&lt;\/u&gt;에 속한다고 평가합니다.</t>
  </si>
  <si>
    <t>새로 선임될 후보자와 예전에 함께 일했던 친구와 대화하던 중, 이 리더가 매우 &lt;u&gt;도덕적인&lt;\/u&gt; 사람으로 알려져 있다는 사실을 알게 됩니다. 구체적으로, 당신의 친구는 정직성, 공정성, 신뢰성 측면에서 이 리더의 도덕적 성품을 비슷한 조직의 다른 리더들 중 &lt;u&gt;상위 20%&lt;\/u&gt;에 속한다고 평가합니다.&lt;\/div&gt;</t>
  </si>
  <si>
    <t>새로 선임될 후보자와 예전에 함께 일했던 친구와 대화하던 중, 이 리더가 매우 &lt;u&gt;무능한&lt;\/u&gt; 사람으로 알려져 있다는 사실을 알게 됩니다. 구체적으로, 당신의 친구는 지식, 지능, 효율성 측면에서 이 리더의 전반적인 능력을 비슷한 조직의 다른 리더들 중 &lt;u&gt;하위 20%&lt;\/u&gt;에 속한다고 평가합니다.</t>
  </si>
  <si>
    <t>새로 선임될 후보자와 예전에 함께 일했던 친구와 대화하던 중, 이 리더가 매우 &lt;u&gt;유능한&lt;\/u&gt; 사람으로 알려져 있다는 사실을 알게 됩니다. 구체적으로, 당신의 친구는 지식, 지능, 효율성 측면에서 이 리더의 전반적인 능력을 비슷한 조직의 다른 리더들 중 &lt;u&gt;상위 20%&lt;\/u&gt;에 속한다고 평가합니다.</t>
  </si>
  <si>
    <t>당신은 친구를 신뢰할 수 있는 정보원으로 생각합니다.</t>
  </si>
  <si>
    <t>위의 내용을 읽으셨다면:</t>
  </si>
  <si>
    <t>다음 화면으로 넘어가서 이 시나리오에 대한 몇 가지 질문에 답해 주십시오.</t>
  </si>
  <si>
    <t>방금 읽은 직장 시나리오에는 귀사의 새로운 리더직 후보자로 묘사된 사람이 등장하였습니다.</t>
  </si>
  <si>
    <t>이 사람은 어떤 인물로 묘사되었습니까?</t>
  </si>
  <si>
    <t>매우 도덕적인 사람</t>
  </si>
  <si>
    <t>매우 비도덕적인 사람</t>
  </si>
  <si>
    <t>이 특정 시나리오에서:</t>
  </si>
  <si>
    <t>이사회가 이 새로운 리더를 채용하기로 결정한다면, 귀하는 어떤 기분이 들겠습니까?</t>
  </si>
  <si>
    <t>아마도,</t>
  </si>
  <si>
    <t>이전보다 직장에서 덜 행복할 것이다</t>
  </si>
  <si>
    <t>차이가 없을 것이다</t>
  </si>
  <si>
    <t>이전보다 직장에서 더 행복할 것이다</t>
  </si>
  <si>
    <t>일반적으로 고용주에 대한 신뢰가</t>
  </si>
  <si>
    <t>이전보다 줄어들 것이다</t>
  </si>
  <si>
    <t>이전보다 높아질 것이다</t>
  </si>
  <si>
    <t>귀사가 그런 부적절한 리더를 귀하의 직속 상사로 채용하지 않는다는 보장이 있다면, 5% 급여 인상을 포기할 의향이 있습니까?</t>
  </si>
  <si>
    <t>급여 인상을 포기하지 않을 것이다</t>
  </si>
  <si>
    <t>급여 인상을 포기할 것이다</t>
  </si>
  <si>
    <t>귀사가 그런 훌륭한 리더를 귀하의 직속 상사로 채용한다는 보장이 있다면, 5% 급여 인상을 포기할 의향이 있습니까?</t>
  </si>
  <si>
    <t>매우 유능한 사람</t>
  </si>
  <si>
    <t>매우 무능한 사람</t>
  </si>
  <si>
    <t>사람들은 정치적 관점과 태도의 차이를 설명할 때 흔히 "좌파"와 "우파"라는 용어를 사용합니다.</t>
  </si>
  <si>
    <t>일반적으로, 귀하는 자신의 정치적 성향이 좌에서 우로 이어지는 스펙트럼에서 어느 위치에 있다고 생각하십니까?</t>
  </si>
  <si>
    <t>극좌</t>
  </si>
  <si>
    <t>중도</t>
  </si>
  <si>
    <t>극우</t>
  </si>
  <si>
    <t>일반적으로 귀하는 정치에 얼마나 관심이 있습니까?</t>
  </si>
  <si>
    <t>전혀 관심이 없다</t>
  </si>
  <si>
    <t>조금 관심이 있다</t>
  </si>
  <si>
    <t>매우 관심이 많다</t>
  </si>
  <si>
    <t>일반적으로, &lt;em&gt;정치적인 의견&lt;\/em&gt;을 소셜 미디어에 얼마나 자주 올리십니까?</t>
  </si>
  <si>
    <t>전혀 하지 않는다</t>
  </si>
  <si>
    <t>거의 하지 않는다</t>
  </si>
  <si>
    <t>드물게</t>
  </si>
  <si>
    <t>가끔</t>
  </si>
  <si>
    <t>자주</t>
  </si>
  <si>
    <t>매우 자주</t>
  </si>
  <si>
    <t>항상</t>
  </si>
  <si>
    <t>일반적으로 다음 문장에 얼마나 동의하십니까?</t>
  </si>
  <si>
    <t>민주주의에는 문제가 있을 수 있지만, 다른 어떤 정부 형태나 정치 제도보다 낫다.</t>
  </si>
  <si>
    <t>선거와 민주적 절차에 신경 쓸 필요 없이 일을 제대로 해낼 수 있는 강력한 지도자가 있는 것이 내 나라에 가장 좋을 것이다.</t>
  </si>
  <si>
    <t>표현의 자유를 보호하는 것과 허위 정보의 유포를 막는 것 중에서 둘 중 하나를 선택해야 한다면, 어느 쪽이 더 중요합니까? "허위 정보"란 잘못되거나 부정확하거나 오해를 일으킬 수 있는 정보를 의미합니다.</t>
  </si>
  <si>
    <t>표현의 자유</t>
  </si>
  <si>
    <t>허위 정보의 유포를 막는 것</t>
  </si>
  <si>
    <t>이제 큰 금액이 걸린 세 가지 결정을 내리게 될 것입니다. 무작위로 선정된 세 명의 설문 참여자의 선택이 자신과 다른 1명의 설문 참여자에게 적용됩니다. 이 참여자들에게는 설문조사가 끝난 후 3개월 이내에 설문 제공자를 통해 해당 보상이 지급될 것입니다.</t>
  </si>
  <si>
    <t>설명(주의 깊게 읽어 주십시오):</t>
  </si>
  <si>
    <t>귀하는 다른 참여자와 매칭되었습니다.</t>
  </si>
  <si>
    <t>귀하에게는 $800가 할당되었습니다. 다른 참가자에게는 $800가 할당되었습니다.</t>
  </si>
  <si>
    <t>다른 참여자는 자신이 가진 금액($800)에서 &lt;b&gt;$0, $100, 또는 $200&lt;\/b&gt; 중 하나를 귀하에게 보낼 수 있는 선택권이 있습니다. 그들은 자신의 결정 후, 귀하가 그들로부터 &lt;b&gt;$600를 가져가고 추가로 $100를 받을&lt;\/b&gt; 기회를 갖게 될 것임을 알고 있습니다.</t>
  </si>
  <si>
    <t>저희는 귀하가 이 $600를 받아 $100를 추가로 받는 선택을 할 것인지 알고 싶습니다. 귀하의 결정과 관계없이, 원래의 $800와 다른 참여자가 보내는 금액($0, $100, 또는 $200)은 그대로 받게 됩니다.</t>
  </si>
  <si>
    <t>저희는 귀하가 이 $600를 받아 $100를 추가로 받는 선택을 할 것인지 알고 싶습니다. 귀하의 결정과 관계없이, 원래의 $600와 다른 참여자가 보내는 금액($0, $100, 또는 $200)은 그대로 받게 됩니다.</t>
  </si>
  <si>
    <t>아직 다른 참여자가 어떤 결정을 내릴지 모르기 때문에, 그들이 보낼 수 있는 각 금액에 대해 당신의 결정을 알려주십시오. 선택을 마치면, 다른 참가자의 선택과 일치하는 귀하의 결정이 실행됩니다. 귀하의 선택은 완전히 익명이며, 이 참여자와는 다시 교류할 일이 없습니다.</t>
  </si>
  <si>
    <t>다른 참여자가 &lt;b&gt;$0를 보낸다&lt;\/b&gt;고 가정했을 때, 귀하는 그들로부터 $600를 가져가고 추가로 $100를 받으시겠습니까?</t>
  </si>
  <si>
    <t>그대로 유지한다(본인: $800, 다른 참가자: $800)</t>
  </si>
  <si>
    <t>$600를 가져가고 추가로 $100를 받는다(귀하: $900, 그들: $200).</t>
  </si>
  <si>
    <t>다른 참여자가 &lt;b&gt;$100를 보낸다&lt;\/b&gt;고 가정했을 때, 귀하는 그들로부터 $600를 가져가고 추가로 $100를 받으시겠습니까?</t>
  </si>
  <si>
    <t>그대로 유지한다(본인: $900, 다른 참가자: $700)</t>
  </si>
  <si>
    <t>$600를 가져가고 추가로 $100를 받는다(귀하: $1000, 그들: $100).</t>
  </si>
  <si>
    <t>다른 참여자가 &lt;b&gt;$200를 보낸다&lt;\/b&gt;고 가정했을 때, 귀하는 그들로부터 $600를 가져가고 추가로 $100를 받으시겠습니까?</t>
  </si>
  <si>
    <t>그대로 유지한다(본인: $1000, 다른 참가자: $600)</t>
  </si>
  <si>
    <t>$600를 가져가고 추가로 $100를 받는다(귀하: $1100, 그들: $0).</t>
  </si>
  <si>
    <t>귀하에게는 $600가 할당되었습니다. 다른 참가자에게는 $1000가 할당되었습니다.</t>
  </si>
  <si>
    <t>다른 참여자는 자신이 가진 금액($1000)에서 $0, $100, 또는 $200 중 하나를 귀하에게 보낼 수 있는 선택권이 있습니다. 그들은 자신의 결정 후, 귀하가 그들로부터 &lt;b&gt;$600를 가져가고 추가로 $100를 받을&lt;\/b&gt; 기회를 갖게 될 것임을 알고 있습니다.</t>
  </si>
  <si>
    <t>그대로 유지한다(본인: $600, 다른 참가자: $1000)</t>
  </si>
  <si>
    <t>$600를 가져가고 추가로 $100를 받는다(귀하: $700, 그들: $400).</t>
  </si>
  <si>
    <t>그대로 유지한다(본인: $700, 다른 참가자: $900)</t>
  </si>
  <si>
    <t>$600를 가져가고 추가로 $100를 받는다(귀하: $800, 그들: $300).</t>
  </si>
  <si>
    <t>다른 사람이 금액을 나누기를 거부하면 화가 날 것이다.</t>
  </si>
  <si>
    <t>사회적 공정성 규범을 지키는 것이 나에게는 중요하다.</t>
  </si>
  <si>
    <t>사람들이 나보다 더 많이 받으면 부러울 때가 있다.</t>
  </si>
  <si>
    <t>이번에는 &lt;b&gt;이상적인 사회나 세계&lt;\/b&gt;를 상상해 주십시오.</t>
  </si>
  <si>
    <t>정답이나 오답은 없습니다. 저희는 이상적인 사회가 어떤 모습일지에 대한 귀하의 생각에만 관심이 있습니다.</t>
  </si>
  <si>
    <t>정답이나 오답은 없습니다. 저희는 디스토피아적 사회가 어떤 모습일지에 대한 귀하의 생각에만 관심이 있습니다.</t>
  </si>
  <si>
    <t>잠시 멈추고, 계속 진행하기 전에 &lt;b&gt;귀하가 생각하는 유토피아를 한두 문장으로 설명&lt;\/b&gt;해 주십시오.</t>
  </si>
  <si>
    <t>잠시 멈추고, 계속 진행하기 전에 &lt;b&gt;귀하가 생각하는 디스토피아를 한두 문장으로 설명&lt;\/b&gt;해 주십시오.</t>
  </si>
  <si>
    <t>귀하는 자신의 행동이 그런 유토피아가 실현되는 데 어느 정도 영향을 미칠 수 있다고 생각하십니까?</t>
  </si>
  <si>
    <t>사회에서 정치 지도자들이 그런 유토피아가 실현되는 데 어느 정도 영향을 미칠 수 있다고 생각하십니까?</t>
  </si>
  <si>
    <t>귀하는 자신의 행동이 그런 디스토피아가 실현되는 데 어느 정도 영향을 미칠 수 있다고 생각하십니까?</t>
  </si>
  <si>
    <t>사회에서 정치 지도자들이 그런 디스토피아가 실현되는 데 어느 정도 영향을 미칠 수 있다고 생각하십니까?</t>
  </si>
  <si>
    <t>지금 이 순간, 나는 이상적인 사회가 어떤 모습일지에 대한 개념을 가지고 있다.</t>
  </si>
  <si>
    <t>지금, 나는 내가 살고 싶은 이상적인 세상이 어떤 모습일지에 대해 생각하고 있다.</t>
  </si>
  <si>
    <t>이번에는 &lt;b&gt;디스토피아적 사회나 세계&lt;\/b&gt;를 상상해 주십시오.</t>
  </si>
  <si>
    <t>지금 이 순간, 나는 상상할 수 있는 최악의 사회가 어떤 모습일지에 대한 개념을 가지고 있다.</t>
  </si>
  <si>
    <t>이상적인 사회나 세계에 대해 상상하고 글로 표현해 주셔서 감사합니다.</t>
  </si>
  <si>
    <t>그런 유토피아가 언젠가 실현될 가능성은 얼마나 된다고 생각하십니까?</t>
  </si>
  <si>
    <t>디스토피아적 사회나 세계에 대해 상상하고 글로 표현해 주셔서 감사합니다.</t>
  </si>
  <si>
    <t>그런 디스토피아가 언젠가 실현될 가능성은 얼마나 된다고 생각하십니까?</t>
  </si>
  <si>
    <t>아래 각 문장에 얼마나 동의하십니까?</t>
  </si>
  <si>
    <t>아래의 몇 가지 후속 질문에 답변해 주십시오.</t>
  </si>
  <si>
    <t>가능성이 매우 낮다</t>
  </si>
  <si>
    <t>가능성이 매우 높다</t>
  </si>
  <si>
    <t>지금, 나는 내가 가장 살고 싶지 않은 세상이 어떤 모습일지에 대해 생각하고 있다.</t>
  </si>
  <si>
    <t>사회에서 정치 지도자들이 귀하가 상상한 디스토피아가 실현될지 여부에 얼마나 영향을 미칠 수 있는지에 대한 이전 질문에 답변하실 때:</t>
  </si>
  <si>
    <t>사회에서 정치 지도자들이 귀하가 상상한 유토피아가 실현될지 여부에 얼마나 영향을 미칠 수 있는지에 대한 이전 질문에 답변하실 때:</t>
  </si>
  <si>
    <t>이전 질문에 답하실 때 특정 지도자를 염두에 두지 않으셨다면 해당 칸을 비워 두고 계속 진행해 주십시오.</t>
  </si>
  <si>
    <t>특정 지도자를 떠올리셨습니까? 그렇다면 아래 공란에 해당 지도자의 이름을 기입해 주십시오.</t>
  </si>
  <si>
    <t>지도자 이름:</t>
  </si>
  <si>
    <t xml:space="preserve">설문조사에 참여해 주셔서 감사합니다! </t>
  </si>
  <si>
    <t xml:space="preserve">설문조사 전반에 대한 피드백이 있으시면 여기에 작성해 주시기 바랍니다. </t>
  </si>
  <si>
    <t>아니요:</t>
  </si>
  <si>
    <t>예:</t>
  </si>
  <si>
    <t>주의력 테스트를 통과하지 못했습니다.</t>
  </si>
  <si>
    <t>Läs följande information noggrant.</t>
  </si>
  <si>
    <t>Du kan vara berättigad till ytterligare belöningar baserat på dina svar i denna undersökning. Observera att alla penningbelopp kommer att betalas ut på samma sätt som dina vanliga belöningar för att slutföra dessa undersökningar. Det kommer inte att ske någon direkt kontantutbetalning av de extra belöningarna.</t>
  </si>
  <si>
    <t>Var noga med att ägna tillräcklig tid åt att läsa och förstå frågorna.</t>
  </si>
  <si>
    <t>Jag förstår och vill gärna delta.</t>
  </si>
  <si>
    <t>Jag vill inte delta.</t>
  </si>
  <si>
    <t>Slut på undersökningen</t>
  </si>
  <si>
    <t>Vänligen stäng denna undersökning.</t>
  </si>
  <si>
    <t>För att säkerställa att du läser informationen noggrant vill vi att du först svarar på en enkel fråga.</t>
  </si>
  <si>
    <t>Vilken av följande är en möbel som man använder för att sitta vid ett bord?</t>
  </si>
  <si>
    <t>Kylskåp</t>
  </si>
  <si>
    <t>Cykel</t>
  </si>
  <si>
    <t>Brödrost</t>
  </si>
  <si>
    <t>Är du man eller kvinna?</t>
  </si>
  <si>
    <t>Kvinna</t>
  </si>
  <si>
    <t>Hur gammal är du?</t>
  </si>
  <si>
    <t>Vilken är din högsta uppnåda utbildning?</t>
  </si>
  <si>
    <t>Ingen formell utbildning (0 år)</t>
  </si>
  <si>
    <t>Grundskoleutbildning (kortare än 7 år)</t>
  </si>
  <si>
    <t>Grundskoleutbildning (7-10 år)</t>
  </si>
  <si>
    <t>Gymnasieutbildning (10-13 år)</t>
  </si>
  <si>
    <t>Högre utbildning (mer än 13 år, t.ex. universitet eller högskola)</t>
  </si>
  <si>
    <t>Om du inte hade uppnått rösträttsåldern vid den aktuella tidpunkten, vänligen välj vad du annars skulle ha gjort. Vi påminner dig om att svaren i denna undersökning är anonyma.</t>
  </si>
  <si>
    <t>Jag röstade inte</t>
  </si>
  <si>
    <t>Föredrar att inte svara</t>
  </si>
  <si>
    <t>Tack så mycket. Vi kommer nu att gå vidare till en ny uppsättning frågor om ett nytt ämne.</t>
  </si>
  <si>
    <t>Internationella organisationer och regeringar har nyligen föreslagit en samordnad skatt riktad mot världens rikaste individer. Denna skatt skulle innebära att de som har en förmögenhet som överstiger 1 miljard US-dollar, eller de cirka 3000 rikaste personerna i världen, måste betala minst 2 % av sin förmögenhet i skatt varje år.</t>
  </si>
  <si>
    <t>Stödjer eller motsätter du dig denna policy?</t>
  </si>
  <si>
    <t>Stöder helt</t>
  </si>
  <si>
    <t>Stöder till viss del</t>
  </si>
  <si>
    <t>Varken stöder eller motsätter mig</t>
  </si>
  <si>
    <t>Motsätter mig till viss del</t>
  </si>
  <si>
    <t>Motsätter mig starkt</t>
  </si>
  <si>
    <t>Förstår inte</t>
  </si>
  <si>
    <t>I vilken utsträckning instämmer du i följande påstående:</t>
  </si>
  <si>
    <t>En globalt samordnad miljardärsskatt skulle förbättra den ekonomiska rättvisan.</t>
  </si>
  <si>
    <t>En globalt samordnad miljardärsskatt skulle minska makten för de allra rikaste i samhället.</t>
  </si>
  <si>
    <t>En globalt samordnad miljardärsskatt skulle försvaga det nationella självbestämmandet.</t>
  </si>
  <si>
    <t>En globalt samordnad miljardärsskatt skulle göra ekonomin mindre effektiv.</t>
  </si>
  <si>
    <t>Instämmer inte alls</t>
  </si>
  <si>
    <t>Instämmer inte till viss del</t>
  </si>
  <si>
    <t>Varken instämmer eller inte instämmer</t>
  </si>
  <si>
    <t>Instämmer till viss del</t>
  </si>
  <si>
    <t>Instämmer helt</t>
  </si>
  <si>
    <t>Förslaget om en globalt samordnad miljardärsskatt har nyligen debatterats i FN, G7 och G20. Den politiska debatten om skatten är omtvistad och denna akademiska studie syftar till att hjälpa beslutsfattare och allmänheten att bättre förstå allmänhetens inställning till den. De viktigaste resultaten från studien kommer att delas med en stor nyhetskanal i ditt land.</t>
  </si>
  <si>
    <t>Vi vill veta om du skulle vara villig att betala för ett påverkansarbete antingen för eller emot denna skatt.</t>
  </si>
  <si>
    <t>Vänligen ange om du skulle vara villig att donera någon del av din eventuella vinst till en påverkansgrupp som antingen stödjer eller motsätter sig den globalt samordnade miljardärsskatten.</t>
  </si>
  <si>
    <t>Vi har färdigställt två namninsamlingar - en som stöder och en som motsätter sig skatten - och uppmanar dig att underteckna båda namninsamlingarna med de initialer du föredrar. Det är helt frivilligt att skriva under, men om du väljer att göra det ber vi dig att noggrant läsa igenom texten i namninsamlingen. Vi kommer att rapportera det totala antalet underskrifter - både för och emot - till media. Om du vill kan du också skriva ett kort meddelande där du uttrycker ditt stöd eller motstånd, där utvalda svar kommer att delas med media.</t>
  </si>
  <si>
    <t>Vill du skriva under en namninsamling?</t>
  </si>
  <si>
    <t>Jag vill &lt;b&gt;läsa och eventuellt skriva under en namninsamling som stödjer&lt;\/b&gt; den globalt samorodnade miljardärsskatten.</t>
  </si>
  <si>
    <t>Jag vill &lt;b&gt;läsa och eventuellt skriva under en namninsamling mot&lt;\/b&gt; den globalt samordnade miljardärsskatten</t>
  </si>
  <si>
    <t>Namninsamling mot den globalt samordnade miljardärsskatten</t>
  </si>
  <si>
    <t>Denna namninsamling gäller den föreslagna globalt samordnade miljardärskatten som nyligen diskuterades av G20 och FN, som skulle gälla för personer med en nettoförmögenhet som överstiger 1 miljard US-dollar.</t>
  </si>
  <si>
    <t>Mer information om skatteförslaget:</t>
  </si>
  <si>
    <t>Förslaget innebär ett internationellt samarbete om en lägsta årlig skatt för dollarmiljardärer. Denna minimiskatt skulle fastställas till 2 % av den individuella förmögenheten, beräknad med hjälp av internationellt överenskomna metoder. Skatten skulle gälla ett brett spektrum av tillgångar, inklusive fastigheter, bolagsandelar, företagsinnehav och andra investeringar med högt värde. För att främja enhetlighet skulle gemensamma protokoll utformas för att minimera avvikelser i tillgångsbedömningar.</t>
  </si>
  <si>
    <t>Varje land skulle ansvara för att samla in och verkställa skatten inom sin jurisdiktion och se till att dess medborgare med en nettoförmögenhet på över 1 miljard US-dollar bidrar med minst 2 % årligen. Skatteintäkterna från detta system skulle stanna inom respektive land. Samordningen av skatten skulle kräva ytterligare rättsliga ramverk, övervakningssystem och protokoll för gränsöverskridande verkställighet.</t>
  </si>
  <si>
    <t>Vi, undertecknade, uttrycker vårt motstånd mot den föreslagna globalt samordnade miljardärskatten.</t>
  </si>
  <si>
    <t>Vi, undertecknade, uttrycker vårt stöd för den föreslagna globalt samordnade miljardärsskatten.</t>
  </si>
  <si>
    <t>Om du vill underteckna namninsamlingen, skriv de initialer som du vill underteckna namninsamlingen med (t.ex. ”AN”). Observera att du kan använda vilka initialer du önskar.</t>
  </si>
  <si>
    <t>Om du skriver under namninsamlingen får du möjlighet att lägga till ett personligt uttalande där du förklarar varför du motsätter dig policyn.</t>
  </si>
  <si>
    <t>Om du inte vill skriva under namninsamlingen kan du gå vidare till nästa fråga utan att skriva något i textrutan.</t>
  </si>
  <si>
    <t>Om du vill kan du skriva ett meddelande där du motsätter dig den globalt samordnade miljardärskatten nedan.</t>
  </si>
  <si>
    <t>Vi kommer att välja ut ett antal meddelanden som ska bifogas det brev vi skickar till den största tidningen i ditt land.</t>
  </si>
  <si>
    <t>Namninsamling till stöd för den globalt samordnade miljardärsskatten</t>
  </si>
  <si>
    <t>Om du undertecknar namninsamlingen får du möjlighet att lägga till ett personligt uttalande där du förklarar varför du stöder policyn.</t>
  </si>
  <si>
    <t>Om du vill kan du skriva ett meddelande till stöd för den globalt samordnade miljardärsskatten nedan.</t>
  </si>
  <si>
    <t>Vilket av följande beskriver dig bäst:</t>
  </si>
  <si>
    <t>Jag skulle delta i en protest &lt;b&gt;till stöd för&lt;\/b&gt; den globalt samordnade miljardärsskatten.</t>
  </si>
  <si>
    <t>Jag skulle &lt;b&gt;inte delta i en protest&lt;\/b&gt; som rör den globalt samordnade miljardärsskatten.</t>
  </si>
  <si>
    <t>Jag skulle delta i en protest &lt;b&gt;som motsätter sig&lt;\/b&gt; den globalt samordnade miljardärsskatten.</t>
  </si>
  <si>
    <t>I en annan akademisk studie nyligen fick nästan 45 000 personer i 40 länder i alla regioner i världen, inklusive ditt land, frågan om de stöder denna globalt samordnade miljardärskatt.</t>
  </si>
  <si>
    <t>Mer information</t>
  </si>
  <si>
    <t>44 977 personer tillfrågades i följande 40 länder: Argentina, Australien, Österrike, Brasilien, Kanada, Kina, Colombia, Tjeckien, Finland, Frankrike, Tyskland, Grekland, Ungern, Indien, Indonesien, Irland, Italien, Japan,  Malaysia, Mexiko, Nederländerna,  Nya Zeeland, Norge, Pakistan, Filippinerna, Polen, Portugal, Rumänien, Slovakien, Sydafrika, Sydkorea, Spanien, Sverige, Schweiz, Taiwan, Thailand, Turkiet, Storbritannien, USA, och Vietnam.</t>
  </si>
  <si>
    <t>Hur stor andel av de tillfrågade tror du stöder den globalt samordnade miljardärskatten?</t>
  </si>
  <si>
    <t>Stöder (%)</t>
  </si>
  <si>
    <t>I hur många av de 40 länderna tror du att en majoritet av de tillfrågade stöder den globalt samordnade miljardärsskatten?</t>
  </si>
  <si>
    <t>I de 40 länderna kom de tillfrågade från 164 politiska partier.</t>
  </si>
  <si>
    <t>För hur många av dessa politiska partier tror du att en majoritet av de tillfrågade stöder den globala miljardärsskatten?</t>
  </si>
  <si>
    <t>Politiska partier</t>
  </si>
  <si>
    <t>Tack för ditt svar. För din information finns de korrekta svaren nedan:</t>
  </si>
  <si>
    <t>Totalt sett stödjer 70 % av de tillfrågade skatten.</t>
  </si>
  <si>
    <t>I 40 av de 40 länderna stödjer en majoritet av de tillfrågade skatten.</t>
  </si>
  <si>
    <t>I 161 av de 164 politiska partier som representerades i studien stödjer en majoritet av de tillfrågade skatten.</t>
  </si>
  <si>
    <t>För att säkerställa att du läser denna information, vänligen klicka på rätt uttalande nedan:</t>
  </si>
  <si>
    <t>I 20 av de 40 länderna stödjer en majoritet av de tillfrågade skatten.</t>
  </si>
  <si>
    <t>I 71 av de 164 politiska partier som representeras i studien stödjer en majoritet av de tillfrågade skatten.</t>
  </si>
  <si>
    <t>I 30 av de 40 länderna stödjer en majoritet av de tillfrågade skatten.</t>
  </si>
  <si>
    <t>Ange hur sannolikt du tror att det är att denna skatt kommer att införas globalt inom de närmaste 10 åren.</t>
  </si>
  <si>
    <t>0-20 % sannolikhet (mycket osannolikt)</t>
  </si>
  <si>
    <t>21-40 % sannolikhet (osannolikt)</t>
  </si>
  <si>
    <t>41-60 % sannolikhet (ungefär lika sannolikt som osannolikt)</t>
  </si>
  <si>
    <t>61-80 % sannolikhet (sannolikt)</t>
  </si>
  <si>
    <t>81-100 % sannolikhet (mycket sannolikt)</t>
  </si>
  <si>
    <t>Varje person kan bidra med en del av eller alla sina intäkter till en gemensam fond:</t>
  </si>
  <si>
    <t>Eventuella intäkter som tillförs till den gemensamma fonden ökas med 50 % (multipliceras med 1,5) och delas sedan lika mellan de fyra personerna.</t>
  </si>
  <si>
    <t>Varje persons inkomst utgörs av vad de får från den gemensamma fonden plus eventuella intäkter som de inte bidrar med.</t>
  </si>
  <si>
    <t>Den totala inkomsten för de fyra personerna är högst om var och en av dem bidrar med alla sina intäkter till den gemensamma fonden. En persons inkomst är dock högst om den personen inte bidrar med något, medan de andra tre personerna bidrar med alla sina intäkter.</t>
  </si>
  <si>
    <t>Vänligen bekräfta att du har läst denna information noggrant innan du fortsätter.</t>
  </si>
  <si>
    <t>Ja, jag bekräftar att jag läst texten noggrant</t>
  </si>
  <si>
    <t>Vi frågade var och en av de fyra personerna oberoende och anonymt vad de skulle göra om de hade friheten att välja hur mycket av sin lön de skulle bidra med till den gemensamma fonden.</t>
  </si>
  <si>
    <t>Två av personerna kommer att välja att bidra med  alla sina intäkter, oavsett hur mycket de andra personerna väljer att bidra med.</t>
  </si>
  <si>
    <t>Två av personerna kommer att välja att inte bidra med några av sina intäkter, oavsett hur mycket de andra personerna väljer att bidra med.</t>
  </si>
  <si>
    <t>Vi kommer att be dig att bestämma om de fyra personerna ska ha frihet att välja hur mycket de vill bidra med till den gemensamma fonden, eller om var och en ska bidra med alla sina intäkter. Du måste välja mellan följande två alternativ:</t>
  </si>
  <si>
    <t>Innan du fattar ditt beslut kommer nästa skärmbild att förklara mer i detalj vad som händer med vart och ett av de två alternativen.</t>
  </si>
  <si>
    <t>Här förklarar vi mer i detalj vad som skulle hända med vart och ett av de två alternativen.</t>
  </si>
  <si>
    <t>Fri att välja</t>
  </si>
  <si>
    <t>Om var och en av de fyra personerna fritt kan välja hur stor del av deras intäkter som ska gå till den gemensamma fonden blir resultatet följande:</t>
  </si>
  <si>
    <t xml:space="preserve">Obligatoriskt bidrag för endast två personer </t>
  </si>
  <si>
    <t>Om var och en av de fyra personerna måste bidra med alla sina intäkter till den gemensamma fonden, blir resultatet följande:</t>
  </si>
  <si>
    <t>Du och 99 andra respondenter kommer att fatta detta beslut för de fyra individerna. Ett av de 100 besluten kommer att slumpmässigt väljas ut och implementeras.</t>
  </si>
  <si>
    <t>Vi ber dig nu att fatta ett beslut för dessa fyra personer. Vänligen markera ditt beslut:</t>
  </si>
  <si>
    <t xml:space="preserve">Vi frågade var och en av de fyra personerna oberoende och anonymt vad de skulle göra om de hade friheten att välja hur mycket av sina intäkter de skulle bidra med till den gemensamma fonden. </t>
  </si>
  <si>
    <t xml:space="preserve">Två av personerna kommer att välja att bidra med alla sina intäkter, oavsett hur mycket de andra personerna väljer att bidra med.  </t>
  </si>
  <si>
    <t xml:space="preserve">Två av personerna kommer att välja att inte bidra med några av sina intäkter, oavsett hur mycket de andra personerna väljer att bidra med. </t>
  </si>
  <si>
    <t>Om varje person fritt kan välja hur stor del av deras intäkter som ska gå till den gemensamma fonden blir resultatet följande:</t>
  </si>
  <si>
    <t xml:space="preserve">Alla fyra personerna väljer att inte bidra med några av sina intäkter, oavsett hur mycket de andra personerna väljer att bidra med. </t>
  </si>
  <si>
    <t xml:space="preserve">Vi kommer att be dig att bestämma om de fyra personerna ska ha frihet att välja hur mycket de vill bidra med till den gemensamma fonden, eller om var och en ska bidra med alla sina intäkter. Du måste välja mellan följande två alternativ: </t>
  </si>
  <si>
    <t>Här förklarar vi mer i detalj vad som skulle hända med vart och ett av de två alternativen.  </t>
  </si>
  <si>
    <t xml:space="preserve">Du och 99 andra respondenter kommer att fatta detta beslut för de fyra personerna. Ett av de 100 besluten kommer att väljas ut slumpmässigt och implementeras. </t>
  </si>
  <si>
    <t>Alla fyra personerna väljer att inte bidra med några av sina intäkter, oavsett hur mycket de andra individerna väljer att bidra med.</t>
  </si>
  <si>
    <t>Vi kommer att be dig bestämma hur mycket av de fyra personernas intäkter de ska bidra med till fonden. Du måste välja mellan följande två alternativ:</t>
  </si>
  <si>
    <t>Obligatoriskt bidrag för alla personer</t>
  </si>
  <si>
    <t xml:space="preserve">Om två personer vardera måste bidra med alla sina intäkter till den gemensamma fonden, medan de andra två personerna vardera inte måste bidra med någonting, blir resultatet följande: </t>
  </si>
  <si>
    <t>Obligatoriskt bidrag</t>
  </si>
  <si>
    <t>Vi ber dig nu att ange vilket alternativ du skulle ha valt för dessa fyra personer om du fick bestämma:</t>
  </si>
  <si>
    <t>Kan du ge en kort förklaring till varför du gjorde detta val?</t>
  </si>
  <si>
    <t>I vilken utsträckning instämmer du i följande påståenden?</t>
  </si>
  <si>
    <t>I situationer där egenintresset står i konflikt med vad som är bäst för gruppen väljer de flesta människor i mitt land det som ligger i deras egenintresse.</t>
  </si>
  <si>
    <t>Staten bör använda skatteintäkterna till att finansiera kollektiva nyttigheter som kommer alla till del.</t>
  </si>
  <si>
    <t>Generellt sett bör staten begränsa individuella val när dessa val leder till orättvisa resultat.</t>
  </si>
  <si>
    <t>Generellt sett bör staten begränsa individuella val när dessa val sammantaget leder till ett ineffektivt resultat.</t>
  </si>
  <si>
    <t>Frihet att välja är det viktigaste värdet i samhället.</t>
  </si>
  <si>
    <t>Ibland drar människor nytta av saker som finansieras eller tillhandahålls av andra utan att själva bidra. Vad tror du är det främsta skälet till detta?</t>
  </si>
  <si>
    <t>De saknar de resurser som krävs för att bidra.</t>
  </si>
  <si>
    <t>De agerar själviskt för att maximera sin egen nytta</t>
  </si>
  <si>
    <t>De tror att många andra inte heller bidrar.</t>
  </si>
  <si>
    <t>Annat</t>
  </si>
  <si>
    <t>Föreställ dig att följande scenario utspelar sig:</t>
  </si>
  <si>
    <t>Du arbetar i en organisation där den nuvarande ledaren anses vara ganska neutral eller ”genomsnittlig”: Varken särskilt bra eller särskilt dålig. Just nu planerar styrelsen att anställa en ny ledare som en långsiktig ersättare, som också kommer att vara din närmaste chef.</t>
  </si>
  <si>
    <t>När du pratar med en vän som tidigare har arbetat med den nya kandidaten får du veta att denna ledare är känd för att vara en mycket &lt;u&gt;omoralisk&lt;\/u&gt; person. När det gäller ärlighet, rättvisa och pålitlighet specifikt skulle din vän placera den här ledarens moraliska karaktär i allmänhet bland de &lt;u&gt;sämsta 20 %&lt;\/u&gt; av nuvarande ledare i liknande organisationer.</t>
  </si>
  <si>
    <t>När du pratar med en vän som tidigare har arbetat med den nya kandidaten får du veta att den här ledaren är känd för att vara en mycket &lt;u&gt;moralisk&lt;\/u&gt; person. När det gäller ärlighet, rättvisa och pålitlighet skulle din vän placera den här ledarens moraliska karaktär i allmänhet bland de &lt;u&gt;bästa 20 %&lt;\/u&gt; av nuvarande ledare i liknande organisationer.&lt;\/div&gt;</t>
  </si>
  <si>
    <t>När du pratar med en vän som tidigare har arbetat med den nya kandidaten får du veta att den här ledaren är känd för att vara en mycket &lt;u&gt;inkompetent&lt;\/u&gt; person. När det gäller kunskap, intelligens och effektivitet skulle din vän placera den här ledarens kompetens i allmänhet bland de &lt;u&gt;sämsta 20 %&lt;\/u&gt; av nuvarande ledare i liknande organisationer.</t>
  </si>
  <si>
    <t>När du pratar med en vän som tidigare har arbetat med den nya kandidaten får du veta att den här ledaren är känd för att vara en mycket &lt;u&gt;kompetent&lt;\/u&gt; person. När det gäller kunskap, intelligens och effektivitet skulle din vän placera den här ledarens kompetens i allmänhet bland de &lt;u&gt;bästa 20 %&lt;\/u&gt; av nuvarande ledare i liknande organisationer.</t>
  </si>
  <si>
    <t>Du anser att din vän är en pålitlig källa.</t>
  </si>
  <si>
    <t>När du har läst texten ovan:</t>
  </si>
  <si>
    <t>Fortsätt till nästa skärmbild för att svara på några frågor om det här scenariot.</t>
  </si>
  <si>
    <t>I det arbetsplatsscenario som du just läst beskrev vi en person som var kandidat till en ny ledarposition i din organisation.</t>
  </si>
  <si>
    <t>Hur beskrevs den här personen?</t>
  </si>
  <si>
    <t>Som en mycket moralisk person</t>
  </si>
  <si>
    <t>Som en mycket omoralisk person</t>
  </si>
  <si>
    <t>I detta specifika scenario:</t>
  </si>
  <si>
    <t>Om styrelsen skulle besluta sig för att anställa den här nya ledaren, vad skulle du tycka om det?</t>
  </si>
  <si>
    <t>Jag skulle jag känna mig:</t>
  </si>
  <si>
    <t>Mindre nöjd på jobbet än tidigare</t>
  </si>
  <si>
    <t>Ingen skillnad</t>
  </si>
  <si>
    <t>Mer nöjd på jobbet än tidigare</t>
  </si>
  <si>
    <t>I allmänhet skulle jag lita på min arbetsgivare:</t>
  </si>
  <si>
    <t>Mindre än tidigare</t>
  </si>
  <si>
    <t>Mer än tidigare</t>
  </si>
  <si>
    <t>Skulle du vara beredd att offra en löneökning på 5 % om det kunde garantera att din organisation INTE anställde en så dålig ledare som din närmaste chef?</t>
  </si>
  <si>
    <t>Jag skulle inte offra min löneökning</t>
  </si>
  <si>
    <t>Jag skulle offra min löneökning</t>
  </si>
  <si>
    <t>Skulle du vara beredd att offra en löneökning på 5 % om det kunde garantera att din organisation anställde en så bra ledare som din närmaste chef?</t>
  </si>
  <si>
    <t>En mycket kompetent person</t>
  </si>
  <si>
    <t>En mycket inkompetent person</t>
  </si>
  <si>
    <t>Människor använder ofta begreppen ”vänster” och ”höger” när de vill beskriva skillnader i politiska åsikter och attityder.</t>
  </si>
  <si>
    <t>Var skulle du placera dina egna politiska åsikter på en sådan skala från vänster till höger?</t>
  </si>
  <si>
    <t>Längst till vänster</t>
  </si>
  <si>
    <t>Mitten</t>
  </si>
  <si>
    <t>Längst till höger</t>
  </si>
  <si>
    <t>Hur intresserad är du av politik i allmänhet?</t>
  </si>
  <si>
    <t>Inte alls intresserad</t>
  </si>
  <si>
    <t>Ganska intresserad</t>
  </si>
  <si>
    <t>Mycket intresserad</t>
  </si>
  <si>
    <t>Hur ofta lägger du i allmänhet ut dina &lt;em&gt;politiska åsikter&lt;\/em&gt; på sociala medier?</t>
  </si>
  <si>
    <t>Aldrig</t>
  </si>
  <si>
    <t>Nästan aldrig</t>
  </si>
  <si>
    <t>Sällan</t>
  </si>
  <si>
    <t>Ibland</t>
  </si>
  <si>
    <t>Ofta</t>
  </si>
  <si>
    <t>Mycket ofta</t>
  </si>
  <si>
    <t>Hela tiden</t>
  </si>
  <si>
    <t>I allmänhet, i vilken utsträckning instämmer du i följande påståenden?</t>
  </si>
  <si>
    <t>Demokratin kan ha sina problem, men den är bättre än alla andra styrelseskick eller politiska system.</t>
  </si>
  <si>
    <t>Att ha en stark ledare där saker blir gjorda utan att man behöver bry sig om val och demokratiska processer skulle vara det bästa för mitt land.</t>
  </si>
  <si>
    <t>Om du absolut måste välja mellan att skydda yttrandefriheten och att förhindra att desinformation sprids, vad är då viktigast för dig? Med ”desnformation” menar vi falsk, felaktig eller vilseledande information.</t>
  </si>
  <si>
    <t>Yttrandefrihet</t>
  </si>
  <si>
    <t>Förhindra att desinformation sprids</t>
  </si>
  <si>
    <t>Du ska nu fatta tre beslut som rör stora summor pengar. Tre slumpmässigt utvalda undersökningsdeltagare kommer att få sina val implementerade för sig själva och en annan undersökningsdeltagare. För dessa deltagare kommer motsvarande ersättning att betalas ut via undersökningsleverantören inom tre månader efter undersökningen.</t>
  </si>
  <si>
    <t>Beskrivning (vänligen läs noggrant):</t>
  </si>
  <si>
    <t>Du har matchats med en annan deltagare.</t>
  </si>
  <si>
    <t>Du tilldelas $800. Den andra deltagaren tilldelas $800.</t>
  </si>
  <si>
    <t>Eftersom vi ännu inte känner till den andra deltagarens beslut, vänligen ange ditt beslut för varje möjligt belopp som de kan skicka. Om du väljs kommer ditt beslut som motsvarar den andra deltagarens val att genomföras. Dina val är helt anonyma och du kommer inte att interagera med den här deltagaren igen.</t>
  </si>
  <si>
    <t>Jag behåller saker som de är (Du: $800, De: $800.)</t>
  </si>
  <si>
    <t>Jag behåller saker som de är (Du: $900, De: $700.)</t>
  </si>
  <si>
    <t>Jag behåller saker som de är (Du: $1000, De: $600.)</t>
  </si>
  <si>
    <t>Du tilldelas $600. Den andra deltagaren tilldelas $1000.</t>
  </si>
  <si>
    <t>Jag behåller saker som de är (Du: $600, De: $1000.)</t>
  </si>
  <si>
    <t>Jag behåller saker som de är (Du: $700, De: $900.)</t>
  </si>
  <si>
    <t>Jag skulle bli arg om en annan person vägrade att dela med sig av sina resurser.</t>
  </si>
  <si>
    <t>Det är viktigt för mig att upprätthålla samhällets rättvisenormer.</t>
  </si>
  <si>
    <t>Ibland känner jag mig avundsjuk när andra får mer än jag.</t>
  </si>
  <si>
    <t>I denna del av studien vill vi att du föreställer dig ett &lt;b&gt;utopiskt samhälle eller en utopisk värld&lt;\/b&gt;.</t>
  </si>
  <si>
    <t>Det finns INGA svar som är rätt eller fel: Vi vill veta DINA TANKAR om hur ett utopiskt samhälle skulle se ut.</t>
  </si>
  <si>
    <t>Det finns INGA svar som är rätt eller fel: Vi vill veta DINA TANKAR om hur ett dystopiskt samhälle skulle se ut.</t>
  </si>
  <si>
    <t>Stanna upp ett ögonblick och &lt;b&gt;skriv ner en eller två meningar för att beskriva din utopi&lt;\/b&gt; innan du fortsätter.</t>
  </si>
  <si>
    <t>Stanna upp ett ögonblick och &lt;b&gt;skriv ner en eller två meningar för att beskriva din dystopi&lt;\/b&gt; innan du fortsätter.</t>
  </si>
  <si>
    <t>I vilken utsträckning tror du att dina egna handlingar kan påverka om en sådan utopi blir verklighet eller inte?</t>
  </si>
  <si>
    <t>I vilken utsträckning tror du att politiska ledare i samhället kan påverka om en sådan utopi blir verklighet eller inte?</t>
  </si>
  <si>
    <t>I vilken utsträckning tror du att dina egna handlingar kan påverka om en sådan dystopi blir verklighet eller inte?</t>
  </si>
  <si>
    <t>I vilken utsträckning tror du att politiska ledare i samhället kan påverka om en sådan dystopi blir verklighet eller inte?</t>
  </si>
  <si>
    <t>Just nu har jag en idé om hur ett idealsamhälle skulle kunna se ut.</t>
  </si>
  <si>
    <t>Just nu funderar jag på vilken sorts värld jag helst skulle vilja leva i.</t>
  </si>
  <si>
    <t>I denna del av studien vill vi att du föreställer dig ett &lt;b&gt;dystopiskt samhälle eller en dystopisk värld&lt;\/b&gt;.</t>
  </si>
  <si>
    <t>Just nu har jag en idé om hur det värsta tänkbara samhället skulle kunna se ut.</t>
  </si>
  <si>
    <t>Tack för att du föreställer dig och skriver om ditt utopiska samhälle eller din utopiska värld.</t>
  </si>
  <si>
    <t>Hur sannolikt tror du att det är att en sådan utopi någonsin kommer att blir verklighet?</t>
  </si>
  <si>
    <t>Tack för att du föreställer dig och skriver om ditt dystopiska samhälle eller din dystopiska värld.</t>
  </si>
  <si>
    <t>Hur sannolikt tror du att det är att en sådan dystopi någonsin kommer att bli verklighet?</t>
  </si>
  <si>
    <t>I vilken utsträckning instämmer du i varje påstående nedan?</t>
  </si>
  <si>
    <t>Inte alls</t>
  </si>
  <si>
    <t>I viss utsträckning</t>
  </si>
  <si>
    <t>I väldigt stor utsträckning</t>
  </si>
  <si>
    <t>Vänligen svara på några följdfrågor nedan.</t>
  </si>
  <si>
    <t>Extremt osannoiikt</t>
  </si>
  <si>
    <t>Extremt sannolikt</t>
  </si>
  <si>
    <t>I stor utsträckning</t>
  </si>
  <si>
    <t>Just nu funderar jag på vilken sorts värld jag minst av allt skulle vilja leva i.</t>
  </si>
  <si>
    <t>När du besvarade vår tidigare fråga om i vilken utsträckning politiska ledare i samhället kan påverka om din dystopi kommer att bli verklighet eller inte:</t>
  </si>
  <si>
    <t>När du besvarade vår tidigare fråga om i vilken utsträckning politiska ledare i samhället kan påverka huruvida din utopi kommer att bli verklighet eller inte:</t>
  </si>
  <si>
    <t>Om du inte tänkte på någon särskild ledare när du svarade på den föregående frågan, lämna rutan tom och fortsätt.</t>
  </si>
  <si>
    <t>Tänker du på någon specifik ledare? Skriv i så fall namnet på denna ledare i rutan nedan.</t>
  </si>
  <si>
    <t>Ledarens namn:</t>
  </si>
  <si>
    <t xml:space="preserve">Tack för att du genomfört undersökningen! </t>
  </si>
  <si>
    <t xml:space="preserve">Om du har någon återkoppling på undersökningen som helhet kan du skriva dem här. </t>
  </si>
  <si>
    <t>Nej:</t>
  </si>
  <si>
    <t>Du klarade inte uppmärksamhetskontrollen.</t>
  </si>
  <si>
    <t>請仔細閱讀以下資訊。</t>
  </si>
  <si>
    <t>請忽略上方問題，並回答「冰箱」和「烤麵包機」。</t>
  </si>
  <si>
    <t>根據您在本問卷調查的作答情況，您可能有資格獲得額外的獎勵。 請注意，所有金額的支付方式將與您平日完成這些問卷調查的獎勵相同。 額外的獎勵不會直接以現金支付。</t>
  </si>
  <si>
    <t>本問卷調查的結果將用於學術研究，不會發佈任何可識別個人身分的資訊。僅會公開匿名化的資料，且資料無法追溯到您本人。</t>
  </si>
  <si>
    <t>請務必花足夠的時間閱讀並了解問題。</t>
  </si>
  <si>
    <t>我了解並願意參加。</t>
  </si>
  <si>
    <t>我不願意參加。</t>
  </si>
  <si>
    <t>調查結束</t>
  </si>
  <si>
    <t>請關閉本調查。</t>
  </si>
  <si>
    <t>為了確保您仔細閱讀所提供的資訊，我們希望您先回答一個簡單的問題。</t>
  </si>
  <si>
    <t>以下哪一項是您用來坐在桌子旁的家具？</t>
  </si>
  <si>
    <t>冰箱</t>
  </si>
  <si>
    <t>腳踏車</t>
  </si>
  <si>
    <t>烤麵包機</t>
  </si>
  <si>
    <t xml:space="preserve">請問您的性別為何？ </t>
  </si>
  <si>
    <t>不便透露</t>
  </si>
  <si>
    <t>請問您的年齡為何？</t>
  </si>
  <si>
    <t>請問您的最高教育程度為何？</t>
  </si>
  <si>
    <t>沒有受過正規教育（0 年）</t>
  </si>
  <si>
    <t>初等教育（7 年以下）</t>
  </si>
  <si>
    <t>國中教育（7-10 年）</t>
  </si>
  <si>
    <t>高中教育（10-13 年）</t>
  </si>
  <si>
    <t>高等教育（13 年以上，例如大專院校）</t>
  </si>
  <si>
    <t>如果您當時未達法定投票年齡，請選擇若達法令年齡，您會做什麼。 提醒您，本調查的作答內容是匿名的。</t>
  </si>
  <si>
    <t>其他原因（請註明）</t>
  </si>
  <si>
    <t>我沒有投票</t>
  </si>
  <si>
    <t>謝謝。我們接下來將針對新主題請教一組新問題。</t>
  </si>
  <si>
    <t>國際組織和政府最近提議針對世界上最富有的個人徵收合一稅。 這項稅收規定財富超過 10 億美元的個人，或世界上大約 3000 位最富有的人，每年至少繳納其財富的 2% 的稅款。</t>
  </si>
  <si>
    <t>您支持還是反對這項政策？</t>
  </si>
  <si>
    <t>強烈支持</t>
  </si>
  <si>
    <t>有點支持</t>
  </si>
  <si>
    <t>不支持也不反對</t>
  </si>
  <si>
    <t>有點反對</t>
  </si>
  <si>
    <t>強烈反對</t>
  </si>
  <si>
    <t>不了解</t>
  </si>
  <si>
    <t>您對以下陳述同意或不同意的程度為何：</t>
  </si>
  <si>
    <t>徵收富人全球合一稅將有助於提升經濟公平性。</t>
  </si>
  <si>
    <t>徵收富人全球合一稅將有助於削弱社會中最富有者的權力。</t>
  </si>
  <si>
    <t>徵收富人全球合一稅將削弱國家的自主性。</t>
  </si>
  <si>
    <t>徵收富人全球合一稅將降低經濟效率。</t>
  </si>
  <si>
    <t>非常不同意</t>
  </si>
  <si>
    <t>有些不同意</t>
  </si>
  <si>
    <t>既不同意也不反對</t>
  </si>
  <si>
    <t>有些同意</t>
  </si>
  <si>
    <t>非常同意</t>
  </si>
  <si>
    <t>關於徵收富人全球合一稅的提案，近期已在聯合國、七大工業國組織 (G7) 和二十大工業國組織 (G20) 中展開辯論。關於這項稅收的政治辯論引起廣泛爭議，本研究旨在協助政策制定者與大眾更瞭解社會各界對此議題的看法。本調查的主要結果將會分享給您所在國家的某一家主要新聞媒體。</t>
  </si>
  <si>
    <t>我們想瞭解您是否願意出資支持或反對這項稅收。</t>
  </si>
  <si>
    <t>您將會參加一個抽獎活動，有機會贏得 $100。您可以選擇將可能中獎金額的部分（或全部）捐助給支持或反對徵收富人全球合一稅的倡議團體。未捐出的金額將會直接轉給您。</t>
  </si>
  <si>
    <t>請說明您是否願意將中獎金額的一部分捐助給支持或反對徵收富人全球合一稅的倡議團體。</t>
  </si>
  <si>
    <t>我願意捐出 $100 的其中一部分給&lt;b&gt;反對&lt;\/b&gt;徵收富人全球合一稅的倡議團體。</t>
  </si>
  <si>
    <t>我傾向&lt;b&gt;保留全部 $100 給自己。&lt;\/b&gt;</t>
  </si>
  <si>
    <t>我願意捐出 $100 的其中一部分給&lt;b&gt;支持&lt;\/b&gt;徵收富人全球合一稅的倡議團體。</t>
  </si>
  <si>
    <t>您願意將 $100 中的多少金額捐給&lt;b&gt;反對&lt;\/b&gt;徵收富人全球合一稅的倡議團體？</t>
  </si>
  <si>
    <t>我不想捐出任何獎金 ($0)</t>
  </si>
  <si>
    <t>我想捐出全部獎金 ($100)</t>
  </si>
  <si>
    <t>捐款金額 ($)</t>
  </si>
  <si>
    <t>您願意將 $100 中的多少金額捐給&lt;b&gt;支持&lt;\/b&gt;徵收富人全球合一稅的倡議團體？</t>
  </si>
  <si>
    <t>我們準備了兩份請願書，分別代表支持與反對這項稅收政策，並邀請您選擇其中一份簽署。您可以自由選擇以任何形式署名。簽署完全出於自願，若您選擇簽署，我們會請您先詳閱請願書內容。我們將向媒體報告兩方請願書的總簽署人數。若您願意，也歡迎您寫下簡短訊息，表達您對這項稅收政策的支持或反對意見；我們將選錄部分留言分享給媒體。</t>
  </si>
  <si>
    <t>您是否願意簽署請願書？</t>
  </si>
  <si>
    <t>我想&lt;b&gt;閱讀並考慮簽署支持&lt;\/b&gt;徵收富人全球合一稅的請願書。</t>
  </si>
  <si>
    <t>我&lt;b&gt;不想簽署&lt;\/b&gt;與徵收富人全球合一稅相關的請願書（直接跳至下一部分）。</t>
  </si>
  <si>
    <t>我想&lt;b&gt;閱讀並考慮簽署反對&lt;\/b&gt;徵收富人全球合一稅的請願書</t>
  </si>
  <si>
    <t>徵收富人全球合一稅反對請願書</t>
  </si>
  <si>
    <t>本請願書係針對近期在 G20 和聯合國討論的徵收富人全球合一稅提案，該稅收將適用於淨資產超過 10 億美元的個人。</t>
  </si>
  <si>
    <t>這項稅收提案的詳情如下：</t>
  </si>
  <si>
    <t>本提案主張對擁有 10 億美元以上資產者，進行國際合作徵稅，設立年度最低稅負標準。此最低稅負將設定為個人財富的 2%，並依據各國共同協議的方法進行財富評估。徵稅目標涵蓋各類資產，包括不動產、公司股份、企業持股及其他高價值投資項目。為確保評估一致性，將制定統一準則，減少各國之間的資產估值差異。</t>
  </si>
  <si>
    <t>各國政府將負責在其轄區內徵收與執行該稅，確保淨資產超過 10 億美元的公民每年繳納至少 2% 的稅金。此制度下所徵收的稅金將留在各徵收國內。這項共同徵稅作業將需建立額外的法律架構、監督機制與跨境執行協議。</t>
  </si>
  <si>
    <t>我們（以下簽名者）反對這項「徵收富人全球合一稅」的提案。</t>
  </si>
  <si>
    <t>我們（以下簽名者）支持這項「徵收富人全球合一稅」的提案。</t>
  </si>
  <si>
    <t>若您想簽署請願書，請填寫您想使用的縮寫簽名（例如 "AN"）。請注意，您可以自由選擇任何形式的縮寫簽名。</t>
  </si>
  <si>
    <t>若您簽署此請願書，您將可另行撰寫個人聲明，說明您反對該政策的理由。</t>
  </si>
  <si>
    <t>若您不想簽署，請跳過此欄位，繼續回答下一題。</t>
  </si>
  <si>
    <t>若您願意，也可於下方寫下一段文字，說明您反對徵收富人全球合一稅的理由。</t>
  </si>
  <si>
    <t>我們將挑選部分留言，附在我們寄給貴國主要報紙媒體的信件中。</t>
  </si>
  <si>
    <t>徵收富人全球合一稅支持請願書</t>
  </si>
  <si>
    <t>若您簽署此請願書，您將可另行撰寫個人聲明，說明您支持該政策的理由。</t>
  </si>
  <si>
    <t>若您願意，也可於下方寫下一段文字，說明您支持徵收富人全球合一稅的理由。</t>
  </si>
  <si>
    <t>以下何者最能貼切說明您的狀況：</t>
  </si>
  <si>
    <t>我會參加&lt;b&gt;支持&lt;\/b&gt;徵收富人全球合一稅的抗議活動。</t>
  </si>
  <si>
    <t>我&lt;b&gt;不會參加&lt;\/b&gt;任何與徵收富人全球合一稅有關的抗議活動。</t>
  </si>
  <si>
    <t>我會參加&lt;b&gt;反對&lt;\/b&gt;徵收富人全球合一稅的抗議活動。</t>
  </si>
  <si>
    <t>若某政黨支持徵收富人全球合一稅，我會&lt;b&gt;更有可能&lt;\/b&gt;投票給該黨。</t>
  </si>
  <si>
    <t>我&lt;b&gt;不會&lt;\/b&gt;因為某政黨對徵收富人全球合一稅的立場而改變我的投票決定。</t>
  </si>
  <si>
    <t>若某政黨支持徵收富人全球合一稅，我會&lt;b&gt;更不可能&lt;\/b&gt;投票給該黨。</t>
  </si>
  <si>
    <t>我會在社群媒體上分享&lt;b&gt;支持&lt;\/b&gt;徵收富人全球合一稅的貼文。</t>
  </si>
  <si>
    <t>我&lt;b&gt;不會&lt;\/b&gt;在社群媒體上分享任何與徵收富人全球合一稅有關的貼文。</t>
  </si>
  <si>
    <t>我會在社群媒體上分享&lt;b&gt;反對&lt;\/b&gt;徵收富人全球合一稅的貼文。</t>
  </si>
  <si>
    <t>另一項近期的學術研究詢問了來自全球各地（包括您所在國家）共約 45,000 人，請教他們是否支持這項稅收政策。</t>
  </si>
  <si>
    <t>更多資訊</t>
  </si>
  <si>
    <t>此調查共訪問了 44,977 位來自以下 40 個國家的民眾：阿根廷、澳洲、奧地利、巴西、加拿大、中國、哥倫比亞、捷克共和國、芬蘭、法國、德國、希臘、匈牙利、印度、印尼、愛爾蘭、義大利、日本、馬來西亞、墨西哥、荷蘭、紐西蘭、挪威、巴基斯坦、菲律賓、波蘭、葡萄牙、羅馬尼亞、斯洛伐克、南非、南韓、西班牙、瑞典、瑞士、台灣、泰國、土耳其、英國、美國和越南。</t>
  </si>
  <si>
    <t>請問您認為，有多少比例的受訪者支持這項全球共同徵稅政策？</t>
  </si>
  <si>
    <t>支持比例 (%)</t>
  </si>
  <si>
    <t>在這 40 個國家中，您認為有多少國家是多數受訪者支持這項稅制？</t>
  </si>
  <si>
    <t>國家數目</t>
  </si>
  <si>
    <t>這 40 個國家的受訪者分別來自 164 個不同政黨。</t>
  </si>
  <si>
    <t>在這些政黨中，您認為有多少個政黨是多數受訪者支持這項稅制？</t>
  </si>
  <si>
    <t>政黨數目</t>
  </si>
  <si>
    <t>感謝您的回答。供您參考，以下是正確答案：</t>
  </si>
  <si>
    <t>整體來說，有 70% 的受訪者支持此稅制。</t>
  </si>
  <si>
    <t>在 40 個國家中，全部 40 國的多數受訪者皆支持此稅制。</t>
  </si>
  <si>
    <t>在 164 個政黨中，有 161 個政黨的多數受訪者支持此稅制。</t>
  </si>
  <si>
    <t>為了確保您有閱讀以上資訊，請點選下列哪一項是正確的陳述：</t>
  </si>
  <si>
    <t>在 40 個國家中，有 20 國的多數受訪者支持此稅制。</t>
  </si>
  <si>
    <t>在 164 個政黨中，有 71 個政黨的多數受訪者支持此稅制。</t>
  </si>
  <si>
    <t>在 40 個國家中，有 30 國的多數受訪者支持此稅制。</t>
  </si>
  <si>
    <t>請說明您認為此稅制在未來 10 年內全球實施的可能性為何。</t>
  </si>
  <si>
    <t>0-20% 機率（非常不可能）</t>
  </si>
  <si>
    <t>21-40% 機率（不太可能）</t>
  </si>
  <si>
    <t>41-60% 機率（可能也可能不會）</t>
  </si>
  <si>
    <t>61-80% 機率（可能）</t>
  </si>
  <si>
    <t>81-100% 機率（非常可能）</t>
  </si>
  <si>
    <t>我們現在要請您做一項決策，這項決定將對四位透過網路勞動市場招募的工作者產生實際影響。這四位參與者皆完成一項個人任務，獲得了 $10 報酬。</t>
  </si>
  <si>
    <t>每人可選擇將部分或全部收入提撥至一個共同基金：</t>
  </si>
  <si>
    <t>所有提撥到共同基金的金額，將增加 50%（即乘以 1.5），然後平分給這四位參與者。</t>
  </si>
  <si>
    <t>每人的最終收入即從共同基金中獲得的分配加上未提撥的收入。</t>
  </si>
  <si>
    <t>若四人都將所有收入捐出，總收入將達到最高。不過，若其中一人選擇提撥，其他三人全額提撥，那位未提撥者將獲得最多收入。</t>
  </si>
  <si>
    <t>在繼續之前，請確認您已仔細閱讀以上資訊：</t>
  </si>
  <si>
    <t>是的，我確認我已仔細閱讀上述內容</t>
  </si>
  <si>
    <t>我們已以匿名且個別訪談的方式詢問這四位參與者，在可自由選擇的情況下，他們會如何決定提撥金額。</t>
  </si>
  <si>
    <t>有兩位表示，無論其他人怎麼做，他們都會全數提撥自己的收入。</t>
  </si>
  <si>
    <t>另兩位表示，無論其他人怎麼做，他們都不會提撥任何收入。</t>
  </si>
  <si>
    <t>我們現在請您決定：這四人是否應該可自由選擇提撥比例，還是每人都應被強制提撥全部收入。您必須在以下兩個選項中做出選擇：</t>
  </si>
  <si>
    <t>這四位參與者可以自由選擇提撥多少收入。在這種情況下，有兩人各自提撥全部收入 ($10)，另兩人完全不提撥 ($0)。</t>
  </si>
  <si>
    <t>這四位參與者不能自由選擇提撥多少收入。在這種情況下，四位參與者每人都被要求提撥全部收入 ($10)。</t>
  </si>
  <si>
    <t>在您做出決定之前，下一頁將更詳細說明在這兩種選項下會發生的情況。</t>
  </si>
  <si>
    <t>我們在此將兩種選項的結果加以說明：</t>
  </si>
  <si>
    <t>自由選擇</t>
  </si>
  <si>
    <t>若四位參與者可以自由選擇提撥多少收入至共同基金，結果將是：</t>
  </si>
  <si>
    <t>那兩位提撥全部收入的人，每人最終獲得 $7.5 的收入。</t>
  </si>
  <si>
    <t>那兩位未提撥任何收入的人，每人最終獲得 $17.5 的收入。</t>
  </si>
  <si>
    <t>計算說明：提撥全部收入的人將 $10 全部投入基金，因此他們手上無剩餘，但可從總基金中分得四分之一，即 $7.5，所以最終收入為 $7.5。</t>
  </si>
  <si>
    <t>計算說明：未提撥的人保留自己的 $10，同時從總基金中也分得四分之一 ($7.5)，因此最終收入為 $17.5。</t>
  </si>
  <si>
    <t xml:space="preserve">僅要求兩位參與者提撥 </t>
  </si>
  <si>
    <t>若四位參與者每人都被要求提撥全部收入至共同基金，結果將是：</t>
  </si>
  <si>
    <t>每人最終收入為 $15。</t>
  </si>
  <si>
    <t>您和另外 99 位受訪者將共同為這四位參與者做出決定。最終將隨機選出其中一位的決定實際執行。</t>
  </si>
  <si>
    <t>我們現在請您為這四位參與者做出選擇。請勾選您的決定：</t>
  </si>
  <si>
    <t xml:space="preserve">我們已以匿名且個別訪談的方式詢問這四位參與者，在可自由選擇的情況下，他們會如何決定提撥金額。 </t>
  </si>
  <si>
    <t xml:space="preserve">有兩位表示，無論其他人怎麼做，他們都會全數提撥自己的收入。  </t>
  </si>
  <si>
    <t xml:space="preserve">另兩位表示，無論其他人怎麼做，他們都不會提撥任何收入。 </t>
  </si>
  <si>
    <t>我們現在請您決定：這四人是否應該可自由選擇提撥比例，還是每人都應被強制提撥收入的其中 $5。您必須在以下兩個選項中做出選擇：</t>
  </si>
  <si>
    <t xml:space="preserve">這四位參與者可以自由選擇提撥多少收入。在這種情況下，有兩人各自提撥全部收入 ($10)，另兩人完全不提撥 ($0)。 </t>
  </si>
  <si>
    <t>若每位參與者可自由決定提撥金額，結果將是：</t>
  </si>
  <si>
    <t>若四位參與者每人都被要求提撥收入的 $5 至共同基金，結果將是：</t>
  </si>
  <si>
    <t>每人最終收入為 $12.5。</t>
  </si>
  <si>
    <t>計算說明：每人保留收入的 $5，同時從總基金中也分得四分之一 ($7.5)，因此最終收入為 $12.5。</t>
  </si>
  <si>
    <t>這四位參與者不能自由選擇提撥多少收入。在這種情況下，四位參與者每人都被要求提撥收入的 $5。</t>
  </si>
  <si>
    <t xml:space="preserve">所有四位參與者在無論其他人怎麼做的情況下，他們都不會提撥任何收入。 </t>
  </si>
  <si>
    <t xml:space="preserve">我們現在請您決定：這四人是否應該可自由選擇提撥比例，還是每人都應被強制提撥全部收入。您必須在以下兩個選項中做出選擇： </t>
  </si>
  <si>
    <t xml:space="preserve">這四位參與者可以自由選擇提撥多少收入。在這種情況下，這四位參與者都決定不提撥任何金額 ($0)。 </t>
  </si>
  <si>
    <t xml:space="preserve">這四位參與者不能自由選擇提撥多少收入。在這種情況下，四位參與者每人都被要求提撥全部收入 ($10)。 </t>
  </si>
  <si>
    <t>我們在此將兩種選項的結果加以說明：  </t>
  </si>
  <si>
    <t>每人最終收入為 $10。</t>
  </si>
  <si>
    <t>計算說明：每人保留收入的 $10，但不會從總基金中分得任何金額，因此最終收入為 $10。</t>
  </si>
  <si>
    <t>計算說明：每人將 $10 全部投入基金，因此手上無剩餘，但可從總基金中分得四分之一，即 $15，所以最終收入為 $15。</t>
  </si>
  <si>
    <t xml:space="preserve">您和另外 99 位受訪者將共同為這四位參與者做出決定。最終將隨機選出其中一位的決定實際執行。 </t>
  </si>
  <si>
    <t>&lt;b&gt;自由選擇：&lt;\/b&gt;這四位參與者可以自由選擇提撥多少收入。在這種情況下，這四位參與者都決定不提撥任何金額 ($0)。</t>
  </si>
  <si>
    <t>所有四位參與者在無論其他人怎麼做的情況下，他們都不會提撥任何收入。</t>
  </si>
  <si>
    <t>計算說明：每人保留收入的 $10，但不會從總基金中分得任何金額，因此最終收入為 $10。 </t>
  </si>
  <si>
    <t xml:space="preserve">若四位參與者每人都被要求提撥收入的 $5，結果將是： </t>
  </si>
  <si>
    <t>我們會請您決定，這四個參與者每人應該要將多少收入提撥至共同基金。您必須在以下兩個選項中做出選擇：</t>
  </si>
  <si>
    <t>其中兩位必須將他們全部的收入 ($10) 提撥至共同基金，而另外兩位則不需提撥任何金額 ($0)。我們會以隨機抽籤來決定哪兩位必須全部提撥，哪兩位不需提撥。</t>
  </si>
  <si>
    <t>四位參與者每人都被要求提撥全部收入 ($10)。</t>
  </si>
  <si>
    <t>要求所有參與者提撥</t>
  </si>
  <si>
    <t xml:space="preserve">若有兩位要提撥全部收入，另外兩位則完全不需提撥，那麼結果將會是： </t>
  </si>
  <si>
    <t>要求提撥</t>
  </si>
  <si>
    <t xml:space="preserve">若四位參與者每人都被要求提撥全部收入至共同基金，結果將是：&lt;br&gt;&lt;b&gt;-&amp;nbsp; 每人最終收入為 $15。 </t>
  </si>
  <si>
    <t>計算說明：提撥全部收入的人將 $10 全部投入基金，因此他們手上無剩餘，但可從總基金中分得四分之一，即 $15，所以最終收入為 $15。</t>
  </si>
  <si>
    <t>現在想請教您，如果由您來決定，您會選擇下列哪一個選項：</t>
  </si>
  <si>
    <t>&lt;b&gt;僅要求兩位提撥：&lt;\/b&gt; 其中兩位必須將他們全部的收入 ($10) 提撥至共同基金，而另外兩位則不需提撥任何金額 ($0)。我們會以隨機抽籤來決定哪兩位必須全部提撥，哪兩位不需提撥。</t>
  </si>
  <si>
    <t>&lt;b&gt;要求所有人提撥：&lt;\/b&gt;四位參與者每人都被要求提撥全部收入 ($10)</t>
  </si>
  <si>
    <t>請簡短說明為何您做出這樣的選擇？</t>
  </si>
  <si>
    <t>您對以下陳述的同意程度為何？</t>
  </si>
  <si>
    <t>當個人利益與集體利益發生衝突時，我覺得我們國家的大多數人會選擇對自己有利的選項。</t>
  </si>
  <si>
    <t>政府應該用稅收來提供對全民都有幫助的公共服務。</t>
  </si>
  <si>
    <t>當個人的選擇會導致不公平的結果時，政府應該適度介入加以限制。</t>
  </si>
  <si>
    <t>當個人選擇在整體上會導致效率低落的結果時，政府應該適度介入加以限制。</t>
  </si>
  <si>
    <t>在社會價值中，「選擇的自由」是最重要的一項。</t>
  </si>
  <si>
    <t>有時候，人們會享受到別人出錢或出力所提供的東西，但自己卻沒有貢獻。您認為造成這種情況的主要原因是什麼？</t>
  </si>
  <si>
    <t>他們沒有足夠的資源可以貢獻。</t>
  </si>
  <si>
    <t>他們是出於自私，想為自己謀取最大利益。</t>
  </si>
  <si>
    <t>他們認為其他人也沒在貢獻。</t>
  </si>
  <si>
    <t>其他</t>
  </si>
  <si>
    <t>請想像這樣一個情境：</t>
  </si>
  <si>
    <t>您在某個組織裡工作，現任的領導者被認為是中規中矩、不好不壞。目前董事會打算聘請一位新領導人擔任長期接任者，而這個人也將成為您直接的上司。</t>
  </si>
  <si>
    <t>您認為這位朋友是可信的消息來源。</t>
  </si>
  <si>
    <t>當您閱讀完上述情境後：</t>
  </si>
  <si>
    <t>請進入下一頁，回答有關這個情境的幾個問題。</t>
  </si>
  <si>
    <t>在您剛剛閱讀的職場情境中，我們描述的是一位擔任貴組織新領導職位的候選人。</t>
  </si>
  <si>
    <t>請問該位領導人是如何被描述的？</t>
  </si>
  <si>
    <t>非常有道德的人</t>
  </si>
  <si>
    <t>非常不道德的人</t>
  </si>
  <si>
    <t>在這個具體情境中：</t>
  </si>
  <si>
    <t>如果董事會決定聘用這位新領導人，您會有什麼感受？</t>
  </si>
  <si>
    <t>我會覺得：</t>
  </si>
  <si>
    <t>工作不如以前快樂</t>
  </si>
  <si>
    <t>沒有差別</t>
  </si>
  <si>
    <t>工作比以前更快樂</t>
  </si>
  <si>
    <t>整體來說，我對雇主的信任會：</t>
  </si>
  <si>
    <t>比以前更低</t>
  </si>
  <si>
    <t>比以前更高</t>
  </si>
  <si>
    <t>如果可以保證您的組織不會聘請像這樣糟糕的領導人當您的直接主管，您願意放棄 5% 的薪資調漲嗎？</t>
  </si>
  <si>
    <t>我不願意放棄薪水調漲</t>
  </si>
  <si>
    <t>我願意放棄薪水調漲</t>
  </si>
  <si>
    <t>如果可以保證您的組織會聘請像這樣優秀的領導人當您的直接主管，您願意放棄 5% 的薪資調漲嗎？</t>
  </si>
  <si>
    <t>能力出眾的人</t>
  </si>
  <si>
    <t>非常無能的人</t>
  </si>
  <si>
    <t>人們經常用「左派」與「右派」來描述不同的政治觀點與立場。</t>
  </si>
  <si>
    <t>整體來說，您會如何在這個左到右的政治光譜上定位自己？</t>
  </si>
  <si>
    <t>極左</t>
  </si>
  <si>
    <t>中間</t>
  </si>
  <si>
    <t>極右</t>
  </si>
  <si>
    <t>整體來說，您對政治的關注程度有多高？</t>
  </si>
  <si>
    <t>完全沒興趣</t>
  </si>
  <si>
    <t>有點興趣</t>
  </si>
  <si>
    <t>非常感興趣</t>
  </si>
  <si>
    <t>整體來說，您多常在社群媒體上發表&lt;em&gt;政治觀點&lt;\/em&gt;？</t>
  </si>
  <si>
    <t>從來沒有</t>
  </si>
  <si>
    <t>幾乎沒有</t>
  </si>
  <si>
    <t>很少</t>
  </si>
  <si>
    <t>有時候</t>
  </si>
  <si>
    <t>經常</t>
  </si>
  <si>
    <t>非常頻繁</t>
  </si>
  <si>
    <t>幾乎天天</t>
  </si>
  <si>
    <t>整體來說，您對以下陳述同意或不同意的程度為何？</t>
  </si>
  <si>
    <t>民主雖有缺點，但仍比任何其他形式的政府或政治制度來得好。</t>
  </si>
  <si>
    <t>若有一位不必煩惱選舉與民主程序，但能有效做事的強勢領導人，那對我們國家來說是最好的。</t>
  </si>
  <si>
    <t>如果您必須在保障言論自由與防止錯誤資訊傳播之間做出抉擇，您認為哪一個更重要？「錯誤資訊」是指虛假、不準確或具誤導性的資訊。</t>
  </si>
  <si>
    <t>言論自由</t>
  </si>
  <si>
    <t>防止錯誤資訊傳播</t>
  </si>
  <si>
    <t>接下來，您將做出三個涉及大筆金錢的決定。這份問卷將隨機挑選三位參與者，讓他們的選擇實際適用於他們本人以及另一位參與者。相關的金額補償將由問卷平台在調查結束後的三個月內支付。</t>
  </si>
  <si>
    <t>說明（請仔細閱讀）：</t>
  </si>
  <si>
    <t>您將與另一位參與者配對。</t>
  </si>
  <si>
    <t>您獲得了 $800。 另一位參與者則獲得了 $800。</t>
  </si>
  <si>
    <t>這位參與者可以選擇把他們的錢 ($800) 轉給您 &lt;b&gt;$0、$100 或 $200&lt;\/b&gt;。這位參與者會知道在決定好金額後，您有機會&lt;b&gt;從他那裡拿走 $600，讓自己額外獲得l $100。&lt;\/b&gt;</t>
  </si>
  <si>
    <t>我們想知道，在這樣的情況下，您會不會選擇拿走這 $600，來換取 $100 的額外收入。不論您是否選擇拿這筆錢，您原本的 $800 仍會保留，同時也會保留對方轉給您的金額（$0、$100 或 $200）。</t>
  </si>
  <si>
    <t>我們想知道，在這樣的情況下，您會不會選擇拿走這 $600，來換取 $100 的額外收入。不論您是否選擇拿這筆錢，您原本的 $600 仍會保留，同時也會保留對方轉給您的金額（$0、$100 或 $200）。</t>
  </si>
  <si>
    <t>由於我們目前還不知道對方會轉多少給您，請針對每一種可能的金額，預先做出您的選擇。如果被選中，我們會根據對方實際轉出的金額，執行您當時對應的決定。您的選擇將完全匿名，而且您不會再與這位參與者有進一步的互動。</t>
  </si>
  <si>
    <t>假設對方&lt;b&gt;轉給您 $0。&lt;\/b&gt;您會選擇從他那裡拿走 $600，以獲得額外 $100 嗎？</t>
  </si>
  <si>
    <t>我保持不動（您：$800，他們：$800。）</t>
  </si>
  <si>
    <t>我選擇拿走 $600，換取額外 $100（您：$900，他們：$200）。</t>
  </si>
  <si>
    <t>假設對方&lt;b&gt;轉給您 $100。&lt;\/b&gt;您會選擇從他那裡拿走 $600，以獲得額外 $100 嗎？</t>
  </si>
  <si>
    <t>我保持不動（您：$900，他們：$700。）</t>
  </si>
  <si>
    <t>我選擇拿走 $600，換取額外 $100（您：$1000，他們：$100）。</t>
  </si>
  <si>
    <t>假設對方&lt;b&gt;轉給您 $200。&lt;\/b&gt;您會選擇從他那裡拿走 $600，以獲得額外 $100 嗎？</t>
  </si>
  <si>
    <t>我保持不動（您：$1000，他們：$600。）</t>
  </si>
  <si>
    <t>我選擇拿走 $600，換取額外 $100（您：$1100，他們：$0）。</t>
  </si>
  <si>
    <t>您獲得 $600。 另一位參與者則獲得 $1000。</t>
  </si>
  <si>
    <t>這位參與者可以選擇把他們的錢 ($1000) 轉給您 $0、$100 或 $200。這位參與者會知道在決定好金額後，您有機會&lt;b&gt;從他那裡拿走 $600，讓自己額外獲得l $100。&lt;\/b&gt;</t>
  </si>
  <si>
    <t>我保持不動（您：$600，他們：$1000。）</t>
  </si>
  <si>
    <t>我選擇拿走 $600，換取額外 $100（您：$700，他們：$400）。</t>
  </si>
  <si>
    <t>我保持不動（您：$700，他們：$900。）</t>
  </si>
  <si>
    <t>我選擇拿走 $600，換取額外 $100（您：$800，他們：$300）。</t>
  </si>
  <si>
    <t>我會因為別人不願意分享資源而感到生氣。</t>
  </si>
  <si>
    <t>對我來說，維護社會的公平規範是很重要的。</t>
  </si>
  <si>
    <t>當別人得到的比我多時，我有時會感到忌妒。</t>
  </si>
  <si>
    <t>在接下來的部分，我們想請您想像一個&lt;b&gt;烏托邦社會或世界&lt;\/b&gt;。</t>
  </si>
  <si>
    <t>所謂烏托邦社會或世界，是您心目中所希望或嚮往的&lt;b&gt;最佳未來&lt;\/b&gt;。請在下面的空白處描述並說明，您心目中的烏托邦社會或世界應該是什麼樣子，是哪些特質讓它成為您心中最理想的未來？</t>
  </si>
  <si>
    <t>所謂反烏托邦社會或世界，是指您&lt;b&gt;最不願見到、最害怕的未來&lt;\/b&gt;。請在下面的空白處描述並說明，反烏托邦社會或世界對您來說應該是什麼樣子，是哪些特質讓它成為您最無法接受的未來？</t>
  </si>
  <si>
    <t>答案無分對錯：我們真正感興趣的是您心中對烏托邦社會的想法。</t>
  </si>
  <si>
    <t>答案無分對錯：我們真正感興趣的是您對反烏托邦社會的想法。</t>
  </si>
  <si>
    <t>請在繼續作答前，先停下來&lt;b&gt;寫一至兩句話，描述您心中的烏托邦社會&lt;\/b&gt;。</t>
  </si>
  <si>
    <t>請在繼續作答前，先停下來&lt;b&gt;寫一至兩句話，描述您所想像的反烏托邦社會&lt;\/b&gt;。</t>
  </si>
  <si>
    <t>您認為您自己的行動，有多少可能影響這樣一個烏托邦是否實現？</t>
  </si>
  <si>
    <t>您認為社會上的政治領袖，有多少可能影響這樣一個烏托邦是否實現？</t>
  </si>
  <si>
    <t>您認為您自己的行動，有多少可能導致反烏托邦的發生？</t>
  </si>
  <si>
    <t>您認為社會上的政治領袖，有多少可能導致反烏托邦的發生？</t>
  </si>
  <si>
    <t>這時，我已經能勾勒出理想社會的模樣。</t>
  </si>
  <si>
    <t>此刻，我正在思考我理想中想要生活的世界會是什麼樣子。</t>
  </si>
  <si>
    <t>在接下來的部分，我們想請您想像一個&lt;b&gt;反烏托邦社會或世界&lt;\/b&gt;。</t>
  </si>
  <si>
    <t>這時，我已經能想像最糟糕社會可能的模樣。</t>
  </si>
  <si>
    <t>感謝您想像並寫下您心目中的烏托邦社會或世界。</t>
  </si>
  <si>
    <t>您認為這樣的烏托邦真的會實現的可能性有多高？</t>
  </si>
  <si>
    <t>感謝您想像並寫下您認為的反烏托邦社會或世界。</t>
  </si>
  <si>
    <t>您認為這樣的反烏托邦真的會發生的可能性有多高？</t>
  </si>
  <si>
    <t>您對以下各項陳述的同意程度為何？</t>
  </si>
  <si>
    <t>完全不同意</t>
  </si>
  <si>
    <t>請回答以下幾個後續問題。</t>
  </si>
  <si>
    <t>此刻，我正在思考自己最不願意生活在什麼樣的世界中。</t>
  </si>
  <si>
    <t>一向如此</t>
  </si>
  <si>
    <t>針對您剛剛回答有關政治領袖是否可能影響「反烏托邦是否會發生」的問題：</t>
  </si>
  <si>
    <t>針對您剛剛回答有關政治領袖是否可能影響「烏托邦是否會實現」的問題：</t>
  </si>
  <si>
    <t>如果您當時沒有想到任何具體的政治領袖，請留白並繼續作答。</t>
  </si>
  <si>
    <t>您剛剛是否有想到任何具體的領袖？如果有，請在下面輸入這位領袖的名字：</t>
  </si>
  <si>
    <t>領袖姓名：</t>
  </si>
  <si>
    <t xml:space="preserve">感謝您填寫本問卷調查！ </t>
  </si>
  <si>
    <t xml:space="preserve">如果您對整份調查有任何意見反應，請在這裡填寫。 </t>
  </si>
  <si>
    <t>否:</t>
  </si>
  <si>
    <t>是:</t>
  </si>
  <si>
    <t>您沒有通過注意力測試。</t>
  </si>
  <si>
    <t>โปรดอ่านข้อมูลต่อไปนี้อย่างละเอียด</t>
  </si>
  <si>
    <t>โปรดละเว้นคำถามข้างต้นและตอบว่า "Refrigerator (ตู้เย็น)" และ "Toaster (เครื่องปิ้งขนมปัง)"</t>
  </si>
  <si>
    <t>คุณอาจมีสิทธิ์ได้รับรางวัลเพิ่มเติมจากการตอบแบบสำรวจนี้ โปรดทราบว่ายอดเงินทั้งหมดจะชำระให้ในลักษณะเดียวกันกับรางวัลที่ได้รับจากแบบสำรวจเหล่านี้ จะไม่มีการมอบรางวัลเพิ่มเติมเป็นเงินสดโดยตรง</t>
  </si>
  <si>
    <t>ผลลัพธ์จากการศึกษาครั้งนี้จะนำไปใช้ในการวิจัยทางวิชาการ ทั้งนี้จะไม่มีการเผยแพร่ข้อมูลที่ระบุตัวบุคคลได้ใดๆ ทั้งสิ้น เฉพาะข้อมูลนิรนามเท่านั้นที่จะเปิดเผยต่อสาธารณะ และไม่สามารถตรวจสอบข้อมูลดังกล่าวย้อนกลับไปถึงคุณได้</t>
  </si>
  <si>
    <t>โปรดตรวจสอบว่าได้ใช้เวลาอ่านและทำความเข้าใจคำถามอย่างเพียงพอ</t>
  </si>
  <si>
    <t>ฉันเข้าใจและต้องการร่วมตอบแบบสำรวจ</t>
  </si>
  <si>
    <t>ฉันไม่ต้องการร่วมตอบแบบสำรวจ</t>
  </si>
  <si>
    <t>จบแบบสำรวจ</t>
  </si>
  <si>
    <t>โปรดปิดแบบสำรวจนี้</t>
  </si>
  <si>
    <t>เราขอถามคำถามง่ายๆ หนึ่งข้อเพื่อให้มั่นใจว่าคุณได้อ่านข้อมูลที่ระบุไว้ให้อย่างครบถ้วน</t>
  </si>
  <si>
    <t>คุณใช้เฟอร์นิเจอร์ชิ้นใดในการนั่งที่โต๊ะ</t>
  </si>
  <si>
    <t>ตู้เย็น</t>
  </si>
  <si>
    <t>เก้าอี้</t>
  </si>
  <si>
    <t>จักรยาน</t>
  </si>
  <si>
    <t>เครื่องปิ้งขนมปัง</t>
  </si>
  <si>
    <t>โปรดระบุเพศของคุณ</t>
  </si>
  <si>
    <t>ชาย</t>
  </si>
  <si>
    <t>หญิง</t>
  </si>
  <si>
    <t>นอนไบนารี \/ เพศที่สาม</t>
  </si>
  <si>
    <t>ไม่ประสงค์ให้คำตอบ</t>
  </si>
  <si>
    <t>โปรดระบุอายุของคุณ</t>
  </si>
  <si>
    <t>โปรดระบุระดับการศึกษาสูงสุด</t>
  </si>
  <si>
    <t>ไม่ได้รับการศึกษาในระบบ (0 ปี)</t>
  </si>
  <si>
    <t>ระดับประถมศึกษา (น้อยกว่า 7 ปี)</t>
  </si>
  <si>
    <t>ระดับมัธยมศึกษาตอนต้น (7-10 ปี)</t>
  </si>
  <si>
    <t>ระดับมัธยมศึกษาตอนปลาย (10-13 ปี)</t>
  </si>
  <si>
    <t>ระดับอุดมศึกษา (13 ปีขึ้นไป เช่น มหาวิทยาลัยหรือวิทยาลัย)</t>
  </si>
  <si>
    <t>หากคุณมีอายุต่ำกว่าเกณฑ์การเลือกตั้งตามที่กฎหมายกำหนดในขณะนั้น โปรดเลือกสิ่งที่คุณจะทำ ขอย้ำอีกครั้งว่าคำตอบในแบบสำรวจนี้จะเป็นแบบไม่ระบุตัวตน</t>
  </si>
  <si>
    <t>เหตุผลอื่นๆ (โปรดระบุ)</t>
  </si>
  <si>
    <t>ฉันไม่ได้ลงคะแนน</t>
  </si>
  <si>
    <t>ขอขอบคุณ เราจะไปต่อกันที่ชุดคำถามถัดไปในหัวข้อใหม่</t>
  </si>
  <si>
    <t>องค์กรระดับนานาชาติและรัฐบาลต่างๆ ได้เสนอให้มีการจัดเก็บภาษีแบบประสานโดยมุ่งเป้าไปที่กลุ่มบุคคลที่มีความร่ำรวยที่สุดในโลก ภาษีนี้จะกำหนดให้ผู้ที่มีทรัพย์สินเกิน 1 พันล้านดอลลาร์สหรัฐ หรือกลุ่มบุคคลที่ร่ำรวยที่สุดในโลก 3,000 คนโดยประมาณ ต้องชำระภาษีขั้นต่ำ 2% ของทรัพย์สินทุกปี</t>
  </si>
  <si>
    <t>คุณสนับสนุนหรือคัดค้านนโยบายนี้</t>
  </si>
  <si>
    <t>สนับสนุนอย่างยิ่ง</t>
  </si>
  <si>
    <t>ค่อนข้างสนับสนุน</t>
  </si>
  <si>
    <t>เฉยๆ</t>
  </si>
  <si>
    <t>ค่อนข้างคัดค้าน</t>
  </si>
  <si>
    <t>คัดค้านอย่างยิ่ง</t>
  </si>
  <si>
    <t>ไม่เข้าใจ</t>
  </si>
  <si>
    <t>คุณเห็นด้วยหรือไม่เห็นด้วยมากน้อยเพียงใดกับข้อความต่อไปนี้:</t>
  </si>
  <si>
    <t>การเรียกเก็บภาษีจากมหาเศรษฐีในระดับเดียวกันทั่วโลกจะช่วยปรับปรุงความเป็นธรรมทางเศรษฐกิจ</t>
  </si>
  <si>
    <t>การเรียกเก็บภาษีจากมหาเศรษฐีในระดับเดียวกันทั่วโลกจะลดอำนาจของบุคคลที่ร่ำรวยที่สุดในสังคม</t>
  </si>
  <si>
    <t>การเรียกเก็บภาษีจากมหาเศรษฐีในระดับเดียวกันทั่วโลกจะทำให้อำนาจปกครองตนเองของชาติอ่อนแอลง</t>
  </si>
  <si>
    <t>การเรียกเก็บภาษีจากมหาเศรษฐีในระดับเดียวกันทั่วโลกจะทำให้เศรษฐกิจมีประสิทธิภาพน้อยลง</t>
  </si>
  <si>
    <t>ไม่เห็นด้วยอย่างยิ่ง</t>
  </si>
  <si>
    <t>ค่อนข้างไม่เห็นด้วย</t>
  </si>
  <si>
    <t>ค่อนข้างเห็นด้วย</t>
  </si>
  <si>
    <t>เห็นด้วยอย่างยิ่ง</t>
  </si>
  <si>
    <t>ข้อเสนอให้มีการเรียกเก็บภาษีจากมหาเศรษฐีในระดับเดียวกันทั่วโลกกลายเป็นประเด็นที่มีการถกเถียงกันเมื่อเร็วๆ นี้ในเวทีองค์การสหประชาชาติ, G7 และ G20 การโต้แย้งทางการเมืองเกี่ยวกับภาษีดังกล่าวยังคงเป็นที่ถกเถียงกัน และการศึกษาทางวิชาการนี้มุ่งหวังที่จะช่วยให้ผู้กำหนดนโยบายและประชาชนรับทราบถึงความรู้สึกของสาธารณชนที่มีต่อการเรียกเก็บภาษีดังกล่าวได้ดีขึ้น ทั้งนี้จะมีการแบ่งปันผลการค้นพบที่สำคัญกับสำนักข่าวหลักในประเทศของคุณ</t>
  </si>
  <si>
    <t>เราต้องการทราบว่าคุณยินดีที่จะบริจาคเงินรางวัลให้แก่กลุ่มงานรณรงค์ที่สนับสนุนหรือคัดค้านการเรียกเก็บภาษีดังกล่าวหรือไม่</t>
  </si>
  <si>
    <t>เราจะเชิญคุณเข้าร่วมกิจกรรมเสี่ยงโชคซึ่งมีโอกาสลุ้นรับเงินรางวัลมูลค่า $100 คุณสามารถเลือกใช้เงินรางวัลบางส่วน (หรือทั้งหมด) ที่อาจได้รับเพื่อช่วยระดมทุนให้แก่กลุ่มงานรณรงค์ที่สนับสนุนหรือคัดค้านการเรียกเก็บภาษีจากมหาเศรษฐีในระดับเดียวกันทั่วโลกได้ เราจะโอนเงินรางวัลส่วนที่เหลือที่คุณไม่ได้บริจาคให้แก่คุณ</t>
  </si>
  <si>
    <t>โปรดระบุว่าคุณยินดีที่จะบริจาคเงินรางวัลที่อาจได้รับให้แก่กลุ่มงานรณรงค์ที่สนับสนุนหรือคัดค้านการเรียกเก็บภาษีจากมหาเศรษฐีในระดับเดียวกันทั่วโลกหรือไม่</t>
  </si>
  <si>
    <t>ฉันยินดีที่จะบริจาคเงินรางวัลบางส่วนจาก $100 ให้แก่กลุ่มงานรณรงค์ที่&lt;b&gt;คัดค้าน&lt;\/b&gt;การเรียกเก็บภาษีจากมหาเศรษฐีในระดับเดียวกันทั่วโลก</t>
  </si>
  <si>
    <t>ฉันต้องการที่จะ&lt;b&gt;เก็บเงินรางวัล $100 ทั้งหมดไว้เอง&lt;\/b&gt;</t>
  </si>
  <si>
    <t>ฉันยินดีที่จะบริจาคเงินรางวัลบางส่วนจาก $100 ให้แก่กลุ่มงานรณรงค์ที่&lt;b&gt;สนับสนุน&lt;\/b&gt;การเรียกเก็บภาษีจากมหาเศรษฐีในระดับเดียวกันทั่วโลก</t>
  </si>
  <si>
    <t>คุณยินดีที่จะบริจาคเงินรางวัลเท่าใดจาก $100 ให้แก่กลุ่มงานรณรงค์ที่&lt;b&gt;คัดค้าน&lt;\/b&gt;การเรียกเก็บภาษีจากมหาเศรษฐีในระดับเดียวกันทั่วโลก</t>
  </si>
  <si>
    <t>ฉันไม่ต้องการบริจาคเงินรางวัลใดๆ ($0)</t>
  </si>
  <si>
    <t>ฉันต้องการบริจาคเงินรางวัลทั้งหมด ($100)</t>
  </si>
  <si>
    <t>การบริจาคเงินรางวัลให้แก่กลุ่มงานรณรงค์ ($)</t>
  </si>
  <si>
    <t>คุณยินดีที่จะบริจาคเงินรางวัลเท่าใดจาก $100 ให้แก่กลุ่มงานรณรงค์ที่&lt;b&gt;สนับสนุน&lt;\/b&gt;การเรียกเก็บภาษีจากมหาเศรษฐีในระดับเดียวกันทั่วโลก</t>
  </si>
  <si>
    <t>เราได้เตรียมคำร้องไว้สองฉบับ ได้แก่ คำร้องสนับสนุนหนึ่งฉบับและคำร้องคัดค้านอีกหนึ่งฉบับ และขอเชิญให้คุณลงนามในคำร้องฉบับใดก็ได้โดยใช้ชื่อย่อใดๆ ที่คุณต้องการ การลงนามขึ้นอยู่กับความสมัครใจ แต่หากคุณเลือกที่จะดำเนินการเช่นนั้น เราขอให้คุณอ่านข้อความคำร้องอย่างละเอียด เราจะรายงานจำนวนรายชื่อทั้งหมดให้สื่อมวลชนทราบ ทั้งผู้ที่สนับสนุนและคัดค้าน คุณยังสามารถเขียนข้อความสั้นๆ เพื่อแสดงการสนับสนุนหรือคัดค้านได้อีกด้วยหากต้องการ โดยเราจะแชร์คำตอบที่เลือกไว้กับสื่อมวลชน</t>
  </si>
  <si>
    <t>คุณต้องการลงนามในคำร้องหรือไม่</t>
  </si>
  <si>
    <t>ฉันต้องการ&lt;b&gt;อ่านและอาจลงนามในคำร้องที่สนับสนุน&lt;\/b&gt;การเรียกเก็บภาษีจากมหาเศรษฐีในระดับเดียวกันทั่วโลก</t>
  </si>
  <si>
    <t>ฉัน&lt;b&gt;ไม่ต้องการลงนามในคำร้อง&lt;\/b&gt;ที่เกี่ยวข้องกับการเรียกเก็บภาษีจากมหาเศรษฐีในระดับเดียวกันทั่วโลก (ข้ามไปยังส่วนถัดไปของแบบสำรวจ)</t>
  </si>
  <si>
    <t>ฉันต้องการ&lt;b&gt;อ่านและอาจลงนามในคำร้องที่คัดค้าน&lt;\/b&gt;การเรียกเก็บภาษีจากมหาเศรษฐีในระดับเดียวกันทั่วโลก</t>
  </si>
  <si>
    <t>คำร้องคัดค้านการเรียกเก็บภาษีจากมหาเศรษฐีในระดับเดียวกันทั่วโลก</t>
  </si>
  <si>
    <t>คำร้องนี้เกี่ยวข้องกับข้อเสนอในการเรียกเก็บภาษีจากมหาเศรษฐีในระดับเดียวกันทั่วโลกที่หารือกันเมื่อเร็วๆ นี้โดยกลุ่ม G20 และองค์การสหประชาชาติ ซึ่งจะมีผลบังคับใช้กับบุคคลที่มีทรัพย์สินสุทธิเกิน $1 พันล้าน</t>
  </si>
  <si>
    <t>รายละเอียดเกี่ยวกับข้อเสนอด้านภาษี:</t>
  </si>
  <si>
    <t>ข้อเสนอดังกล่าวเรียกร้องให้มีการประสานประโยชน์ร่วมกันระหว่างประเทศเกี่ยวกับอัตราภาษีขั้นต่ำรายปีสำหรับมหาเศรษฐีที่มีทรัพย์สินเกินพันล้านดอลลาร์ อัตราภาษีขั้นต่ำจะกำหนดไว้ที่ 2% จากมูลค่าทรัพย์สินของบุคคล ซึ่งได้รับการประเมินโดยใช้วิธีการที่ตกลงไว้ร่วมกันระหว่างประเทศ ภาษีนี้จะมีผลบังคับใช้กับสินทรัพย์หลากหลายประเภท เช่น อสังหาริมทรัพย์ หุ้นของบริษัท การถือหุ้นในธุรกิจ และการลงทุนมูลค่าสูงอื่นๆ เพื่อส่งเสริมให้มีความสอดคล้องกัน พิธีสารที่ใช้ร่วมกันได้รับการออกแบบมาเพื่อลดความคลาดเคลื่อนในการประเมินสินทรัพย์</t>
  </si>
  <si>
    <t>แต่ละประเทศจะมีหน้าที่รับผิดชอบในการจัดเก็บและบังคับใช้ภาษีภายในเขตอำนาจศาลของตน โดยพลเมืองที่มีมูลค่าทรัพย์สินสุทธิเกิน $1 พันล้านต้องชำระภาษีอย่างน้อย 2% ต่อปี รายได้จากภาษีที่จัดเก็บภายใต้ระบบนี้จะยังคงอยู่ในแต่ละประเทศ การประสานงานด้านภาษีจะต้องอาศัยกรอบกฎหมาย ระบบการติดตามตรวจสอบ และพิธีสารว่าด้วยการบังคับใช้ตามกฎหมายข้ามพรมแดนเพิ่มเติม</t>
  </si>
  <si>
    <t>เราในฐานะผู้ลงนามไว้ข้างท้ายขอคัดค้านข้อเสนอในการเรียกเก็บภาษีจากมหาเศรษฐีในระดับเดียวกันทั่วโลก</t>
  </si>
  <si>
    <t>เราในฐานะผู้ลงนามไว้ข้างท้ายขอสนับสนุนข้อเสนอในการเรียกเก็บภาษีจากมหาเศรษฐีในระดับเดียวกันทั่วโลก</t>
  </si>
  <si>
    <t>หากคุณต้องการลงนามในคำร้อง โปรดเขียนชื่อย่อที่คุณต้องการเพื่อลงนามในคำร้อง (เช่น "AN") โปรดทราบว่าคุณสามารถใช้ชื่อย่อใดๆ ก็ได้ที่ต้องการ</t>
  </si>
  <si>
    <t>หากคุณลงนามในคำร้อง คุณจะมีโอกาสเพิ่มคำชี้แจงส่วนบุคคลที่อธิบายเหตุผลของคุณในการคัดค้านนโยบายดังกล่าว</t>
  </si>
  <si>
    <t>หากคุณไม่ต้องการลงนามในคำร้อง โปรดดำเนินการต่อไปยังคำถามถัดไปโดยไม่ต้องเขียนรายละเอียดลงในช่องข้อความ</t>
  </si>
  <si>
    <t>คุณสามารถเขียนข้อความคัดค้านการเรียกเก็บภาษีจากมหาเศรษฐีในระดับเดียวกันทั่วโลกด้านล่างนี้ได้หากต้องการ</t>
  </si>
  <si>
    <t>เราจะคัดเลือกข้อความบางส่วนที่จะแนบไปกับจดหมายที่เราส่งไปยังหนังสือพิมพ์ชั้นนำในประเทศของคุณ</t>
  </si>
  <si>
    <t>คำร้องสนับสนุนการเรียกเก็บภาษีจากมหาเศรษฐีในระดับเดียวกันทั่วโลก</t>
  </si>
  <si>
    <t>หากคุณลงนามในคำร้อง คุณจะมีโอกาสเพิ่มคำชี้แจงส่วนบุคคลที่อธิบายเหตุผลของคุณในการสนับสนุนนโยบายดังกล่าว</t>
  </si>
  <si>
    <t>คุณสามารถเขียนข้อความสนับสนุนการเรียกเก็บภาษีจากมหาเศรษฐีในระดับเดียวกันทั่วโลกด้านล่างนี้ได้หากต้องการ</t>
  </si>
  <si>
    <t>ข้อใดต่อไปนี้อธิบายถึงตัวคุณได้ดีที่สุด:</t>
  </si>
  <si>
    <t>ฉันจะเข้าร่วมการประท้วงที่&lt;b&gt;สนับสนุน&lt;\/b&gt;การเรียกเก็บภาษีจากมหาเศรษฐีในระดับเดียวกันทั่วโลก</t>
  </si>
  <si>
    <t>ฉันจะ&lt;b&gt;ไม่เข้าร่วมการประท้วง&lt;\/b&gt;ที่เกี่ยวข้องกับการเรียกเก็บภาษีจากมหาเศรษฐีในระดับเดียวกันทั่วโลก</t>
  </si>
  <si>
    <t>ฉันจะเข้าร่วมการประท้วงที่&lt;b&gt;คัดค้าน&lt;\/b&gt;การเรียกเก็บภาษีจากมหาเศรษฐีในระดับเดียวกันทั่วโลก</t>
  </si>
  <si>
    <t>ฉัน&lt;b&gt;มีแนวโน้มมากขึ้น&lt;\/b&gt;ที่จะลงคะแนนให้พรรคการเมือง หากพรรคการเมืองดังกล่าวสนับสนุนการเรียกเก็บภาษีจากมหาเศรษฐีในระดับเดียวกันทั่วโลก</t>
  </si>
  <si>
    <t>ฉันจะ&lt;b&gt;ไม่เปลี่ยนแปลงคะแนนเสียง&lt;\/b&gt;ตามมุมมองของพรรคการเมืองที่มีต่อการเรียกเก็บภาษีจากมหาเศรษฐีในระดับเดียวกันทั่วโลก</t>
  </si>
  <si>
    <t>ฉัน&lt;b&gt;มีแนวโน้มน้อยลง&lt;\/b&gt;ที่จะลงคะแนนให้พรรคการเมือง หากพรรคการเมืองดังกล่าวสนับสนุนการเรียกเก็บภาษีจากมหาเศรษฐีในระดับเดียวกันทั่วโลก</t>
  </si>
  <si>
    <t>ฉันจะแชร์โพสต์บนโซเชียลมีเดียที่&lt;b&gt;สนับสนุน&lt;\/b&gt;การเรียกเก็บภาษีจากมหาเศรษฐีในระดับเดียวกันทั่วโลก</t>
  </si>
  <si>
    <t>ฉันจะ&lt;b&gt;ไม่แชร์โพสต์บนโซเชียลมีเดีย&lt;\/b&gt;ที่เกี่ยวข้องกับการเรียกเก็บภาษีจากมหาเศรษฐีในระดับเดียวกันทั่วโลก</t>
  </si>
  <si>
    <t>ฉันจะแชร์โพสต์บนโซเชียลมีเดียที่&lt;b&gt;คัดค้าน&lt;\/b&gt;การเรียกเก็บภาษีจากมหาเศรษฐีในระดับเดียวกันทั่วโลก</t>
  </si>
  <si>
    <t>การศึกษาทางวิชาการล่าสุดอีกชิ้นหนึ่งได้สอบถามบุคคลกว่า 45,000 คนใน 40 ประเทศทั่วทุกภูมิภาคของโลกรวมถึงประเทศของคุณ ว่าบุคคลเหล่านี้สนับสนุนการเรียกเก็บภาษีจากมหาเศรษฐีในระดับเดียวกันทั่วโลกหรือไม่</t>
  </si>
  <si>
    <t>ข้อมูลเพิ่มเติม</t>
  </si>
  <si>
    <t>เราดำเนินการสำรวจบุคคล 44,977 คนใน 40 ประเทศต่อไปนี้: อาร์เจนตินา ออสเตรเลีย ออสเตรีย บราซิล แคนาดา จีน โคลอมเบีย สาธารณรัฐเช็ก ฟินแลนด์ ฝรั่งเศส เยอรมนี กรีซ ฮังการี อินเดีย อินโดนีเซีย ไอร์แลนด์ อิตาลี ญี่ปุ่น มาเลเซีย เม็กซิโก เนเธอร์แลนด์ นิวซีแลนด์ นอร์เวย์ ปากีสถาน ฟิลิปปินส์ โปแลนด์ โปรตุเกส โรมาเนีย สโลวาเกีย แอฟริกาใต้ เกาหลีใต้ สเปน สวีเดน สวิตเซอร์แลนด์ ไต้หวัน ไทย ตุรกี สหราชอาณาจักร สหรัฐอเมริกา และเวียดนาม</t>
  </si>
  <si>
    <t>คุณคิดว่าผู้ตอบแบบสำรวจที่สนับสนุนการเรียกเก็บภาษีจากมหาเศรษฐีในระดับเดียวกันทั่วโลกมีสัดส่วนเท่าใด</t>
  </si>
  <si>
    <t>การสนับสนุน (%)</t>
  </si>
  <si>
    <t>คุณคิดว่าผู้ตอบแบบสำรวจส่วนใหญ่ที่สนับสนุนการเรียกเก็บภาษีจากมหาเศรษฐีในระดับเดียวกันทั่วโลกมาจากประเทศเหล่านี้เป็นจำนวนเท่าใดจาก 40 ประเทศ</t>
  </si>
  <si>
    <t>ประเทศ</t>
  </si>
  <si>
    <t>ผู้ตอบแบบสำรวจมาจากพรรคการเมือง 164 พรรคจาก 40 ประเทศ</t>
  </si>
  <si>
    <t>คุณคิดว่าผู้ตอบแบบสำรวจส่วนใหญ่ที่สนับสนุนการเรียกเก็บภาษีจากมหาเศรษฐีในระดับเดียวกันทั่วโลกมาจากพรรคการเมืองเหล่านี้เป็นจำนวนเท่าใด</t>
  </si>
  <si>
    <t>พรรคการเมือง</t>
  </si>
  <si>
    <t>ขอขอบคุณสำหรับคำตอบของคุณ เราขอแจ้งคำตอบที่ถูกต้องด้านล่างนี้เพื่อให้คุณรับทราบถึงข้อมูล:</t>
  </si>
  <si>
    <t>โดยรวมแล้ว 70% ของผู้ตอบแบบสำรวจสนับสนุนการเรียกเก็บภาษีดังกล่าว</t>
  </si>
  <si>
    <t>ผู้ตอบแบบสำรวจส่วนใหญ่ใน 40 ประเทศจาก 40 ประเทศสนับสนุนการเรียกเก็บภาษีดังกล่าว</t>
  </si>
  <si>
    <t>ผู้ตอบแบบสำรวจส่วนใหญ่ในพรรคการเมือง 161 พรรคจาก 164 พรรคที่เข้าร่วมในการศึกษาครั้งนี้สนับสนุนการเรียกเก็บภาษีดังกล่าว</t>
  </si>
  <si>
    <t>เพื่อรับรองว่าคุณอ่านข้อมูลนี้แล้ว โปรดคลิกข้อความที่ถูกต้องด้านล่างนี้:</t>
  </si>
  <si>
    <t>ผู้ตอบแบบสำรวจส่วนใหญ่ใน 20 ประเทศจาก 40 ประเทศสนับสนุนการเรียกเก็บภาษีดังกล่าว</t>
  </si>
  <si>
    <t>ผู้ตอบแบบสำรวจส่วนใหญ่ในพรรคการเมือง 71 พรรคจาก 164 พรรคที่เข้าร่วมในการศึกษาครั้งนี้สนับสนุนการเรียกเก็บภาษีดังกล่าว</t>
  </si>
  <si>
    <t>ผู้ตอบแบบสำรวจส่วนใหญ่ใน 30 ประเทศจาก 40 ประเทศสนับสนุนการเรียกเก็บภาษีดังกล่าว</t>
  </si>
  <si>
    <t>โปรดระบุว่าคุณคิดว่ามีแนวโน้มมากน้อยเพียงใดที่จะมีการดำเนินการเรียกเก็บภาษีดังกล่าวทั่วโลกภายใน 10 ปีข้างหน้า</t>
  </si>
  <si>
    <t>ความน่าจะเป็น 0-20% (มีแนวโน้มน้อยมาก)</t>
  </si>
  <si>
    <t>ความน่าจะเป็น 21-40% (มีแนวโน้มเล็กน้อย)</t>
  </si>
  <si>
    <t>ความน่าจะเป็น 41-60% (มีแนวโน้มในระดับหนึ่ง)</t>
  </si>
  <si>
    <t>ความน่าจะเป็น 61-80% (มีแนวโน้มพอสมควร)</t>
  </si>
  <si>
    <t>ความน่าจะเป็น 81-100% (มีแนวโน้มสูงมาก)</t>
  </si>
  <si>
    <t>เราต้องการให้คุณทำการตัดสินใจที่ส่งผลสืบเนื่องจริงต่อบุคคลสี่คนที่ได้รับการสรรหาผ่านตลาดแรงงานออนไลน์ บุคคลทั้งสี่คนนี้จะได้รับเงินคนละ $10 จากการทำงานของแต่ละบุคคลให้เสร็จสิ้น</t>
  </si>
  <si>
    <t>บุคคลแต่ละคนสามารถนำรายได้บางส่วนหรือทั้งหมดไปสมทบเข้าเงินกองกลางได้:</t>
  </si>
  <si>
    <t>รายได้ใดๆ ที่นำไปสมทบเข้าเงินกองกลางจะเพิ่มขึ้น 50 เปอร์เซ็นต์ (คูณด้วย 1.5) จากนั้นจึงแบ่งในจำนวนที่เท่ากันระหว่างบุคคลทั้งสี่คน</t>
  </si>
  <si>
    <t>รายได้ของแต่ละบุคคลจะคำนวณจากสิ่งที่ได้รับจากเงินกองกลางบวกกับรายได้ใดๆ ที่บุคคลไม่ได้นำไปสมทบ</t>
  </si>
  <si>
    <t>รายได้รวมของบุคคลทั้งสี่คนจะมีจำนวนสูงที่สุด หากแต่ละบุคคลนำรายได้ทั้งหมดไปสมทบเข้าเงินกองกลาง อย่างไรก็ตาม รายได้ของบุคคลจะมีจำนวนสูงที่สุด หากบุคคลดังกล่าวไม่ได้นำเงินไปสมทบเลย ในขณะที่บุคคลอีกสามคนนำรายได้ทั้งหมดไปสมทบ</t>
  </si>
  <si>
    <t>โปรดยืนยันว่าคุณได้อ่านข้อมูลนี้อย่างละเอียดก่อนที่จะดำเนินการต่อ</t>
  </si>
  <si>
    <t>ใช่ ฉันยืนยันว่าได้อ่านข้อความนี้อย่างละเอียดแล้ว</t>
  </si>
  <si>
    <t>เราสอบถามบุคคลทั้งสี่คนอย่างเป็นอิสระและไม่เปิดเผยตัวตนว่าบุคคลเหล่านี้จะดำเนินการอย่างไรหากมีอิสระในการเลือกจำนวนเงินรายได้ที่จะนำไปสมทบเข้าเงินกองกลาง</t>
  </si>
  <si>
    <t>บุคคลสองคนเลือกที่จะนำรายได้ทั้งหมดของตนไปสมทบเข้าเงินกองกลาง ไม่ว่าบุคคลอื่นจะเลือกนำรายได้ไปสมทบเท่าใดก็ตาม</t>
  </si>
  <si>
    <t>บุคคลสองคนเลือกที่จะไม่นำรายได้ของตนไปสมทบเข้าเงินกองกลางเลย ไม่ว่าบุคคลอื่นจะเลือกนำรายได้ไปสมทบเท่าใดก็ตาม</t>
  </si>
  <si>
    <t>เราจะขอให้คุณตัดสินใจว่าบุคคลทั้งสี่คนควรมีอิสระในการเลือกจำนวนเงินที่จะนำไปสมทบเข้าเงินกองกลางหรือไม่ หรือแต่ละบุคคลจะต้องนำรายได้ทั้งหมดไปสมทบ คุณต้องเลือกระหว่างสองทางเลือกดังต่อไปนี้:</t>
  </si>
  <si>
    <t>บุคคลทั้งสี่คนมีอิสระในการเลือกจำนวนเงินรายได้ที่จะนำไปสมทบเข้าเงินกองกลาง ในกรณีนี้ บุคคลสองคนจะนำรายได้ทั้งหมด ($10) ไปสมทบเข้าเงินกองกลาง และบุคคลสองคนไม่ได้นำรายได้ไปสมทบเลย ($0)</t>
  </si>
  <si>
    <t>บุคคลทั้งสี่คนไม่มีอิสระในการเลือกจำนวนเงินรายได้ที่จะนำไปสมทบเข้าเงินกองกลาง ในกรณีนี้ บุคคลทั้งสี่คนจะต้องนำรายได้ทั้งหมดไปสมทบ ($10)</t>
  </si>
  <si>
    <t>ก่อนที่คุณจะตัดสินใจ หน้าจอถัดไปจะอธิบายรายละเอียดเพิ่มเติมถึงสิ่งที่จะเกิดขึ้นภายใต้ทั้งสองทางเลือก</t>
  </si>
  <si>
    <t>เราจะอธิบายรายละเอียดเพิ่มเติมถึงสิ่งที่จะเกิดขึ้นภายใต้ทั้งสองทางเลือกไว้ที่นี่</t>
  </si>
  <si>
    <t>เลือกได้อย่างอิสระ</t>
  </si>
  <si>
    <t>หากบุคคลทั้งสี่คนมีอิสระในการเลือกจำนวนเงินรายได้ที่จะนำไปสมทบเข้าเงินกองกลาง ผลลัพธ์จะเป็นดังนี้:</t>
  </si>
  <si>
    <t>บุคคลสองคนที่นำรายได้ทั้งหมดไปสมทบจะได้รับรายได้คนละ $7.5</t>
  </si>
  <si>
    <t>บุคคลสองคนที่ไม่ได้นำรายได้ไปสมทบเลยจะได้รับรายได้คนละ $17.5</t>
  </si>
  <si>
    <t>คำอธิบาย: บุคคลทั้งหมดนำรายได้ $10 ไปสมทบและไม่มีรายได้เหลืออยู่เลย แต่ได้รับเงินหนึ่งในสี่จากเงินกองกลางซึ่งเท่ากับ $7.5 ดังนั้นบุคคลทั้งหมดจึงได้รับเงินคนละ $7.5</t>
  </si>
  <si>
    <t>คำอธิบาย: บุคคลทั้งหมดเก็บเงิน $10 ไว้และได้รับเงินหนึ่งในสี่จากเงินกองกลางซึ่งเท่ากับ $7.5 ดังนั้นแต่ละบุคคลจึงได้รับเงิน $17.5</t>
  </si>
  <si>
    <t xml:space="preserve">การนำรายได้ไปสมทบตามที่กำหนดสำหรับบุคคลสองคนเท่านั้น </t>
  </si>
  <si>
    <t>หากบุคคลทั้งสี่คนต้องนำรายได้ทั้งหมดไปสมทบเข้าเงินกองกลาง ผลลัพธ์จะเป็นดังนี้:</t>
  </si>
  <si>
    <t>บุคคลทั้งสี่คนได้รับรายได้คนละ $15</t>
  </si>
  <si>
    <t>คุณและผู้ตอบแบบสำรวจอีก 99 คนจะเป็นผู้ตัดสินใจแทนบุคคลทั้งสี่คน เราจะสุ่มเลือกจากหนึ่งในการตัดสินใจทั้ง 100 แบบและนำไปดำเนินการ</t>
  </si>
  <si>
    <t>ตอนนี้เราจะขอให้คุณตัดสินใจแทนบุคคลทั้งสี่คนนี้ โปรดระบุการตัดสินใจของคุณ:</t>
  </si>
  <si>
    <t xml:space="preserve">เราสอบถามบุคคลทั้งสี่คนอย่างเป็นอิสระและไม่เปิดเผยตัวตนว่าบุคคลเหล่านี้จะดำเนินการอย่างไรหากมีอิสระในการเลือกจำนวนเงินรายได้ที่จะนำไปสมทบเข้าเงินกองกลาง </t>
  </si>
  <si>
    <t xml:space="preserve">บุคคลสองคนเลือกที่จะนำรายได้ทั้งหมดของตนไปสมทบเข้าเงินกองกลาง ไม่ว่าบุคคลอื่นจะเลือกนำรายได้ไปสมทบเท่าใดก็ตาม  </t>
  </si>
  <si>
    <t xml:space="preserve">บุคคลสองคนเลือกที่จะไม่นำรายได้ของตนไปสมทบเข้าเงินกองกลางเลย ไม่ว่าบุคคลอื่นจะเลือกนำรายได้ไปสมทบเท่าใดก็ตาม </t>
  </si>
  <si>
    <t>เราจะขอให้คุณตัดสินใจว่าบุคคลทั้งสี่คนควรมีอิสระในการเลือกจำนวนเงินที่จะนำไปสมทบเข้าเงินกองกลางหรือไม่ หรือแต่ละบุคคลจะต้องนำเงิน $5 จากรายได้ไปสมทบ คุณต้องเลือกระหว่างสองทางเลือกดังต่อไปนี้:</t>
  </si>
  <si>
    <t xml:space="preserve">บุคคลทั้งสี่คนมีอิสระในการเลือกจำนวนเงินรายได้ที่จะนำไปสมทบเข้าเงินกองกลาง ในกรณีนี้ บุคคลสองคนจะนำรายได้ทั้งหมด ($10) ไปสมทบเข้าเงินกองกลาง และบุคคลสองคนไม่ได้นำรายได้ไปสมทบเลย ($0) </t>
  </si>
  <si>
    <t>หากบุคคลแต่ละคนมีอิสระในการเลือกจำนวนเงินรายได้ที่จะนำไปสมทบเข้าเงินกองกลาง ผลลัพธ์จะเป็นดังนี้:</t>
  </si>
  <si>
    <t>หากบุคคลทั้งสี่คนต้องนำรายได้ $5 ไปสมทบเข้าเงินกองกลาง ผลลัพธ์จะเป็นดังนี้:</t>
  </si>
  <si>
    <t>บุคคลทั้งสี่คนได้รับรายได้คนละ $12.5</t>
  </si>
  <si>
    <t>คำอธิบาย: บุคคลแต่ละคนเก็บเงิน $5 จากรายได้ไว้และได้รับเงินหนึ่งในสี่จากเงินกองกลางซึ่งเท่ากับ $7.5 ดังนั้นแต่ละบุคคลจึงได้รับเงิน $12.5</t>
  </si>
  <si>
    <t>บุคคลทั้งสี่คนไม่มีอิสระในการเลือกจำนวนเงินรายได้ที่จะนำไปสมทบเข้าเงินกองกลาง ในกรณีนี้ บุคคลทั้งสี่คนจะต้องนำรายได้ $5 ไปสมทบ</t>
  </si>
  <si>
    <t xml:space="preserve">บุคคลทั้งสี่คนเลือกที่จะไม่นำรายได้ไปสมทบเข้าเงินกองกลางเลย ไม่ว่าบุคคลอื่นจะเลือกนำรายได้ไปสมทบเท่าใดก็ตาม </t>
  </si>
  <si>
    <t xml:space="preserve">เราจะขอให้คุณตัดสินใจว่าบุคคลทั้งสี่คนควรมีอิสระในการเลือกจำนวนเงินที่จะนำไปสมทบเข้าเงินกองกลางหรือไม่ หรือแต่ละบุคคลจะต้องนำรายได้ทั้งหมดไปสมทบ คุณต้องเลือกระหว่างสองทางเลือกดังต่อไปนี้: </t>
  </si>
  <si>
    <t xml:space="preserve">บุคคลทั้งสี่คนมีอิสระในการเลือกจำนวนเงินรายได้ที่จะนำไปสมทบเข้าเงินกองกลาง ในกรณีนี้ บุคคลทั้งสี่คนไม่ได้นำรายได้ไปสมทบเลย ($0) </t>
  </si>
  <si>
    <t xml:space="preserve">บุคคลทั้งสี่คนไม่มีอิสระในการเลือกจำนวนเงินรายได้ที่จะนำไปสมทบเข้าเงินกองกลาง ในกรณีนี้ บุคคลทั้งสี่คนจะต้องนำรายได้ทั้งหมดไปสมทบ ($10) </t>
  </si>
  <si>
    <t>เราจะอธิบายรายละเอียดเพิ่มเติมถึงสิ่งที่จะเกิดขึ้นภายใต้ทั้งสองทางเลือกไว้ที่นี่  </t>
  </si>
  <si>
    <t>บุคคลทั้งสี่คนได้รับรายได้คนละ $10</t>
  </si>
  <si>
    <t>คำอธิบาย: บุคคลแต่ละคนเก็บเงิน $10 ไว้แต่ไม่ได้รับเงินเพิ่มเติมจากเงินกองกลางเลย ดังนั้นแต่ละบุคคลจึงได้รับเงิน $10</t>
  </si>
  <si>
    <t>คำอธิบาย: บุคคลแต่ละคนนำเงิน $10 ไปสมทบและไม่มีรายได้เหลืออยู่เลย แต่ได้รับเงินหนึ่งในสี่จากเงินกองกลางซึ่งเท่ากับ $15 ดังนั้นแต่ละบุคคลจึงได้รับเงิน $15</t>
  </si>
  <si>
    <t xml:space="preserve">คุณและผู้ตอบแบบสำรวจอีก 99 คนจะเป็นผู้ตัดสินใจแทนบุคคลทั้งสี่คน เราจะสุ่มเลือกจากหนึ่งในการตัดสินใจทั้ง 100 แบบและนำไปดำเนินการ </t>
  </si>
  <si>
    <t>&lt;b&gt;อิสระในการเลือก:&lt;\/b&gt; บุคคลทั้งสี่คนมีอิสระในการเลือกจำนวนเงินรายได้ที่จะนำไปสมทบเข้าเงินกองกลาง ในกรณีนี้ บุคคลทั้งสี่คนไม่ได้นำรายได้ไปสมทบเลย ($0)</t>
  </si>
  <si>
    <t>บุคคลทั้งสี่คนเลือกที่จะไม่นำรายได้ไปสมทบเข้าเงินกองกลางเลย ไม่ว่าบุคคลอื่นจะเลือกนำรายได้ไปสมทบเท่าใดก็ตาม</t>
  </si>
  <si>
    <t>คำอธิบาย: บุคคลแต่ละคนเก็บเงิน $10 ไว้แต่ไม่ได้รับเงินเพิ่มเติมจากเงินกองกลางเลย ดังนั้นแต่ละบุคคลจึงได้รับเงิน $10 </t>
  </si>
  <si>
    <t xml:space="preserve">หากบุคคลทั้งสี่คนต้องนำรายได้ $5 ไปสมทบเข้าเงินกองกลาง ผลลัพธ์จะเป็นดังนี้: </t>
  </si>
  <si>
    <t>เราจะขอให้คุณตัดสินใจว่าบุคคลทั้งสี่คนควรนำรายได้ไปสมทบเข้าเงินกองกลางเป็นจำนวนเงินเท่าใด คุณต้องเลือกระหว่างสองทางเลือกดังต่อไปนี้:</t>
  </si>
  <si>
    <t>บุคคลสองในสี่คนต้องนำรายได้ทั้งหมด ($10) ไปสมทบในเงินกองกลาง และบุคคลอีกสองคนไม่ต้องนำรายได้ไปสมทบเลย ($0) การจับฉลากแบบสุ่มจะกำหนดว่าบุคคลสองคนใดบ้างที่ต้องนำรายได้ทั้งหมดไปสมทบเข้าเงินกองกลาง และอีกสองคนใดบ้างที่ไม่ต้องนำรายได้ไปสมทบเลย</t>
  </si>
  <si>
    <t>บุคคลทั้งสี่คนจะต้องนำรายได้ทั้งหมดไปสมทบ ($10)</t>
  </si>
  <si>
    <t>การนำรายได้ไปสมทบตามที่กำหนดสำหรับบุคคลทั้งหมด</t>
  </si>
  <si>
    <t xml:space="preserve">หากบุคคลสองคนต้องนำรายได้ทั้งหมดไปสมทบเข้าเงินกองกลาง ในขณะที่บุคคลอีกสองคนไม่ต้องนำรายได้ไปสมทบเลย ผลลัพธ์จะเป็นดังนี้: </t>
  </si>
  <si>
    <t>การนำรายได้ไปสมทบตามที่กำหนด</t>
  </si>
  <si>
    <t xml:space="preserve">หากบุคคลทั้งสี่คนต้องนำรายได้ทั้งหมดไปสมทบเข้าเงินกองกลาง ผลลัพธ์จะเป็นดังนี้: &lt;br&gt;&lt;b&gt;-&amp;nbsp; บุคคลทั้งสี่คนได้รับรายได้คนละ $15 </t>
  </si>
  <si>
    <t>คำอธิบาย: บุคคลทั้งหมดนำรายได้ $10 ไปสมทบและไม่มีรายได้เหลืออยู่เลย แต่ได้รับเงินหนึ่งในสี่จากเงินกองกลางซึ่งเท่ากับ $15 ดังนั้นแต่ละบุคคลจึงได้รับเงิน $15</t>
  </si>
  <si>
    <t>ตอนนี้เราจะขอให้คุณระบุทางเลือกที่คุณจะเลือกสำหรับบุคคลทั้งสี่คนนี้ หากสถานการณ์นี้เกิดขึ้นกับคุณ:</t>
  </si>
  <si>
    <t>&lt;b&gt;การนำรายได้ไปสมทบตามที่กำหนดสำหรับบุคคลสองคนเท่านั้น:&lt;\/b&gt; บุคคลสองในสี่คนต้องนำรายได้ทั้งหมด ($10) ไปสมทบในเงินกองกลาง และบุคคลอีกสองคนไม่ต้องนำรายได้ไปสมทบเลย ($0) การจับฉลากแบบสุ่มจะกำหนดว่าบุคคลสองคนใดบ้างที่ต้องนำรายได้ทั้งหมดไปสมทบเข้าเงินกองกลาง และอีกสองคนใดบ้างที่ไม่ต้องนำรายได้ไปสมทบเลย</t>
  </si>
  <si>
    <t>&lt;b&gt;การนำรายได้ไปสมทบตามที่กำหนดสำหรับบุคคลทั้งหมด:&lt;\/b&gt; บุคคลทั้งสี่คนจะต้องนำรายได้ทั้งหมดไปสมทบ ($10)</t>
  </si>
  <si>
    <t>คุณสามารถให้คำอธิบายสั้นๆ ถึงเหตุผลที่คุณเลือกตัวเลือกนี้ได้หรือไม่</t>
  </si>
  <si>
    <t>คุณเห็นด้วยกับข้อความต่อไปนี้มากน้อยเพียงใด</t>
  </si>
  <si>
    <t>ในสถานการณ์ที่ผลประโยชน์ของตนเองขัดแย้งกับผลลัพธ์ที่ดีที่สุดสำหรับกลุ่มบุคคล ประชาชนส่วนใหญ่ในประเทศของฉันจะเลือกสิ่งที่เป็นผลประโยชน์สำหรับตนเอง</t>
  </si>
  <si>
    <t>รัฐบาลควรใช้รายได้จากภาษีเพื่อสนับสนุนสินค้าสาธารณะที่เป็นประโยชน์ต่อทุกคน</t>
  </si>
  <si>
    <t>โดยทั่วไปแล้ว รัฐบาลควรจำกัดทางเลือกของแต่ละบุคคลเมื่อทางเลือกเหล่านั้นนำไปสู่ผลลัพธ์ที่ไม่เป็นธรรม</t>
  </si>
  <si>
    <t>โดยทั่วไปแล้ว รัฐบาลควรจำกัดทางเลือกของแต่ละบุคคลเมื่อทางเลือกเหล่านั้นนำไปสู่ผลลัพธ์โดยรวมที่ไม่มีประสิทธิภาพ</t>
  </si>
  <si>
    <t>อิสระในการเลือกถือเป็นคุณค่าที่สำคัญที่สุดในสังคม</t>
  </si>
  <si>
    <t>บางครั้งประชาชนจะได้รับประโยชน์จากสิ่งต่างๆ ที่ได้รับการสนับสนุนเงินทุนหรือจัดหาให้โดยบุคคลอื่นโดยที่ตนเองไม่ต้องมีส่วนช่วยสนับสนุน คุณคิดว่าสาเหตุหลักของเรื่องนี้คืออะไร</t>
  </si>
  <si>
    <t>บุคคลเหล่านี้ขาดแคลนทรัพยากรที่จำเป็นในการมีส่วนช่วยสนับสนุน</t>
  </si>
  <si>
    <t>บุคคลเหล่านี้ดำเนินการอย่างเห็นแก่ได้เพื่อให้ตนเองได้รับประโยชน์สูงสุด</t>
  </si>
  <si>
    <t>บุคคลเหล่านี้เชื่อว่ามีอีกหลายคนที่ไม่ได้มีส่วนช่วยสนับสนุนเช่นกัน</t>
  </si>
  <si>
    <t>อื่นๆ</t>
  </si>
  <si>
    <t>โปรดลองจินตนาการถึงสถานการณ์ต่อไปนี้:</t>
  </si>
  <si>
    <t>คุณทำงานในองค์กรที่ผู้นำคนปัจจุบันถือว่าเป็นบุคคลที่มีลักษณะเป็นกลางหรือ "ทั่วไป": ซึ่งไม่ใช่ทั้งบุคคลที่ดีหรือเลวร้ายอย่างยิ่ง ณ จุดนี้ คณะกรรมการกำลังวางแผนที่จะว่าจ้างผู้นำคนใหม่เพื่อทดแทนผู้นำคนเดิมในระยะยาว ซึ่งจะเป็นหัวหน้างานที่ใกล้ชิดคุณที่สุดอีกด้วย</t>
  </si>
  <si>
    <t>เมื่อพูดคุยกับเพื่อนที่เคยร่วมงานกับผู้สมัครคนใหม่มาก่อน คุณรับทราบว่าผู้นำคนนี้เป็นบุคคลที่&lt;u&gt;ผิดศีลธรรม&lt;\/u&gt;อย่างมาก โดยเฉพาะอย่างยิ่ง ในแง่ของความซื่อสัตย์ ความยุติธรรม และความน่าเชื่อถือ เพื่อนของคุณจะจัดอันดับคุณลักษณะทางศีลธรรมโดยทั่วไปของผู้นำคนนี้ไว้ใน&lt;u&gt;กลุ่ม 20% ท้าย&lt;\/u&gt;ของผู้นำในองค์กรที่คล้ายคลึงกันในปัจจุบัน</t>
  </si>
  <si>
    <t>เมื่อพูดคุยกับเพื่อนที่เคยร่วมงานกับผู้สมัครคนใหม่มาก่อน คุณรับทราบว่าผู้นำคนนี้เป็นบุคคลที่&lt;u&gt;มีศีลธรรม&lt;\/u&gt;อย่างมาก โดยเฉพาะอย่างยิ่ง ในแง่ของความซื่อสัตย์ ความยุติธรรม และความน่าเชื่อถือ เพื่อนของคุณจะจัดอันดับคุณลักษณะทางศีลธรรมโดยทั่วไปของผู้นำคนนี้ไว้ใน&lt;u&gt;กลุ่ม 20% แรก&lt;\/u&gt;ของผู้นำในองค์กรที่คล้ายคลึงกันในปัจจุบัน&lt;\/div&gt;</t>
  </si>
  <si>
    <t>เมื่อพูดคุยกับเพื่อนที่เคยร่วมงานกับผู้สมัครคนใหม่มาก่อน คุณรับทราบว่าผู้นำคนนี้เป็นบุคคลที่&lt;u&gt;ไม่มีความสามารถ&lt;\/u&gt;อย่างมาก โดยเฉพาะอย่างยิ่ง ในแง่ของความรู้ สติปัญญา และประสิทธิภาพในการทำงาน เพื่อนของคุณจะจัดอันดับความสามารถโดยทั่วไปของผู้นำคนนี้ไว้ใน&lt;u&gt;กลุ่ม 20% ท้าย&lt;\/u&gt;ของผู้นำในองค์กรที่คล้ายคลึงกันในปัจจุบัน</t>
  </si>
  <si>
    <t>เมื่อพูดคุยกับเพื่อนที่เคยร่วมงานกับผู้สมัครคนใหม่มาก่อน คุณรับทราบว่าผู้นำคนนี้เป็นบุคคลที่&lt;u&gt;มีความสามารถ&lt;\/u&gt;อย่างมาก โดยเฉพาะอย่างยิ่ง ในแง่ของความรู้ สติปัญญา และประสิทธิภาพในการทำงาน เพื่อนของคุณจะจัดอันดับความสามารถโดยทั่วไปของผู้นำคนนี้ไว้ใน&lt;u&gt;กลุ่ม 20% แรก&lt;\/u&gt;ของผู้นำในองค์กรที่คล้ายคลึงกันในปัจจุบัน</t>
  </si>
  <si>
    <t>คุณถือว่าเพื่อนเป็นแหล่งข้อมูลที่เชื่อถือได้</t>
  </si>
  <si>
    <t>เมื่อคุณได้อ่านข้อความข้างต้นแล้ว:</t>
  </si>
  <si>
    <t>โปรดดำเนินการต่อไปยังหน้าจอถัดไปเพื่อตอบคำถามสองสามข้อเกี่ยวกับสถานการณ์นี้</t>
  </si>
  <si>
    <t>จากสถานการณ์ในสถานที่ทำงานที่คุณเพิ่งอ่านไป เราได้อธิบายถึงบุคคลที่เป็นผู้สมัครตำแหน่งผู้นำคนใหม่ในองค์กรของคุณ</t>
  </si>
  <si>
    <t>มีการบรรยายถึงบุคคลนี้ว่ามีลักษณะอย่างไร</t>
  </si>
  <si>
    <t>บุคคลที่มีศีลธรรมอย่างมาก</t>
  </si>
  <si>
    <t>บุคคลที่ผิดศีลธรรมอย่างมาก</t>
  </si>
  <si>
    <t>ในสถานการณ์ที่กำหนดนี้:</t>
  </si>
  <si>
    <t>หากคณะกรรมการตัดสินใจที่จะจ้างผู้นำคนใหม่นี้ คุณจะมีความรู้สึกอย่างไร</t>
  </si>
  <si>
    <t>ฉันจะรู้สึก:</t>
  </si>
  <si>
    <t>มีความสุขในการทำงานน้อยลงกว่าเดิม</t>
  </si>
  <si>
    <t>มีความสุขในการทำงานมากขึ้นกว่าเดิม</t>
  </si>
  <si>
    <t>โดยทั่วไปแล้ว ฉันจะไว้วางใจนายจ้าง:</t>
  </si>
  <si>
    <t>น้อยลงกว่าเดิม</t>
  </si>
  <si>
    <t>มากขึ้นกว่าเดิม</t>
  </si>
  <si>
    <t>คุณยินดีที่จะเสียสละเงินเดือนที่เพิ่มขึ้น 5% หรือไม่ หากการดำเนินการดังกล่าวสามารถรับประกันได้ว่าองค์กรของคุณจะไม่ว่าจ้างผู้นำที่เลวร้ายเช่นนี้เป็นหัวหน้างานที่ใกล้ชิดคุณที่สุด</t>
  </si>
  <si>
    <t>ฉันจะไม่ยอมเสียสละเงินเดือนที่เพิ่มขึ้น</t>
  </si>
  <si>
    <t>ฉันยอมเสียสละเงินเดือนที่เพิ่มขึ้น</t>
  </si>
  <si>
    <t>คุณยินดีที่จะเสียสละเงินเดือนที่เพิ่มขึ้น 5% หรือไม่ หากการดำเนินการดังกล่าวสามารถรับประกันได้ว่าองค์กรของคุณจะว่าจ้างผู้นำที่ดีเช่นนี้เป็นหัวหน้างานที่ใกล้ชิดคุณที่สุด</t>
  </si>
  <si>
    <t>บุคคลที่มีความสามารถอย่างมาก</t>
  </si>
  <si>
    <t>บุคคลที่ไม่มีความสามารถอย่างมาก</t>
  </si>
  <si>
    <t>ผู้คนมักใช้คำว่า "ซ้าย" และ "ขวา" เมื่อต้องการอธิบายความแตกต่างด้านมุมมองและทัศนคติทางการเมือง</t>
  </si>
  <si>
    <t>โดยทั่วไปแล้ว คุณคิดว่ามุมมองทางการเมืองของคุณอยู่ในระดับใดจากซ้ายไปขวา</t>
  </si>
  <si>
    <t>ซ้ายจัด</t>
  </si>
  <si>
    <t>เป็นกลาง</t>
  </si>
  <si>
    <t>ขวาจัด</t>
  </si>
  <si>
    <t>โดยทั่วไปแล้ว คุณสนใจการเมืองมากน้อยเพียงใด</t>
  </si>
  <si>
    <t>ไม่สนใจเลย</t>
  </si>
  <si>
    <t>ค่อนข้างสนใจ</t>
  </si>
  <si>
    <t>สนใจอย่างยิ่ง</t>
  </si>
  <si>
    <t>โดยทั่วไปแล้ว คุณโพสต์&lt;em&gt;ความคิดเห็นทางการเมือง&lt;\/em&gt;บนโซเชียลมีเดียบ่อยเพียงใด</t>
  </si>
  <si>
    <t>ไม่เคยเลย</t>
  </si>
  <si>
    <t>แทบจะไม่เคย</t>
  </si>
  <si>
    <t>นานๆ ครั้ง</t>
  </si>
  <si>
    <t>บางครั้ง</t>
  </si>
  <si>
    <t>บ่อยครั้ง</t>
  </si>
  <si>
    <t>บ่อยครั้งมาก</t>
  </si>
  <si>
    <t>ตลอดเวลา</t>
  </si>
  <si>
    <t>โดยทั่วไปแล้ว คุณเห็นด้วยหรือไม่เห็นด้วยกับข้อความต่อไปนี้มากน้อยเพียงใด</t>
  </si>
  <si>
    <t>ประชาธิปไตยอาจมีปัญหาอยู่บ้าง แต่ก็ยังดีกว่าระบบการปกครองหรือระบอบการเมืองรูปแบบอื่นๆ</t>
  </si>
  <si>
    <t>การมีผู้นำที่แข็งแกร่งซึ่งสามารถทำงานให้สำเร็จลุล่วงได้โดยไม่ต้องกังวลกับการเลือกตั้งหรือกระบวนการทางประชาธิปไตยถือเป็นสิ่งที่ดีที่สุดสำหรับประเทศของฉัน</t>
  </si>
  <si>
    <t>หากคุณต้องเลือกระหว่างการปกป้องเสรีภาพในการแสดงออกกับการยับยั้งการเผยแพร่ข้อมูลที่ผิดพลาด คุณคิดว่าสิ่งใดสำคัญมากกว่ากัน สำหรับคำว่า "ข้อมูลที่ผิดพลาด" เราหมายถึงข้อมูลเท็จ ข้อมูลที่ไม่ถูกต้อง หรือข้อมูลที่ทำให้เข้าใจผิด</t>
  </si>
  <si>
    <t>เสรีภาพในการแสดงออก</t>
  </si>
  <si>
    <t>การยับยั้งการเผยแพร่ข้อมูลที่ผิดพลาด</t>
  </si>
  <si>
    <t>ตอนนี้คุณจะต้องดำเนินการตัดสินใจสามครั้งที่เกี่ยวข้องกับเงินจำนวนมาก โดยจะมีการนำตัวเลือกของผู้เข้าร่วมตอบแบบสำรวจที่ได้รับเลือกแบบสุ่มจำนวนสามคนไปดำเนินการกับทั้งสามคนและผู้เข้าร่วมตอบแบบสำรวจอีกคนหนึ่ง สำหรับผู้เข้าร่วมเหล่านี้ เราจะชำระค่าตอบแทนที่เกี่ยวข้องผ่านผู้ให้บริการจัดทำแบบสำรวจภายในสามเดือนหลังจากการตอบแบบสำรวจ</t>
  </si>
  <si>
    <t>คำอธิบาย (โปรดอ่านอย่างละเอียด):</t>
  </si>
  <si>
    <t>คุณได้รับการจับคู่กับผู้เข้าร่วมอีกคนหนึ่ง</t>
  </si>
  <si>
    <t>คุณจะได้รับ $800 ผู้เข้าร่วมอีกคนจะได้รับ $800</t>
  </si>
  <si>
    <t>ผู้เข้าร่วมอีกคนมีทางเลือกที่จะส่งเงินให้คุณ &lt;b&gt;$0, $100 หรือ $200&lt;\/b&gt; จากจำนวนเงินของตน ($800) ผู้เข้าร่วมอีกคนทราบว่าหลังจากที่ตัดสินใจแล้ว คุณมีโอกาสที่จะ&lt;b&gt;ยึดเงิน $600 จากตนเพื่อให้ตัวคุณเองได้รับเงินเพิ่มเติมอีก $100&lt;\/b&gt;</t>
  </si>
  <si>
    <t>เราต้องการทราบว่าคุณจะยึดเงิน $600 นี้เพื่อรับเงินเพิ่มเติมอีก $100 หรือไม่ ไม่ว่าจะตัดสินใจอย่างไรก็ตาม คุณจะยังคงได้รับเงิน $800 เดิมพร้อมเงินตามจำนวนที่ผู้เข้าร่วมอีกรายส่งให้ ($0, $100 หรือ $200)</t>
  </si>
  <si>
    <t>เราต้องการทราบว่าคุณจะยึดเงิน $600 นี้เพื่อรับเงินเพิ่มเติมอีก $100 หรือไม่ ไม่ว่าจะตัดสินใจอย่างไรก็ตาม คุณจะยังคงได้รับเงิน $600 เดิมพร้อมเงินตามจำนวนที่ผู้เข้าร่วมอีกรายส่งให้ ($0, $100 หรือ $200)</t>
  </si>
  <si>
    <t>เนื่องจากเรายังไม่ทราบถึงการตัดสินใจของผู้เข้าร่วมอีกคน ดังนั้นโปรดระบุการตัดสินใจของคุณสำหรับจำนวนเงินที่ผู้เข้าร่วมอีกคนสามารถส่งได้ หากได้รับเลือก การตัดสินใจของคุณที่สอดคล้องกับตัวเลือกของผู้เข้าร่วมอีกคนจะได้รับการนำไปดำเนินการ ตัวเลือกของคุณจะไม่มีการเปิดเผยตัวตนโดยสมบูรณ์ และคุณจะไม่ต้องโต้ตอบกับผู้เข้าร่วมคนนี้อีก</t>
  </si>
  <si>
    <t>สมมติว่าผู้เข้าร่วมอีกคน&lt;b&gt;ส่งเงินให้คุณ $0&lt;\/b&gt; คุณจะยึดเงิน $600 จากผู้เข้าร่วมรายนี้เพื่อรับเงินเพิ่มเติมอีก $100 หรือไม่</t>
  </si>
  <si>
    <t>ฉันเก็บไว้ตามที่ได้รับมา (คุณ: $800 ผู้เข้าร่วมอีกคน: $800)</t>
  </si>
  <si>
    <t>ฉันจะยึดเงิน $600 เพื่อรับเงินเพิ่มเติมอีก $100 (คุณได้รับ: $900, ผู้เข้าร่วมอีกคนได้รับ: $200)</t>
  </si>
  <si>
    <t>สมมติว่าผู้เข้าร่วมอีกคน&lt;b&gt;ส่งเงินให้คุณ $100&lt;\/b&gt; คุณจะยึดเงิน $600 จากผู้เข้าร่วมรายนี้เพื่อรับเงินเพิ่มเติมอีก $100 หรือไม่</t>
  </si>
  <si>
    <t>ฉันเก็บไว้ตามที่ได้รับมา (คุณ: $900 ผู้เข้าร่วมอีกคน: $700)</t>
  </si>
  <si>
    <t>ฉันจะยึดเงิน $600 เพื่อรับเงินเพิ่มเติมอีก $100 (คุณได้รับ: $1000, ผู้เข้าร่วมอีกคนได้รับ: $100)</t>
  </si>
  <si>
    <t>สมมติว่าผู้เข้าร่วมอีกคน&lt;b&gt;ส่งเงินให้คุณ $200&lt;\/b&gt; คุณจะยึดเงิน $600 จากผู้เข้าร่วมรายนี้เพื่อรับเงินเพิ่มเติมอีก $100 หรือไม่</t>
  </si>
  <si>
    <t>ฉันเก็บไว้ตามที่ได้รับมา (คุณ: $1000 ผู้เข้าร่วมอีกคน: $600)</t>
  </si>
  <si>
    <t>ฉันจะยึดเงิน $600 เพื่อรับเงินเพิ่มเติมอีก $100 (คุณได้รับ: $1100, ผู้เข้าร่วมอีกคนได้รับ: $0)</t>
  </si>
  <si>
    <t>คุณจะได้รับ $600 ผู้เข้าร่วมอีกคนจะได้รับ $1000</t>
  </si>
  <si>
    <t>ผู้เข้าร่วมอีกคนมีทางเลือกที่จะส่งเงินให้คุณ $0, $100 หรือ $200 จากจำนวนเงินของตน ($1000) ผู้เข้าร่วมอีกคนทราบว่าหลังจากที่ตัดสินใจแล้ว คุณมีโอกาสที่จะ&lt;b&gt;ยึดเงิน $600 จากตนเพื่อให้ตัวคุณเองได้รับเงินเพิ่มเติมอีก $100&lt;\/b&gt;</t>
  </si>
  <si>
    <t>ฉันเก็บไว้ตามที่ได้รับมา (คุณ: $600 ผู้เข้าร่วมอีกคน: $1000)</t>
  </si>
  <si>
    <t>ฉันจะยึดเงิน $600 เพื่อรับเงินเพิ่มเติมอีก $100 (คุณได้รับ: $700, ผู้เข้าร่วมอีกคนได้รับ: $400)</t>
  </si>
  <si>
    <t>ฉันเก็บไว้ตามที่ได้รับมา (คุณ: $700 ผู้เข้าร่วมอีกคน: $900)</t>
  </si>
  <si>
    <t>ฉันจะยึดเงิน $600 เพื่อรับเงินเพิ่มเติมอีก $100 (คุณได้รับ: $800, ผู้เข้าร่วมอีกคนได้รับ: $300)</t>
  </si>
  <si>
    <t>ฉันจะรู้สึกโกรธหากอีกบุคคลหนึ่งปฏิเสธที่จะแบ่งปันทรัพยากรของตน</t>
  </si>
  <si>
    <t>ฉันถือว่าการรักษามาตรฐานด้านความเป็นธรรมในสังคมเป็นสิ่งสำคัญ</t>
  </si>
  <si>
    <t>บางครั้งฉันรู้สึกอิจฉาเมื่อบุคคลอื่นได้รับผลตอบแทนมากกว่าตนเอง</t>
  </si>
  <si>
    <t>ในการศึกษาส่วนนี้ เราต้องการให้คุณลองจินตนาการถึง&lt;b&gt;สังคมหรือโลกในอุดมคติ&lt;\/b&gt;</t>
  </si>
  <si>
    <t>สังคมหรือโลกในอุดมคติคือ&lt;b&gt;อนาคตที่ดีที่สุดเท่าที่จะจินตนาการได้&lt;\/b&gt;ซึ่งคุณหวังหรือปรารถนาให้เกิดขึ้น ในช่องว่างด้านล่าง โปรดบรรยายและอธิบายว่าสังคมหรือโลกในอุดมคติของคุณมีลักษณะอย่างไร และสิ่งใดที่จะทำให้สังคมหรือโลกในอุดมคติแห่งนี้เป็นอนาคตที่ดีที่สุดเท่าที่คุณจะจินตนาการได้</t>
  </si>
  <si>
    <t>สังคมหรือโลกที่ไม่ใช่ในอุดมคติคือ&lt;b&gt;อนาคตที่เลวร้ายที่สุดเท่าที่จะจินตนาการได้&lt;\/b&gt;ซึ่งคุณหวาดกลัวหรือเกรงกลัวว่าจะเกิดขึ้น ในช่องว่างด้านล่าง โปรดบรรยายและอธิบายว่าสังคมหรือโลกที่ไม่ใช่ในอุดมคติของคุณมีลักษณะอย่างไร และสิ่งใดที่จะทำให้สังคมหรือโลกที่ไม่ใช่ในอุดมคติแห่งนี้เป็นอนาคตที่เลวร้ายที่สุดเท่าที่คุณจะจินตนาการได้</t>
  </si>
  <si>
    <t>ทั้งนี้ไม่มีคำตอบใดถูกหรือผิด: เราต้องการทราบถึงความคิดของคุณเกี่ยวกับลักษณะของสังคมในอุดมคติ</t>
  </si>
  <si>
    <t>ทั้งนี้ไม่มีคำตอบใดถูกหรือผิด: เราต้องการทราบถึงความคิดของคุณเกี่ยวกับลักษณะของสังคมที่ไม่ใช่ในอุดมคติ</t>
  </si>
  <si>
    <t>โปรดอย่าลืมใช้เวลาสักครู่เพื่อ&lt;b&gt;เขียนหนึ่งหรือสองประโยคที่จะบรรยายสังคมในอุดมคติของคุณ&lt;\/b&gt;ก่อนที่จะดำเนินการต่อ</t>
  </si>
  <si>
    <t>โปรดใช้เวลาสักครู่เพื่อ&lt;b&gt;เขียนหนึ่งหรือสองประโยคที่จะบรรยายสังคมที่ไม่ใช่ในอุดมคติของคุณ&lt;\/b&gt;ก่อนที่จะดำเนินการต่อ</t>
  </si>
  <si>
    <t>คุณคิดว่าการกระทำของคุณเองสามารถส่งผลมากน้อยเพียงใดต่อการที่สังคมในอุดมคติจะเกิดขึ้นหรือไม่เกิดขึ้น</t>
  </si>
  <si>
    <t>คุณคิดว่าผู้นำทางการเมืองในสังคมสามารถส่งผลมากน้อยเพียงใดต่อการที่สังคมในอุดมคติจะเกิดขึ้นหรือไม่เกิดขึ้น</t>
  </si>
  <si>
    <t>คุณคิดว่าการกระทำของคุณเองสามารถส่งผลมากน้อยเพียงใดต่อการที่สังคมที่ไม่ใช่ในอุดมคติจะเกิดขึ้นหรือไม่เกิดขึ้น</t>
  </si>
  <si>
    <t>คุณคิดว่าผู้นำทางการเมืองในสังคมสามารถส่งผลมากน้อยเพียงใดต่อการที่สังคมที่ไม่ใช่ในอุดมคติจะเกิดขึ้นหรือไม่เกิดขึ้น</t>
  </si>
  <si>
    <t>ณ เวลานี้ ฉันพอที่จะนึกออกว่าสังคมในอุดมคติควรมีลักษณะอย่างไร</t>
  </si>
  <si>
    <t>ขณะนี้ฉันกำลังนึกถึงลักษณะของโลกในอุดมคติที่ต้องการใช้ชีวิต</t>
  </si>
  <si>
    <t>ในการศึกษาส่วนนี้ เราต้องการให้คุณลองจินตนาการถึง&lt;b&gt;สังคมหรือโลกที่ไม่ใช่ในอุดมคติ&lt;\/b&gt;</t>
  </si>
  <si>
    <t>ณ เวลานี้ ฉันพอที่จะนึกออกว่าสังคมที่ไม่ใช่ในอุดมคติควรมีลักษณะอย่างไร</t>
  </si>
  <si>
    <t>ขอขอบคุณที่จินตนาการและเขียนบรรยายถึงสังคมหรือโลกในอุดมคติของคุณ</t>
  </si>
  <si>
    <t>คุณคิดว่าสังคมในอุดมคติเช่นนี้มีแนวโน้มที่จะเกิดขึ้นมากน้อยเพียงใด</t>
  </si>
  <si>
    <t>ขอขอบคุณที่จินตนาการและเขียนบรรยายถึงสังคมหรือโลกที่ไม่ใช่ในอุดมคติของคุณ</t>
  </si>
  <si>
    <t>คุณคิดว่าสังคมที่ไม่ใช่ในอุดมคติเช่นนี้มีแนวโน้มที่จะเกิดขึ้นมากน้อยเพียงใด</t>
  </si>
  <si>
    <t>คุณเห็นด้วยกับแต่ละข้อความด้านล่างมากน้อยเพียงใด</t>
  </si>
  <si>
    <t>ไม่เห็นด้วยเลย</t>
  </si>
  <si>
    <t>เห็นด้วยในระดับหนึ่ง</t>
  </si>
  <si>
    <t>เป็นอย่างมาก</t>
  </si>
  <si>
    <t>โปรดตอบคำถามต่อเนื่องอีกสองสามข้อด้านล่างนี้</t>
  </si>
  <si>
    <t>ไม่มีแนวโน้มอย่างยิ่ง</t>
  </si>
  <si>
    <t>มีแนวโน้มอย่างยิ่ง</t>
  </si>
  <si>
    <t>ขณะนี้ฉันกำลังนึกถึงลักษณะของโลกที่ไม่ต้องการใช้ชีวิตมากที่สุด</t>
  </si>
  <si>
    <t>เป็นประจำ</t>
  </si>
  <si>
    <t>เมื่อตอบคำถามก่อนหน้านี้ของเราเกี่ยวกับขอบเขตที่ผู้นำทางการเมืองในสังคมสามารถส่งผลต่อการที่สังคมที่ไม่ใช่ในอุดมคติจะเกิดขึ้นหรือไม่เกิดขึ้น:</t>
  </si>
  <si>
    <t>เมื่อตอบคำถามก่อนหน้านี้ของเราเกี่ยวกับขอบเขตที่ผู้นำทางการเมืองในสังคมสามารถส่งผลต่อการที่สังคมในอุดมคติจะเกิดขึ้นหรือไม่เกิดขึ้น:</t>
  </si>
  <si>
    <t>หากคุณไม่ได้นึกถึงผู้นำคนใดเป็นพิเศษเมื่อตอบคำถามก่อนหน้านี้ โปรดเว้นว่างช่องนี้และดำเนินการต่อ</t>
  </si>
  <si>
    <t>คุณนึกถึงผู้นำคนใดเป็นพิเศษหรือไม่ หากเป็นเช่นนั้น โปรดเขียนชื่อผู้นำคนนี้ลงในช่องด้านล่าง</t>
  </si>
  <si>
    <t>ชื่อผู้นำ:</t>
  </si>
  <si>
    <t xml:space="preserve">ขอขอบคุณที่ตอบแบบสำรวจ </t>
  </si>
  <si>
    <t xml:space="preserve">หากมีข้อเสนอแนะเกี่ยวกับแบบสำรวจในภาพรวม โปรดเขียนลงในที่นี้ </t>
  </si>
  <si>
    <t>ไม่ใช่:</t>
  </si>
  <si>
    <t>ใช่:</t>
  </si>
  <si>
    <t>คุณไม่ผ่านการตรวจสอบความตั้งใจ</t>
  </si>
  <si>
    <t>Lütfen aşağıdaki bilgileri dikkatlice okuyunuz.</t>
  </si>
  <si>
    <t>Lütfen yukarıdaki soruyu dikkate almayın ve "Buzdolabı" ve "Tost Makinesi" yanıtlarını verin.</t>
  </si>
  <si>
    <t>Bu anketteki yanıtlarınıza göre ek ödüller almaya hak kazanabilirsiniz. Lütfen tüm parasal tutarların, bu anketleri tamamladığınız için verilen normal ödüllerinizle aynı şekilde ödeneceğini unutmayın. Ekstra ödüller için doğrudan nakit ödeme yapılmayacaktır.</t>
  </si>
  <si>
    <t>Bu çalışmanın sonuçları akademik araştırmalarda kullanılacaktır. Kişisel olarak tanımlanabilecek hiçbir bilgi yayınlanmayacaktır. Sadece anonimleştirilmiş veriler kamuya açıklanacak ve veriler size kadar takip edilemeyecektir.</t>
  </si>
  <si>
    <t>Lütfen soruları okumak ve anlamak için yeterince zaman ayırdığınızdan emin olun.</t>
  </si>
  <si>
    <t>Anlıyorum ve katılmak istiyorum.</t>
  </si>
  <si>
    <t>Katılmak istemiyorum.</t>
  </si>
  <si>
    <t>Anket Sonu</t>
  </si>
  <si>
    <t>Lütfen bu anketi kapatın.</t>
  </si>
  <si>
    <t>Verilen bilgileri dikkatlice okuduğunuzdan emin olmak için öncelikle basit bir soruyu yanıtlamanızı istiyoruz.</t>
  </si>
  <si>
    <t>Aşağıdakilerden hangisi masada oturmak için kullandığınız bir mobilya türüdür?</t>
  </si>
  <si>
    <t>Buzdolabı</t>
  </si>
  <si>
    <t>Sandalye</t>
  </si>
  <si>
    <t>Bisiklet</t>
  </si>
  <si>
    <t>Tost Makinesi</t>
  </si>
  <si>
    <t xml:space="preserve">Cinsiyetiniz nedir? </t>
  </si>
  <si>
    <t>Erkek</t>
  </si>
  <si>
    <t>Kadın</t>
  </si>
  <si>
    <t>İkili cinsiyet sistemine uymayan ve üçüncü cinsiyet olarak tanımlanan bireyler</t>
  </si>
  <si>
    <t>Söylememeyi tercih ederim</t>
  </si>
  <si>
    <t>Kaç yaşındasınız?</t>
  </si>
  <si>
    <t>Aldığınız en yüksek eğitim seviyesi nedir?</t>
  </si>
  <si>
    <t>Örgün eğitim yok (0 yıl)</t>
  </si>
  <si>
    <t>İlköğretim (7 yıldan az)</t>
  </si>
  <si>
    <t>Alt orta öğretim (7-10 yıl)</t>
  </si>
  <si>
    <t>Üst orta öğretim (10-13 yıl)</t>
  </si>
  <si>
    <t>Yükseköğretim (13+ yıl, örneğin üniversite veya yüksekokul)</t>
  </si>
  <si>
    <t>O sırada yasal oy verme yaşının altındaysanız, lütfen aksi halde ne yapmış olacağınızı seçiniz. Bu ankete verilen cevapların anonim olduğunu hatırlatmak isteriz.</t>
  </si>
  <si>
    <t>Diğer nedenler (lütfen belirtin).</t>
  </si>
  <si>
    <t>Oy kullanmadım.</t>
  </si>
  <si>
    <t>Cevap vermemeyi tercih ediyorum</t>
  </si>
  <si>
    <t>Teşekkür ederiz. Şimdi yeni bir konuyla ilgili yeni bir dizi soruya geçeceğiz.</t>
  </si>
  <si>
    <t>Uluslararası kuruluşlar ve hükümetler kısa bir süre önce dünyanın en varlıklı bireylerini hedef alan koordineli bir vergi önerisinde bulundu. Bu vergi, serveti 1 milyar ABD dolarını aşanların ya da dünyanın en zengin yaklaşık 3000 kişisinin her yıl servetlerinin en az %2'sini vergi olarak ödemelerini gerektirecektir.</t>
  </si>
  <si>
    <t>Bu politikayı destekliyor musunuz yoksa buna karşı mı çıkıyorsunuz?</t>
  </si>
  <si>
    <t>Kesinlikle destekliyorum</t>
  </si>
  <si>
    <t>Kısmen destekliyorum</t>
  </si>
  <si>
    <t>Ne destekliyorum ne de karşı çıkıyorum</t>
  </si>
  <si>
    <t>Kısmen karşı çıkıyorum</t>
  </si>
  <si>
    <t>Kesinlikle karşı çıkıyorum</t>
  </si>
  <si>
    <t>Anlamıyorum</t>
  </si>
  <si>
    <t>Aşağıdaki ifadeye ne ölçüde katılıyor veya katılmıyorsunuz?</t>
  </si>
  <si>
    <t>Küresel olarak koordine edilen bir milyarder vergisi ekonomik adaleti geliştirecektir.</t>
  </si>
  <si>
    <t>Küresel olarak koordine edilen bir milyarder vergisi toplum içindeki en varlıklı kesimin gücünü azaltacaktır.</t>
  </si>
  <si>
    <t>Küresel olarak koordine edilen bir milyarder vergisi ulusal özerkliği zayıflatacaktır.</t>
  </si>
  <si>
    <t>Küresel olarak koordine edilen bir milyarder vergisi ekonomiyi daha az verimli hâle getirecektir.</t>
  </si>
  <si>
    <t>Kesinlikle katılmıyorum</t>
  </si>
  <si>
    <t>Kısmen katılmıyorum</t>
  </si>
  <si>
    <t>Ne katılıyorum ne de katılmıyorum</t>
  </si>
  <si>
    <t>Kısmen katılıyorum</t>
  </si>
  <si>
    <t>Kesinlikle katılıyorum</t>
  </si>
  <si>
    <t>Sizi küçük bir ihtimal de olsa $100 kazanabileceğiniz bir piyangoya dâhil ediyoruz. Potansiyel kazancınızın bir kısmını (veya tamamını) küresel olarak koordine edilen milyarder vergisinin lehinde veya aleyhinde olan bir savunuculuk grubuna fon sağlamaya yardımcı olmak için kullanmayı seçebilirsiniz. Bağışlamadığınız herhangi bir miktar size aktarılacaktır.</t>
  </si>
  <si>
    <t>Lütfen potansiyel kazancınızın herhangi birini küresel olarak koordine edilen milyarder vergisini destekleyen veya buna karşı çıkan bir savunuculuk grubuna bağışlamak isteyip istemediğinizi belirtin.</t>
  </si>
  <si>
    <t>$100 tutarın ne kadarını küresel olarak koordine edilen milyarder vergisine &lt;b&gt;karşı çıkan&lt;\/b&gt; bir savunuculuk grubuna bağışlamak için istekli olursunuz?</t>
  </si>
  <si>
    <t>Kazancımdan herhangi bir miktar bağışlamak istemiyorum ($0)</t>
  </si>
  <si>
    <t>Kazancımın tamamını bağışlamak istiyorum ($100)</t>
  </si>
  <si>
    <t>Savunuculuk grubuna bağış ($)</t>
  </si>
  <si>
    <t>Vergiyi destekleyen ve vergiye karşı çıkan olmak üzere iki dilekçe hazırladık ve sizi, tercih ettiğiniz herhangi bir baş harfi kullanarak bu dilekçelerden birini imzalamaya davet ediyoruz. İmzalama tamamen gönüllülük esasına dayalıdır ancak imzalamayı tercih ederseniz dilekçenin içeriğini dikkatlice okumanızı rica ederiz. Hem destekleyen hem de karşı çıkan imzaların toplam sayısı basınla paylaşılacaktır. Dilerseniz desteğinizi veya karşıtlığınızı ifade eden kısa bir mesaj da yazabilirsiniz; seçilen bazı yanıtlar medya ile paylaşılacaktır.</t>
  </si>
  <si>
    <t>Bir dilekçe imzalamak istiyor musunuz?</t>
  </si>
  <si>
    <t>Küresel Düzeyde Koordine Edilen Milyarder Vergisine Karşı Dilekçe</t>
  </si>
  <si>
    <t>Vergi önerisinin detayları:</t>
  </si>
  <si>
    <t>Her ülke, kendi yetki alanı içinde bu verginin tahsilinden ve uygulanmasından sorumlu olacak; net serveti $1 milyar doların üzerinde olan vatandaşlarının her yıl en az %2 katkı sağlamasını temin edecektir. Bu sistem kapsamında toplanan vergi gelirleri, her bir ülkenin kendi içinde kalacaktır. Verginin koordinasyonu ise ilave yasal çerçeveler, izleme sistemleri ve sınır ötesi uygulama protokolleri gerektirecektir.</t>
  </si>
  <si>
    <t>Biz, aşağıda imzası bulunanlar, önerilen küresel olarak koordine edilen milyarder vergisine karşı olduğumuzu beyan ederiz.</t>
  </si>
  <si>
    <t>Biz, aşağıda imzası bulunanlar, önerilen küresel olarak koordine edilen milyarder vergisini desteklediğimizi beyan ederiz.</t>
  </si>
  <si>
    <t>Dilekçeyi imzalamak istiyorsanız lütfen imzalamak için kullanmak istediğiniz baş harfleri yazınız (örneğin "AN"). Dilediğiniz herhangi bir baş harfi kullanabilirsiniz.</t>
  </si>
  <si>
    <t>Dilekçeyi imzalarsanız bu politikaya neden karşı olduğunuzu açıklayan kişisel bir mesaj ekleme fırsatınız olacaktır.</t>
  </si>
  <si>
    <t>Dilekçeyi imzalamak istemiyorsanız metin kutusuna hiçbir şey yazmadan bir sonraki soruya geçiniz.</t>
  </si>
  <si>
    <t>Dilerseniz aşağıya küresel olarak koordine edilen milyarder vergisine karşı olduğunuzu belirten bir mesaj yazabilirsiniz.</t>
  </si>
  <si>
    <t>Ülkenizdeki büyük bir gazeteye göndereceğimiz yazıya eklenecek mesajlardan bazılarını seçeceğiz.</t>
  </si>
  <si>
    <t>Dilekçeyi imzalarsanız bu politikayı neden desteklediğinizi açıklayan kişisel bir mesaj ekleme fırsatınız olacaktır.</t>
  </si>
  <si>
    <t>Dilerseniz aşağıya küresel olarak koordine edilen milyarder vergisini destekleyen bir mesaj yazabilirsiniz.</t>
  </si>
  <si>
    <t>Aşağıdakilerden hangisi sizi en iyi tanımlar:</t>
  </si>
  <si>
    <t>Ülkeler</t>
  </si>
  <si>
    <t>Daha fazla bilgi</t>
  </si>
  <si>
    <t>Toplam 44.977 kişi aşağıdaki 40 ülkede ankete katıldı: Arjantin, Avustralya, Avusturya, Brezilya, Kanada, Çin, Kolombiya, Çek Cumhuriyeti, Finlandiya, Fransa, Almanya, Yunanistan, Macaristan, Hindistan, Endonezya, İrlanda, İtalya, Japonya, Malezya, Meksika, Hollanda, Yeni Zelanda, Norveç, Pakistan, Filipinler, Polonya, Portekiz, Romanya, Slovakya, Güney Afrika, Güney Kore, İspanya, İsveç, İsviçre, Tayvan, Tayland, Türkiye, Birleşik Krallık, Amerika Birleşik Devletleri ve Vietnam.</t>
  </si>
  <si>
    <t>Küresel olarak koordine edilen milyarder vergisini destekleyenlerin oranı sizce ne kadardır?</t>
  </si>
  <si>
    <t>Destek (%)</t>
  </si>
  <si>
    <t>Sizce bu 40 ülkenin kaçında katılımcıların çoğunluğu küresel olarak koordine edilen milyarder vergisini destekliyor?</t>
  </si>
  <si>
    <t>40 ülke genelinde katılımcılar 164 siyasi partiden geldi.</t>
  </si>
  <si>
    <t>Bu siyasi partilerden kaçı sizce katılımcıların çoğunluğu küresel milyarder vergisini destekliyor?</t>
  </si>
  <si>
    <t>Siyasi partiler</t>
  </si>
  <si>
    <t>Yanıtınız için teşekkür ederiz. Bilginiz olması açısından doğru yanıtlar aşağıdadır:</t>
  </si>
  <si>
    <t>Lütfen, bu verginin önümüzdeki 10 yıl içinde küresel olarak uygulanma olasılığını ne kadar yüksek gördüğünüzü belirtin.</t>
  </si>
  <si>
    <t>%0-20 (çok düşük ihtimal)</t>
  </si>
  <si>
    <t>%21-40 (düşük ihtimal)</t>
  </si>
  <si>
    <t>%61-80 (yüksek ihtimal)</t>
  </si>
  <si>
    <t>%81-100 (çok yüksek ihtimal)</t>
  </si>
  <si>
    <t>Sizden, çevrim içi iş gücü piyasası aracılığıyla işe alınan dört kişi için gerçek sonuçları olan bir karar vermenizi istiyoruz. Bu dört kişiden her biri, bireysel bir iş görevini tamamlamak için $10 kazanmıştır.</t>
  </si>
  <si>
    <t>Her birey, kazançlarının bir kısmını veya tamamını ortak bir fona katkı olarak verebilir:</t>
  </si>
  <si>
    <t>Ortak fona yapılan katkılar %50 artırılır (1,5 ile çarpılır) ve sonra dört birey arasında eşit olarak paylaştırılır.</t>
  </si>
  <si>
    <t>Her bireyin geliri, ortak fondan aldığı pay ve katkı yapmadığı kazançların toplamından oluşur.</t>
  </si>
  <si>
    <t>Dört bireyin toplam geliri, her birinin tüm kazançlarını ortak fona katkı olarak verirlerse en yüksek olur. Ancak bir bireyin geliri, o birey hiç katkı yapmadığında ve diğer üç birey tüm kazançlarını katkı olarak verdiklerinde en yüksek olur.</t>
  </si>
  <si>
    <t>Evet, metni dikkatlice okuduğumu onaylıyorum</t>
  </si>
  <si>
    <t>Dört bireyden her birine bağımsız ve anonim olarak kazançlarının ne kadarını ortak fona katkı olarak vereceklerini sorduğumuzda:</t>
  </si>
  <si>
    <t>İki birey, diğer bireylerin ne kadar katkı vereceğine bakmaksızın tüm kazançlarını katkı olarak vermeyi seçecek.</t>
  </si>
  <si>
    <t>İki birey ise diğer bireylerin ne kadar katkı vereceğine bakmaksızın hiçbir kazançlarını katkı olarak vermemeyi seçecek.</t>
  </si>
  <si>
    <t>Sizden, dört bireyin ortak fona ne kadar katkıda bulunacaklarını seçme özgürlüğüne mi sahip olmaları gerektiğine yoksa her birinin tüm kazançlarına katkıda bulunmaları mı gerektiğine karar vermenizi isteyeceğiz. Aşağıdaki iki alternatif arasında seçim yapmalısınız:</t>
  </si>
  <si>
    <t>Dört birey kazançlarının ne kadarını ortak fona yatıracaklarını seçmekte özgürdür. Bu durumda iki kişinin her biri kazancının tamamını ($10) ortak fona yatırır ve diğer iki kişi hiçbir şey yatırmaz ($0).</t>
  </si>
  <si>
    <t>Dört birey kazançlarının ne kadarını ortak fona yatıracaklarını seçmekte özgür değildir. Bu durumda dört bireyin her birinin tüm kazançlarını ($10) ortak fona yatırması gerekmektedir.</t>
  </si>
  <si>
    <t>Kararınızı vermeden önce bir sonraki ekranda iki alternatifin her birinde ne olacağı daha ayrıntılı olarak açıklanacaktır.</t>
  </si>
  <si>
    <t>Bu bölümde iki alternatifin her birinde ne olacağını daha ayrıntılı olarak açıklıyoruz.</t>
  </si>
  <si>
    <t>Seçme özgürlüğü</t>
  </si>
  <si>
    <t>Bu dört bireyden her biri kazançlarının ne kadarını ortak fona aktaracaklarını seçmekte özgür bırakılırsa sonuç şöyle olacaktır:</t>
  </si>
  <si>
    <t xml:space="preserve">Sadece iki kişi için zorunlu katkı payı </t>
  </si>
  <si>
    <t>Dört bireyin her birinin tüm kazançlarını ortak fona yatırmaları istenirse sonuç şöyle olacaktır:</t>
  </si>
  <si>
    <t>Dört bireyin her biri $15 gelir elde eder.</t>
  </si>
  <si>
    <t>Siz ve diğer 99 katılımcı dört kişi için bu kararı vereceksiniz. 100 karardan biri rastgele seçilecek ve uygulanacaktır.</t>
  </si>
  <si>
    <t>Şimdi sizden bu dört kişi için bir karar vermenizi istiyoruz. Lütfen kararınızı işaretleyin:</t>
  </si>
  <si>
    <t xml:space="preserve">Dört bireyin her birine bağımsız ve anonim olarak kazançlarının ne kadarını ortak fona aktaracaklarını seçme özgürlüğüne sahip olmaları durumunda ne yapacaklarını sorduk. </t>
  </si>
  <si>
    <t>Sizden, dört bireyin ortak fona ne kadar katkıda bulunacaklarını seçme özgürlüğüne mi sahip olmaları gerektiğine yoksa her birinin kazançlarının $5 tutarını katkıda bulunmaları mı gerektiğine karar vermenizi isteyeceğiz. Aşağıdaki iki alternatif arasında seçim yapmalısınız:</t>
  </si>
  <si>
    <t xml:space="preserve">Dört birey, kazançlarından ortak fona ne kadar katkıda bulunacaklarını seçmekte özgürdür. Bu durumda iki kişinin her biri kazancının tamamını ($10) ortak fona yatırır ve iki kişi de hiçbir katkıda bulunmaz ($0). </t>
  </si>
  <si>
    <t>Her birey kazancının ne kadarını ortak fona yatıracağını seçmekte özgür bırakılırsa sonuç şöyle olacaktır:</t>
  </si>
  <si>
    <t>Dört bireyin her birinin kazançlarının $5 tutarını ortak fona yatırması gerekiyorsa sonuç şöyle olacaktır:</t>
  </si>
  <si>
    <t>Dört birey, kazançlarından ortak fona ne kadar katkıda bulunacaklarını seçmekte özgür değildir. Bu durumda dört bireyin her birinin kazançlarından $5 tutarında katkıda bulunması gerekmektedir.</t>
  </si>
  <si>
    <t xml:space="preserve">Diğer bireylerin ne kadar katkıda bulunmayı seçtiğine bakılmaksızın dört birey de kazançlarından hiçbir katkıda bulunmamayı seçecektir. </t>
  </si>
  <si>
    <t xml:space="preserve">Dört birey kazançlarının ne kadarını ortak fona yatıracaklarını seçmekte özgürdür. Bu durumda dört bireyin her biri hiçbir katkıda bulunmaz ($0). </t>
  </si>
  <si>
    <t xml:space="preserve">Dört birey, kazançlarından ortak fona ne kadar katkıda bulunacaklarını seçmekte özgür değildir. Bu durumda dört bireyin her birinin tüm kazançlarını ($10) ortak fona yatırması gerekmektedir. </t>
  </si>
  <si>
    <t>Burada her iki alternatif altında neler olacağını daha ayrıntılı olarak açıklayacağız.  </t>
  </si>
  <si>
    <t>Dört kişinin her biri $10 gelir elde eder.</t>
  </si>
  <si>
    <t>Açıklama: Her birey kazancının $10 tutarını elinde tutar ancak ortak fondan hiçbir şey almaz ve böylece her biri $10 tutara sahip olur.</t>
  </si>
  <si>
    <t>Açıklama: Her birey $10 katkıda bulunur ve kazancı kalmaz ancak ortak fonun dörtte biri olan $15 tutarını alır ve böylece her biri $15 tutara sahip olur.</t>
  </si>
  <si>
    <t>&lt;b&gt;Seçim özgürlüğü:&lt;\/b&gt; Dört birey, kazançlarının ne kadarını ortak fona aktaracaklarını seçmekte özgürdür. Bu durumda dört bireyin her biri hiçbir katkıda bulunmaz (0$).</t>
  </si>
  <si>
    <t>Diğer bireylerin ne kadar katkıda bulunmayı seçtiğine bakılmaksızın dört birey de kazançlarından herhangi bir katkıda bulunmamayı seçecektir.</t>
  </si>
  <si>
    <t>Açıklama: Her birey kazancının $10 tutarını elinde tutar ancak ortak fondan hiçbir şey almaz ve böylece her biri $10 tutara sahip olur. </t>
  </si>
  <si>
    <t xml:space="preserve">Dört bireyin her birinin kazançlarından $5 katkıda bulunması istenirse sonuç şöyle olacaktır: </t>
  </si>
  <si>
    <t>Dört bireyden ikisinin tüm kazançlarını ($10) ortak fona yatırması ve iki bireyin de hiçbir katkıda bulunmaması ($0). Hangi iki bireyin tüm kazançlarına katkıda bulunması gerektiği ve hangi iki bireyin hiçbir katkıda bulunmaması gerektiği rastgele bir çekilişle belirlenir.</t>
  </si>
  <si>
    <t>Dört bireyin her birinin tüm kazançlarına ($10) katkıda bulunması gerekmektedir.</t>
  </si>
  <si>
    <t>Tüm bireyler için gerekli katkı payı</t>
  </si>
  <si>
    <t>İki birey kazançlarının tamamını ortak fona katkı olarak vermek zorundaysa ve diğer iki birey hiçbir katkıda bulunmak zorunda değilse sonuç şu şekilde olacaktır:</t>
  </si>
  <si>
    <t>Zorunlu katkı</t>
  </si>
  <si>
    <t>Dört bireyin her biri kazançlarının tamamını ortak fona katkı olarak vermek zorundaysa sonuç şu şekilde olacaktır: &lt;br&gt;&lt;b&gt;-&amp;nbsp; Dört bireyin her biri $15 gelir elde eder.</t>
  </si>
  <si>
    <t>Açıklama: Her biri $10 katkıda bulunur ve hiç kazançları kalmaz ancak $15 tutarındaki ortak fondan dörtte bir alırlar ve böylece her biri $15 gelir elde eder.</t>
  </si>
  <si>
    <t>Şimdi sizden, bu dört birey için karar verme yetkisi size ait olsaydı hangi alternatifi seçmiş olacağınızı belirtmeniz istenmektedir:</t>
  </si>
  <si>
    <t>&lt;b&gt;Sadece iki birey için zorunlu katkı:&lt;\/b&gt; Dört bireyden ikisi, kazançlarının tamamını ($10) ortak fona katkı olarak vermek zorundadır; diğer ikisi ise katkı yapmak zorunda değildir ($0). Hangi iki bireyin katkı yapacağı ve hangilerinin yapmayacağı rastgele bir çekilişle belirlenir.</t>
  </si>
  <si>
    <t>&lt;b&gt;Tüm bireyler için zorunlu katkı:&lt;\/b&gt; Dört bireyin her biri kazançlarının tamamını ($10) ortak fona katkı olarak vermek zorundadır.</t>
  </si>
  <si>
    <t>Bu seçimi neden yaptığınıza dair kısa bir açıklama yapabilir misiniz?</t>
  </si>
  <si>
    <t>Aşağıdaki ifadelere ne ölçüde katılıyorsunuz?</t>
  </si>
  <si>
    <t>Hükümet vergi gelirlerini herkesin yararına olan kamu mallarını finanse etmek için kullanmalıdır.</t>
  </si>
  <si>
    <t>Seçme özgürlüğü toplumdaki en önemli değerdir.</t>
  </si>
  <si>
    <t>Bazen insanlar kendileri katkıda bulunmadan başkaları tarafından finanse edilen veya sağlanan şeylerden yararlanırlar. Sizce bunun temel nedeni nedir?</t>
  </si>
  <si>
    <t>Katkıda bulunmak için gerekli kaynaklardan yoksundurlar.</t>
  </si>
  <si>
    <t>Kendi faydalarını maksimize etmek için bencilce davranırlar</t>
  </si>
  <si>
    <t>Diğer pek çok kişinin de katkıda bulunmadığına inanırlar.</t>
  </si>
  <si>
    <t>Diğer</t>
  </si>
  <si>
    <t>Lütfen aşağıdaki senaryonun gerçekleştiğini hayal edin:</t>
  </si>
  <si>
    <t>Yeni adayla daha önce çalışmış bir arkadaşınızla konuştuğunuzda bu liderin çok &lt;u&gt;ahlaksız&lt;\/u&gt; biri olarak bilindiğini öğreniyorsunuz. Özellikle dürüstlük, adalet ve güvenilirlik açısından arkadaşınız bu liderin genel ahlaki karakterini benzer kuruluşlardaki mevcut liderler arasında &lt;u&gt;en alt %20&lt;\/u&gt;'ye yerleştirecektir.</t>
  </si>
  <si>
    <t>Yeni adayla daha önce çalışmış bir arkadaşınızla konuştuğunuzda bu liderin çok &lt;u&gt;ahlaklı&lt;\/u&gt; bir kişi olarak bilindiğini öğreniyorsunuz. Özellikle dürüstlük, adalet ve güvenilirlik açısından arkadaşınız bu liderin genel ahlaki karakterini benzer kuruluşlardaki mevcut liderler arasında &lt;u&gt;en üst %20&lt;\/u&gt;'ye yerleştirecektir.&lt;\/div&gt;</t>
  </si>
  <si>
    <t>Yeni adayla daha önce çalışmış bir arkadaşınızla konuştuğunuzda bu liderin çok &lt;u&gt;yetersiz&lt;\/u&gt; bir kişi olarak bilindiğini öğreniyorsunuz. Özellikle bilgi, zekâ ve verimlilik açısından arkadaşınız bu liderin genel yetkinliğini benzer kuruluşlardaki mevcut liderlerin &lt;u&gt;en alt %20'sine&lt;\/u&gt; yerleştirecektir.</t>
  </si>
  <si>
    <t>Yeni adayla daha önce çalışmış bir arkadaşınızla konuştuğunuzda bu liderin çok &lt;u&gt;yetkin&lt;\/u&gt; bir kişi olarak bilindiğini öğreniyorsunuz. Özellikle bilgi, zekâ ve verimlilik açısından arkadaşınız bu liderin genel yetkinliğini benzer kuruluşlardaki mevcut liderlerin &lt;u&gt;en üst %20'sine&lt;\/u&gt; yerleştirecektir.</t>
  </si>
  <si>
    <t>Arkadaşınızın güvenilir bir referans kaynağı olduğunu düşünüyorsunuz.</t>
  </si>
  <si>
    <t>Yukarıdaki metni okuduğunuzda:</t>
  </si>
  <si>
    <t>Bu senaryo ile ilgili birkaç soruyu yanıtlamak için lütfen bir sonraki ekrana geçin.</t>
  </si>
  <si>
    <t>Az önce okuduğunuz iş yeri senaryosunda kuruluşunuzda yeni bir liderlik pozisyonu için aday olan bir kişiyi tanımladık.</t>
  </si>
  <si>
    <t>Bu kişi nasıl tarif edilmişti?</t>
  </si>
  <si>
    <t>Çok ahlaklı bir insan</t>
  </si>
  <si>
    <t>Çok ahlaksız bir insan</t>
  </si>
  <si>
    <t>Bu özel senaryoda:</t>
  </si>
  <si>
    <t>Yönetim kurulu bu yeni lideri işe almaya karar verirse bu konuda ne hissedersiniz?</t>
  </si>
  <si>
    <t>Kendimi şöyle hissederim:</t>
  </si>
  <si>
    <t>İş yerinde eskisinden daha az mutlu hissederim</t>
  </si>
  <si>
    <t>Hislerimde hiçbir fark olmaz</t>
  </si>
  <si>
    <t>İş yerinde eskisinden daha mutlu hissederim</t>
  </si>
  <si>
    <t>Genel olarak işverenime olan güvenim şöyle etkilenir:</t>
  </si>
  <si>
    <t>İşverenime öncekinden daha az güvenirim</t>
  </si>
  <si>
    <t>İşverenime eskisinden daha fazla güvenirim</t>
  </si>
  <si>
    <t>Kuruluşunuz en yakın amiriniz gibi kötü bir lideri işe ALMAYACAĞINI garanti edebilseydi maaşınızda %5'lik bir artışı feda etmeye istekli olur muydunuz?</t>
  </si>
  <si>
    <t>Maaş artışım konusunda fedakaârlık etmezdim</t>
  </si>
  <si>
    <t>Maaş artışım konusunda fedakârlık yaparım</t>
  </si>
  <si>
    <t>Kuruluşunuz en yakın amiriniz gibi iyi bir lideri işe alacağını garanti edebilseydi maaşınızda %5'lik bir artışı feda etmeye razı olur muydunuz?</t>
  </si>
  <si>
    <t>Çok yetkin bir kişi</t>
  </si>
  <si>
    <t>Çok yetersiz bir kişi</t>
  </si>
  <si>
    <t>İnsanlar siyasi görüş ve tutumlardaki farklılıkları tanımlamak istediklerinde genellikle “sol” ve “sağ” terimlerini kullanırlar.</t>
  </si>
  <si>
    <t>Genel olarak kendi siyasi görüşlerinizi soldan sağa doğru böyle bir ölçekte nereye yerleştirirsiniz?</t>
  </si>
  <si>
    <t>En sol</t>
  </si>
  <si>
    <t>Orta</t>
  </si>
  <si>
    <t>En sağ</t>
  </si>
  <si>
    <t>Genel olarak siyasetle ne kadar ilgileniyorsunuz?</t>
  </si>
  <si>
    <t>Hiç ilgilenmiyorum</t>
  </si>
  <si>
    <t>Kısmen ilgileniyorum</t>
  </si>
  <si>
    <t>Çok ilgileniyorum</t>
  </si>
  <si>
    <t>Genel olarak &lt;em&gt;siyasi görüşlerinizi&lt;\/em&gt; sosyal medyada ne sıklıkla paylaşıyorsunuz?</t>
  </si>
  <si>
    <t>Asla</t>
  </si>
  <si>
    <t>Neredeyse hiç</t>
  </si>
  <si>
    <t>Nadiren</t>
  </si>
  <si>
    <t>Bazen</t>
  </si>
  <si>
    <t>Sık sık</t>
  </si>
  <si>
    <t>Çok sık</t>
  </si>
  <si>
    <t>Her zaman</t>
  </si>
  <si>
    <t>Genel olarak aşağıdaki ifadelere ne ölçüde katılıyor veya katılmıyorsunuz?</t>
  </si>
  <si>
    <t>Demokrasinin sorunları olabilir ancak diğer tüm hükümet biçimlerinden veya siyasi sistemlerden daha iyidir.</t>
  </si>
  <si>
    <t>Seçimlerle ve demokratik süreçlerle uğraşmak zorunda kalmadan işleri halledebilecek güçlü bir lidere sahip olmak ülkem için en iyisi olacaktır.</t>
  </si>
  <si>
    <t>İfade özgürlüğünü korumak ile yanlış bilginin yayılmasını önlemek arasında bir seçim yapmanız gerekirse sizin için hangisi daha önemli? "Yanlış bilgilendirme" ile yanlış, hatalı veya yanıltıcı bilgileri kastediyoruz.</t>
  </si>
  <si>
    <t>İfade özgürlüğü</t>
  </si>
  <si>
    <t>Yanlış bilginin yayılmasını önleme</t>
  </si>
  <si>
    <t>Açıklama (lütfen dikkatlice okuyunuz):</t>
  </si>
  <si>
    <t>Başka bir katılımcıyla eşleştirildiniz.</t>
  </si>
  <si>
    <t>Size $800 verilmiştir. Diğer katılımcıya $800 verilmiştir.</t>
  </si>
  <si>
    <t>Diğer katılımcı size kendi miktarından ($800) &lt;b&gt;$0, $100 ya da $200&lt;\/b&gt; gönderme seçeneğine sahiptir. Kararlarını verdikten sonra sizin &lt;b&gt;onlardan $600 alıp kendinize fazladan $100 alma&lt;\/b&gt; fırsatınız olacağını biliyorlar.</t>
  </si>
  <si>
    <t>Bu $600 tutarı $100 almak için kabul edip etmeyeceğinizle ilgileniyoruz. Kararınız ne olursa olsun mevcut $800 tutar ve diğer katılımcının gönderdiği miktar ($0, $100 veya $200) sizde kalacaktır.</t>
  </si>
  <si>
    <t>Bu $600 tutarı $100 almak için kabul edip etmeyeceğinizle ilgileniyoruz. Kararınız ne olursa olsun mevcut $600 tutarınız ve diğer katılımcının gönderdiği miktar ($0, $100 veya $200) sizde kalacaktır.</t>
  </si>
  <si>
    <t>Diğer katılımcının kararını henüz bilmediğimiz için lütfen gönderebilecekleri her olası miktar için kararınızı belirtin. Seçilmeniz durumunda diğer katılımcının seçimine karşılık gelecek kararınız uygulanacaktır. Seçimleriniz tamamen anonimdir ve bu katılımcıyla tekrar etkileşime girmeyeceksiniz.</t>
  </si>
  <si>
    <t>Diğer katılımcının &lt;b&gt;size $0 gönderdiğini varsayalım.&lt;\/b&gt; Fazladan $100 almak için ondan $600 alır mıydınız?</t>
  </si>
  <si>
    <t>Her şeyi olduğu gibi bırakıyorum (Siz: $800, Onlar: $800).</t>
  </si>
  <si>
    <t>Fazladan $100 almak için $600 alırım (Siz: $900, Onlar: $200).</t>
  </si>
  <si>
    <t>Diğer katılımcının &lt;b&gt;size $100 gönderdiğini varsayalım.&lt;\/b&gt; Fazladan $100 almak için ondan $600 alır mıydınız?</t>
  </si>
  <si>
    <t>Her şeyi olduğu gibi bırakıyorum (Siz: $900, Onlar: $700).</t>
  </si>
  <si>
    <t>Fazladan $100 almak için $600 alıyorum (Siz: $1000, Onlar: $100).</t>
  </si>
  <si>
    <t>Diğer katılımcının &lt;b&gt;size $200 gönderdiğini varsayalım.&lt;\/b&gt; Fazladan $100 almak için ondan $600 alır mıydınız?</t>
  </si>
  <si>
    <t>Her şeyi olduğu gibi bırakıyorum (Siz: $1000, Onlar: $600).</t>
  </si>
  <si>
    <t>Fazladan $100 almak için $600 alıyorum (Siz: $1100, Onlar: $0).</t>
  </si>
  <si>
    <t>Size $600 verilmiştir. Diğer katılımcıya $1000 verilmiştir.</t>
  </si>
  <si>
    <t>Her şeyi olduğu gibi bırakıyorum (Siz: $600, Onlar: $1000).</t>
  </si>
  <si>
    <t>Fazladan $100 almak için $600 alırım (Siz: $700, Onlar: $400).</t>
  </si>
  <si>
    <t>Her şeyi olduğu gibi bırakıyorum (Siz: $700, Onlar: $900).</t>
  </si>
  <si>
    <t>Fazladan $100 almak için $600 alırım (Siz: $800, Onlar: $300).</t>
  </si>
  <si>
    <t>Başka bir kişi kaynaklarını paylaşmayı reddederse kızarım.</t>
  </si>
  <si>
    <t>Toplumsal adalet normlarını korumak benim için önemlidir.</t>
  </si>
  <si>
    <t>İnsanlar benden daha fazla kazandığında bazen kıskançlık hissederim.</t>
  </si>
  <si>
    <t>Çalışmamızın bu bölümünde sizden &lt;b&gt;ütopik bir toplum ya da dünya&lt;\/b&gt; hayal etmenizi istiyoruz.</t>
  </si>
  <si>
    <t>Ütopik bir toplum veya dünya, umut ettiğiniz veya dilediğiniz &lt;b&gt;hayal edilebilecek en iyi gelecektir&lt;\/b&gt;. Aşağıda verilen alanda lütfen ütopik bir toplumun veya dünyanın sizin için nasıl olacağını ve bu ütopik toplumu\/dünyayı hayal edebileceğiniz en iyi gelecek hâline neyin getireceğini tarif edin ve açıklayın.</t>
  </si>
  <si>
    <t>Distopik bir toplum veya dünya, dehşete düştüğünüz veya korktuğunuz &lt;b&gt;hayal edilebilecek en kötü gelecektir&lt;\/b&gt;. Lütfen aşağıda verilen alanda distopik bir toplumun veya dünyanın sizin için nasıl olacağını ve bu distopik toplumu\/dünyayı hayal edebileceğiniz en kötü gelecek hâline neyin getireceğini tarif edin ve açıklayın.</t>
  </si>
  <si>
    <t>Doğru ya da yanlış cevap YOKTUR: Sizin ütopik bir toplumun nasıl olacağına dair FİKİRLERİNİZLE ilgileniyoruz.</t>
  </si>
  <si>
    <t>Doğru ya da yanlış cevap YOKTUR: Sizin distopik bir toplumun nasıl olacağına dair FİKİRLERİNİZLE ilgileniyoruz.</t>
  </si>
  <si>
    <t>Lütfen bir anlığına durun ve devam etmeden önce &lt;b&gt;ütopyanızı tanımlamak için bir veya iki cümle yazın&lt;\/b&gt;.</t>
  </si>
  <si>
    <t>Lütfen bir anlığına durun ve devam etmeden önce &lt;b&gt;distopyanızı tanımlamak için bir veya iki cümle yazın&lt;\/b&gt;.</t>
  </si>
  <si>
    <t>Kendi eylemlerinizin böyle bir ütopyanın gerçekleşip gerçekleşmeyeceğini ne ölçüde etkileyebileceğini düşünüyorsunuz?</t>
  </si>
  <si>
    <t>Toplumdaki siyasi liderlerin böyle bir ütopyanın gerçekleşip gerçekleşmeyeceğini ne ölçüde etkileyebileceğini düşünüyorsunuz?</t>
  </si>
  <si>
    <t>Kendi eylemlerinizin böyle bir distopyanın gerçekleşip gerçekleşmeyeceğini ne ölçüde etkileyebileceğini düşünüyorsunuz?</t>
  </si>
  <si>
    <t>Toplumdaki siyasi liderlerin böyle bir distopyanın gerçekleşip gerçekleşmeyeceğini ne ölçüde etkileyebileceğini düşünüyorsunuz?</t>
  </si>
  <si>
    <t>Şu anda ideal toplumun neye benzeyebileceğine dair bir fikrim var.</t>
  </si>
  <si>
    <t>Şu anda ideal olarak nasıl bir dünyada yaşamak istediğimi düşünüyorum.</t>
  </si>
  <si>
    <t>Şu anda hayal edilebilecek en kötü toplumun neye benzeyebileceğine dair bir fikrim var.</t>
  </si>
  <si>
    <t>Ütopik toplumunuzu veya dünyanızı hayal ettiğiniz ve yazdığınız için teşekkür ederiz.</t>
  </si>
  <si>
    <t>Sizce böyle bir ütopyanın gerçekleşme ihtimali ne kadar?</t>
  </si>
  <si>
    <t>Distopik toplumunuzu veya dünyanızı hayal edip yazdığınız için teşekkür ederiz.</t>
  </si>
  <si>
    <t>Sizce böyle bir distopyanın gerçekleşmesi ne kadar olası?</t>
  </si>
  <si>
    <t>Aşağıdaki her bir ifadeye ne ölçüde katılıyorsunuz?</t>
  </si>
  <si>
    <t>Hiçbir şekilde katılmıyorum</t>
  </si>
  <si>
    <t>Belirli ölçüde katılıyorum</t>
  </si>
  <si>
    <t>Lütfen aşağıdaki birkaç soruya yanıt verin.</t>
  </si>
  <si>
    <t>Çok düşük bir ihtimal</t>
  </si>
  <si>
    <t>Çok büyük bir ihtimalle</t>
  </si>
  <si>
    <t>Şu anda en çok nasıl bir dünyada yaşamaktan hoşlanmayacağımı düşünüyorum.</t>
  </si>
  <si>
    <t>Bir önceki soruya yanıt verirken herhangi bir lider hakkında düşünmediyseniz lütfen kutuyu boş bırakın ve devam edin.</t>
  </si>
  <si>
    <t>Belirli bir lider hakkında düşündünüz mü? Düşündüyseniz lütfen aşağıdaki kutuya bu liderin adını yazın.</t>
  </si>
  <si>
    <t>Liderin adı:</t>
  </si>
  <si>
    <t xml:space="preserve">Anketi tamamladığınız için teşekkür ederiz! </t>
  </si>
  <si>
    <t xml:space="preserve">Anketin bütününe ilişkin herhangi bir geri bildiriminiz varsa lütfen buraya yazın. </t>
  </si>
  <si>
    <t>Hayır:</t>
  </si>
  <si>
    <t>Evet:</t>
  </si>
  <si>
    <t>Dikkat kontrolünü geçemediniz.</t>
  </si>
  <si>
    <t>Não deseja participar desta pesquisa.</t>
  </si>
  <si>
    <t>Nepřejete si zúčastnit se tohoto průzkumu.</t>
  </si>
  <si>
    <t>Et halua osallistua tähän kyselyyn.</t>
  </si>
  <si>
    <t>Vous ne souhaitez pas participer à cette enquête.</t>
  </si>
  <si>
    <t>Δεν επιθυμείτε να συμμετέχετε σε αυτήν την έρευνα.</t>
  </si>
  <si>
    <t>Sie möchten nicht an dieser Umfrage teilnehmen.</t>
  </si>
  <si>
    <t>Ön nem kíván részt venni ebben a felmérésben.</t>
  </si>
  <si>
    <t>आप इस सर्वेक्षण में भाग नहीं लेना चाहते।</t>
  </si>
  <si>
    <t>Anda tidak ingin berpartisipasi dalam survei ini.</t>
  </si>
  <si>
    <t>Non desidera partecipare a questo sondaggio.</t>
  </si>
  <si>
    <t>あなたはこのアンケートへの参加を希望されていません。</t>
  </si>
  <si>
    <t>Anda tidak mahu mengambil bahagian dalam tinjauan ini.</t>
  </si>
  <si>
    <t>U wenst niet deel te nemen aan deze enquête.</t>
  </si>
  <si>
    <t>Du ønsket ikke å delta i undersøkelsen.</t>
  </si>
  <si>
    <t>آپ اس سروے میں شرکت کے خواہشمند نہیں ہیں۔</t>
  </si>
  <si>
    <t>Ayaw mong lumahok sa survey na ito.</t>
  </si>
  <si>
    <t>Nie ma Pan(i) ochoty brać udziału w ankiecie.</t>
  </si>
  <si>
    <t>Nu doriți să participați la acest sondaj.</t>
  </si>
  <si>
    <t>Na tomto prieskume sa nechcete zúčastniť.</t>
  </si>
  <si>
    <t>U wil nie aan hierdie opname deelneem nie.</t>
  </si>
  <si>
    <t>이 설문조사에 참여하고 싶지 않다고 하셨습니다.</t>
  </si>
  <si>
    <t>Du vill inte delta i denna undersökning.</t>
  </si>
  <si>
    <t>您無意願參加本調查。</t>
  </si>
  <si>
    <t>คุณไม่ต้องการร่วมตอบแบบสำรวจนี้</t>
  </si>
  <si>
    <t>Bu ankete katılmak istemiyorsunuz.</t>
  </si>
  <si>
    <t>$100 ödülün bir kısmını, küresel olarak koordine edilen milyarder vergisine &lt;b&gt;karşı çıkan&lt;\/b&gt; bir savunuculuk grubuna bağışlamaya istekliyim.</t>
  </si>
  <si>
    <t>Die ander deelnemer het die keuse om vir jou óf &lt;b&gt;$0, $100 óf $200&lt;\/b&gt; van hul bedrag ($800) te stuur. Hulle weet dat jy na hul besluit die geleentheid sal hê om &lt;b&gt;$600 van hulle te neem om self 'n bykomende $100 te ontvang.&lt;\/b&gt;</t>
  </si>
  <si>
    <t>當您和一位曾與該候選人共事的朋友聊天時，您得知這位領導者是出了名&lt;u&gt;能幹&lt;\/u&gt;的人。具體來說，在知識、智慧和效率方面，您的朋友認為這位領導者的整體能力位於類似組織領導者中的&lt;u&gt;最佳 20%&lt;\/u&gt; 。</t>
  </si>
  <si>
    <t>&lt;b&gt;$100 tutarın tamamını kendime saklamayı&lt;\/b&gt; tercih ederim.</t>
  </si>
  <si>
    <t>$100 ödülün bir kısmını, küresel olarak koordine edilen milyarder vergisini &lt;b&gt;destekleyen&lt;\/b&gt; bir savunuculuk grubuna bağışlamaya istekliyim.</t>
  </si>
  <si>
    <t>$100 tutarın ne kadarını küresel olarak koordine edilen milyarder vergisini &lt;b&gt;destekleyen&lt;\/b&gt; bir savunuculuk grubuna bağışlamak için istekli olursunuz?</t>
  </si>
  <si>
    <t>Küresel düzeyde koordine edilen milyarder vergisini &lt;b&gt;destekleyen bir dilekçeyi okumak ve muhtemelen imzalamak&lt;\/b&gt; istiyorum.</t>
  </si>
  <si>
    <t>&lt;b&gt;Küresel düzeyde koordine edilen milyarder vergisiyle ilgili herhangi bir dilekçeyi imzalamak istemiyorum&lt;\/b&gt; (anketin bir sonraki bölümüne geçiniz).</t>
  </si>
  <si>
    <t>Küresel düzeyde koordine edilen milyarder vergisine &lt;b&gt;karşı çıkan bir dilekçeyi okumak ve muhtemelen imzalamak&lt;\/b&gt; istiyorum</t>
  </si>
  <si>
    <t>Küresel olarak koordine edilen milyarder vergisini &lt;b&gt;destekleyen&lt;\/b&gt; bir protestoya katılırım.</t>
  </si>
  <si>
    <t>Küresel olarak koordine edilen milyarder vergisiyle ilgili &lt;b&gt;bir protestoya katılmam&lt;\/b&gt;.</t>
  </si>
  <si>
    <t>Küresel olarak koordine edilen milyarder vergisine &lt;b&gt;karşı çıkan&lt;\/b&gt; bir protestoya katılırım.</t>
  </si>
  <si>
    <t>Bir siyasi partinin küresel olarak koordine edilen milyarder vergisini desteklemesi durumunda o partiye oy verme olasılığım &lt;b&gt;daha yüksek olur&lt;\/b&gt;.</t>
  </si>
  <si>
    <t>Bir siyasi partinin küresel olarak koordine edilen milyarder vergisine dair tutumu, &lt;b&gt;oyumu değiştirmez&lt;\/b&gt;.</t>
  </si>
  <si>
    <t>Bir siyasi partinin bu vergiyi desteklemesi durumunda o partiye oy verme olasılığım &lt;b&gt;daha düşük olurdu&lt;\/b&gt;.</t>
  </si>
  <si>
    <t>Küresel olarak koordine edilen milyarder vergisini &lt;b&gt;destekleyen&lt;\/b&gt; sosyal medya gönderilerini paylaşırım.</t>
  </si>
  <si>
    <t>Küresel olarak koordine edilen milyarder vergisiyle ilgili &lt;b&gt;sosyal medya gönderilerini paylaşmam&lt;\/b&gt;.</t>
  </si>
  <si>
    <t>Küresel olarak koordine edilen milyarder vergisine &lt;b&gt;karşı çıkan&lt;\/b&gt; sosyal medya gönderilerini paylaşırım.</t>
  </si>
  <si>
    <t>جب آپ ایک ایسے دوست سے بات کرتے ہیں جو ماضی میں نئے امیدوار کے ساتھ کام کر چکا ہو، تو آپ کو معلوم ہوتا ہے کہ اس رہنما کو انتہائی &lt;u&gt;غیر اخلاقی&lt;\/u&gt; شخصیت کے طور پر جانا جاتا ہے۔ خاص طور پر دیانت داری، انصاف اور قابل اعتبار ہونے کے لحاظ سے، آپ کا دوست اس رہنما کے عمومی اخلاقی معیار کو اسی نوعیت کی تنظیموں کے موجودہ رہنماؤں کے &lt;u&gt;نچلے %20&lt;\/u&gt; میں شمار کرے گا۔</t>
  </si>
  <si>
    <t>當您和一位曾與該候選人共事的朋友聊天時，您得知這位領導者是出了名&lt;u&gt;不道德&lt;\/u&gt;的人。具體來說，在誠實、公平和可信度方面，您的朋友認為這位領導者的整體道德感位於類似組織領導者中的&lt;u&gt;最差 20%&lt;\/u&gt; 。</t>
  </si>
  <si>
    <t>جب آپ ایک ایسے دوست سے بات کرتے ہیں جو ماضی میں نئے امیدوار کے ساتھ کام کر چکا ہو، تو آپ کو معلوم ہوتا ہے کہ اس رہنما کو انتہائی &lt;u&gt;اخلاقی&lt;\/u&gt; شخصیت کے طور پر جانا جاتا ہے۔ خاص طور پر دیانت داری، انصاف اور قابل اعتبار ہونے کے لحاظ سے، آپ کا دوست اس رہنما کے عمومی اخلاقی معیار کو اسی نوعیت کی تنظیموں کے موجودہ رہنماؤں کے &lt;u&gt;بالائی %20&lt;\/u&gt; میں شمار کرے گا۔&lt;\/div&gt;</t>
  </si>
  <si>
    <t>當您和一位曾與該候選人共事的朋友聊天時，您得知這位領導者是出了名&lt;u&gt;有道德&lt;\/u&gt;的人。具體來說，在誠實、公平與可信度方面，您的朋友認為這位領導者的整體道德感位於類似組織領導者中的&lt;u&gt;最佳 20%&lt;\/u&gt;。&lt;\/div&gt;</t>
  </si>
  <si>
    <t>جب آپ ایک ایسے دوست سے بات کرتے ہیں جو ماضی میں نئے امیدوار کے ساتھ کام کر چکا ہو، تو آپ کو معلوم ہوتا ہے کہ اس رہنما کو انتہائی &lt;u&gt;نااہل&lt;\/u&gt; شخصیت کے طور پر جانا جاتا ہے۔ خاص طور پر علم، ذہانت اور کارکردگی کے لحاظ سے، آپ کا دوست اس رہنما کی عمومی قابلیت کو اسی نوعیت کی تنظیموں کے موجودہ رہنماؤں کے &lt;u&gt;نچلے %20&lt;\/u&gt; میں شمار کرے گا۔</t>
  </si>
  <si>
    <t>當您與一位曾與該候選人共事的朋友聊天時，您得知這位領導者是出了名&lt;u&gt;無能&lt;\/u&gt;的人。具體來說，在知識、智慧和效率方面，您的朋友認為這位領導者的整體能力位於類似組織領導者中的&lt;u&gt;最差 20%&lt;\/u&gt; 。</t>
  </si>
  <si>
    <t>جب آپ ایک ایسے دوست سے بات کرتے ہیں جو ماضی میں نئے امیدوار کے ساتھ کام کر چکا ہو، تو آپ کو معلوم ہوتا ہے کہ اس رہنما کو انتہائی &lt;u&gt;قابل&lt;\/u&gt; شخصیت کے طور پر جانا جاتا ہے۔ خاص طور پر علم، ذہانت اور کارکردگی کے لحاظ سے، آپ کا دوست اس رہنما کی عمومی قابلیت کو اسی نوعیت کی تنظیموں کے موجودہ رہنماؤں کے &lt;u&gt;بالائی %20&lt;\/u&gt; میں شمار کرے گا۔</t>
  </si>
  <si>
    <t>دوسرے شرکت کنندہ کو یہ اختیار حاصل ہے کہ وہ آپ کو اپنی رقم (800$) میں سے &lt;b&gt;$0، $100، یا 200$&lt;\/b&gt; بھیجیں۔ انہیں معلوم ہے کہ ان کے فیصلے کے بعد، آپ کو &lt;b&gt;$600 ان سے لینے کا موقع ملے گا تاکہ آپ اضافی 100$ حاصل کر سکیں۔&lt;\/b&gt;</t>
  </si>
  <si>
    <t>دوسرے شرکت کنندہ کو یہ اختیار حاصل ہے کہ وہ آپ کو اپنی رقم (1000$) میں سے 0$، 100$، یا $200 بھیجیں۔ انہیں معلوم ہے کہ ان کے فیصلے کے بعد، آپ کو &lt;b&gt;$600 ان سے لینے کا موقع ملے گا تاکہ آپ اضافی 100$ حاصل کر سکیں۔&lt;\/b&gt;</t>
  </si>
  <si>
    <t>اس مطالعے کے اس حصے میں، ہم چاہتے ہیں کہ آپ ایک &lt;b&gt;مثالی معاشرے یا دنیا&lt;\/b&gt; کا تصور کریں۔</t>
  </si>
  <si>
    <t>مثالی معاشرہ یا دنیا &lt;b&gt;سب سے بہترین قابلِ تصور مستقبل&lt;\/b&gt; ہے جس کی آپ امید یا خواہش رکھتے ہیں۔ ذیل میں فراہم کردہ جگہ میں، براہ کرم بیان کریں اور وضاحت کریں کہ آپ کے لیے ایک مثالی معاشرہ یا دنیا کیسی ہو گی، اور کیا چیز اس مثالی معاشرے\/دنیا کو وہ بہترین مستقبل عطا کرے گی جس کا آپ تصور کر سکتے ہیں۔</t>
  </si>
  <si>
    <t>غیر مثالی معاشرہ یا دنیا &lt;b&gt;سب سے بدترین قابلِ تصور مستقبل&lt;\/b&gt; ہے جس سے آپ خوف محسوس کرتے ہیں یا ڈرتے ہیں۔ ذیل میں فراہم کردہ جگہ میں، براہ کرم بیان کریں اور وضاحت کریں کہ آپ کے لیے ایک غیر مثالی معاشرہ یا دنیا کیسی ہو گی، اور کیا چیز اس غیر مثالی معاشرے\/دنیا کو وہ بدترین مستقبل عطا کرے گی جس کا آپ تصور کر سکتے ہیں۔</t>
  </si>
  <si>
    <t>براہ کرم کچھ دیر توقف کرنے کو یقینی بنائیں، اور &lt;b&gt;اپنے مثالی معاشرے کو بیان کرنے کے لیے ایک یا دو جملے تحریر کریں&lt;\/b&gt;، پھر آگے بڑھیں۔</t>
  </si>
  <si>
    <t>براہ کرم کچھ دیر توقف کرنے کو یقینی بنائیں، اور &lt;b&gt;اپنے غیر مثالی معاشرے کو بیان کرنے کے لیے ایک یا دو جملے تحریر کریں&lt;\/b&gt;، پھر آگے بڑھیں۔</t>
  </si>
  <si>
    <t>اپنے مطالعے کے اس حصے میں، ہم چاہتے ہیں کہ آپ ایک &lt;b&gt;غیر مثالی معاشرے یا دنیا&lt;\/b&gt; کا تصور کریں۔</t>
  </si>
  <si>
    <t>वर्ष 2024 में करों से पहले आपकी कुल घरेलू आय क्या थी?</t>
  </si>
  <si>
    <t>Berapa total pendapatan rumah tangga Anda sebelum pajak pada tahun 2024?</t>
  </si>
  <si>
    <t>A quanto ammontava il reddito totale del Suo nucleo familiare al lordo delle imposte nel 2024?</t>
  </si>
  <si>
    <t>2024 年の世帯収入 (税引き前) を日本円でお答えください。</t>
  </si>
  <si>
    <t>Berapakah jumlah pendapatan isi rumah anda sebelum cukai pada tahun 2024?</t>
  </si>
  <si>
    <t>Hoeveel bedroeg uw totale gezinsinkomen in 2024 vóór belastingheffing?</t>
  </si>
  <si>
    <t>Hva var din totale husholdningsinntekt før skatt i 2024?</t>
  </si>
  <si>
    <t>ٹیکسز کی ادائیگی سے قبل 2024 میں آپ کے گھرانے کی کُل آمدن کتنی تھی؟</t>
  </si>
  <si>
    <t>Ano ang kabuuan mong kita ng sambahayan bago ang mga buwis sa 2024?</t>
  </si>
  <si>
    <t>Ile wynosił dochód Pani\/a gospodarstwa domowego przed odliczeniem podatku w 2024 roku?</t>
  </si>
  <si>
    <t>Care a fost venitul total al gospodăriei dvs. înainte de impozitare în 2024?</t>
  </si>
  <si>
    <t>Wat was u totale huishoudelike inkomste voor belasting in 2024?</t>
  </si>
  <si>
    <t>您的 2024 年家庭稅前總收入是多少？</t>
  </si>
  <si>
    <t>รายได้ของครัวเรือนก่อนหักภาษีในปี 2024 อยู่ที่เท่าใด</t>
  </si>
  <si>
    <t>2024'te vergi öncesi toplam hane geliriniz ne kadardı?</t>
  </si>
  <si>
    <t>Altri motivi (si prega di specificare).</t>
  </si>
  <si>
    <t>When answering our previous question about the extent to which political leaders in society can affect whether your dystopia will happen or not:</t>
  </si>
  <si>
    <t>Democratic Party for the People</t>
  </si>
  <si>
    <t>自由民主党</t>
  </si>
  <si>
    <t>国民民主党</t>
  </si>
  <si>
    <t>公明党 (保守新党)</t>
  </si>
  <si>
    <t>SOS Romania</t>
  </si>
  <si>
    <t>POT</t>
  </si>
  <si>
    <t>Vänligen ignorera ovanstående fråga och svara "Kylskåp" och "Brödrost".</t>
  </si>
  <si>
    <t>Resultaten av denna studie kommer att användas i akademisk forskning. Ingen personligt identifierbar information kommer att publiceras. Endast anonymiserade data kommer att offentliggöras, och data kan inte spåras tillbaka till dig.</t>
  </si>
  <si>
    <t>Icke-binär \/ tredje kön</t>
  </si>
  <si>
    <t>Föredrar att inte uppge</t>
  </si>
  <si>
    <t>Annan orsak (vänligen ange)</t>
  </si>
  <si>
    <t>Vad var hushållets sammanlagda inkomst före skatt år 2023?</t>
  </si>
  <si>
    <t>Le quito $600 para recibir $100 más (usted: $800, el otro participante: $300).</t>
  </si>
  <si>
    <t>Vui lòng bỏ qua câu hỏi trên và trả lời là "Tủ lạnh" và "Máy nướng bánh".</t>
  </si>
  <si>
    <t>Xin hãy đảm bảo rằng quý vị dành đủ thời gian để đọc và hiểu các câu hỏi.</t>
  </si>
  <si>
    <t>Tôi hiểu và muốn tham gia</t>
  </si>
  <si>
    <t>Tôi không muốn tham gia</t>
  </si>
  <si>
    <t>Kết thúc khảo sát</t>
  </si>
  <si>
    <t>Quý vị không chấp thuận tham gia khảo sát này.</t>
  </si>
  <si>
    <t>Vui lòng đóng khảo sát này</t>
  </si>
  <si>
    <t>Để đảm bảo rằng quý vị đọc kỹ thông tin được cung cấp, trước tiên chúng tôi muốn quý vị trả lời một câu hỏi đơn giản.</t>
  </si>
  <si>
    <t>Món đồ nội thất nào sau đây được sử dụng để ngồi ở bàn?</t>
  </si>
  <si>
    <t>Tủ lạnh</t>
  </si>
  <si>
    <t>Ghế</t>
  </si>
  <si>
    <t>Xe đạp</t>
  </si>
  <si>
    <t>Máy nướng bánh</t>
  </si>
  <si>
    <t>Giới tính của quý vị là gì?</t>
  </si>
  <si>
    <t>Nam</t>
  </si>
  <si>
    <t>Nữ</t>
  </si>
  <si>
    <t>Không muốn trả lời</t>
  </si>
  <si>
    <t>Quý vị bao nhiêu tuổi?</t>
  </si>
  <si>
    <t>Trình độ học vấn cao nhất của quý vị là gì?</t>
  </si>
  <si>
    <t>Giáo dục tiểu học (dưới 7 năm)</t>
  </si>
  <si>
    <t>Giáo dục trung học cơ sở (7 đến 10 năm)</t>
  </si>
  <si>
    <t>Giáo dục trung học phổ thông (10 đến 13 năm)</t>
  </si>
  <si>
    <t>Giáo dục bậc cao (từ 13 năm trở lên, ví dụ: đại học hoặc cao đẳng)</t>
  </si>
  <si>
    <t>Nếu tại thời điểm đó quý vị đang dưới độ tuổi hợp pháp để bầu cử, vui lòng chọn hành động khác mà quý vị có thể đã thực hiện. Xin nhắc lại với quý vị rằng câu trả lời cho khảo sát này được ẩn danh.</t>
  </si>
  <si>
    <t>Lý do khác (vui lòng nêu rõ).</t>
  </si>
  <si>
    <t>Tôi không bầu cử</t>
  </si>
  <si>
    <t>Tổng thu nhập trước thuế của hộ gia đình quý vị trong năm 2024 là bao nhiêu?</t>
  </si>
  <si>
    <t>Xin cảm ơn. Giờ chúng ta sẽ chuyển sang một bộ câu hỏi mới về một chủ đề mới.</t>
  </si>
  <si>
    <t>Quý vị ủng hộ hay phản đối chính sách này?</t>
  </si>
  <si>
    <t>Hoàn toàn ủng hộ</t>
  </si>
  <si>
    <t>Có phần ủng hộ</t>
  </si>
  <si>
    <t>Trung lập</t>
  </si>
  <si>
    <t>Có phần phản đối</t>
  </si>
  <si>
    <t>Hoàn toàn phản đối</t>
  </si>
  <si>
    <t>Một loại thuế phối hợp toàn cầu đối với tỷ phú sẽ cải thiện sự công bằng về kinh tế.</t>
  </si>
  <si>
    <t>Một loại thuế phối hợp toàn cầu đối với tỷ phú sẽ làm giảm quyền lực của những người giàu nhất trong xã hội.</t>
  </si>
  <si>
    <t>Một loại thuế phối hợp toàn cầu đối với tỷ phú sẽ làm suy yếu quyền tự chủ của quốc gia.</t>
  </si>
  <si>
    <t>Một loại thuế phối hợp toàn cầu đối với tỷ phú sẽ khiến nền kinh tế kém hiệu quả hơn.</t>
  </si>
  <si>
    <t>Hoàn toàn không đồng ý</t>
  </si>
  <si>
    <t>Hoàn toàn đồng ý</t>
  </si>
  <si>
    <t>Chúng tôi muốn biết liệu quý vị có sẵn lòng trả tiền để vận động ủng hộ hay phản đối loại thuế này hay không.</t>
  </si>
  <si>
    <t>Tôi muốn &lt;b&gt;giữ lại toàn bộ số tiền $100 cho mình.&lt;\/b&gt;</t>
  </si>
  <si>
    <t>Tôi sẵn sàng quyên góp một phần trong số $100 cho một nhóm vận động &lt;b&gt;ủng hộ&lt;\/b&gt; thuế phối hợp toàn cầu đối với tỷ phú.</t>
  </si>
  <si>
    <t>Tôi không muốn quyên góp bất kỳ phần nào trong số tiền giải thưởng của mình ($0)</t>
  </si>
  <si>
    <t>Tôi muốn quyên góp toàn bộ số tiền giải thưởng của mình ($100)</t>
  </si>
  <si>
    <t>Quyên góp cho nhóm vận động ($)</t>
  </si>
  <si>
    <t>Quý vị sẵn sàng quyên góp bao nhiêu trong số $100 cho nhóm vận động &lt;b&gt;ủng hộ&lt;\/b&gt; thuế phối hợp toàn cầu đối với tỷ phú?</t>
  </si>
  <si>
    <t>Chúng tôi đã chuẩn bị hai bản kiến ​​nghị - một ủng hộ và một phản đối thuế - và mời quý vị ký vào một bản kiến ​​nghị bằng bất kỳ chữ ký tắt nào quý vị muốn. Việc ký hoàn toàn là tự nguyện, nhưng nếu quý vị chọn ký, chúng tôi yêu cầu quý vị đọc kỹ nội dung bản kiến ​​nghị. Chúng tôi sẽ báo cáo tổng số chữ ký - cả ủng hộ và phản đối - cho giới truyền thông. Nếu muốn, quý vị cũng có thể viết một thông điệp ngắn bày tỏ sự ủng hộ hoặc phản đối của mình, các phản hồi được chọn sẽ được chia sẻ với giới truyền thông.</t>
  </si>
  <si>
    <t>Quý vị có muốn ký vào bản kiến ​​nghị không?</t>
  </si>
  <si>
    <t>Tôi muốn &lt;b&gt;đọc và có thể sẽ ký vào bản kiến ​​nghị ủng hộ&lt;\/b&gt; thuế phối hợp toàn cầu đối với tỷ phú.</t>
  </si>
  <si>
    <t>Tôi &lt;b&gt;không muốn ký vào bản kiến ​​nghị&lt;\/b&gt; liên quan đến thuế phối hợp toàn cầu đối với tỷ phú (chuyển sang phần tiếp theo của cuộc khảo sát).</t>
  </si>
  <si>
    <t>Tôi muốn &lt;b&gt;đọc và có thể sẽ ký vào bản kiến ​​nghị phản đối&lt;\/b&gt; thuế phối hợp toàn cầu đối với tỷ phú</t>
  </si>
  <si>
    <t>Bản Kiến Nghị Phản Đối Thuế Phối Hợp Toàn Cầu Đối Với Tỷ Phú</t>
  </si>
  <si>
    <t>Bản kiến ​​nghị này liên quan đến đề xuất thuế phối hợp toàn cầu đối với tỷ phú gần đây được G20 và Liên Hợp Quốc thảo luận, áp dụng cho những cá nhân có giá trị tài sản ròng vượt quá 1 tỷ đô la Mỹ (USD).</t>
  </si>
  <si>
    <t>Chi tiết về đề xuất thuế:</t>
  </si>
  <si>
    <t>Đề xuất kêu gọi hợp tác quốc tế về mức thuế tối thiểu hằng năm đối với các tỷ phú đô la. Mức thuế tối thiểu này sẽ được thiết lập ở mức 2% tài sản cá nhân, được đánh giá bằng các phương pháp được quốc tế thống nhất. Thuế sẽ áp dụng cho nhiều loại tài sản, bao gồm bất động sản, cổ phiếu công ty, cổ phần doanh nghiệp và các khoản đầu tư có giá trị cao khác. Để thúc đẩy tính nhất quán, các quy tắc chung sẽ được thiết kế để giảm thiểu sự khác biệt trong đánh giá tài sản.</t>
  </si>
  <si>
    <t>Mỗi quốc gia sẽ chịu trách nhiệm thu và thực thi thuế trong khu vực tài phán của họ, đảm bảo rằng công dân có tài sản ròng trên 1 tỷ đô la Mỹ (USD) của họ đóng góp ít nhất 2% hằng năm. Doanh thu thuế thu được theo hệ thống này sẽ vẫn nằm trong mỗi quốc gia tương ứng. Việc phối hợp thuế sẽ đòi hỏi thêm các khung pháp lý, hệ thống giám sát và các quy tắc thực thi xuyên biên giới.</t>
  </si>
  <si>
    <t>Chúng tôi, những người ký tên dưới đây, bày tỏ sự phản đối với đề xuất thuế phối hợp toàn cầu đối với tỷ phú.</t>
  </si>
  <si>
    <t>Chúng tôi, những người ký tên dưới đây, bày tỏ sự ủng hộ với đề xuất thuế phối hợp toàn cầu đối với tỷ phú.</t>
  </si>
  <si>
    <t>Nếu quý vị muốn ký vào bản kiến ​​nghị, vui lòng viết chữ ký tắt mà quý vị muốn ký vào bản kiến ​​nghị (ví dụ: "AN"). Lưu ý rằng quý vị có thể sử dụng bất kỳ chữ ký tắt nào quý vị muốn.</t>
  </si>
  <si>
    <t>Nếu quý vị ký vào bản kiến ​​nghị, quý vị sẽ có cơ hội thêm một nhận định cá nhân giải thích lý do quý vị phản đối chính sách này.</t>
  </si>
  <si>
    <t>Nếu quý vị không muốn ký vào bản kiến ​​nghị, vui lòng chuyển sang câu hỏi tiếp theo mà không cần viết bất cứ điều gì vào hộp văn bản.</t>
  </si>
  <si>
    <t>Nếu muốn, quý vị có thể viết một lời nhắn phản đối thuế phối hợp toàn cầu đối với tỷ phú bên dưới.</t>
  </si>
  <si>
    <t>Chúng tôi sẽ chọn một số lời nhắn để đính kèm vào lá thư chúng tôi gửi đến tờ báo lớn ở quốc gia của quý vị.</t>
  </si>
  <si>
    <t>Bản Kiến Nghị Ủng Hộ Thuế Phối Hợp Toàn Cầu Đối Với Tỷ Phú</t>
  </si>
  <si>
    <t>Nếu quý vị ký vào bản kiến ​​nghị, quý vị sẽ có cơ hội thêm một nhận định cá nhân giải thích lý do quý vị ủng hộ chính sách này.</t>
  </si>
  <si>
    <t>Nếu muốn, quý vị có thể viết một lời nhắn ủng hộ thuế phối hợp toàn cầu đối với tỷ phú bên dưới.</t>
  </si>
  <si>
    <t>Câu nào sau đây mô tả đúng nhất về quý vị:</t>
  </si>
  <si>
    <t>Tôi sẽ tham gia một cuộc biểu tình &lt;b&gt;phản đối&lt;\/b&gt; thuế phối hợp toàn cầu đối với tỷ phú.</t>
  </si>
  <si>
    <t>Tôi sẽ &lt;b&gt;có khả năng cao hơn&lt;\/b&gt; bỏ phiếu cho một đảng phái chính trị nếu đảng đó ủng hộ thuế phối hợp toàn cầu đối với tỷ phú.</t>
  </si>
  <si>
    <t>Tôi sẽ &lt;b&gt;không thay đổi phiếu bầu của mình&lt;\/b&gt; dựa trên lập trường của một đảng phái chính trị về thuế phối hợp toàn cầu đối với tỷ phú.</t>
  </si>
  <si>
    <t>Tôi sẽ &lt;b&gt;ít có khả năng&lt;\/b&gt; bỏ phiếu cho một đảng phái chính trị nếu đảng đó ủng hộ thuế phối hợp toàn cầu đối với tỷ phú.</t>
  </si>
  <si>
    <t>Tôi sẽ &lt;b&gt;không chia sẻ các bài đăng trên mạng xã hội&lt;\/b&gt; liên quan đến thuế phối hợp toàn cầu đối với tỷ phú.</t>
  </si>
  <si>
    <t>Tôi sẽ chia sẻ các bài đăng trên mạng xã hội &lt;b&gt;phản đối&lt;\/b&gt; thuế phối hợp toàn cầu đối với tỷ phú.</t>
  </si>
  <si>
    <t>Một nghiên cứu học thuật gần đây đã hỏi gần 45.000 người ở 40 quốc gia trên khắp các khu vực trên thế giới, bao gồm cả quốc gia của quý vị, về việc liệu họ có ủng hộ thuế phối hợp toàn cầu đối với tỷ phú hay không.</t>
  </si>
  <si>
    <t>Thông tin thêm</t>
  </si>
  <si>
    <t>44.977 cá nhân đã được khảo sát tại 40 quốc gia sau: Argentina, Úc, Áo, Brazil, Canada, Trung Quốc, Colombia, Cộng hòa Séc, Phần Lan, Pháp, Đức, Hy Lạp, Hungary, Ấn Độ, Indonesia, Ireland, Ý, Nhật Bản, Malaysia, Mexico, Hà Lan, New Zealand, Na Uy, Pakistan, Philippines, Ba Lan, Bồ Đào Nha, Romania, Slovakia, Nam Phi, Hàn Quốc, Tây Ban Nha, Thụy Điển, Thụy Sĩ, Đài Loan, Thái Lan, Thổ Nhĩ Kỳ, Vương Quốc Anh, Hoa Kỳ và Việt Nam.</t>
  </si>
  <si>
    <t>Quý vị nghĩ có bao nhiêu phần trăm người được hỏi ủng hộ thuế phối hợp toàn cầu đối với tỷ phú?</t>
  </si>
  <si>
    <t>Ủng hộ (%)</t>
  </si>
  <si>
    <t>Quý vị nghĩ rằng có bao nhiêu quốc gia trong số 40 quốc gia trên có phần lớn người được hỏi ủng hộ thuế phối hợp toàn cầu đối với tỷ phú?</t>
  </si>
  <si>
    <t>Quốc gia</t>
  </si>
  <si>
    <t>Trong 40 quốc gia, những người được hỏi đến từ 164 đảng phái chính trị.</t>
  </si>
  <si>
    <t>Quý vị nghĩ có bao nhiêu đảng phái chính trị trong số này có phần lớn người được hỏi ủng hộ thuế phối hợp toàn cầu đối với tỷ phú?</t>
  </si>
  <si>
    <t>Các đảng phái chính trị</t>
  </si>
  <si>
    <t>Cảm ơn phản hồi của quý vị. Để quý vị tham khảo, các câu trả lời đúng như sau:</t>
  </si>
  <si>
    <t>Nhìn chung, 70% số người được hỏi ủng hộ thuế này.</t>
  </si>
  <si>
    <t>Ở 40 trong số 40 quốc gia, phần lớn người được hỏi ủng hộ loại thuế này.</t>
  </si>
  <si>
    <t>161 trong số 164 đảng phái chính trị được đại diện trong nghiên cứu có phần lớn người được hỏi ủng hộ loại thuế này.</t>
  </si>
  <si>
    <t>Để đảm bảo quý vị đọc đúng thông tin này, vui lòng nhấp vào nhận định chính xác bên dưới:</t>
  </si>
  <si>
    <t>Ở 20 trong số 40 quốc gia, phần lớn người được hỏi ủng hộ loại thuế này.</t>
  </si>
  <si>
    <t>71 trong số 164 đảng phái chính trị được đại diện trong nghiên cứu có phần lớn người được hỏi ủng hộ loại thuế này.</t>
  </si>
  <si>
    <t>Ở 30 trong số 40 quốc gia, phần lớn người được hỏi ủng hộ loại thuế này.</t>
  </si>
  <si>
    <t>Vui lòng nhận định khả năng loại thuế này sẽ được triển khai trên toàn cầu trong vòng 10 năm tới là bao nhiêu.</t>
  </si>
  <si>
    <t>Xác suất 0-20% (rất khó xảy ra)</t>
  </si>
  <si>
    <t>Xác suất 21-40% (khó xảy ra)</t>
  </si>
  <si>
    <t>Xác suất 41-60% (khả năng xảy ra và không xảy ra là như nhau)</t>
  </si>
  <si>
    <t>Xác suất 61-80% (có khả năng xảy ra)</t>
  </si>
  <si>
    <t>Xác suất 81-100% (rất có khả năng xảy ra)</t>
  </si>
  <si>
    <t>Mỗi cá nhân có thể đóng góp một phần hoặc toàn bộ thu nhập của họ vào một quỹ chung:</t>
  </si>
  <si>
    <t>Bất kỳ khoản thu nhập nào đóng góp vào quỹ chung sẽ được tăng thêm 50% (nhân với 1,5) và sau đó chia đều cho bốn cá nhân.</t>
  </si>
  <si>
    <t>Thu nhập của mỗi cá nhân được tạo thành từ số tiền họ nhận được từ quỹ chung cộng với bất kỳ khoản thu nhập nào họ không đóng góp.</t>
  </si>
  <si>
    <t>Tổng thu nhập của bốn cá nhân là cao nhất nếu mỗi người đóng góp toàn bộ thu nhập của họ vào quỹ chung. Tuy nhiên, thu nhập của một cá nhân là cao nhất nếu cá nhân đó không đóng góp gì, trong khi ba cá nhân còn lại đóng góp toàn bộ thu nhập của họ.</t>
  </si>
  <si>
    <t>Vui lòng xác nhận rằng quý vị đã đọc kỹ thông tin này trước khi tiếp tục.</t>
  </si>
  <si>
    <t>Vâng, tôi xác nhận rằng tôi đã đọc kỹ văn bản</t>
  </si>
  <si>
    <t>Chúng tôi đã hỏi riêng và ẩn danh từng cá nhân về việc họ sẽ làm gì nếu họ được tự do lựa chọn mức đóng góp từ thu nhập của họ vào quỹ chung.</t>
  </si>
  <si>
    <t>Hai cá nhân sẽ chọn đóng góp toàn bộ thu nhập của họ, bất kể số tiền mà những cá nhân còn lại chọn đóng góp.</t>
  </si>
  <si>
    <t>Hai cá nhân sẽ chọn không đóng góp bất kỳ khoản thu nhập nào của họ, bất kể số tiền mà những cá nhân còn lại chọn đóng góp.</t>
  </si>
  <si>
    <t>Chúng tôi sẽ yêu cầu quý vị quyết định xem bốn cá nhân có được tự do lựa chọn số tiền đóng góp vào quỹ chung hay không, hay mỗi cá nhân phải đóng góp toàn bộ thu nhập của họ. Quý vị phải lựa chọn giữa hai phương án sau:</t>
  </si>
  <si>
    <t>Bốn cá nhân được tự do lựa chọn số tiền thu nhập của họ để đóng góp vào quỹ chung. Trong trường hợp này, hai cá nhân mỗi người đóng góp toàn bộ thu nhập của họ ($10) vào quỹ chung, và hai cá nhân mỗi người không đóng góp gì ($0).</t>
  </si>
  <si>
    <t>Bốn cá nhân không được tự do lựa chọn số tiền thu nhập của họ để đóng góp vào quỹ chung. Trong trường hợp này, mỗi người trong bốn cá nhân được yêu cầu đóng góp toàn bộ thu nhập của họ ($10).</t>
  </si>
  <si>
    <t>Trước khi quý vị đưa ra quyết định, màn hình tiếp theo sẽ giải thích chi tiết hơn về những gì xảy ra theo từng phương án.</t>
  </si>
  <si>
    <t>Ở đây chúng tôi sẽ giải thích chi tiết hơn về những gì sẽ xảy ra theo từng phương án.</t>
  </si>
  <si>
    <t>Tự do lựa chọn</t>
  </si>
  <si>
    <t>Nếu mỗi người trong bốn cá nhân được tự do lựa chọn số tiền thu nhập của họ để đóng góp vào quỹ chung thì kết quả sẽ là:</t>
  </si>
  <si>
    <t>Đóng góp bắt buộc chỉ dành cho hai cá nhân</t>
  </si>
  <si>
    <t>Nếu mỗi người trong bốn cá nhân được yêu cầu đóng góp toàn bộ thu nhập của họ vào quỹ chung thì kết quả sẽ là:</t>
  </si>
  <si>
    <t>Bốn cá nhân này mỗi người có thu nhập là $15.</t>
  </si>
  <si>
    <t>Quý vị và 99 người được hỏi khác sẽ đưa ra quyết định này cho bốn cá nhân. Một trong 100 quyết định sẽ được chọn ngẫu nhiên và thực hiện.</t>
  </si>
  <si>
    <t>Bây giờ chúng tôi yêu cầu quý vị đưa ra quyết định cho bốn cá nhân này. Vui lòng đánh dấu quyết định của quý vị:</t>
  </si>
  <si>
    <t>Chúng tôi sẽ yêu cầu quý vị quyết định xem bốn cá nhân có được tự do lựa chọn số tiền đóng góp vào quỹ chung hay không, hay mỗi cá nhân phải đóng góp $5 trong thu nhập của họ. Quý vị phải lựa chọn giữa hai phương án sau:</t>
  </si>
  <si>
    <t>Nếu mỗi cá nhân được tự do lựa chọn số tiền thu nhập của họ để đóng góp vào quỹ chung thì kết quả sẽ là:</t>
  </si>
  <si>
    <t>Nếu mỗi người trong bốn cá nhân được yêu cầu đóng góp $5 trong thu nhập của họ vào quỹ chung thì kết quả sẽ là:</t>
  </si>
  <si>
    <t>Bốn cá nhân không được tự do lựa chọn số tiền thu nhập của họ để đóng góp vào quỹ chung. Trong trường hợp này, mỗi người trong bốn cá nhân được yêu cầu đóng góp $5 trong thu nhập của họ.</t>
  </si>
  <si>
    <t>Cả bốn cá nhân đều chọn không đóng góp bất kỳ khoản thu nhập nào của họ, bất kể số tiền mà những cá nhân còn lại chọn đóng góp.</t>
  </si>
  <si>
    <t>Bốn cá nhân được tự do lựa chọn số tiền thu nhập của họ để đóng góp vào quỹ chung. Trong trường hợp này, mỗi người trong bốn cá nhân không đóng góp gì ($0).</t>
  </si>
  <si>
    <t>Bốn cá nhân này mỗi người có thu nhập là $10.</t>
  </si>
  <si>
    <t>Giải thích: Mỗi cá nhân giữ lại $10 thu nhập của họ nhưng không nhận được tiền từ quỹ chung, do đó mỗi người sẽ có $10.</t>
  </si>
  <si>
    <t>Giải thích: Mỗi cá nhân đóng góp $10 và không còn thu nhập nào nữa, nhưng nhận được một phần tư quỹ chung là $15, do đó mỗi người sẽ có $15.</t>
  </si>
  <si>
    <t>&lt;b&gt;Tự do lựa chọn:&lt;\/b&gt; Bốn cá nhân được tự do lựa chọn số tiền thu nhập của họ để đóng góp vào quỹ chung. Trong trường hợp này, mỗi người trong bốn cá nhân không đóng góp gì ($0).</t>
  </si>
  <si>
    <t>Nếu mỗi người trong bốn cá nhân được yêu cầu đóng góp $5 trong thu nhập của họ thì kết quả sẽ là:</t>
  </si>
  <si>
    <t>Chúng tôi sẽ yêu cầu quý vị quyết định xem bốn cá nhân phải đóng góp bao nhiêu tiền từ thu nhập của họ vào quỹ chung. Quý vị phải lựa chọn giữa hai phương án sau:</t>
  </si>
  <si>
    <t>Hai trong số bốn cá nhân được yêu cầu đóng góp toàn bộ thu nhập của họ ($10) vào quỹ chung, và hai cá nhân được yêu cầu không đóng góp gì ($0). Hai cá nhân nào được yêu cầu đóng góp toàn bộ thu nhập của họ, và hai cá nhân nào được yêu cầu không đóng góp sẽ được quyết định bằng hình thức rút thăm ngẫu nhiên.</t>
  </si>
  <si>
    <t>Mỗi người trong bốn cá nhân được yêu cầu đóng góp toàn bộ thu nhập của họ ($10).</t>
  </si>
  <si>
    <t>Đóng góp bắt buộc đối với tất cả các cá nhân</t>
  </si>
  <si>
    <t>Nếu hai cá nhân mỗi người được yêu cầu đóng góp toàn bộ thu nhập của họ vào quỹ chung, trong khi hai cá nhân còn lại mỗi người được yêu cầu không đóng góp, kết quả sẽ là:</t>
  </si>
  <si>
    <t>Đóng góp bắt buộc</t>
  </si>
  <si>
    <t>Nếu mỗi người trong bốn cá nhân được yêu cầu đóng góp toàn bộ thu nhập của họ vào quỹ chung, kết quả sẽ là: &lt;br&gt;&lt;b&gt;-&amp;nbsp; Mỗi người trong bốn cá nhân sẽ có thu nhập là $15.</t>
  </si>
  <si>
    <t>Bây giờ chúng tôi sẽ yêu cầu quý vị cho biết phương án mà quý vị sẽ lựa chọn cho bốn cá nhân này, nếu quý vị có quyền lựa chọn:</t>
  </si>
  <si>
    <t>&lt;b&gt;Đóng góp bắt buộc chỉ dành cho hai cá nhân:&lt;\/b&gt; Hai trong số bốn cá nhân mỗi người được yêu cầu đóng góp toàn bộ thu nhập của họ ($10) vào quỹ chung, và hai cá nhân mỗi người được yêu cầu không đóng góp gì ($0). Hai cá nhân nào được yêu cầu đóng góp toàn bộ thu nhập của họ, và hai cá nhân nào được yêu cầu không đóng góp sẽ được quyết định bằng hình thức rút thăm ngẫu nhiên.</t>
  </si>
  <si>
    <t>&lt;b&gt;Đóng góp bắt buộc đối với tất cả các cá nhân:&lt;\/b&gt; Mỗi người trong bốn cá nhân được yêu cầu đóng góp toàn bộ thu nhập của họ ($10)</t>
  </si>
  <si>
    <t>Quý vị có thể đưa ra giải thích ngắn gọn lý do vì sao quý vị đưa ra lựa chọn này không?</t>
  </si>
  <si>
    <t>Quý vị đồng ý với các nhận định sau ở mức độ nào?</t>
  </si>
  <si>
    <t>Trong những tình huống mà lợi ích cá nhân xung đột với lợi ích tốt nhất cho nhóm, hầu hết mọi người ở quốc gia của tôi lựa chọn những gì mang lại lợi ích cho họ.</t>
  </si>
  <si>
    <t>Nhìn chung, chính phủ nên hạn chế các lựa chọn cá nhân khi các lựa chọn đó dẫn đến kết quả không công bằng.</t>
  </si>
  <si>
    <t>Nhìn chung, chính phủ nên hạn chế các lựa chọn cá nhân khi các lựa chọn đó kết hợp lại dẫn đến kết quả không hiệu quả.</t>
  </si>
  <si>
    <t>Quyền tự do lựa chọn là giá trị quan trọng nhất trong xã hội.</t>
  </si>
  <si>
    <t>Trong một số trường hợp, người ta được hưởng lợi từ những thứ do người khác tài trợ hoặc cung cấp nhưng chính bản thân họ lại không đóng góp. Theo quý vị, lý do chính cho điều này là gì?</t>
  </si>
  <si>
    <t>Họ thiếu các nguồn lực cần thiết để đóng góp.</t>
  </si>
  <si>
    <t>Họ hành động ích kỷ để tối đa hóa lợi ích của họ</t>
  </si>
  <si>
    <t>Họ tin rằng nhiều người khác cũng không đóng góp.</t>
  </si>
  <si>
    <t>Khác</t>
  </si>
  <si>
    <t>Hãy tưởng tượng tình huống sau đây đang diễn ra:</t>
  </si>
  <si>
    <t>Khi trò chuyện với một người bạn trước đây đã làm việc cùng với ứng viên mới này, quý vị biết được rằng nhà lãnh đạo này được biết đến là một người rất &lt;u&gt;có đạo đức&lt;\/u&gt;. Cụ thể, về mặt trung thực, công bằng và đáng tin cậy, người bạn của quý vị sẽ xếp tính cách đạo đức chung của nhà lãnh đạo này trong nhóm &lt;u&gt;20% trên cùng&lt;\/u&gt; của các nhà lãnh đạo hiện tại trong các tổ chức tương tự.&lt;\/div&gt;</t>
  </si>
  <si>
    <t>Khi trò chuyện với một người bạn trước đây đã làm việc cùng với ứng viên mới này, quý vị biết được rằng nhà lãnh đạo này được biết đến là một người &lt;u&gt;không có năng lực&lt;\/u&gt;. Cụ thể, về mặt kiến thức, trí tuệ và sự hiệu quả, người bạn của quý vị sẽ xếp năng lực chung của nhà lãnh đạo này trong nhóm &lt;u&gt;20% dưới cùng&lt;\/u&gt; của các nhà lãnh đạo hiện tại trong các tổ chức tương tự.</t>
  </si>
  <si>
    <t>Khi trò chuyện với một người bạn trước đây đã làm việc cùng với ứng viên mới này, quý vị biết được rằng nhà lãnh đạo này được biết đến là một người rất &lt;u&gt;có năng lực&lt;\/u&gt;. Cụ thể, về mặt kiến thức, trí tuệ và sự hiệu quả, người bạn của quý vị sẽ xếp năng lực chung của nhà lãnh đạo này trong nhóm &lt;u&gt;20% trên cùng&lt;\/u&gt; của các nhà lãnh đạo hiện tại trong các tổ chức tương tự.</t>
  </si>
  <si>
    <t>Quý vị coi người bạn của mình là một nguồn tin đáng tin cậy.</t>
  </si>
  <si>
    <t>Khi quý vị đã đọc văn bản ở trên:</t>
  </si>
  <si>
    <t>Vui lòng chuyển đến màn hình tiếp theo để trả lời một số câu hỏi về tình huống này.</t>
  </si>
  <si>
    <t>Trong tình huống tại nơi làm việc mà quý vị vừa đọc, chúng tôi mô tả một người là ứng viên cho vị trí lãnh đạo mới trong tổ chức của quý vị.</t>
  </si>
  <si>
    <t>Người này được mô tả là người như thế nào?</t>
  </si>
  <si>
    <t>Là người rất có đạo đức</t>
  </si>
  <si>
    <t>Là người rất vô đạo đức</t>
  </si>
  <si>
    <t>Trong tình huống cụ thể này:</t>
  </si>
  <si>
    <t>Nếu hội đồng quản trị quyết định tuyển nhà lãnh đạo mới này, quý vị sẽ cảm thấy thế nào?</t>
  </si>
  <si>
    <t>Tôi sẽ cảm thấy:</t>
  </si>
  <si>
    <t>Ít vui vẻ hơn trong công việc so với trước đây</t>
  </si>
  <si>
    <t>Không có gì khác biệt</t>
  </si>
  <si>
    <t>Vui vẻ hơn trong công việc so với trước đây</t>
  </si>
  <si>
    <t>Nhìn chung, tôi sẽ tin tưởng chủ lao động của mình:</t>
  </si>
  <si>
    <t>Ít hơn so với trước đây</t>
  </si>
  <si>
    <t>Nhiều hơn so với trước đây</t>
  </si>
  <si>
    <t>Quý vị có sẵn sàng đánh đổi mức tăng lương 5% của mình, nếu điều đó đảm bảo rằng tổ chức của quý vị sẽ KHÔNG tuyển một nhà lãnh đạo kém cỏi như vậy làm người giám sát trực tiếp của quý vị không?</t>
  </si>
  <si>
    <t>Tôi sẽ không đánh đổi mức tăng lương của mình</t>
  </si>
  <si>
    <t>Tôi sẽ đánh đổi mức tăng lương của mình</t>
  </si>
  <si>
    <t>Quý vị có sẵn sàng đánh đổi mức tăng lương 5% của mình, nếu điều đó đảm bảo rằng tổ chức của quý vị sẽ tuyển một nhà lãnh đạo tài giỏi như vậy làm người giám sát trực tiếp của quý vị không?</t>
  </si>
  <si>
    <t>Một người rất có năng lực</t>
  </si>
  <si>
    <t>Một người không có năng lực</t>
  </si>
  <si>
    <t>Mọi người thường sử dụng các thuật ngữ "tả" và "hữu" khi họ muốn mô tả sự khác biệt về quan điểm và thái độ chính trị.</t>
  </si>
  <si>
    <t>Nhìn chung, quý vị sẽ đặt quan điểm chính trị của mình ở đâu trong thang tả hữu?</t>
  </si>
  <si>
    <t>Cực tả</t>
  </si>
  <si>
    <t>Cực hữu</t>
  </si>
  <si>
    <t>Nhìn chung, quý vị quan tâm đến chính trị ở mức độ nào?</t>
  </si>
  <si>
    <t>Hoàn toàn không quan tâm</t>
  </si>
  <si>
    <t>Tương đối quan tâm</t>
  </si>
  <si>
    <t>Rất quan tâm</t>
  </si>
  <si>
    <t>Nhìn chung, quý vị thường xuyên đăng &lt;em&gt;quan điểm chính trị&lt;\/em&gt; của quý vị lên các trang mạng xã hội ở mức độ nào?</t>
  </si>
  <si>
    <t>Không bao giờ</t>
  </si>
  <si>
    <t>Gần như không bao giờ</t>
  </si>
  <si>
    <t>Hiếm khi</t>
  </si>
  <si>
    <t>Thỉnh thoảng</t>
  </si>
  <si>
    <t>Thường xuyên</t>
  </si>
  <si>
    <t>Rất thường xuyên</t>
  </si>
  <si>
    <t>Mọi lúc</t>
  </si>
  <si>
    <t>Nhìn chung, quý vị đồng ý hay không đồng ý với các nhận định sau ở mức độ nào?</t>
  </si>
  <si>
    <t>Chế độ dân chủ có thể có những vấn đề, nhưng chế độ này tốt hơn bất kỳ bộ máy chính phủ hay hệ thống chính trị nào khác.</t>
  </si>
  <si>
    <t>Có một nhà lãnh đạo mạnh mẽ có thể hoàn thành mọi việc mà không cần bận tâm đến bầu cử và các quy trình dân chủ sẽ là điều tốt nhất cho quốc gia của tôi.</t>
  </si>
  <si>
    <t>Nếu quý vị bắt buộc phải lựa chọn giữa bảo vệ quyền tự do thể hiện quan điểm và ngăn chặn thông tin sai lệch lan truyền, điều gì là quan trọng hơn đối với quý vị? "Thông tin sai lệch" nghĩa là thông tin sai, không chính xác hoặc gây hiểu lầm.</t>
  </si>
  <si>
    <t>Quyền tự do thể hiện quan điểm</t>
  </si>
  <si>
    <t>Ngăn chặn thông tin sai lệch lan truyền</t>
  </si>
  <si>
    <t>Bây giờ quý vị sẽ đưa ra ba quyết định liên quan đến một số tiền lớn. Ba người tham gia khảo sát được lựa chọn ngẫu nhiên sẽ thực hiện lựa chọn cho chính họ và cho một người tham gia khảo sát khác. Đối với những người tham gia này, các khoản thù lao tương ứng sẽ được thanh toán thông qua nhà cung cấp dịch vụ khảo sát trong vòng ba tháng kể từ thời điểm thực hiện khảo sát.</t>
  </si>
  <si>
    <t>Mô tả (vui lòng đọc kỹ):</t>
  </si>
  <si>
    <t>Quý vị được ghép cặp với một người tham gia khác.</t>
  </si>
  <si>
    <t>Người tham gia kia có lựa chọn gửi cho quý vị &lt;b&gt;$0, $100, hoặc $200&lt;\/b&gt; từ số tiền của họ ($800). Họ biết rằng sau khi đưa ra quyết định, quý vị sẽ có cơ hội &lt;b&gt;lấy $600 từ họ để được nhận thêm $100.&lt;\/b&gt;</t>
  </si>
  <si>
    <t>Chúng tôi muốn biết liệu quý vị có lấy khoản $600 này để nhận $100 hay không. Bất kể quyết định của quý vị có như thế nào, quý vị sẽ giữ $800 ban đầu của mình cộng thêm bất kỳ khoản tiền nào mà người tham gia kia gửi ($0, $100 hoặc $200).</t>
  </si>
  <si>
    <t>Chúng tôi muốn biết liệu quý vị có lấy khoản $600 này để nhận $100 hay không. Bất kể quyết định của quý vị có như thế nào, quý vị sẽ giữ $600 ban đầu của mình cộng thêm bất kỳ khoản tiền nào mà người tham gia kia gửi ($0, $100 hoặc $200).</t>
  </si>
  <si>
    <t>Do chúng tôi chưa biết quyết định của người tham gia kia, vui lòng cho biết quyết định của quý vị với từng số tiền mà họ có thể gửi. Nếu chọn, quyết định của quý vị tương ứng với lựa chọn của người tham gia kia sẽ được thực hiện. Các lựa chọn của quý vị là hoàn toàn ẩn danh, và quý vị sẽ không tương tác với người tham gia này nữa.</t>
  </si>
  <si>
    <t>Giả sử người tham gia kia &lt;b&gt;gửi cho quý vị $0.&lt;\/b&gt; Quý vị có lấy $600 từ họ để nhận thêm $100 không?</t>
  </si>
  <si>
    <t>Tôi giữ nguyên mọi thứ như hiện tại (Quý vị: $800, Họ: $800.)</t>
  </si>
  <si>
    <t>Tôi lấy $600 để nhận thêm $100 (Quý vị: $900, Họ: $200).</t>
  </si>
  <si>
    <t>Giả sử người tham gia kia &lt;b&gt;gửi cho quý vị $100.&lt;\/b&gt; Quý vị có lấy $600 từ họ để nhận thêm $100 không?</t>
  </si>
  <si>
    <t>Tôi giữ nguyên mọi thứ như hiện tại (Quý vị: $900, Họ: $700.)</t>
  </si>
  <si>
    <t>Tôi lấy $600 để nhận thêm $100 (Quý vị: $1000, Họ: $100).</t>
  </si>
  <si>
    <t>Giả sử người tham gia kia &lt;b&gt;gửi cho quý vị $200.&lt;\/b&gt; Quý vị có lấy $600 từ họ để nhận thêm $100 không?</t>
  </si>
  <si>
    <t>Tôi giữ nguyên mọi thứ như hiện tại (Quý vị: $1000, Họ: $600.)</t>
  </si>
  <si>
    <t>Tôi lấy $600 để nhận thêm $100 (Quý vị: $1100, Họ: $0).</t>
  </si>
  <si>
    <t>Người tham gia kia có lựa chọn gửi cho quý vị $0, $100, hoặc $200 từ số tiền của họ ($1000). Họ biết rằng sau khi đưa ra quyết định, quý vị sẽ có cơ hội &lt;b&gt;lấy $600 từ họ để nhận thêm $100.&lt;\/b&gt;</t>
  </si>
  <si>
    <t>Tôi giữ nguyên mọi thứ như hiện tại (Quý vị: $600, Họ: $1000.)</t>
  </si>
  <si>
    <t>Tôi lấy $600 để nhận thêm $100 (Quý vị: $700, Họ: $400).</t>
  </si>
  <si>
    <t>Tôi giữ nguyên mọi thứ như hiện tại (Quý vị: $700, Họ: $900.)</t>
  </si>
  <si>
    <t>Tôi lấy $600 để nhận thêm $100 (Quý vị: $800, Họ: $300).</t>
  </si>
  <si>
    <t>Tôi sẽ tức giận nếu người khác từ chối chia sẻ nguồn lực của họ.</t>
  </si>
  <si>
    <t>Đối với tôi, việc duy trì các chuẩn mực công bằng xã hội là quan trọng.</t>
  </si>
  <si>
    <t>Đôi khi tôi cảm thấy ghen tị khi người khác nhận được nhiều hơn tôi.</t>
  </si>
  <si>
    <t>Trong phần này của nghiên cứu của chúng tôi, chúng tôi muốn quý vị tưởng tượng về một &lt;b&gt;xã hội hoặc thế giới lý tưởng&lt;\/b&gt;.</t>
  </si>
  <si>
    <t>Một xã hội hoặc thế giới lý tưởng là &lt;b&gt;tương lai tốt nhất có thể tưởng tượng ra&lt;\/b&gt; mà quý vị hy vọng hoặc mong muốn. Trong phần trống được cung cấp dưới đây, vui lòng mô tả và giải thích một xã hội hoặc thế giới lý tưởng đối với quý vị sẽ như thế nào, và điều gì sẽ khiến xã hội\/thế giới lý tưởng này trở thành tương lai tốt nhất mà quý vị có thể tưởng tượng ra.</t>
  </si>
  <si>
    <t>Một xã hội hoặc thế giới phản địa đàng là &lt;b&gt;tương lai tồi tệ nhất có thể tưởng tượng ra&lt;\/b&gt; mà quý vị sợ hãi hoặc lo sợ. Trong phần trống được cung cấp dưới đây, vui lòng mô tả và giải thích một xã hội hoặc thế giới phản địa đàng đối với quý vị sẽ như thế nào, và điều gì sẽ khiến xã hội\/thế giới phản địa đàng này trở thành tương lai tồi tệ nhất mà quý vị có thể tưởng tượng ra.</t>
  </si>
  <si>
    <t>KHÔNG có câu trả lời đúng hoặc sai: Chúng tôi muốn biết Ý TƯỞNG CỦA QUÝ VỊ về một xã hội lý tưởng sẽ như thế nào.</t>
  </si>
  <si>
    <t>KHÔNG có câu trả lời đúng hoặc sai: Chúng tôi muốn biết Ý TƯỞNG CỦA QUÝ VỊ về một xã hội phản địa đàng sẽ như thế nào.</t>
  </si>
  <si>
    <t>Hãy nhớ dành ra một chút thời gian và &lt;b&gt;viết một hoặc hai câu để mô tả thế giới lý tưởng của quý vị&lt;\/b&gt; trước khi quý vị tiếp tục.</t>
  </si>
  <si>
    <t>Vui lòng dành ra một chút thời gian và &lt;b&gt;viết một hoặc hai câu để mô tả thế giới phản địa đàng của quý vị&lt;\/b&gt; trước khi quý vị tiếp tục.</t>
  </si>
  <si>
    <t>Theo quý vị, hành động của quý vị có thể ảnh hưởng đến mức độ nào trong việc thế giới lý tưởng đó có xảy ra hay không?</t>
  </si>
  <si>
    <t>Theo quý vị, các nhà lãnh đạo chính trị trong xã hội có thể ảnh hưởng đến mức độ nào trong việc thế giới lý tưởng đó có xảy ra hay không?</t>
  </si>
  <si>
    <t>Theo quý vị, hành động của quý vị có thể ảnh hưởng đến mức độ nào trong việc thế giới phản địa đàng đó có xảy ra hay không?</t>
  </si>
  <si>
    <t>Theo quý vị, các nhà lãnh đạo chính trị trong xã hội có thể ảnh hưởng đến mức độ nào trong việc thế giới phản địa đàng đó có xảy ra hay không?</t>
  </si>
  <si>
    <t>Vào thời điểm này, tôi đã có ý tưởng về một xã hội lý tưởng sẽ như thế nào.</t>
  </si>
  <si>
    <t xml:space="preserve">Ngay lúc này, tôi đang nghĩ về thế giới lý tưởng mà tôi muốn sống sẽ như thế nào. </t>
  </si>
  <si>
    <t>Trong phần này của nghiên cứu của chúng tôi, chúng tôi muốn quý vị tưởng tượng về một &lt;b&gt;xã hội hoặc thế giới phản địa đàng&lt;\/b&gt;.</t>
  </si>
  <si>
    <t>Vào thời điểm này, tôi đã có ý tưởng về một xã hội tồi tệ nhất có thể tưởng tượng ra sẽ như thế nào.</t>
  </si>
  <si>
    <t>Cảm ơn quý vị đã tưởng tượng và viết về xã hội hoặc thế giới lý tưởng của quý vị.</t>
  </si>
  <si>
    <t>Theo quý vị, khả năng để thế giới lý tưởng đó xảy ra là như thế nào?</t>
  </si>
  <si>
    <t>Cảm ơn quý vị đã tưởng tượng và viết về xã hội hoặc thế giới phản địa đàng của quý vị.</t>
  </si>
  <si>
    <t>Theo quý vị, khả năng để thế giới phản địa đàng đó xảy ra là như thế nào?</t>
  </si>
  <si>
    <t>Quý vị đồng ý với từng nhận định dưới đây ở mức độ nào?</t>
  </si>
  <si>
    <t>Hoàn toàn không</t>
  </si>
  <si>
    <t>Ở một mức độ nào đó</t>
  </si>
  <si>
    <t>Hoàn toàn có</t>
  </si>
  <si>
    <t>Vui lòng trả lời một số câu hỏi tiếp nối bên dưới.</t>
  </si>
  <si>
    <t>Cực kỳ không có khả năng</t>
  </si>
  <si>
    <t>Cực kỳ có khả năng</t>
  </si>
  <si>
    <t>Rất nhiều</t>
  </si>
  <si>
    <t>Ngay lúc này, tôi đang nghĩ về thế giới mà tôi không thích sống nhất.</t>
  </si>
  <si>
    <t>Luôn luôn</t>
  </si>
  <si>
    <t>Khi trả lời câu hỏi trước của chúng tôi về việc các nhà lãnh đạo chính trị trong xã hội có thể ảnh hưởng đến mức độ nào trong việc thế giới phản địa đàng của quý vị có xảy ra hay không:</t>
  </si>
  <si>
    <t>Khi trả lời câu hỏi trước của chúng tôi về việc các nhà lãnh đạo chính trị trong xã hội có thể ảnh hưởng đến mức độ nào trong việc thế giới lý tưởng của quý vị có xảy ra hay không:</t>
  </si>
  <si>
    <t>Nếu quý vị không nghĩ về bất kỳ nhà lãnh đạo cụ thể nào khi trả lời câu hỏi trước, vui lòng để ô trống và tiếp tục.</t>
  </si>
  <si>
    <t>Quý vị có nghĩ về bất kỳ nhà lãnh đạo cụ thể nào không? Nếu có, vui lòng viết tên của nhà lãnh đạo này vào ô bên dưới.</t>
  </si>
  <si>
    <t>Tên nhà lãnh đạo:</t>
  </si>
  <si>
    <t>Cảm ơn quý vị đã thực hiện khảo sát!</t>
  </si>
  <si>
    <t>Không:</t>
  </si>
  <si>
    <t>Có:</t>
  </si>
  <si>
    <t>Quý vị không vượt qua được bài kiểm tra về sự tập trung.</t>
  </si>
  <si>
    <t>Θα προτιμούσα να &lt;b&gt;κρατήσω τα $100 για μένα.&lt;\/b&gt;</t>
  </si>
  <si>
    <t>Jag skulle &lt;b&gt;inte dela inlägg på sociala medier&lt;\/b&gt; som rör den globalt samordnade miljardärskatten.</t>
  </si>
  <si>
    <t>Jag skulle dela inlägg på sociala medier som &lt;b&gt;främjar&lt;\/b&gt; den globalt samordnade miljardärskatten.</t>
  </si>
  <si>
    <t>Jag skulle vara &lt;b&gt;mindre benägen&lt;\/b&gt; att rösta på ett politiskt parti om det stödde den globalt samordnade miljardärsskatten.</t>
  </si>
  <si>
    <t>Jag skulle &lt;b&gt;inte ändra hur jag röstar&lt;\/b&gt; på grund av ett politiskt partis inställning till den globalt samordnade miljardärsskatten.</t>
  </si>
  <si>
    <t>Jag skulle vara &lt;b&gt;mer benägen&lt;\/b&gt; att rösta på ett politiskt parti om det stödde den globalt samordnade miljardärsskatten.</t>
  </si>
  <si>
    <t>Küresel olarak Koordine Edilen Milyarder Vergisini Destekleyen Dilekçe</t>
  </si>
  <si>
    <t>Diğer katılımcı kendi miktarından ($1000) size $0, $100 ya da $200 gönderme seçeneğine sahiptir. Kararlarını verdikten sonra sizin &lt;b&gt; onlardan $600 alıp kendinize ek $100 alma fırsatınız olacağını biliyorlar.&lt;\/b&gt;</t>
  </si>
  <si>
    <t>Çalışmamızın bu bölümünde sizden &lt;b&gt; distopik bir toplum ya da dünya hayal etmenizi istiyoruz.&lt;\/b&gt;</t>
  </si>
  <si>
    <t>Tôi sẽ tham gia một cuộc biểu tình &lt;b&gt;ủng hộ&lt;\/b&gt; thuế phối hợp toàn cầu đối với tỷ phú.</t>
  </si>
  <si>
    <t>Keď sa rozprávate s priateľom, ktorý predtým pracoval s novým kandidátom, dozviete sa, že tento líder je známy ako veľmi &lt;u&gt;morálny&lt;\/u&gt; človek. Najmä pokiaľ ide o čestnosť, spravodlivosť a dôveryhodnosť, váš priateľ by umiestnil všeobecný morálny charakter tohto lídra medzi &lt;u&gt;horných 20 %&lt;\/u&gt; aktuálnych lídrov podobných organizácií.</t>
  </si>
  <si>
    <t>Las dos personas que aportan todos sus ingresos terminan cada una con una renta de $7.5.</t>
  </si>
  <si>
    <t>Τα δύο άτομα που συνεισφέρουν όλα τα κέρδη τους καταλήγουν με εισόδημα $7.5 το καθένα.</t>
  </si>
  <si>
    <t>Az a két személy, aki minden jövedelmét befizeti, végül $7.5 jövedelemhez jut.</t>
  </si>
  <si>
    <t>Dua individu yang menyumbangkan seluruh penghasilan mereka masing-masing berakhir dengan pendapatan sebesar $7.5.</t>
  </si>
  <si>
    <t>De to personene som bidrar med hele inntekten sin, ender hver opp med en inntekt på $7.5.</t>
  </si>
  <si>
    <t>Fiecare dintre cele două persoane care contribuie cu toate câștigurile sale ajunge la un venit de $7.5.</t>
  </si>
  <si>
    <t>Dve osoby, ktoré prispejú celým svojím zárobkom, dostanú naspäť $7.5.</t>
  </si>
  <si>
    <t>Hai cá nhân đóng góp toàn bộ thu nhập của họ thì mỗi cá nhân có thu nhập là $7.5.</t>
  </si>
  <si>
    <t>Explicación: Cada una aporta $10 y no les quedan ingresos, pero reciben una cuarta parte del fondo común, que son $7.5, por lo que cada una termina con $7.5.</t>
  </si>
  <si>
    <t>Εξήγηση: ο καθένας συνεισφέρει $10 και δεν του απομένουν κέρδη, αλλά λαμβάνει το ένα τέταρτο του κοινού κεφαλαίου, το οποίο είναι $7.5, και έτσι ο καθένας καταλήγει με $7.5.</t>
  </si>
  <si>
    <t>Magyarázat: Mindegyikük $10tal járul hozzá, és nem marad jövedelmük, de megkapják a közös alap egynegyedét, ami $7.5, és így mindegyikük $7.5 jövedelemhez jut.</t>
  </si>
  <si>
    <t>Penjelasan: Mereka masing-masing menyumbangkan $10 dan tidak memiliki penghasilan yang tersisa, tetapi menerima seperempat dari dana bersama, yaitu $7.5, sehingga masing-masing berakhir dengan $7.5.</t>
  </si>
  <si>
    <t>Forklaring: De gir hver $10 og har ingen inntekt igjen, men mottar en fjerdedel av fellesfondet, som er $7.5, og ender derfor opp med $7.5 hver.</t>
  </si>
  <si>
    <t>Explicație: fiecare contribuie cu $10 și nu mai are câștiguri, dar primește un sfert din fondul comun, care este de $7.5 și astfel fiecare ajunge la $7.5.</t>
  </si>
  <si>
    <t>Vysvetlenie: Každá z daných dvoch osôb prispeje sumou $10, pričom im nezostane nič, dostanú však štvrtinu zo spoločného fondu, čo predstavuje $7.5, každá osoba teda nakoniec dostane $7.5.</t>
  </si>
  <si>
    <t>Açıklama: Her biri $10 katkıda bulunur ve hiç kazançları kalmaz ancak $7.5 olan ortak fonun dörtte birini alırlar ve böylece her biri $7.5 ile sonuçlanır.</t>
  </si>
  <si>
    <t>Giải thích: Mỗi người họ đóng góp $10 và không còn thu nhập nào nữa, nhưng nhận được một phần tư quỹ chung là $7.5, do đó mỗi người sẽ có $7.5.</t>
  </si>
  <si>
    <t>Las dos personas que no aportan nada de sus ingresos terminan cada una con una renta de $17.5.</t>
  </si>
  <si>
    <t>Τα δύο άτομα που δεν συνεισφέρουν τίποτα από τα κέρδη τους καταλήγουν με εισόδημα $17.5 το καθένα.</t>
  </si>
  <si>
    <t>Az a két személy, aki semmit sem fizet be a jövedelméből, végül $17.5 jövedelemhez jut.</t>
  </si>
  <si>
    <t>Dua individu yang tidak menyumbangkan penghasilan mereka sama sekali masing-masing berakhir dengan pendapatan sebesar $17.5.</t>
  </si>
  <si>
    <t>De to personene som ikke bidrar med noe av inntekten sin, ender hver opp med en inntekt på $17.5.</t>
  </si>
  <si>
    <t>Cele două persoane care nu contribuie cu nimic din câștigurile lor ajung la un venit de $17.5.</t>
  </si>
  <si>
    <t>Dve osoby, ktoré neprispejú žiadnou časťou svojho zárobku, dostanú naspäť $17.5.</t>
  </si>
  <si>
    <t>Kazançlarından hiçbir katkıda bulunmayan iki bireyin her biri  $17.5 gelir elde eder.</t>
  </si>
  <si>
    <t>Hai cá nhân không đóng góp bất kỳ khoản thu nhập nào của họ thì mỗi cá nhân có thu nhập là $17.5.</t>
  </si>
  <si>
    <t>Explicación: Ambas conservan sus $10 y reciben una cuarta parte del fondo común, que son $7.5, por lo que cada una termina con $17.5.</t>
  </si>
  <si>
    <t>Εξήγηση: και οι δύο κρατούν τα $10 τους και λαμβάνουν το ένα τέταρτο του κοινού κεφαλαίου, το οποίο είναι $7.5, και έτσι ο καθένας καταλήγει με $17.5.</t>
  </si>
  <si>
    <t>Magyarázat: Mindketten megtartják a $10jukat, és megkapják a közös alap egynegyedét, ami $7.5, és így végül mindketten $17.5 jövedelemhez jut.</t>
  </si>
  <si>
    <t>Penjelasan: Mereka berdua menyimpan $10 mereka dan menerima seperempat dari dana bersama, yaitu $7.5, sehingga masing-masing berakhir dengan $17.5.</t>
  </si>
  <si>
    <t>Forklaring: De beholder begge sine $10 og mottar en fjerdedel av fellesfondet, som er $7.5, og ender derfor opp med $17.5 hver.</t>
  </si>
  <si>
    <t xml:space="preserve">Explicație: ambele își păstrează suma de $10 și primesc un sfert din fondul comun, care este de $7.5, și astfel fiecare ajunge la $17.5. </t>
  </si>
  <si>
    <t>Vysvetlenie: Každá z daných dvoch osôb si nechá sumu $10 a zároveň dostane štvrtinu zo spoločného fondu, čo predstavuje $7.5, každá osoba teda nakoniec bude mať $17.5.</t>
  </si>
  <si>
    <t>Açıklama: Her ikisi de $10 tutar ve $7.5 olan ortak fonun dörtte birini alırlar ve böylece her biri $17.5'a sahip olur.</t>
  </si>
  <si>
    <t>Explicación: Cada una de ellas conserva sus $10 y recibe una cuarta parte del fondo común, que son $7.5, por lo que cada una termina con $17.5.</t>
  </si>
  <si>
    <t>Εξήγηση: κρατούν ο καθένας τα $10 του και λαμβάνουν το ένα τέταρτο του κοινού κεφαλαίου, το οποίο είναι $7.5, και έτσι ο καθένας καταλήγει με $17.5.</t>
  </si>
  <si>
    <t>Magyarázat: Mindegyikük megtartja a saját $10-ját, és megkapja a közös alap egynegyedét, ami $7.5, így végül mindegyiküknek $17.5ja lesz.</t>
  </si>
  <si>
    <t>Penjelasan: Mereka masing-masing menyimpan $10 dan menerima seperempat dari dana bersama, yaitu $7.5, sehingga masing-masing berakhir dengan $17.5.</t>
  </si>
  <si>
    <t>Forklaring: De beholder hver sine $10 og mottar en fjerdedel av fellesfondet, som er $7.5, og ender dermed opp med $17.5 hver.</t>
  </si>
  <si>
    <t>Explicație: fiecare își păstrează suma de $10 și primește un sfert din fondul comun, care este de $7.5, și astfel fiecare ajunge la $17.5.</t>
  </si>
  <si>
    <t>Vysvetlenie: Každá osoba si nechá sumu $10 a zároveň dostane štvrtinu zo spoločného fondu, čo predstavuje $7.5, každá osoba teda nakoniec bude mať $17.5.</t>
  </si>
  <si>
    <t>Açıklama: Her biri kendi $10'ını tutar ve ortak fonun dörtte biri olan $7.5 tutarını alır ve sonuç olarak her biri $17.5'a sahip olur.</t>
  </si>
  <si>
    <t>Giải thích: Mỗi người họ giữ lại $10 của họ và nhận được một phần tư quỹ chung là $7.5, do đó mỗi người sẽ có $17.5.</t>
  </si>
  <si>
    <t>De två personer som inte bidrar med något av sina intäkter får vardera en inkomst på  $17.5.</t>
  </si>
  <si>
    <t>De två personer som bidrar med alla sina intäkter får var och en en inkomst på $7.5.</t>
  </si>
  <si>
    <t>Forslaget om en global minimumsskatt for milliardærer har nylig vært diskutert i FN, G7 og G20. Debatten rundt forslaget er politisk betent, og denne akademiske studien har som mål å hjelpe beslutningstakere og allmennheten med å forstå folks holdninger til skatten. Hovedfunnene fra studien vil bli delt med en stor avis i ditt land.</t>
  </si>
  <si>
    <t>Vi er interessert i å vite om du ville være villig til å betale for å fremme synspunkter enten for eller imot skatten.</t>
  </si>
  <si>
    <t>Hvilket av de følgende alternativene beskriver deg best:</t>
  </si>
  <si>
    <t>Wyniki tej ankiety zostaną użyte w badaniu naukowym. Żadne informacje umożliwiające identyfikację respondenta nie zostaną opublikowane. Do wiadomości publicznej zostaną podane wyłącznie zanonimizowane dane, których nie będzie można z Panem\/Panią powiązać.</t>
  </si>
  <si>
    <t>Propozycja globalnie skoordynowanego podatku dla miliarderów była ostatnio przedmiotem debaty w Organizacji Narodów Zjednoczonych, G7 i G20. Debata polityczna na temat podatku jest kontrowersyjna, a niniejsze badanie naukowe ma na celu pomóc decydentom i opinii publicznej lepiej zrozumieć nastawienie opinii publicznej do tego podatku. Podstawowe wnioski z tego badania badania zostaną udostępnione głównemu serwisowi informacyjnemu w Pana\/Pani kraju.</t>
  </si>
  <si>
    <t>Ile z tych $100 był(a)by Pan\/Pani skłonny\/-a przekazać grupie  &lt;b&gt;przeciwstawiającej się&lt;\/b&gt; globalnie skoordynowanemu podatkowi dla miliarderów?</t>
  </si>
  <si>
    <t>Ile z tych $100 był(a)by Pan\/Pani skłonny\/-a przekazać grupie  &lt;b&gt;popierającej&lt;\/b&gt; globalnie skoordynowany podatek dla miliarderów?</t>
  </si>
  <si>
    <t>Przygotowaliśmy dwie petycje — jedną popierającą i jedną sprzeciwiającą się podatkowi — i zapraszamy do podpisania każdej z nich, używając dowolnych inicjałów. Podpisanie petycji jest całkowicie dobrowolne, ale jeśli zdecyduje się Pan\/Pani to zrobić, prosimy o uważne przeczytanie tekstu petycji. Przekażemy mediom całkowitą liczbę podpisów — zarówno za, jak i przeciw. Jeśli Pan\/Pani chce, może Pan\/Pani również napisać krótką wiadomość wyrażającą Pana\/Pani poparcie lub sprzeciw, a wybrane odpowiedzi zostaną udostępnione mediom.</t>
  </si>
  <si>
    <t>Czy chce Pan\/Pani podpisać petycję?</t>
  </si>
  <si>
    <t>Jeśli chce Pan\/Pani podpisać petycję, prosimy wspisać inicjały, którymi chce Pan\/Pani podpisać petycję (na przykład „AN”). Prosimy pamiętać, że może Pan\/Pani użyć dowolnie wybranych inicjałów.</t>
  </si>
  <si>
    <t>Jeśli podpisze Pan\/Pani petycję, będzie Pan\/Pani mieć możliwość dodania spersonalizowanego oświadczenia wyjaśniającego powody, dla których sprzeciwia się Pan\/Pani tej polityce.</t>
  </si>
  <si>
    <t>Jeśli nie chce Pan\/Pani podpisać petycji, prosimy przejść do następnego pytania, nie wpisując niczego w polu tekstowym.</t>
  </si>
  <si>
    <t>Jeśli Pan\/Pani chce, może Pan\/Pani napisać poniżej wiadomość sprzeciwiającą się globalnie skoordynowanemu podatkowi dla miliarderów.</t>
  </si>
  <si>
    <t>Wybierzemy kilka wiadomości, które zostaną dołączone do listu, który wyślemy do najbardziej popularnej gazety w Pana\/Pani kraju.</t>
  </si>
  <si>
    <t>Jeśli podpisze Pan\/Pani petycję, będzie Pan\/Pani mieć możliwość dodania spersonalizowanego oświadczenia wyjaśniającego powody, dla których popiera Pan\/Pani tę politykę.</t>
  </si>
  <si>
    <t>Jeśli Pan\/Pani chce, może Pan\/Pani napisać poniżej wiadomość popierającą globalnie skoordynowany podatek dla miliarderów.</t>
  </si>
  <si>
    <t>Które z poniższych określeń najlepiej Pana\/Panią opisuje:</t>
  </si>
  <si>
    <t>W innym niedawnym badaniu naukowym zapytano prawie 45 000 osób w 40 krajach we wszystkich regionach świata, w tym w Pana\/Pani kraju, czy popierają ten globalnie skoordynowany podatek dla miliarderów.</t>
  </si>
  <si>
    <t>Jaki odsetek respondentów popiera Pana\/Pani zdaniem globalnie skoordynowany podatek dla miliarderów?</t>
  </si>
  <si>
    <t>W ilu z 40 krajów większość respondentów popiera Pana\/Pani zdaniem globalnie skoordynowany podatek dla miliarderów?</t>
  </si>
  <si>
    <t>W ilu z tych partii politycznych większość respondentów popiera Pana\/Pani zdaniem globalnie skoordynowany podatek dla miliarderów?</t>
  </si>
  <si>
    <t>Dziękujemy za Pana\/Pani odpowiedzi. Dla Pana\/Pani informacji, prawidłowe odpowiedzi znajdują się poniżej:</t>
  </si>
  <si>
    <t>Aby mieć pewność, że przeczytał\/a Pan\/Pani te informacje, prosimy kliknąć prawidłowe stwierdzenie poniżej:</t>
  </si>
  <si>
    <t>Proszę podać, jak bardzo prawdopodobne jest Pana\/Pani zdaniem wprowadzenie tego podatku na całym świecie w ciągu najbliższych 10 lat.</t>
  </si>
  <si>
    <t>Chcielibyśmy, aby podjął\/podjęła Pani decyzję, która będzie miała realne konsekwencje dla czterech osób, które zostały zrekrutowane za pośrednictwem internetowego rynku pracy. Każda z tych czterech osób zarobiła $10 za wykonanie indywidualnego zadania.</t>
  </si>
  <si>
    <t>Prosimy potwierdzić, że uważnie przeczytał\/a Pan\/Pani te informacje, zanim przejdzie Pan\/Pani dalej.</t>
  </si>
  <si>
    <t>Tak, potwierdzam, że uważnie przeczytałem\/-am tekst</t>
  </si>
  <si>
    <t>Poprosimy Pana\/Panią o podjęcie decyzji, czy te cztery osoby powinny mieć wolność wyboru kwoty, jaką chcą wpłacić do funduszu wspólnego, czy też każda z nich powinna wpłacić wszystkie swoje zarobki. Musi Pan\/Pani wybrać jedną z dwóch poniższych alternatyw:</t>
  </si>
  <si>
    <t>Pan\/Pani i 99 innych respondentów podejmie decyzję w za te cztery osoby. Jedna z tych 100 decyzji zostanie losowo wybrana i zastosowana do opisywanej sytuacji.</t>
  </si>
  <si>
    <t>Poprosimy Pana\/Panią o podjęcie decyzji, czy te cztery osoby powinny mieć wolność wyboru kwoty, jaką chcą wpłacić do funduszu wspólnego, czy też każda z nich powinna mieć obowiązek wpłacić $5 ze swoich zarobków. Musi Pan\/Pani wybrać jedną z dwóch poniższych alternatyw:</t>
  </si>
  <si>
    <t xml:space="preserve">Poprosimy Pana\/Panią o podjęcie decyzji, czy te cztery osoby powinny mieć wolność wyboru kwoty, jaką chcą wpłacić do funduszu wspólnego, czy też każda z nich powinna wpłacić wszystkie swoje zarobki. Musi Pan\/Pani wybrać jedną z dwóch poniższych alternatyw: </t>
  </si>
  <si>
    <t xml:space="preserve">Pan\/Pani i 99 innych respondentów podejmie decyzję w za te cztery osoby. Jedna z tych 100 decyzji zostanie losowo wybrana i zastosowana do opisywanej sytuacji. </t>
  </si>
  <si>
    <t>Poprosimy Pana\/Panią o podjęcie decyzji, jaką część swoich zarobków wspomniane cztery osoby powinny być zobowiązane wpłacić do wspólnego funduszu. Musi Pan\/Pani wybrać jedną z dwóch poniższych alternatyw:</t>
  </si>
  <si>
    <t>Teraz prosimy o wskazanie opcji, którą wybrał(a)b Pan\/Pani dla tych czterech osób, gdyby to zależało od Pana\/Pani:</t>
  </si>
  <si>
    <t>Czy może Pan\/Pani podać krótkie wyjaśnienie, dlaczego dokonał\/a Pan\/Pani takiego wyboru?</t>
  </si>
  <si>
    <t>W jakim stopniu zgadza się Pan\/i z następującymi stwierdzeniami?</t>
  </si>
  <si>
    <t>Czasami ludzie korzystają z rzeczy finansowanych lub dostarczanych przez innych, nie wnosząc własnego wkładu. Co jest Pana\/Pani zdaniem głównym powodem tego zjawiska?</t>
  </si>
  <si>
    <t>Pracuje Pan\/Pani dla organizacji, której obecny kierownik jest uważany za osobę neutralną lub „przeciętną”. To nikt szczególnie dobry ani szczególnie zły. W tym momencie zarząd planuje zatrudnić nowego kierownika jako długoterminowego zastępcę, który będzie również Pana\/Pani najbliższym przełożonym.</t>
  </si>
  <si>
    <t>Rozmawiając ze znajomym, który wcześniej pracował z nowym kandydatem, dowiaduje się Pan\/Pani, że ten kierownik jest znany jako osoba bardzo &lt;u&gt;niemoralna&lt;\/u&gt;. Szczególnie pod względem uczciwości, sprawiedliwości i wiarygodności, Pana\/Pani znajomy umieściłby ogólny charakter moralny tego kierownika w &lt;u&gt;najniższych 20%&lt;\/u&gt; obecnego kierownictwa w podobnych organizacjach.</t>
  </si>
  <si>
    <t>Rozmawiając ze znajomym, który wcześniej pracował z nowym kandydatem, dowiaduje się Pan\/Pani, że ten kierownik jest znany jako osoba bardzo &lt;u&gt;niekompetentna&lt;\/u&gt;. Szczególnie pod względem wiedzy, inteligencji i efektywności, Pana\/Pani znajomy umieściłby ogólne kompetencje tego kierownika w &lt;u&gt;najniższych 20%&lt;\/u&gt; obecnego kierownictwa w podobnych organizacjach.</t>
  </si>
  <si>
    <t>Rozmawiając ze znajomym, który wcześniej pracował z nowym kandydatem, dowiaduje się Pan\/Pani, że ten kierownik jest znany jako osoba bardzo &lt;u&gt;kompetentna&lt;\/u&gt;. Szczególnie pod względem wiedzy, inteligencji i efektywności, Pana\/Pani znajomy umieściłby ogólne kompetencje tego kierownika w &lt;u&gt;najwyższych 20%&lt;\/u&gt; obecnego kierownictwa w podobnych organizacjach.</t>
  </si>
  <si>
    <t>Uważa Pan\/Pani, że Pana\/Pani znajomy to wiarygodne źródło.</t>
  </si>
  <si>
    <t>W scenariuszu z miejsca pracy, o którym właśnie Pan\/Pani przeczytał\/a, opisaliśmy osobę, która była kandydatem na nowe stanowisko kierownicze w Pana\/Pani organizacji.</t>
  </si>
  <si>
    <t>Gdyby zarząd zdecydował się zatrudnić tego nowego kierownika, jak by się Pan\/Pani z tym czuł\/a?</t>
  </si>
  <si>
    <t>Czy był(a)by Pan\/Pani skłonny\/-a poświęcić 5% podwyżki pensji, gdyby to gwarantowało, że Pana\/Pani organizacja NIE zatrudni tak złego kierownika, jak Pana\/Pani najbliższy przełożony?</t>
  </si>
  <si>
    <t>Czy był(a)by Pan\/Pani skłonny\/-a poświęcić 5% podwyżki pensji, gdyby to gwarantowało, że Pana\/Pani organizacja zatrudni tak dobrego kierownika, jak Pana\/Pani najbliższy przełożony?</t>
  </si>
  <si>
    <t>Ogólnie rzecz biorąc, gdzie umieścił(a)by Pan\/Pani swoje poglądy polityczne na takiej skali od lewicowych do prawicowych?</t>
  </si>
  <si>
    <t>Ogólnie rzecz biorąc, na ile interesuje Pana\/Panią polityka?</t>
  </si>
  <si>
    <t>Ogólnie rzecz biorąc, jak często publikuje Pan\/Pani swoje &lt;em&gt;poglądy polityczne&lt;\/em&gt; w mediach społecznościowych?</t>
  </si>
  <si>
    <t>Ogólnie rzecz biorąc, w jakim stopniu zgadza się Pan\/Pani lub nie zgadza z następującymi stwierdzeniami?</t>
  </si>
  <si>
    <t>Jeśli musi Pan\/Pani wybierać między ochroną wolności słowa a zapobieganiem rozprzestrzenianiu się dezinformacji, co jest dla Pana\/Pani ważniejsze? Przez „dezinformację” rozumiemy fałszywe, niedokładne lub wprowadzające w błąd informacje.</t>
  </si>
  <si>
    <t>Teraz podejmie Pan\/Pani trzy decyzje dotyczące dużych kwot pieniędzy. Wybory trzech losowych uczestników ankiety zostaną wdrożone dla nich samych i innego uczestnika ankiety. W przypadku tych uczestników, odpowiednie wynagrodzenie zostanie wypłacone za pośrednictwem dostawcy ankiety w ciągu trzech miesięcy od ankiety.</t>
  </si>
  <si>
    <t>Został\/a Pan\/Pani sparowany\/-a z innym uczestnikiem ankiety.</t>
  </si>
  <si>
    <t>Inny uczestnik ma możliwość wysłania Panu\/Pani &lt;b&gt;$0, $100 lub $200&lt;\/b&gt; z jego kwoty ($800). Drugi uczestnik wie, że po podjęciu przez niego decyzji, będzie mieć Pan\/Pani możliwość &lt;b&gt;odebrania od niego $600, aby otrzymać dodatkowe $100.&lt;\/b&gt;</t>
  </si>
  <si>
    <t>Jesteśmy zainteresowani, czy wziąłby\/wzięłaby Pan\/Pani te $600, aby otrzymać $100. Bez względu na Pana\/Pani decyzję, zatrzyma Pan\/Pani swoje pierwotne $800 i dowolną kwotę, którą wyśle ​​inny uczestnik ($0, $100 lub $200).</t>
  </si>
  <si>
    <t>Jesteśmy zainteresowani, czy wziąłby\/wzięłaby Pan\/Pani te $600, aby otrzymać $100. Bez względu na Pana\/Pani decyzję, zatrzyma Pan\/Pani swoje pierwotne $600 i dowolną kwotę, którą wyśle ​​inny uczestnik ($0, $100 lub $200).</t>
  </si>
  <si>
    <t>Ponieważ nie znamy jeszcze decyzji drugiego uczestnika, prosimy o podjęcie swojej decyzji dla każdej możliwej kwoty, którą mógłby wysłać. Po dokonaniu wyboru, Pana\/Pani decyzja odpowiadająca wyborowi drugiego uczestnika zostanie wcielona w życie. Pana\/Pani wybory są całkowicie anonimowe i nie będzie już Pan\/Pani więcej wchodzić w interakcję z tym uczestnikiem.</t>
  </si>
  <si>
    <t>Załóżmy, że drugi uczestnik &lt;b&gt;wyśle ​​Panu\/Pani 0$.&lt;\/b&gt; Czy wziąłby\/wzięłaby Pan\/Pani od niego 600$, aby otrzymać dodatkowe 100$?</t>
  </si>
  <si>
    <t>Biorę 600$, aby otrzymać dodatkowe 100$ (Pan\/Pani: 900$, Drugi uczestnik: 200$).</t>
  </si>
  <si>
    <t>Załóżmy, że drugi uczestnik &lt;b&gt;wyśle ​​Panu\/Pani 100$.&lt;\/b&gt; Czy wziąłby\/wzięłaby Pan\/Pani od niego 600$, aby otrzymać dodatkowe 100$?</t>
  </si>
  <si>
    <t>Biorę 600$, aby otrzymać dodatkowe 100$ (Pan\/Pani: 1000$, Drugi uczestnik: 100$).</t>
  </si>
  <si>
    <t>Załóżmy, że drugi uczestnik &lt;b&gt;wyśle ​​Panu\/Pani 200$.&lt;\/b&gt; Czy wziąłby\/wzięłaby Pan\/Pani od niego 600$, aby otrzymać dodatkowe 100$?</t>
  </si>
  <si>
    <t>Biorę 600$, aby otrzymać dodatkowe 100$ (Pan\/Pani: 1100$, Drugi uczestnik: 0$).</t>
  </si>
  <si>
    <t>Inny uczestnik ma możliwość wysłania Panu\/Pani $0, $100 lub $200 z jego kwoty ($1000). Drugi uczestnik wie, że po podjęciu przez niego decyzji, będzie mieć Pan\/Pani możliwość &lt;b&gt;odebrania od niego $600, aby otrzymać dodatkowe $100.&lt;\/b&gt;</t>
  </si>
  <si>
    <t>Biorę 600$, aby otrzymać dodatkowe 100$ (Pan\/Pani: 700$, Drugi uczestnik: 400$).</t>
  </si>
  <si>
    <t>Biorę 600$, aby otrzymać dodatkowe 100$ (Pan\/Pani: 800$, Drugi uczestnik: 300$).</t>
  </si>
  <si>
    <t>Był(a)bym zły\/-a, gdyby inna osoba odmówiła dzielenia się swoimi zasobami.</t>
  </si>
  <si>
    <t>W tej części naszego badania chcielibyśmy, aby wyobraził\/a sobie Pan\/Pani &lt;b&gt;utopijne społeczeństwo lub świat&lt;\/b&gt;.</t>
  </si>
  <si>
    <t>Utopijne społeczeństwo lub świat to &lt;b&gt;najlepsza wizja przyszłości&lt;\/b&gt;, na jaką ma Pan\/Pani nadzieję, lub której sobie Pan\/Pani życzy. Poniżej prosimy opisać i wyjaśnić, jak wyglądałoby według Pana\/Pani utopijne społeczeństwo lub świat, i co sprawiłoby, że to utopijne społeczeństwo\/świat byłoby najlepszą przyszłością, jaką może Pan\/Pani sobie wyobrazić.</t>
  </si>
  <si>
    <t>Dystopijne społeczeństwo lub świat to &lt;b&gt;najgorsza wizja przyszłości&lt;\/b&gt;, która wzbudza Pana\/Pani lęk, lub której się Pan\/Pani obawia. Poniżej prosimy opisać i wyjaśnić, jak wyglądałoby według Pana\/Pani dystopijne społeczeństwo lub świat i co sprawiłoby, że to dystopijne społeczeństwo\/świat byłoby najgorszą przyszłością, jaką może sobie Pan\/Pani wyobrazić.</t>
  </si>
  <si>
    <t>NIE ma dobrych ani złych odpowiedzi: Interesują nas PANA\/PANI POMYSŁY odnośnie tego, jak wyglądałoby utopijne społeczeństwo.</t>
  </si>
  <si>
    <t>NIE ma dobrych ani złych odpowiedzi: Interesują nas PANA\/PANI POMYSŁY odnośnie tego, jak wyglądałoby dystopijne społeczeństwo.</t>
  </si>
  <si>
    <t>Prosimy zatrzymać się na chwilę i &lt;b&gt;napisać jedno lub dwa zdania, aby opisać swoją utopię&lt;\/b&gt; zanim przejdzie Pan\/Pani dalej.</t>
  </si>
  <si>
    <t>Prosimy zatrzymać się na chwilę i &lt;b&gt;napisać jedno lub dwa zdania, aby opisać swoją dystopię&lt;\/b&gt; zanim przejdzie Pan\/Pani dalej.</t>
  </si>
  <si>
    <t>Pana\/Pani zdaniem, w jakim stopniu Pana\/Pani własne działania mogą wpłynąć na to, czy taka utopijna wizja się spełni, czy nie?</t>
  </si>
  <si>
    <t>Pana\/Pani zdaniem, w jakim stopniu przywódcy polityczni w społeczeństwie mogą wpłynąć na to, czy taka utopijna wizja się spełni, czy nie?</t>
  </si>
  <si>
    <t>Pana\/Pani zdaniem, w jakim stopniu Pana\/Pani własne działania mogą wpłynąć na to, czy taka dystopijna wizja się spełni, czy nie?</t>
  </si>
  <si>
    <t>W tej części naszego badania chcielibyśmy, aby wyobraził\/a sobie Pan\/Pani &lt;b&gt;dystopijne społeczeństwo lub świat&lt;\/b&gt;.</t>
  </si>
  <si>
    <t>Pana\/Pani zdaniem, jak bardzo prawdopodobne jest to, że taka utopijna wizja kiedykolwiek zostanie urzeczywistniona?</t>
  </si>
  <si>
    <t>Pana\/Pani zdaniem, jak bardzo prawdopodobne jest to, że taka dystopijna wizja kiedykolwiek zostanie urzeczywistniona?</t>
  </si>
  <si>
    <t>W jakim stopniu zgadza się Pan\/Pani z następującymi stwierdzeniami?</t>
  </si>
  <si>
    <t>Odpowiadając na nasze poprzednie pytanie o to, w jakim stopniu przywódcy polityczni w społeczeństwie mogą wpłynąć na to, czy Pana\/Pani dystopijna wizja się spełni, czy nie:</t>
  </si>
  <si>
    <t>Odpowiadając na nasze poprzednie pytanie o to, w jakim stopniu przywódcy polityczni w społeczeństwie mogą wpłynąć na to, czy Pana\/Pani utopijna wizja się spełni, czy nie:</t>
  </si>
  <si>
    <t>Jeśli nie pomyślał\/a Pan\/Pani o żadnym konkretnym przywódcy, odpowiadając na poprzednie pytanie, prosimy zostawić pole puste i kontynuować.</t>
  </si>
  <si>
    <t>Czy ma Pan\/Pani na myśli konkretnego przywódcę? Jeśli tak, prosimy podać nazwisko tego przywódcy w okienku poniżej.</t>
  </si>
  <si>
    <t>La Sua partecipazione comprende l'iscrizione a una lotteria con la possibilità di vincere $100. Avrà la possibilità di devolvere una parte (o l'intero importo) dell'eventuale vincita al finanziamento di un gruppo di advocacy a sostegno o contrario alla tassa globale sui miliardari. L'importo che non devolverà Le verrà corrisposto direttamente.</t>
  </si>
  <si>
    <t xml:space="preserve">Orice câștig adus fondului comun este majorat cu 50 % (înmulțit cu 1,5) și apoi împărțit în mod egal între cele patru persoane. </t>
  </si>
  <si>
    <t>Jag skulle dela inlägg på sociala medier som &lt;b&gt;motsätter sig&lt;\/b&gt; den globalt samordnade miljardärsskatten.</t>
  </si>
  <si>
    <t>请仔细阅读以下信息。</t>
  </si>
  <si>
    <t>请务必花足够的时间阅读和理解问题。</t>
  </si>
  <si>
    <t>我理解并愿意参加调查。</t>
  </si>
  <si>
    <t>我不想参加调查。</t>
  </si>
  <si>
    <t>调查结束</t>
  </si>
  <si>
    <t>您不想参加此调查。</t>
  </si>
  <si>
    <t>请关闭此调查。</t>
  </si>
  <si>
    <t>为确保您已仔细阅读所提供的信息，我们想请您先回答一个简单的问题。</t>
  </si>
  <si>
    <t>以下哪件家具是您用来放在餐桌旁的？</t>
  </si>
  <si>
    <t>自行车</t>
  </si>
  <si>
    <t>烤面包机</t>
  </si>
  <si>
    <t>您的性别是？</t>
  </si>
  <si>
    <t>非二元\/第三性別</t>
  </si>
  <si>
    <t>您的年龄是？</t>
  </si>
  <si>
    <t>您的最高学历是什么？</t>
  </si>
  <si>
    <t>未接受正规教育（0 年）</t>
  </si>
  <si>
    <t>小学教育（7 年以下）</t>
  </si>
  <si>
    <t>初中教育（7 至 9 年）</t>
  </si>
  <si>
    <t>高等教育（13 年以上，如大学或学院）</t>
  </si>
  <si>
    <t>我没有参与投票</t>
  </si>
  <si>
    <t>不愿作答</t>
  </si>
  <si>
    <t>谢谢。现在，我们将针对一个新主题提出一系列新问题。</t>
  </si>
  <si>
    <t>您是支持还是反对该政策？</t>
  </si>
  <si>
    <t>强烈支持</t>
  </si>
  <si>
    <t>比较支持</t>
  </si>
  <si>
    <t>既不支持也不反对</t>
  </si>
  <si>
    <t>比较反对</t>
  </si>
  <si>
    <t>强烈反对</t>
  </si>
  <si>
    <t>不了解该政策</t>
  </si>
  <si>
    <t>您在多大程度上赞同或反对以下表述：</t>
  </si>
  <si>
    <t>既不赞同也不反对</t>
  </si>
  <si>
    <t>比较赞同</t>
  </si>
  <si>
    <t>强烈赞同</t>
  </si>
  <si>
    <t>我保持现状（您：$800，他们：$800）。</t>
  </si>
  <si>
    <t>我保持现状（您：$900，他们：$700）。</t>
  </si>
  <si>
    <t>我保持现状（您：$1000，他们：$600）。</t>
  </si>
  <si>
    <t>我保持现状（您：$600，他们：$1000）。</t>
  </si>
  <si>
    <t>我保持现状（您：$700，他们：$900）。</t>
  </si>
  <si>
    <t>非常</t>
  </si>
  <si>
    <t xml:space="preserve">感谢您填写此调查问卷！ </t>
  </si>
  <si>
    <t xml:space="preserve">如果您对整个调查过程有任何反馈意见，请在此处填写。 </t>
  </si>
  <si>
    <t>您未通过注意力测试。</t>
  </si>
  <si>
    <t>Vi anmäler dig till ett lotteri med chans att vinna $100. Du kan välja att använda en del av (eller hela) din potentiella vinst för att hjälpa till att finansiera en påverkansgrupp som antingen är för eller motsätter sig den globalt samordnade miljardärskatten. Varje belopp som du inte donerar kommer att överföras till dig.</t>
  </si>
  <si>
    <t>Jag skulle kunna tänka mig att donera en del av dessa $100 till en påverkansgrupp som &lt;b&gt;motsätter sig&lt;\/b&gt; den globalt samordnade miljardärsskatten.</t>
  </si>
  <si>
    <t>Jag skulle föredra att &lt;b&gt;behålla hela beloppet på $100 själv.&lt;\/b&gt;</t>
  </si>
  <si>
    <t>Jag skulle vara beredd att donera en del av dessa $100 till en påverkansgrupp som &lt;b&gt;stödjer&lt;\/b&gt; den globalt samordnade miljardärsskatten.</t>
  </si>
  <si>
    <t>Hur mycket av dessa $100 skulle du vara beredd att donera till den påverkansgrupp som &lt;b&gt;motsätter sig&lt;\/b&gt; den globalt samordnade miljardärsskatten?</t>
  </si>
  <si>
    <t>Jag vill skänka hela min vinst ($100)</t>
  </si>
  <si>
    <t>Vi vill att du fattar ett beslut som får verkliga konsekvenser för fyra personer som rekryterats via en arbetsmarknad på online. Var och en av dessa fyra personer har tjänat $10 för att utföra en individuell arbetsuppgift.</t>
  </si>
  <si>
    <t>De fyra personerna kan inte fritt välja hur mycket av deras intäkter de vill bidra med till den gemensamma fonden. I det här fallet måste var och en av de fyra personerna bidra med alla sina intäkter ($10).</t>
  </si>
  <si>
    <t>Förklaring: Var och en bidrar med $10 och har inga intäkter kvar, men får en fjärdedel av den gemensamma fonden, vilket är $7.5, och därmed får var och en i slutändan $7.5.</t>
  </si>
  <si>
    <t>Förklaring: Båda behåller sina $10 och får en fjärdedel av den gemensamma fonden, vilket är $7.5, och därmed får var och en 1$7.5.</t>
  </si>
  <si>
    <t>Förklaring: Var och en behåller sina $10 och får en fjärdedel av den gemensamma fonden, vilket är $7.5, och därmed får var och en i slutändan 1$7.5.</t>
  </si>
  <si>
    <t xml:space="preserve">De fyra personerna kan inte fritt välja hur mycket av deras intäkter de vill bidra med till den gemensamma fonden. I det här fallet måste var och en av de fyra personerna bidra med alla sina intäkter ($10). </t>
  </si>
  <si>
    <t>De fyra personerna får var och en i slutändan en inkomst på $10.</t>
  </si>
  <si>
    <t>Förklaring: Varje person behåller $10 av sina intäkter men får ingenting från den gemensamma fonden, och därmed får var och en i slutändan $10.</t>
  </si>
  <si>
    <t>Förklaring: Varje person behåller $10 av sina intäkter men får ingenting från den gemensamma fonden, och därmed får var och en  i slutändan $10. </t>
  </si>
  <si>
    <t>Var och en av de fyra personerna måste bidra med alla sin intäkter ($10).</t>
  </si>
  <si>
    <t>&lt;b&gt;Obligatoriskt bidrag för alla personer:&lt;\/b&gt; Var och en av de fyra personerna måste bidra med alla sina intäkter ($10)</t>
  </si>
  <si>
    <t>De fyra personerna får var och en en inkomst på $12.5.</t>
  </si>
  <si>
    <t>Jag vill inte skänka bort någon del av min vinst ($0)</t>
  </si>
  <si>
    <t>De fyra personerna kan fritt välja hur mycket av sina intäkter de vill bidra med till den gemensamma fonden. I det här fallet bidrar två personer med alla sina intäkter ($10) till den gemensamma fonden och två personer bidrar inte med något ($0).</t>
  </si>
  <si>
    <t xml:space="preserve">De fyra personerna kan fritt välja hur mycket av sina intäkter de vill bidra med till den gemensamma fonden. I det här fallet bidrar två personer med alla sina intäkter ($10) till den gemensamma fonden och två personer bidrar inte med något ($0). </t>
  </si>
  <si>
    <t xml:space="preserve">De fyra personerna kan fritt välja hur mycket av sina intäkter de vill bidra med till den gemensamma fonden. I det här fallet bidrar var och en av de fyra personerna inte med någonting ($0). </t>
  </si>
  <si>
    <t>&lt;b&gt;Fri att välja:&lt;\/b&gt; De fyra personerna kan fritt välja hur mycket av sina intäkter de vill bidra med till den gemensamma fonden. I det här fallet bidrar var och en av de fyra personerna inte med någonting ($0).</t>
  </si>
  <si>
    <t>Två av de fyra personerna måste var och en bidra med alla sina intäkter ($10) till den gemensamma fonden och två personer ska inte bidra med någonting ($0). En slumpmässig dragning avgör vilka två personer som måste bidra med alla sina intäkter och vilka två personer som inte ska bidra med någonting.</t>
  </si>
  <si>
    <t>&lt;b&gt;Obligatoriskt bidrag för endast två personer:&lt;\/b&gt; Två av de fyra personerna måste var och en bidra med alla sina intäkter ($10) till den gemensamma fonden och två personer ska inte bidra med någonting ($0). En slumpmässig dragning avgör vilka två personer som måste bidra med alla sina intäkter och vilka två personer som inte ska bidra med någonting.</t>
  </si>
  <si>
    <t>Jag tar 600 dollar för att få ytterligare $100 (du: 1$100, den andra deltagaren: $0).</t>
  </si>
  <si>
    <t>Donation till påverkansgrupp ($)</t>
  </si>
  <si>
    <t>De fyra personerna får i slutändan en inkomst på $15.</t>
  </si>
  <si>
    <t>Förklaring: Varje person bidrar med $10 och har inga intäkter kvar, men får en fjärdedel av den gemensamma fonden, som är $15, och därmed får var och en i slutändan $15.</t>
  </si>
  <si>
    <t xml:space="preserve">Om var och en av de fyra personerna måste bidra med alla sina intäkter till den gemensamma fonden blir resultatet: &lt;br&gt;&lt;b&gt;-&amp;nbsp; De fyra personerna får i slutändan en inkomst på $15. </t>
  </si>
  <si>
    <t>Förklaring: De bidrar med $10 var och har inga intäkter kvar, men får en fjärdedel av den gemensamma fonden, som är $15, och får därför i slutändan $15 var.</t>
  </si>
  <si>
    <t>Vi kommer att be dig att bestämma om de fyra personerna ska ha frihet att välja hur mycket de vill bidra med till den gemensamma fonden, eller om var och en ska bidra med $5 av sina intäkter. Du måste välja mellan följande två alternativ:</t>
  </si>
  <si>
    <t>Om var och en av de fyra personerna måste bidra med $5 av sina intäkter till den gemensamma fonden blir resultatet följande:</t>
  </si>
  <si>
    <t>Förklaring: Varje person behåller $5 av sina intäkter och får en fjärdedel av den gemensamma fonden, vilket är $7.5, och därmed får varje individ i slutändan $12.5.</t>
  </si>
  <si>
    <t>De fyra personerna kan inte fritt välja hur mycket av sina intäkter de vill bidra med till den gemensamma fonden. I det här fallet måste var och en av de fyra personerna bidra med $5 av sina intäkter.</t>
  </si>
  <si>
    <t xml:space="preserve">Om var och en av de fyra personerna måste bidra med $5 av sina intäkter blir resultatet följande: </t>
  </si>
  <si>
    <t>Anta att den andra deltagaren &lt;b&gt;skickar dig $0.&lt;\/b&gt; Skulle du ta $600 från den andra  för att få ytterligare $100?</t>
  </si>
  <si>
    <t>Anta att den andra deltagaren &lt;b&gt;skickar dig $100.&lt;\/b&gt; Skulle du ta $600 från denna för att få ytterligare $100?</t>
  </si>
  <si>
    <t>Anta att den andra deltagaren &lt;b&gt;skickar dig $200.&lt;\/b&gt; Skulle du ta $600 från den andra deltagaren för att få ytterligare $100?</t>
  </si>
  <si>
    <t>Jag tar 600 dollar för att få ytterligare $100 (Du: $900, den andra deltagaren: $200).</t>
  </si>
  <si>
    <t>Jag tar $600 för att få ytterligare $100 (Du: $1000, den andra deltagaren: $100).</t>
  </si>
  <si>
    <t>Den andra deltagaren kan välja att skicka dig antingen $0, $100 eller $200 från sitt belopp ($1000). Den andra deltagaren vet att du efter deras beslut kommer att ha möjlighet att &lt;b&gt;ta $600 från denna för att själv få ytterligare $100.&lt;\/b&gt;</t>
  </si>
  <si>
    <t>Den andra deltagaren kan välja att skicka dig antingen &lt;b&gt;$0, $100 eller $200&lt;\/b&gt; från sitt belopp ($800). De vet att du efter deras beslut kommer att ha möjlighet att &lt;b&gt;ta $600 från dem för att själv få ytterligare $100.&lt;\/b&gt;</t>
  </si>
  <si>
    <t>Jag tar 600 dollar för att få ytterligare $100 (du: $800, den andra deltagaren: $300).</t>
  </si>
  <si>
    <t>Jag tar $600 för att få ytterligare $100 (Du: $700, den endra deltagaren: $400).</t>
  </si>
  <si>
    <t>Hur mycket av dessa $100 skulle du vara beredd att donera till påverkansgruppen som &lt;b&gt;stödjer&lt;\/b&gt; den globalt samordnade miljardärsskatten?</t>
  </si>
  <si>
    <t>Jag vill &lt;b&gt;inte skriva under en namninsamling&lt;\/b&gt; som rör den globalt samordnade miljardärsskatten (hoppa till nästa del av undersökningen.</t>
  </si>
  <si>
    <t>极不可能</t>
  </si>
  <si>
    <t>极有可能</t>
  </si>
  <si>
    <t>很有可能</t>
  </si>
  <si>
    <t>Förklaring: Varje individ behåller $5 av sina intäkter och får en fjärdedel av den gemensamma fonden, vilket är $7.5, och därmed får varje person i slutändan $12.5.</t>
  </si>
  <si>
    <t>Vi vill veta om du skulle ta dessa $600 för att få $100. Oavsett ditt beslut kommer du att behålla dina ursprungliga $800 och det belopp som den andra deltagaren skickar ($0, $100 eller $200).</t>
  </si>
  <si>
    <t>Vi vill veta om du skulle ta dessa $600 för att få $100. Oavsett ditt beslut kommer du att behålla dina ursprungliga $600 och det belopp som den andra deltagaren skickar ($0, $100 eller $200).</t>
  </si>
  <si>
    <t>Prosím, venujte dostatok času prečítaniu a porozumeniu otázok.</t>
  </si>
  <si>
    <t>Žiadne formálne vzdelanie (0 rokov)</t>
  </si>
  <si>
    <t>Predprimárne vzdelanie (menej ako 7 rokov)</t>
  </si>
  <si>
    <t>Primárne vzdelanie (7- 10 rokov)</t>
  </si>
  <si>
    <t>V inej nedávnej štúdii sa u takmer 45 000 respondentov zo 40 krajín z celého sveta, vrátane vašej krajiny, zisťovalo, či by podporovali takúto globálne koordinovanú miliardársku daň.</t>
  </si>
  <si>
    <t>Xin vui lòng đọc kỹ thông tin sau đây.</t>
  </si>
  <si>
    <t>Quý vị có cơ hội để nhận thêm phần thưởng khi trả lời khảo sát này. Xin lưu ý rằng mọi khoản tiền sẽ được thanh toán theo phương thức giống như cách quý vị nhận phần thưởng thông thường khi hoàn thành các khảo sát này. Các phần thưởng thêm sẽ được trao dưới dạng hiện vật và không bao gồm bất kì khoản thanh toán tiền mặt nào.</t>
  </si>
  <si>
    <t>Kết quả của nghiên cứu này sẽ được sử dụng trong nghiên cứu học thuật. Chúng tôi (We) sẽ không công bố thông tin nhận dạng của bất kì cá nhân nào. Chỉ dữ liệu ẩn danh mới được công khai và dữ liệu không thể được truy vết đến quý vị.</t>
  </si>
  <si>
    <t>Phi giới tính \/ giới tính thứ ba</t>
  </si>
  <si>
    <t>Không đi học (0 năm)</t>
  </si>
  <si>
    <t>Các tổ chức quốc tế và chính phủ gần đây đã đề xuất một loại thuế bổ sung, nhắm đến những người giàu nhất thế giới. Thuế này sẽ yêu cầu những người có tài sản vượt quá 1 tỷ đô la Mỹ (USD), hoặc khoảng 3000 người giàu nhất trên thế giới, phải nộp thuế tối thiểu 2% giá trị tài sản của họ mỗi năm.</t>
  </si>
  <si>
    <t>Tôi không hiểu</t>
  </si>
  <si>
    <t>Quý vị đồng ý hay không đồng ý với các nhận định sau ở mức độ nào:</t>
  </si>
  <si>
    <t>Không đồng ý một phần</t>
  </si>
  <si>
    <t>Đồng ý một phần</t>
  </si>
  <si>
    <t>Đề xuất về thuế phối hợp toàn cầu đối với tỷ phú gần đây đã được tranh luận tại Liên Hợp Quốc, hội nghị G7 và G20. Cuộc tranh luận chính trị về loại thuế này gây nhiều tranh cãi, và nghiên cứu học thuật này nhằm mục đích giúp các nhà hoạch định chính sách và công chúng hiểu rõ hơn về cảm nghĩ của công chúng đối với loại thuế này. Các kết quả nghiên cứu chính sẽ được công bố bởi một hãng tin lớn tại Việt Nam.</t>
  </si>
  <si>
    <t>Quý vị sẵn sàng quyên góp bao nhiêu trong tổng số giải thưởng trị giá $100 cho nhóm vận động &lt;b&gt;phản đối&lt;\/b&gt; thuế phối hợp toàn cầu đối với tỷ phú?</t>
  </si>
  <si>
    <t>Tôi sẵn sàng quyên góp một phần trong số $100 cho một nhóm vận động &lt;b&gt;để phản đối&lt;\/b&gt; thuế phối hợp toàn cầu đối với tỷ phú.</t>
  </si>
  <si>
    <t>Tôi sẽ chia sẻ các bài đăng trên mạng xã hội &lt;b&gt;để thúc đẩy”&lt;\/b&gt; thuế phối hợp toàn cầu đối với tỷ phú.</t>
  </si>
  <si>
    <t>Tôi sẽ &lt;b&gt;không tham gia bất kì cuộc biểu tình nào&lt;\/b&gt; liên quan đến thuế phối hợp toàn cầu đối với tỷ phú.</t>
  </si>
  <si>
    <t>Chúng tôi đã hỏi riêng và giữ bí mật danh tính từng người về việc họ sẽ làm gì nếu họ được tự do lựa chọn mức đóng góp từ thu nhập của họ vào quỹ chung.</t>
  </si>
  <si>
    <t>Giải thích: Cả hai người họ đều giữ lại $10 của họ và nhận được một phần từ quỹ chung là $7.5, do đó mỗi người sẽ có $17.5.</t>
  </si>
  <si>
    <t>Chính phủ nên sử dụng doanh thu từ thuế để hỗ trợ tài chính cho các hàng hóa công cộng mang lại lợi ích cho tất cả mọi người.</t>
  </si>
  <si>
    <t>Quý vị đang làm việc cho một tổ chức mà nhà lãnh đạo hiện tại được coi là khá bình thường: Không phải là giỏi nhưng cũng không phải là kém. Vào thời điểm này, hội đồng quản trị đang lên kế hoạch tuyển một nhà lãnh đạo mới để thay thế lâu dài, người này cũng sẽ là người giám sát trực tiếp của quý vị.</t>
  </si>
  <si>
    <t>Khi trò chuyện với một người bạn trước đây đã làm việc cùng với ứng viên mới này, quý vị biết được rằng nhà lãnh đạo này được biết đến là một người rất &lt;u&gt;vô đạo đức&lt;\/u&gt;. Cụ thể, về mặt trung thực, công bằng và đáng tin cậy, người bạn của quý vị sẽ xếp mức độ đạo đức chung của nhà lãnh đạo này trong nhóm &lt;u&gt;20% dưới cùng&lt;\/u&gt; của các nhà lãnh đạo hiện tại trong các tổ chức tương tự.</t>
  </si>
  <si>
    <t>Quý vị được chia $800. Người tham gia kia được chia $800.</t>
  </si>
  <si>
    <t>Quý vị được chia $600. Người tham gia kia được chia $1000.</t>
  </si>
  <si>
    <t>Nếu quý vị có bất kỳ phản hồi nào về toàn bộ khảo sát, xin vui lòng viết tại đây.</t>
  </si>
  <si>
    <t>Chúng tôi muốn quý vị sẽ đưa ra một số quyết định mà sẽ có ảnh hưởng trực tiếp lên bốn người mà đã được tuyển dụng thông qua thị trường lao động trực tuyến. Mỗi người trong số bốn cá nhân này đã kiếm được $10 khi hoàn thành một nhiệm vụ công việc cá nhân.</t>
  </si>
  <si>
    <t>Küresel olarak koordine edilen bir milyarder vergisi önerisi yakın zamanda Birleşmiş Milletler, G7 ve G20'de tartışılmıştır.Vergiyle ilgili siyasi tartışma çekişmelidir ve bu akademik çalışma, politika yapıcıların ve kamuoyunun buna yönelik toplumsal görüşü daha iyi anlamalarına yardımcı olmayı amaçlamaktadır. Çalışmadan elde edilen temel bulgular ülkenizdeki önemli bir haber kuruluşu ile paylaşılacaktır.</t>
  </si>
  <si>
    <t>Vergi lehine ya da aleyhine savunuculuk için ödeme yapmaya istekli olup olmadığınızla ilgileniyoruz.</t>
  </si>
  <si>
    <t>Yakın zamanda yapılan başka bir akademik çalışma, dünyanın tüm bölgelerini kapsayan 40 ülkede, sizin ülkeniz de dahil olmak üzere, yaklaşık 45.000 kişiye bu küresel olarak koordine edilen milyarder vergisini destekleyip desteklemediklerini sordu.</t>
  </si>
  <si>
    <t xml:space="preserve">Bu bilgiyi okuduğunuzu teyit etmek için, lütfen aşağıdaki doğru ifadeye tıklayın: </t>
  </si>
  <si>
    <t>%41-60 (ne yüksek ne de düşük ihtimal)</t>
  </si>
  <si>
    <t>Lütfen devam etmeden önce bu bilgiyi dikkatlice okuduğunuzu onaylayın.</t>
  </si>
  <si>
    <t>Kazançlarının tamamıyla katkıda bulunan iki bireyin her biri $7.5 gelir elde eder.</t>
  </si>
  <si>
    <t>Bireylerden ikisi, diğer bireylerin ne kadar katkıda bulunmayı seçtiğinden bağımsız olarak kazançlarının tamamını katkıda bulunmayı seçecektir.</t>
  </si>
  <si>
    <t>Bireylerden ikisi, diğer bireylerin ne kadar katkıda bulunmayı seçtiğinden bağımsız olarak kazançlarının hiçbirini katkıda bulunmamayı seçecektir.</t>
  </si>
  <si>
    <t xml:space="preserve">Dört kişinin ortak fona ne kadar katkıda bulunacaklarına karar verme özgürlüğüne sahip olup olmamaları ya da her birinin kazançlarının tamamını katkıda bulunmasının zorunlu olup olmaması gerektiğine karar vermenizi isteyeceğiz. Aşağıdaki iki alternatif arasında seçim yapmalısınız: </t>
  </si>
  <si>
    <t>Siz ve diğer 99 katılımcı, dört kişi adına bu kararı vereceksiniz. 100 karardan biri rastgele seçilecek ve uygulanacaktır.</t>
  </si>
  <si>
    <t>Dört kişinin kazançlarının ne kadarını ortak fona katkıda bulunmalarının zorunlu olması gerektiğine karar vermenizi isteyeceğiz. Aşağıdaki iki seçenekten birini seçmeniz gerekmektedir.</t>
  </si>
  <si>
    <t>Kişisel çıkarın, grup için en iyisiyle çatıştığı durumlarda, ülkemdeki çoğu insan kendi çıkarına olanı tercih eder.</t>
  </si>
  <si>
    <t>Genel olarak, bireysel tercihler adaletsiz sonuçlara yol açtığında, hükümet bu tercihleri kısıtlamalıdır.</t>
  </si>
  <si>
    <t>Genel olarak, bireysel tercihler topluca verimsiz bir sonuca yol açtığında, hükümet bu tercihleri kısıtlamalıdır.</t>
  </si>
  <si>
    <t>Şu anda mevcut liderin ne özellikle iyi ne de özellikle kötü olduğu, daha çok tarafsız veya 'ortalama' kabul edildiği bir organizasyonda çalışıyorsunuz. Bu noktada, yönetim kurulu uzun vadeli bir değişim için yeni bir lider işe almayı planlamaktadır ve bu kişi sizin en yakın amiriniz olacak.</t>
  </si>
  <si>
    <t>Keď sa rozprávate s priateľom, ktorý predtým pracoval s novým kandidátom, dozviete sa, že tento líder je známy ako veľmi &lt;u&gt;nemorálny&lt;\/u&gt; človek. Najmä pokiaľ ide o čestnosť, spravodlivosť a dôveryhodnosť, váš priateľ by umiestnil všeobecný morálny charakter tohto lídra medzi &lt;u&gt;spodných 20 %&lt;\/u&gt; aktuálnych lídrov podobných organizácií.</t>
  </si>
  <si>
    <t>Aké máte pohlavie?</t>
  </si>
  <si>
    <t>Ak ste v danom čase nemali vek potrebný na účasť vo voľbách, vyberte, čo by ste vtedy robili. Zdôrazňujeme, že odpovede na otázky v tomto prieskume sú anonymné.</t>
  </si>
  <si>
    <t>Toplumdaki siyasi liderlerin distopyanızın gerçekleşip gerçekleşmeyeceğini ne ölçüde etkileyebileceğine ilişkin önceki sorumuzu yanıtlarken:</t>
  </si>
  <si>
    <t>Toplumdaki siyasi liderlerin ütopyanızın gerçekleşip gerçekleşmeyeceğini ne ölçüde etkileyebileceğine ilişkin bir önceki sorumuzu yanıtlarken:</t>
  </si>
  <si>
    <t>Poderá ter direito a recompensas adicionais com base nas suas respostas a este inquérito. Tenha em atenção que todos os montantes serão pagos da mesma forma que as suas recompensas habituais por responder a estes inquéritos. As recompensas adicionais não serão pagas de forma direta em dinheiro.</t>
  </si>
  <si>
    <t>Fim do inquérito</t>
  </si>
  <si>
    <t>Não consentiu em participar neste inquérito</t>
  </si>
  <si>
    <t>Por favor, feche este inquérito.</t>
  </si>
  <si>
    <t>Qual é o seu nível de escolaridade mais elevado?</t>
  </si>
  <si>
    <t>1º e 2º ciclos (até 7 anos)</t>
  </si>
  <si>
    <t>Se, na altura, ainda não tinha atingido a maioridade para poder votar, selecione por favor o que teria feito. Lembre-se de que as respostas a este inquérito são anónimas.</t>
  </si>
  <si>
    <t>Outros motivos (por favor especifique)</t>
  </si>
  <si>
    <t>Prefiro não responder</t>
  </si>
  <si>
    <t>Qual foi o rendimento total bruto do seu agregado familiar em 2024?</t>
  </si>
  <si>
    <t>As organizações internacionais e os Governos propuseram recentemente um imposto coordenado que visa as pessoas mais ricas do mundo. Este imposto obrigaria as pessoas com uma riqueza superior a mil milhões de dólares americanos, ou seja, as cerca de 3000 pessoas mais ricas do mundo, a pagar um mínimo de 2% da sua riqueza em impostos todos os anos.</t>
  </si>
  <si>
    <t>Não sou a favor nem sou contra esta política</t>
  </si>
  <si>
    <t>Não tenho interesse algum</t>
  </si>
  <si>
    <t xml:space="preserve">Obrigado por ter respondido ao inquérito! </t>
  </si>
  <si>
    <t xml:space="preserve">Se tiver algum comentário sobre o inquérito no seu todo, por favor escreva-o aqui. </t>
  </si>
  <si>
    <t>Taiwan Peoples Party (TPP) (KO,WEN-JE)</t>
  </si>
  <si>
    <t>台灣民眾黨 (柯文哲)</t>
  </si>
  <si>
    <t>Quý vị sẽ được tham gia bốc thăm trúng thưởng với một cơ hội nhỏ để nhận phần thưởng là $100. Quý vị sẽ được lựa chọn để sử dụng một phần (hoặc toàn bộ) khoản tiền thưởng của mình (nếu có) để quyên góp cho nhóm vận động ủng hộ hoặc chống lại đạo luật thuế áp dụng cho giới tỷ phú trên phạm vi toàn cầu. Số tiền còn lại không được quyên góp sẽ được chuyển lại cho quý vị.</t>
  </si>
  <si>
    <t>Xin vui lòng cho chúng tôi biết liệu quý vị có sẵn lòng quyên góp một phần (hoặc toàn bộ) số tiền thưởng (nếu có) của mình cho nhóm vận động ủng hộ hoặc chống lại đạo luật thuế áp dụng cho giới tỷ phú toàn cầu.</t>
  </si>
  <si>
    <t>Eine global koordinierte Milliardärssteuer würde die Macht der Reichsten in der Gesellschaft reduzieren.</t>
  </si>
  <si>
    <t>Wir sind daran interessiert, ob Sie bereit wären, für Interessenvertretung entweder für oder gegen die Steuer Geld zu bezahlen.</t>
  </si>
  <si>
    <t>Geben Sie bitte an, ob Sie bereit wären, einen Anteil Ihres möglichen Gewinns an eine Interessengruppe zu spenden, die sich entweder für oder gegen die global koordinierte Milliardärssteuer stark macht.</t>
  </si>
  <si>
    <t>Ich würde an einer Demonstration &lt;b&gt;zur Unterstützung&lt;\/b&gt; der global koordinierten Milliardärssteuer teilnehmen.</t>
  </si>
  <si>
    <t>Ich würde &lt;b&gt;an keiner Demonstration teilnehmen,&lt;\/b&gt; der mit der global koordinierten Milliardärssteuer zusammenhängt.</t>
  </si>
  <si>
    <t>Ich würde an einer Demonstration &lt;b&gt; gegen&lt;\/b&gt; die global koordinierte Milliardärssteuer teilnehmen.</t>
  </si>
  <si>
    <t>In wie vielen der 40 Länder denken Sie, dass eine Mehrheit der Umfrageteilnehmer die global koordinierte Milliardärssteuer unterstützt?</t>
  </si>
  <si>
    <t>Für wie viele dieser politischen Parteien denken Sie, dass eine Mehrheit  die global koordinierte Milliardärssteuer unterstützen würde?</t>
  </si>
  <si>
    <t>Insgesamt unterstützen 70 % diese Steuer.</t>
  </si>
  <si>
    <t>In 40 der 40 Länder unterstützt die Mehrzahl der Teilnehmer die Steuer.</t>
  </si>
  <si>
    <t>Bei 161 von 164 politischen Parteien, die in der Studie repräsentiert waren, unterstützt die Mehrzahl der Teilnehmer diese Steuer.</t>
  </si>
  <si>
    <t>In 20 der 40 Länder unterstützt die Mehrzahl der Teilnehmer die Steuer.</t>
  </si>
  <si>
    <t>Bei 71 von 164 politischen Parteien, die in der Studie repräsentiert waren, unterstützt die Mehrzahl der Teilnehmer diese Steuer.</t>
  </si>
  <si>
    <t>In 30 der 40 Länder unterstützt die Mehrzahl der Teilnehmer die Steuer.</t>
  </si>
  <si>
    <t>This is the same as above when only two pay and might be wrong. They all pay in and all get the return back. Translation is ok, but the englihs version might be wrong in the first place?</t>
  </si>
  <si>
    <t>Sie treffen als nächstes drei Entscheidungen in Zusammenhang mit großen Geldbeträgen. Für drei zufällig ausgewählte Umfrageteilnehmer werden deren Entscheidungen über sich und den anderen Teilnehmer umgesetzt. Für diese Teilnehmer wird das dazugehörige Honorar innerhalb von drei Monaten ab der Umfrage ausgeschüttet, und zwar durch den Anbieter der Umfrage.</t>
  </si>
  <si>
    <t>Es ist mir wichtig, die gesellschaftlichen Fairnessnormen zu wahren.</t>
  </si>
  <si>
    <t>2025 National Council  (“Nationalratswahl”, i.e. ‘parliamentary elections’)</t>
  </si>
  <si>
    <t>Wen haben Sie 2025 in der Nationalratswahl (also in der Parlamentswahl) gewählt?</t>
  </si>
  <si>
    <t>Por favor lea detenidamente la siguiente información.</t>
  </si>
  <si>
    <t>Puede ser seleccionado para recompensas adicionales en función de sus respuestas en esta encuesta. Tenga en cuenta que todos los pagos se realizarán de la misma manera que sus recompensas habituales por completar estas encuestas. Las recompensas extras no se pagarán directamente en efectivo.</t>
  </si>
  <si>
    <t>Comprendo y y deseo participar.</t>
  </si>
  <si>
    <t>No consintió participar en la encuesta</t>
  </si>
  <si>
    <t>Por favor cierre esta encuesta.</t>
  </si>
  <si>
    <t>Para garantizar que ha leído atentamente la información, queremos que primero responda una pregunta sencilla.</t>
  </si>
  <si>
    <t>Indique su nivel de estudios terminado más avanzado</t>
  </si>
  <si>
    <t>Sin educación formal (0 años)</t>
  </si>
  <si>
    <t>Si en ese momento aún era menor de edad, indique por quién habría votado. Le recordamos que las respuestas de la encuesta son anónimas.</t>
  </si>
  <si>
    <t>Un impuesto a los multimillonarios coordinado a escala mundial haría la economía menos eficiente.</t>
  </si>
  <si>
    <t>Preferiría &lt;b&gt;quedarme con los $100&lt;\/b&gt;.</t>
  </si>
  <si>
    <t>Estaría dispuesto a donar parte de los $100 a un grupo &lt;b&gt;que apoya&lt;\/b&gt; el impuesto a los multimillonarios coordinado a escala mundial.</t>
  </si>
  <si>
    <t>Quiero &lt;b&gt;leer y, si así lo deseo, firmar una petición en favor&lt;\/b&gt;del impuesto a los multimillonarios coordinado a escala mundial.</t>
  </si>
  <si>
    <t>La propuesta aboga por la cooperación internacional en torno a un mínimo impositivo anual para los multimillonarios en dólares. Este mínimo impositivo se fijaría en el 2 % de la riqueza individual, evaluada mediante métodos acordados internacionalmente. El impuesto se aplicaría a una amplia gama de activos, incluidos bienes inmuebles, acciones, participaciones en empresas y otras inversiones de alto valor. Para aumentar la coherencia, se diseñarían protocolos comunes que reduzcan las discrepancias entre las evaluaciones de activos.</t>
  </si>
  <si>
    <t>Petición en favor del impuesto a los multimillonarios coordinado a escala mundial</t>
  </si>
  <si>
    <t>Participaría en una protesta &lt;b&gt;en contra&lt;\/b&gt; del impuesto a los multimillonarios coordinado a escala mundial.</t>
  </si>
  <si>
    <t>Es &lt;b&gt;más probable&lt;\/b&gt; que vote por un partido político si apoya el impuesto a los multimillonarios coordinado a escala mundial.</t>
  </si>
  <si>
    <t>Es &lt;b&gt;menos probable&lt;\/b&gt; que vote por un partido político si apoya el impuesto a los multimillonarios coordinado a escala mundial.</t>
  </si>
  <si>
    <t>Compartiría publicaciones en redes sociales &lt;b&gt;en apoyo&lt;\/b&gt; al impuesto a los multimillonarios coordinado a escala mundial.</t>
  </si>
  <si>
    <t>Compartiría publicaciones en redes sociales &lt;b&gt;en contra&lt;\/b&gt; del impuesto a los multimillonarios coordinado a escala mundial.</t>
  </si>
  <si>
    <t>La encuesta se realizó a 44 977 personas en los siguientes 40 países: Alemania, Argentina, Australia, Austria, Brasil, Canadá, Chequia, China, Colombia, Corea del Sur, Eslovaquia, España, Estados Unidos de América, Filipinas, Finlandia, Francia, Grecia, Hungría, India, Indonesia, Irlanda, Italia, Japón, Malasia, México, Noruega, Nueva Zelanda, Países Bajos, Pakistán, Polonia, Portugal, Reino Unido, Rumanía, Sudáfrica, Suecia, Suiza, Tailandia, Taiwán, Turquía y Vietnam.</t>
  </si>
  <si>
    <t>¿En cuántos de estos partidos políticos cree que la mayoría de los encuestados apoya el impuesto a los multimillonarios coordinado a escala mundial?</t>
  </si>
  <si>
    <t>Gracias por responder. Para su información, las respuestas correctas se encuentran a continuación:</t>
  </si>
  <si>
    <t>Queremos que tome una decisión que va a tener consecuencias reales para cuatro personas contratadas a través de un mercado laboral digital. Cada una de estas cuatro personas ha recibido 10 $ por completar una tarea de trabajo.</t>
  </si>
  <si>
    <t>Los ingresos aportados al fondo común se incrementan en un 50 % (se multiplican por 1,5) y se reparten en partes iguales entre las cuatro personas.</t>
  </si>
  <si>
    <t>La ganancia de cada persona es el resultado de lo que recibe del fondo común más los ingresos que no ha aportado al fondo común.</t>
  </si>
  <si>
    <t>La ganancia total de las cuatro personas es mayor si cada una de ellas aporta todo su ingreso al fondo común. Sin embargo, la ganancia de un persona es mayor si esta no aporta nada, mientras que las otras tres personas aportan todos sus ingresos.</t>
  </si>
  <si>
    <t>Le pediremos que decida si las cuatro personas deben tener libertad para elegir cuánto aportar al fondo común o si se debe obligar a cada una a aportar todos sus ingresos. Debe elegir entre las dos siguientes opciones:</t>
  </si>
  <si>
    <t>Le pediremos que decida si las cuatro personas deben tener libertad para elegir cuánto aportar al fondo común o si se debe obligar a cada una a aportar $5 de sus ingresos. Debe elegir entre las dos siguientes opciones:</t>
  </si>
  <si>
    <t>Trabaja en una empresa en la que el líder actual se considera neutral o «promedio»: ni particularmente bueno ni particularmente malo. En este momento, el consejo de administración está planeando contratar a un nuevo líder como sustituto a largo plazo, que también será su supervisor más cercano.</t>
  </si>
  <si>
    <t>Menos feliz que antes en el trabajo</t>
  </si>
  <si>
    <t>Más feliz que antes en el trabajo</t>
  </si>
  <si>
    <t>Va a tomar ahora tres decisiones que implican grandes cantidades de dinero. Tres encuestados elegidos al azar pondrán en práctica sus elecciones para sí mismos y para otro encuestado. La encuestadora pagará a estos participantes la correspondiente recompensa en un plazo de tres meses desde la conclusión del estudio.</t>
  </si>
  <si>
    <t>El otro participante tiene la opción de enviarle &lt;b&gt;$0, $100 o $200&lt;\/b&gt; de su importe ($800). El otro participante sabe que, tras su decisión, usted tendrá la oportunidad de &lt;b&gt;quitarle $600 para recibir usted otros $100.&lt;\/b&gt;</t>
  </si>
  <si>
    <t>El otro participante tiene la opción de enviarle $0, $100 o $200 de su importe ($1000). El otro participante sabe que, tras su decisión, usted tendrá la oportunidad de &lt;b&gt;quitarle $600 para recibir usted otros $100.&lt;\/b&gt;</t>
  </si>
  <si>
    <t>Dejo las cosas como están (usted: $600, el otro participante: $1000).</t>
  </si>
  <si>
    <t>Dejo las cosas como están (usted: $700, el otro participante: $900).</t>
  </si>
  <si>
    <t>Dejo las cosas como están (usted: $800, el otro participante: $800).</t>
  </si>
  <si>
    <t>En esta parte de nuestro estudio, nos gustaría que imagine &lt;b&gt;una sociedad o un mundo utópico&lt;\/b&gt;.</t>
  </si>
  <si>
    <t>En esta parte de nuestro estudio, nos gustaría que imagine &lt;b&gt;una sociedad o un mundo distópico&lt;\/b&gt;.</t>
  </si>
  <si>
    <t>¿Qué probabilidades cree que hay de que esa utopía se haga realidad?</t>
  </si>
  <si>
    <t>¿Qué probabilidades cree que hay de que esa distopía se haga realidad?</t>
  </si>
  <si>
    <t>Muy poco probable</t>
  </si>
  <si>
    <t>Muy probable</t>
  </si>
  <si>
    <t>Cada una de las cuatro personas termina con unos ingresos de $12.5.</t>
  </si>
  <si>
    <t>Τα τέσσερα άτομα καταλήγουν με εισόδημα $12.5 το καθένα.</t>
  </si>
  <si>
    <t>A négy személy mindegyike $12.5 jövedelemhez jut.</t>
  </si>
  <si>
    <t>Keempat individu masing-masing berakhir dengan pendapatan sebesar $12.5.</t>
  </si>
  <si>
    <t>De fire personene ender hver opp med en inntekt på $12.5.</t>
  </si>
  <si>
    <t>Všetky štyri osoby skončia so zárobkom $12.5.</t>
  </si>
  <si>
    <t>Dört bireyin her biri sonunda $12.5 gelir elde eder.</t>
  </si>
  <si>
    <t>Bốn cá nhân này mỗi người có thu nhập là $12.5.</t>
  </si>
  <si>
    <t>Εξήγηση: κάθε άτομο κρατάει $5 από τα κέρδη του και λαμβάνει το ένα τέταρτο του κοινού κεφαλαίου, δηλαδή $7.5, και έτσι ο καθένας καταλήγει με $12.5.</t>
  </si>
  <si>
    <t>Magyarázat: Mindegyik személy megtart $5ot a saját jövedelméből, és megkapja a közös alap negyedét, ami $7.5, és így mindenkinek $12.5ja lesz.</t>
  </si>
  <si>
    <t>Penjelasan: Masing-masing individu menyimpan $5 dari penghasilan mereka dan menerima seperempat dari dana bersama, yaitu $7.5, sehingga masing-masing berakhir dengan $12.5.</t>
  </si>
  <si>
    <t>Forklaring: Hver person beholder $5 av inntekten sin, og mottar en fjerdedel av fellesfondet, som er $7.5, og ender dermed opp med $12.5.</t>
  </si>
  <si>
    <t>Vysvetlenie: Každá osoba si nechá sumu $5 zo svojho zárobku a zároveň dostane štvrtinu zo spoločného fondu, čo predstavuje $7.5, každá osoba teda nakoniec bude mať $12.5.</t>
  </si>
  <si>
    <t>Açıklama: Her birey kazancının $5 tutarını tutar ve ortak fonun dörtte biri olan $7.5 tutarını alır ve böylece her biri $12.5 tutarına sahip olur.</t>
  </si>
  <si>
    <t>Giải thích: Mỗi cá nhân giữ lại $5 trong thu nhập của họ và nhận được một phần tư quỹ chung là $7.5, do đó mỗi người sẽ có $12.5.</t>
  </si>
  <si>
    <t>Εξήγηση: κάθε άτομο κρατάει $5 από τα κέρδη του και λαμβάνει το ένα τέταρτο του κοινού ταμείου, δηλαδή $7.5, και έτσι ο καθένας καταλήγει με $12.5.</t>
  </si>
  <si>
    <t>Vysvetlenie: každá osoba si nechá sumu $5 zo svojho zárobku a zároveň dostane štvrtinu zo spoločného fondu, čo predstavuje $7.5, každá osoba teda nakoniec bude mať $12.5.</t>
  </si>
  <si>
    <t>Açıklama: Her birey kazancının $5 tutar ve ortak fonun dörtte biri olan $7.5 tutarı alır ve böylece her biri $12.5 tutara sahip olur.</t>
  </si>
  <si>
    <t>Explicación: Cada persona conserva $5 y recibe una cuarta parte del fondo común, que son $7.5, por lo que cada una termina con $12.5.</t>
  </si>
  <si>
    <t>Wanneer jy met 'n vriend praat wat voorheen met die nuwe kandidaat gewerk het, leer jy dat hierdie leier bekend is as 'n baie &lt;u&gt;onbevoegde&lt;\/u&gt; persoon. Spesifiek, in terme van kennis, intelligensie, en effektiwiteit, sou jou vriend die algemene bevoegdheid van hierdie leier in die &lt;u&gt;onderste 20%&lt;\/u&gt; van huidige leiers in soortgelyke organisasies plaas.</t>
  </si>
  <si>
    <t>2025 Bundestag election (Second Votes)</t>
  </si>
  <si>
    <t>Wen haben Sie 2025 in der Bundestagswahl gewählt (Zweitstimme)</t>
  </si>
  <si>
    <t>3º ciclo (de 7 a 9 anos)</t>
  </si>
  <si>
    <t>Ensino secundário (de 10 a 12 anos)</t>
  </si>
  <si>
    <t>Ensino superior (mais de 12 anos, por exemplo, universidade ou instituto politécnico)</t>
  </si>
  <si>
    <t>相手は、持分の金額（$1000）から $0、$100、または$200のいずれかをあなたに送金できます。相手はその金額を決定後、あなたが&lt;b&gt;相手から$600を取り、さらに$100を受け取る機会&lt;\/b&gt;があることを知っています。</t>
  </si>
  <si>
    <t>عمومی طور پر، آپ سوشل میڈیا پر اپنی &lt;em&gt;سیاسی آراء&lt;\/em&gt; کتنی بار پوسٹ کرتے ہیں؟</t>
  </si>
  <si>
    <t>Fiecare dintre cele patru persoane ajunge la un venit de $12,5.</t>
  </si>
  <si>
    <t>O societate sau o lume utopică este &lt;b&gt;cel mai bun viitor imaginabil &lt;\/b&gt; pe care îl sperați sau îl doriți. În spațiul oferit mai jos, vă rugăm să descrieți și să explicați cum ar arăta o societate sau o lume utopică pentru dvs. și ce ar face din această societate\/lume utopică cel mai bun viitor pe care îl puteți imagina.</t>
  </si>
  <si>
    <t>Vă rugăm să vă asigurați că vă opriți un moment și &lt;b&gt;scrieți una sau două propoziții pentru a descrie utopia&lt;\/b&gt; înainte de a continua.</t>
  </si>
  <si>
    <t>Çok fazla katılıyorum</t>
  </si>
  <si>
    <t>Şimdi, büyük miktarlarda para içeren üç karar vereceksiniz. Rastgele seçilen üç anket katılımcısının seçimleri, kendileri ve başka bir anket katılımcısı için uygulanacak. Bu katılımcılar için ilgili tazminat, anketten sonraki üç ay içinde anket sağlayıcısı aracılığıyla ödenecektir.</t>
  </si>
  <si>
    <t>Pentru cine ați votat la alegerile generale din 2024?</t>
  </si>
  <si>
    <t>Vă rugăm să vă asigurați că vă opriți un moment și &lt;b&gt;scrieți una sau două propoziții pentru a descrie distopia&lt;\/b&gt;  înainte de a continua.</t>
  </si>
  <si>
    <t xml:space="preserve">Aș fi dispus să donez o parte din suma de $100 unui grup de promovare care &lt;b&gt;se opune&lt;\/b&gt; taxei pentru miliardari coordonată la nivel mondial. </t>
  </si>
  <si>
    <t>Donație către grupul de promovare ($)</t>
  </si>
  <si>
    <t xml:space="preserve">Doresc &lt;b&gt;să citesc și eventual să semnez o petiție care susțin&lt;\/b&gt; taxa pentru miliardari coordonată la nivel mondial. </t>
  </si>
  <si>
    <t>Explicație: fiecare persoană păstrează $5 din câștigurile sale și primește un sfert din fondul comun, și anume $7.5, și astfel fiecare ajunge la $12.5.</t>
  </si>
  <si>
    <t>&lt;b&gt;Contribuția necesară pentru toate persoanele:&lt;\/b&gt; fiecare dintre cele patru persoane trebuie să contribuie cu toate câștigurile lor ($10).</t>
  </si>
  <si>
    <t>Atunci când vorbiți cu un prieten care a lucrat anterior cu noul candidat, aflați că acest lider este cunoscut ca fiind o persoană foarte &lt;u&gt;imorală&lt;\/u&gt;. Mai precis, în ceea ce privește onestitatea, echitatea și credibilitatea, prietenul dvs. ar plasa caracterul moral general al acestui lider în &lt;u&gt;partea inferioară de 20 %&lt;\/u&gt; dintre liderii actuali din organizații similare.</t>
  </si>
  <si>
    <t>Atunci când vorbiți cu un prieten care a lucrat anterior cu noul candidat, aflați că acest lider este cunoscut ca fiind o persoană foarte &lt;u&gt;morală&lt;\/u&gt;. Mai precis, în ceea ce privește onestitatea, echitatea și credibilitatea, prietenul dvs. ar plasa caracterul moral general al acestui lider în &lt;u&gt;partea superioară de 20 %&lt;\/u&gt; dintre liderii actuali din organizații similare.</t>
  </si>
  <si>
    <t>Atunci când vorbiți cu un prieten care a lucrat anterior cu noul candidat, aflați că acest lider este cunoscut ca fiind o persoană foarte &lt;u&gt;incompetentă&lt;\/u&gt;. Mai precis, în ceea ce privește cunoștințele, inteligența și eficiența, prietenul dvs. ar plasa competența generală a acestui lider în &lt;u&gt;partea inferioară de 20 %&lt;\/u&gt; dintre liderii actuali din organizații similare.</t>
  </si>
  <si>
    <t>Atunci când vorbiți cu un prieten care a lucrat anterior cu noul candidat, aflați că acest lider este cunoscut ca fiind o persoană foarte &lt;u&gt;competentă&lt;\/u&gt;. Mai precis, în ceea ce privește cunoștințele, inteligența și eficiența, prietenul dvs. ar plasa competența generală a acestui lider în &lt;u&gt;partea superioară de 20 %&lt;\/u&gt; dintre liderii actuali din organizații similare.</t>
  </si>
  <si>
    <t>O societate sau o lume distopică este &lt;b&gt;cel mai rău viitor imaginabil&lt;\/b&gt; de care vă este groază sau temă. În spațiul oferit mai jos, vă rugăm să descrieți și să explicați cum ar arăta o societate sau o lume distopică pentru dvs. și ce ar face din această societate\/lume distopică cel mai rău viitor pe care îl puteți imagina.</t>
  </si>
  <si>
    <t>Globalnie skoordynowany podatek dla miliarderów wpłynąłby pozytywnie na sprawiedliwość ekonomiczna.</t>
  </si>
  <si>
    <t>Chcę &lt;b&gt;przeczytać i ewentualnie podpisać petycję popierającą&lt;\/b&gt; globalnie skoordynowany podatek dla miliarderów.</t>
  </si>
  <si>
    <t>&lt;b&gt;Nie chcę podpisywać petycji&lt;\/b&gt; dotyczącej globalnie skoordynowanego podatku dla miliarderów (prosimy przejść do następnej części ankiety).</t>
  </si>
  <si>
    <t>Chcę &lt;b&gt;przeczytać i ewentualnie podpisać petycję sprzeciwiającą się&lt;\/b&gt; globalnie skoordynowanemu podatkowi dla miliarderów.</t>
  </si>
  <si>
    <t>Petycja sprzeciwiająca się globalnie skoordynowanemu podatkowi dla miliarderów</t>
  </si>
  <si>
    <t>Petycja dotyczy proponowanego globalnie skoordynowanego podatku dla miliarderów, który niedawno omawiały G20 i Organizacja Narodów Zjednoczonych, a który miałby zastosowanie do osób o majątku netto przekraczającym $1 miliard.</t>
  </si>
  <si>
    <t>My, niżej podpisani, wyrażamy nasz sprzeciw wobec proponowanego globalnie skoordynowanego podatku dla miliarderów.</t>
  </si>
  <si>
    <t>My, niżej podpisani, wyrażamy nasze poparcie dla proponowanego globalnie skoordynowanego podatku dla miliarderów.</t>
  </si>
  <si>
    <t>Petycja popierająca globalnie skoordynowany podatek dla miliarderów</t>
  </si>
  <si>
    <t>&lt;b&gt;Nie zmienił(a)bym swojego głosu&lt;\/b&gt; w oparciu o stanowisko partii politycznej w sprawie globalnie skoordynowanego podatku dla miliarderów.</t>
  </si>
  <si>
    <t>Udostępnił(a)bym post w mediach społecznościowych &lt;b&gt;popierający&lt;\/b&gt; globalnie skoordynowany podatek dla miliarderów.</t>
  </si>
  <si>
    <t>&lt;b&gt;Nie udostępnił(a)bym postu w mediach społecznościowych&lt;\/b&gt; związanego z globalnie skoordynowanym podatkiem dla miliarderów.</t>
  </si>
  <si>
    <t>Udostępnił(a)bym post w mediach społecznościowych  &lt;b&gt;sprzeciwiający się&lt;\/b&gt; globalnie skoordynowanemu podatkowi dla miliarderów.</t>
  </si>
  <si>
    <t>Te dwie osoby, które wpłacą wszystkie swoje zarobki, otrzymają dochód w wysokości $7,5.</t>
  </si>
  <si>
    <t>Te dwie osoby, które nic wpłacą nic ze swoich zarobków, otrzymają dochód w wysokości $17,5.</t>
  </si>
  <si>
    <t>Wyjaśnienie: Obie osoby zatrzymują swoje $10 i otrzymują jedną czwartą wspólnego funduszu, czyli $7,5, więc każda z nich kończy z sumą $17,5.</t>
  </si>
  <si>
    <t>Wyjaśnienie: Wszystkie osoby zatrzymują swoje $10 i otrzymują jedną czwartą wspólnego funduszu, czyli $7,5, więc każda z nich kończy z sumą $17,5.</t>
  </si>
  <si>
    <t>Wspomniane cztery osoby otrzymają dochód w wysokości $12,5 każda.</t>
  </si>
  <si>
    <t>Wyjaśnienie: Wszystkie osoby zatrzymują swoje $5 ze swoich zarobków i otrzymują jedną czwartą wspólnego funduszu, czyli $7,5, więc każda z nich kończy z sumą $12,5.</t>
  </si>
  <si>
    <t>Você poderá ganhar recompensas adicionais com base nas suas respostas a esta pesquisa. Tenha em atenção que todos os montantes serão pagos da mesma forma que as suas recompensas habituais por responder a estas pesquisas. As recompensas adicionais não serão pagas de forma direta em dinheiro.</t>
  </si>
  <si>
    <t>Os resultados deste estudo serão utilizados em pesquisa acadêmica. Não será publicada nenhuma informação pessoal identificável. Apenas serão divulgados dados anonimizados, e os mesmos não poderão ser rastreados até você.</t>
  </si>
  <si>
    <t>Para nos certificarmos de que você está lendo cuidadosamente as informações fornecidas, gostaríamos que respondesse primeiro a uma pergunta simples.</t>
  </si>
  <si>
    <t>Não binário \/ terceiro gênero</t>
  </si>
  <si>
    <t>Se, naquele momento, ainda não tinha atingido a maioridade para poder votar, selecione o que teria feito. Lembre-se de que as respostas a esta pesquisa são anônimas.</t>
  </si>
  <si>
    <t>A proposta de um imposto sobre os multimilionários coordenado a nível global foi recentemente debatida nas Nações Unidas, no G7 e no G20. O debate político sobre o imposto é controverso, e este estudo acadêmico visa ajudar os agentes políticos e o público em geral a compreender melhor a opinião pública sobre o assunto. As principais conclusões do estudo serão partilhadas com um importante meio de comunicação social do seu país.</t>
  </si>
  <si>
    <t>Elaboramos duas petições – uma a favor e outra contra o imposto – e te convidamos a assinar uma delas utilizando as iniciais que preferir. A assinatura é totalmente voluntária, mas, caso decida fazê-lo, solicitamos que leia atentamente o texto da petição. Divulgaremos o número total de assinaturas – tanto a favor como contra – aos meios de comunicação. Se desejar, também pode escrever uma breve mensagem expressando o seu apoio ou oposição, e as respostas selecionadas serão partilhadas com os meios de comunicação social.</t>
  </si>
  <si>
    <t>Esta petição diz respeito à proposta de imposto sobre os multimilionários coordenada a nível global, recentemente discutida pelo G20 e pelas Nações Unidas, que se aplicaria a indivíduos com um patrimônio líquido superior a um bilhão de dólares.</t>
  </si>
  <si>
    <t>Cada país seria responsável pela cobrança e aplicação do imposto dentro da sua jurisdição, garantindo que os seus cidadãos com patrimônio líquido superior a um bilhão de dólares contribuam com pelo menos 2% ao ano. As receitas fiscais arrecadadas nesse sistema permaneceriam no respetivo país. A coordenação do imposto requereria quadros jurídicos adicionais, sistemas de monitorização e protocolos de aplicação transfronteiriços.</t>
  </si>
  <si>
    <t>Eu comparticiparia numa manifestação &lt;b&gt;a favor&lt;\/b&gt; do imposto sobre os multimilionários coordenado a nível global.</t>
  </si>
  <si>
    <t>Eu &lt;b&gt;não comparticiparia numa manifestação&lt;\/b&gt; relacionada com o imposto sobre os multimilionários coordenado a nível global.</t>
  </si>
  <si>
    <t>Eu comparticiparia numa manifestação &lt;b&gt;contra&lt;\/b&gt; o imposto sobre os multimilionários coordenado a nível global.</t>
  </si>
  <si>
    <t>Outro estudo acadêmico recente perguntou a quase 45 000 pessoas em 40 países de todas as regiões do mundo, incluindo o seu país, se apoiavam este imposto sobre os multimilionários coordenado a nível global.</t>
  </si>
  <si>
    <t>Perguntamos a cada um dos quatro indivíduos, de forma independente e anônima, o que fariam se tivessem a liberdade de escolher a percentagem dos seus ganhos com que contribuiriam para o fundo comum.</t>
  </si>
  <si>
    <t>Pedimos que você decida se os quatro indivíduos devem ter a liberdade de escolher com quanto querem contribuir para o fundo comum ou se devem ser obrigados a contribuir com todos os seus ganhos. É necessário escolher entre as duas alternativas a seguir:</t>
  </si>
  <si>
    <t>Está trabalhando numa organização onde o líder atual é considerado bastante neutro ou “meio-termo”: Nem particularmente bom nem particularmente mau. Neste momento, a administração está planejando contratar um novo líder como substituto a longo prazo, que também será o seu supervisor direto.</t>
  </si>
  <si>
    <t>En fonction de vos réponses à cette enquête, vous pourriez être éligible à des paiements supplémentaires. Les montants vous seront versés de la même manière que les paiements que vous recevez habituellement en répondant à ces enquêtes, et ne donneront pas lieu à des paiements directs en espèces.</t>
  </si>
  <si>
    <t>Quel est votre genre ?</t>
  </si>
  <si>
    <t>Quel est le revenu total de votre ménage en 2024, après contributions de sécurité sociale et avant impôts  ?</t>
  </si>
  <si>
    <t>Merci. Nous allons maintenant passer à une série de questions sur un autre sujet.</t>
  </si>
  <si>
    <t>Tout à fait favorable</t>
  </si>
  <si>
    <t>Plutôt favorable</t>
  </si>
  <si>
    <t>Ni favorable ni opposé</t>
  </si>
  <si>
    <t>Plutôt opposé</t>
  </si>
  <si>
    <t>Tout à fait opposé</t>
  </si>
  <si>
    <t>Un impôt sur les milliardaires coordonné au niveau mondial rendrait l'économie plus juste.</t>
  </si>
  <si>
    <t>Nous souhaitons savoir si vous seriez prêts à payer pour soutenir un groupe de pression favorable ou opposé à cette taxe.</t>
  </si>
  <si>
    <t>Chaque personne peut verser une partie ou la totalité de ses revenus à un fonds commun :</t>
  </si>
  <si>
    <t>Les quatre personnes sont libres de choisir la part de leurs revenus versée au fonds commun. Dans ce cas, deux personnes versent chacune la totalité de leurs revenus ($10) au fonds commun, et deux personnes ne versent rien ($0).</t>
  </si>
  <si>
    <t>Les quatre personnes ne sont pas libres de choisir la part de leurs revenus versée au fonds commun. Dans ce cas, chacune des quatre personnes est tenue de verser la totalité de ses revenus ($10).</t>
  </si>
  <si>
    <t>Si chacune des quatre personnes est tenue de verser la totalité de ses revenus au fonds commun, le résultat sera le suivant :</t>
  </si>
  <si>
    <t>Les quatre personnes finissent avec un revenu de $15 chacune.</t>
  </si>
  <si>
    <t xml:space="preserve">Les quatre personnes sont libres de choisir la part de leurs revenus versée au fonds commun. Dans ce cas, deux personnes versent chacune la totalité de leurs revenus ($10) au fonds commun, et deux personnes ne versent rien ($0). </t>
  </si>
  <si>
    <t>Si chaque personne est libre de choisir la part de ses revenus versée au fonds commun, le résultat sera le suivant :</t>
  </si>
  <si>
    <t>Les quatre personnes ne sont pas libres de choisir la part de leurs revenus versée au fonds commun. Dans ce cas, chacune des quatre personnes est tenue de verser $5 de ses revenus.</t>
  </si>
  <si>
    <t xml:space="preserve">Les quatre personnes ne contribueront pas au fonds commun, quel que soit le montant des contributions des autres. </t>
  </si>
  <si>
    <t xml:space="preserve">Les quatre personnes sont libres de choisir la part de leurs revenus versée au fonds commun. Dans ce cas, aucune des quatre personnes ne contribue ($0). </t>
  </si>
  <si>
    <t xml:space="preserve">Les quatre personnes ne sont pas libres de choisir la part de leurs revenus versée au fonds commun. Dans ce cas, chacune des quatre personnes est tenue de verser la totalité de ses revenus ($10). </t>
  </si>
  <si>
    <t>Les quatre personnes finissent avec un revenu de $10 chacune.</t>
  </si>
  <si>
    <t>Explication : Chaque personne conserve $10 de ses revenus mais ne reçoit rien du fonds commun ; chacune finit donc avec $10. </t>
  </si>
  <si>
    <t>&lt;b&gt;Libre choix :&lt;\/b&gt; Les quatre personnes sont libres de choisir la part de leurs revenus versée au fonds commun. Dans ce cas, aucune des quatre personnes ne contribue ($0).</t>
  </si>
  <si>
    <t>Les quatre personnes ont choisi de ne pas contribuer au fonds commun, quel que soit le montant des contributions des autres.</t>
  </si>
  <si>
    <t>Explication : Chaque personne conserve ses $10 de revenus mais ne reçoit rien du fonds commun ; chacune finit donc avec $10. </t>
  </si>
  <si>
    <t xml:space="preserve">Si chacune des quatre personnes est tenue de verser $5 de ses revenus, le résultat sera le suivant : </t>
  </si>
  <si>
    <t>Nous vous demandons de décider quelle part de leurs revenus les quatre personnes doivent verser au fonds commun. Vous devez choisir entre les deux options suivantes :</t>
  </si>
  <si>
    <t>Deux des quatre personnes sont tenues de verser la totalité de leurs revenus ($10) au fonds commun, et deux personnes ne doivent rien y verser ($0). Un tirage au sort détermine les deux personnes qui doivent verser la totalité de leurs revenus et les deux personnes qui ne doivent rien verser.</t>
  </si>
  <si>
    <t>Chacune des quatre personnes est tenue de verser la totalité de ses revenus ($10).</t>
  </si>
  <si>
    <t xml:space="preserve">Si deux personnes doivent verser la totalité de leurs revenus au fonds commun, tandis que les deux autres personnes ne doivent rien y verser, le résultat sera le suivant : </t>
  </si>
  <si>
    <t xml:space="preserve">Si chacune des quatre personnes est tenue de verser la totalité de ses revenus au fonds commun, le résultat sera le suivant : &lt;br&gt;&lt;b&gt;-&amp;nbsp; les quatre personnes finissent donc avec un revenu de $15 chacune. </t>
  </si>
  <si>
    <t>&lt;b&gt;Contribution obligatoire pour deux personnes seulement :&lt;\/b&gt; Deux des quatre personnes sont tenues de verser la totalité de leurs revenus ($10) au fonds commun, et deux personnes ne doivent rien y verser ($0). Un tirage au sort détermine les deux personnes qui doivent verser la totalité de leurs revenus et les deux personnes qui ne doivent rien verser.</t>
  </si>
  <si>
    <t>&lt;b&gt;Contribution obligatoire pour toutes les personnes :&lt;\/b&gt; Chacune des quatre personnes est tenue de verser la totalité de ses revenus ($10)</t>
  </si>
  <si>
    <t>Ils ou elles ne disposent pas des ressources nécessaires pour apporter leur contribution.</t>
  </si>
  <si>
    <t>Ils ou elles agissent de manière égoïste pour maximiser leur propre bénéfice.</t>
  </si>
  <si>
    <t>Vous considérez votre ami•e comme une source d'information fiable.</t>
  </si>
  <si>
    <t>Une personne d'une grande moralité</t>
  </si>
  <si>
    <t>Une personne d'une grande immoralité</t>
  </si>
  <si>
    <t>De manière générale, où placeriez-vous vos propres opinions politiques sur cet axe gauche-droite ?</t>
  </si>
  <si>
    <t>Pas du tout intéressé•e</t>
  </si>
  <si>
    <t>Plutôt intéressé•e</t>
  </si>
  <si>
    <t>Très intéressé•e</t>
  </si>
  <si>
    <t>Vous êtes associé•e à un•e autre participant•e.</t>
  </si>
  <si>
    <t>Il est important pour moi de respecter les normes de justice de la société.</t>
  </si>
  <si>
    <t>Veuillez vous arrêter un instant et &lt;b&gt;écrire une ou deux phrases pour décrire votre utopie&lt;\/b&gt; avant de poursuivre.</t>
  </si>
  <si>
    <t>Veuillez vous arrêter un instant et &lt;b&gt;écrire une ou deux phrases pour décrire votre dystopie&lt;\/b&gt; avant de poursuivre.</t>
  </si>
  <si>
    <t>Tout à fait</t>
  </si>
  <si>
    <t>En répondant à notre question précédente sur la mesure dans laquelle les dirigeant•es politiques peuvent influencer la réalisation ou non de votre dystopie :</t>
  </si>
  <si>
    <t>En répondant à notre question précédente sur la mesure dans laquelle les dirigeant•es politiques peuvent influencer la réalisation ou non de votre utopie :</t>
  </si>
  <si>
    <t>Les résultats de cette étude serviront à la recherche universitaire. Aucune information personnelle permettant de vous identifier ne sera publiée. Seules les données anonymes seront rendues publiques, et les informations que vous fournirez ne pourront pas être retracées jusqu'à vous.</t>
  </si>
  <si>
    <t>Fin de l'enquête</t>
  </si>
  <si>
    <t>Afin de nous assurer que vous lisez attentivement les informations fournies, nous vous demandons de répondre d'abord à une question simple.</t>
  </si>
  <si>
    <t>Om te verseker dat u die voorsiene inligting sorgvuldig lees, wil ons hê u moet eers 'n eenvoudige vraag beantwoord.</t>
  </si>
  <si>
    <t>Lequel des objets suivants sert à s'asseoir à une table ?</t>
  </si>
  <si>
    <t>Watter van die volgende is 'n meubelstuk wat u gebruik om by 'n tafel te sit?</t>
  </si>
  <si>
    <t>Quel est votre niveau d'études le plus élevé ?</t>
  </si>
  <si>
    <t>Pas d'éducation formelle (0 ans)</t>
  </si>
  <si>
    <t>Si vous n'aviez pas l'âge légal de voter à l'époque, veuillez indiquer pour qui vous auriez voté si vous aviez pu le faire. Nous vous rappelons que les réponses à cette enquête sont anonymes.</t>
  </si>
  <si>
    <t>Je n'ai pas voté</t>
  </si>
  <si>
    <t>Dankie. Ons gaan nou aanbeweeg na 'n nuwe stel vrae oor 'n nuwe onderwerp.</t>
  </si>
  <si>
    <t>Des organisations internationales et des gouvernements ont récemment proposé un impôt coordonné visant les personnes les plus riches du monde. Cet impôt obligerait les personnes dont la fortune dépasse le milliard de dollars américains (USD), soit les quelque 3000 personnes les plus riches du monde, à payer chaque année un minimum de 2 % de leur fortune sous forme d'impôts.</t>
  </si>
  <si>
    <t>Internasionale organisasies en regerings het onlangs 'n gekoördineerde belasting voorgestel wat gemik is op die wêreld se rykste individue. Ingevolge hierdie belasting, sal diegene met rykdom van meer as US $ 1 miljard, of ongeveer die 3000 rykste individue in die wêreld, 'n minimum van 2% van hul rykdom elke jaar in belasting betaal.</t>
  </si>
  <si>
    <t>Dans quelle mesure êtes-vous d'accord ou non avec l'affirmation suivante :</t>
  </si>
  <si>
    <t>Un impôt sur les milliardaires coordonné au niveau mondial affaiblirait l'autonomie nationale.</t>
  </si>
  <si>
    <t>Un impôt sur les milliardaires coordonné au niveau mondial rendrait l'économie moins efficace.</t>
  </si>
  <si>
    <t>Pas du tout d'accord</t>
  </si>
  <si>
    <t>Plutôt pas d'accord</t>
  </si>
  <si>
    <t>Ni d'accord ni en désaccord</t>
  </si>
  <si>
    <t>Plutôt d'accord</t>
  </si>
  <si>
    <t>Tout à fait d'accord</t>
  </si>
  <si>
    <t>La proposition d'un impôt sur les milliardaires coordonné au niveau mondial a récemment été débattue au sein des Nations unies, du G7 et du G20. Le débat politique sur l'impôt est controversé, et cette étude universitaire vise à aider les décideurs politiques et le public à mieux comprendre le sentiment de la population à son égard. Les principales conclusions de l'étude seront communiquées à un grand média de votre pays.</t>
  </si>
  <si>
    <t>Nous vous inscrivons à une loterie avec une petite chance de gagner $100. Vous pouvez choisir d'utiliser une partie (ou la totalité) de vos gains potentiels pour aider à financer un groupe de pression qui est soit en faveur, soit contre l'impôt sur les milliardaires coordonné au niveau mondial. Tout montant que vous ne donnez pas vous sera transféré.</t>
  </si>
  <si>
    <t>Veuillez indiquer si vous seriez prêt à faire don d'une partie de vos gains potentiels à un groupe de pression soutenant ou s'opposant à l'impôt sur les milliardaires coordonné au niveau mondial.</t>
  </si>
  <si>
    <t>Je serais prêt à faire don d'une partie de ces $100 à un groupe de pression &lt;b&gt;qui s'oppose&lt;\/b&gt; à l'impôt sur les milliardaires coordonné au niveau mondial.</t>
  </si>
  <si>
    <t>Je serais prêt à faire don d'une partie de ces $100 à un groupe de pression &lt;b&gt;qui soutient&lt;\/b&gt; l'impôt sur les milliardaires coordonné au niveau mondial.</t>
  </si>
  <si>
    <t>Quelle part de ces $100 seriez-vous prêt à donner au groupe de pression &lt;b&gt;qui s'oppose&lt;\/b&gt; à l'impôt sur les milliardaires coordonné au niveau mondial ?</t>
  </si>
  <si>
    <t>Quelle part de ces $100 seriez-vous prêt à donner au groupe de pression &lt;b&gt;qui soutient&lt;\/b&gt; l'impôt sur les milliardaires coordonné au niveau mondial ?</t>
  </si>
  <si>
    <t>Nous avons préparé deux pétitions, l'une soutenant l'impôt et l'autre s'y opposant, et nous vous invitons à signer l'une ou l'autre en utilisant les initiales de votre choix. La signature est entièrement volontaire, mais si vous choisissez de le faire, nous vous demandons de lire attentivement le texte de la pétition. Nous communiquerons aux médias le nombre total de signatures de soutien et d'opposition. Si vous le souhaitez, vous pouvez également rédiger un bref message exprimant votre soutien ou votre opposition, et une sélection de réponses sera communiquée aux médias.</t>
  </si>
  <si>
    <t>Je souhaite &lt;b&gt;lire et éventuellement signer une pétition qui soutient&lt;\/b&gt; l'impôt sur les milliardaires coordonné au niveau mondial.</t>
  </si>
  <si>
    <t>Je &lt;b&gt;ne souhaite pas signer de pétition&lt;\/b&gt; concernant l'impôt sur les milliardaires coordonné au niveau mondial (passer à la partie suivante de l'enquête).</t>
  </si>
  <si>
    <t>Je souhaite &lt;b&gt;lire et éventuellement signer une pétition qui s'oppose&lt;\/b&gt; à l'impôt sur les milliardaires coordonné au niveau mondial</t>
  </si>
  <si>
    <t>Pétition contre l'impôt sur les milliardaires coordonné au niveau mondial</t>
  </si>
  <si>
    <t>Cette pétition concerne la proposition d'impôt sur les milliardaires coordonné au niveau mondial, récemment examinée par le G20 et les Nations unies, qui s'appliquerait aux personnes dont la fortune nette dépasse $1 milliard.</t>
  </si>
  <si>
    <t>Bu dilekçe, yakın zamanda G20 ve Birleşmiş Milletler'de tartışılan ve net serveti $1 milyar doları aşan bireyleri kapsayacak şekilde önerilen küresel milyarder vergisini konu almaktadır.</t>
  </si>
  <si>
    <t>La proposition appelle à une coopération internationale sur un plancher fiscal annuel minimum pour les milliardaires en dollars. Ce plancher fiscal serait fixé à 2 % de la richesse personnelle, évaluée selon des méthodes internationalement reconnues. L'impôt s'appliquerait à un large éventail d'actifs, y compris l'immobilier, les actions de sociétés, les participations dans des entreprises et d'autres investissements de grande valeur. Pour favoriser la cohérence, des protocoles communs seraient conçus pour minimiser les divergences dans l'évaluation des actifs.</t>
  </si>
  <si>
    <t>Öneri, dolar milyarderleri için asgari yıllık vergi tabanı konusunda uluslararası iş birliği çağrısında bulunmaktadır. Bu vergi tabanı, bireysel servetin %2'si olarak belirlenecek ve uluslararası düzeyde üzerinde uzlaşılan yöntemlerle hesaplanacaktır. Vergi; gayrimenkul, şirket hisseleri, ticari varlıklar ve diğer yüksek değerli yatırımlar gibi çok çeşitli varlıkları kapsayacaktır. Tutarlılığı sağlamak adına, varlık değerlemelerindeki farklılıkları en aza indirmek için ortak protokoller oluşturulacaktır.</t>
  </si>
  <si>
    <t>Chaque pays serait responsable de la collecte et de l'application de l'impôt dans sa juridiction, en veillant à ce que les citoyens dont la fortune nette dépasse $1 milliard contribuent à hauteur d'au moins 2 % par an. Les recettes fiscales collectées dans le cadre de ce système resteraient dans chaque pays respectif. La coordination de l'impôt nécessiterait des cadres juridiques, des systèmes de contrôle et des protocoles d'application transfrontaliers supplémentaires.</t>
  </si>
  <si>
    <t>Nous soussignés, exprimons notre opposition à la proposition d'impôt sur les milliardaires coordonné au niveau mondial.</t>
  </si>
  <si>
    <t>Nous soussignés, exprimons notre soutien à la proposition d'impôt sur les milliardaires coordonné au niveau mondial.</t>
  </si>
  <si>
    <t>Si vous signez la pétition, vous aurez la possibilité d'ajouter un message personnalisé expliquant les raisons pour lesquelles vous vous opposez à cette politique.</t>
  </si>
  <si>
    <t>Si vous le souhaitez, vous pouvez écrire un message d'opposition à l'impôt sur les milliardaires coordonné au niveau mondial ci-dessous.</t>
  </si>
  <si>
    <t>Pétition en faveur de l'impôt sur les milliardaires coordonné au niveau mondial</t>
  </si>
  <si>
    <t>Si vous signez la pétition, vous aurez la possibilité d'ajouter un message personnalisé expliquant les raisons pour lesquelles vous soutenez cette politique.</t>
  </si>
  <si>
    <t>Si vous le souhaitez, vous pouvez écrire un message de soutien à l'impôt sur les milliardaires coordonné au niveau mondial ci-dessous.</t>
  </si>
  <si>
    <t>Je participerais à une manifestation &lt;b&gt;de soutien&lt;\/b&gt; à l'impôt sur les milliardaires coordonné au niveau mondial.</t>
  </si>
  <si>
    <t>Je &lt;b&gt;ne participerais pas à une manifestation&lt;\/b&gt; liée à l'impôt sur les milliardaires coordonné au niveau mondial.</t>
  </si>
  <si>
    <t>Je participerais à une manifestation &lt;b&gt;d'opposition&lt;\/b&gt; à l'impôt sur les milliardaires coordonné au niveau mondial.</t>
  </si>
  <si>
    <t>Je serais &lt;b&gt;plus susceptible&lt;\/b&gt; de voter pour un parti politique s'il soutenait l'impôt sur les milliardaires coordonné au niveau mondial.</t>
  </si>
  <si>
    <t>Je &lt;b&gt;ne changerais pas mon vote&lt;\/b&gt; en fonction de la position d'un parti politique concernant l'impôt sur les milliardaires coordonné au niveau mondial.</t>
  </si>
  <si>
    <t>Je serais &lt;b&gt;moins susceptible&lt;\/b&gt; de voter pour un parti politique s'il soutenait l'impôt sur les milliardaires coordonné au niveau mondial.</t>
  </si>
  <si>
    <t>Je partagerais des messages sur les réseaux sociaux &lt;b&gt;qui font la promotion&lt;\/b&gt; de l'impôt sur les milliardaires coordonné au niveau mondial.</t>
  </si>
  <si>
    <t>Je &lt;b&gt;ne partagerais pas de publications sur les réseaux sociaux&lt;\/b&gt; concernant l'impôt sur les milliardaires coordonné au niveau mondial.</t>
  </si>
  <si>
    <t>Je partagerais des publications sur les réseaux sociaux &lt;b&gt;en opposition&lt;\/b&gt; à l'impôt sur les milliardaires coordonné au niveau mondial.</t>
  </si>
  <si>
    <t>Plus d'informations</t>
  </si>
  <si>
    <t>44 977 personnes ont été interrogées dans les 40 pays suivants : Afrique du Sud, Allemagne, Argentine, Australie, Autriche, Brésil, Canada, Chine, Colombie, Corée du Sud, Espagne, États-Unis d'Amérique, Finlande, France, Grèce, Hongrie, Inde, Indonésie, Irlande, Italie, Japon, Malaisie, Mexique, Norvège, Nouvelle-Zélande, Pakistan, Pays-Bas, Philippines, Pologne, Portugal, République tchèque, Roumanie, Royaume-Uni, Slovaquie, Suède, Suisse, Taïwan, Thaïlande, Turquie et Vietnam.</t>
  </si>
  <si>
    <t>Selon vous, quelle proportion des personnes interrogées est favorable à l'impôt sur les milliardaires coordonné au niveau mondial ?</t>
  </si>
  <si>
    <t>Dans combien de ces 40 pays pensez-vous qu'une majorité de personnes interrogées soutiennent l'impôt sur les milliardaires coordonné au niveau mondial ?</t>
  </si>
  <si>
    <t>Pour combien de ces partis politiques pensez-vous qu'une majorité de personnes interrogées soutiennent l'impôt sur les milliardaires coordonné au niveau mondial ?</t>
  </si>
  <si>
    <t>Dans l'ensemble, 70 % des personnes interrogées soutiennent l'impôt.</t>
  </si>
  <si>
    <t>Genel olarak katılımcıların %70'i vergiyi destekliyor.</t>
  </si>
  <si>
    <t>Dans 40 pays sur 40, la majorité des personnes interrogées soutiennent l'impôt.</t>
  </si>
  <si>
    <t>40 ülkenin 40'ında katılımcıların çoğunluğu vergiyi destekliyor.</t>
  </si>
  <si>
    <t>Dans 161 des 164 partis politiques représentés dans l'étude, une majorité de personnes interrogées soutient l'impôt.</t>
  </si>
  <si>
    <t>Çalışmada temsil edilen 164 siyasi partinin 161'inde katılımcıların çoğunluğu vergiyi destekliyor.</t>
  </si>
  <si>
    <t>Pour vous assurer que vous avez bien lu ces informations, veuillez cliquer sur l'énoncé correct ci-dessous :</t>
  </si>
  <si>
    <t>Dans 20 pays sur 40, la majorité des personnes interrogées soutiennent l'impôt.</t>
  </si>
  <si>
    <t>40 ülkeden 20'sinde katılımcıların çoğunluğu vergiyi destekliyor.</t>
  </si>
  <si>
    <t>Dans 71 des 164 partis politiques représentés dans l'étude, une majorité de personnes interrogées soutient l'impôt.</t>
  </si>
  <si>
    <t>Çalışmada temsil edilen 164 siyasi partiden 71'inde katılımcıların çoğunluğu vergiyi destekliyor.</t>
  </si>
  <si>
    <t>Dans 30 pays sur 40, la majorité des personnes interrogées soutiennent l'impôt.</t>
  </si>
  <si>
    <t>40 ülkeden 30'unda katılımcıların çoğunluğu vergiyi destekliyor.</t>
  </si>
  <si>
    <t>41-60 % de probabilité (à peu près aussi probable qu'improbable)</t>
  </si>
  <si>
    <t>Nous aimerions que vous preniez une décision qui a des conséquences réelles pour quatre personnes qui ont été recrutées par le biais d'un marché du travail en ligne. Chacune de ces quatre personnes a gagné $10 pour l'accomplissement d'une tâche individuelle.</t>
  </si>
  <si>
    <t>Le revenu final de chaque personne est constitué par la somme de ce qu'elle reçoit du fonds commun et des revenus qu'elle n'a pas versés au fonds commun.</t>
  </si>
  <si>
    <t xml:space="preserve">Nous avons demandé à chacune de ces quatre personnes, de manière indépendante et anonyme, ce qu'elles feraient si elles avaient la liberté de choisir la part de leurs revenus versée au fonds commun. </t>
  </si>
  <si>
    <t>Deux d'entre elles ont choisi d'y verser la totalité de leurs revenus, quel que soit le montant des contributions des autres.</t>
  </si>
  <si>
    <t>Deux d'entre elles ont choisi de ne pas y contribuer, quel que soit le montant des contributions des autres.</t>
  </si>
  <si>
    <t>Nous vous demandons de décider si les quatre personnes doivent avoir la liberté de choisir le montant de leur contribution au fonds commun, ou si chacune d'entre elles doit contribuer à hauteur de la totalité de ses revenus. Vous devez choisir entre les deux options suivantes :</t>
  </si>
  <si>
    <t>Avant que vous ne preniez votre décision, l'écran suivant explique plus en détail ce qui se passe pour chacune des deux solutions.</t>
  </si>
  <si>
    <t>Si chacune des quatre personnes est libre de choisir la part de ses revenus qu'elle souhaite verser au fonds commun, le résultat sera le suivant :</t>
  </si>
  <si>
    <t>Vous et 99 autres personnes interrogées prendrez cette décision pour les quatre personnes. L'une des 100 décisions sera choisie au hasard et mise en œuvre.</t>
  </si>
  <si>
    <t xml:space="preserve">Nous avons demandé à chacune des quatre personnes, de manière indépendante et anonyme, ce qu'elles feraient si elles avaient la liberté de choisir la part de leurs revenus versée au fonds commun. </t>
  </si>
  <si>
    <t>Nous vous demandons de décider si les quatre personnes doivent avoir la liberté de choisir le montant de leur contribution au fonds commun, ou si chacune d'entre elles doit contribuer à hauteur de $5 de ses revenus. Vous devez choisir entre les deux options suivantes :</t>
  </si>
  <si>
    <t xml:space="preserve">Nous vous demandons de décider si les quatre personnes doivent avoir la liberté de choisir le montant de leur contribution au fonds commun, ou si chacune d'entre elles doit contribuer à hauteur de la totalité de ses revenus. Vous devez choisir entre les deux options suivantes : </t>
  </si>
  <si>
    <t>Explication : Chaque personne contribue à hauteur de $10 et n'a plus de revenus, mais reçoit un quart du fonds commun, qui s'élève à $15 ; chacune finit donc avec $15.</t>
  </si>
  <si>
    <t xml:space="preserve">Vous et 99 autres personnes interrogées prendrez cette décision pour les quatre personnes. L'une des 100 décisions sera choisie au hasard et mise en œuvre. </t>
  </si>
  <si>
    <t>Explication : elles versent chacune $10 et n'ont plus de revenus, mais reçoivent un quart du fonds commun, soit $15 ; chacune finit donc avec $15.</t>
  </si>
  <si>
    <t>Nous vous demandons maintenant d'indiquer l'option que vous auriez choisie pour ces quatre personnes, si cela ne tenait qu'à vous :</t>
  </si>
  <si>
    <t>Dans quelle mesure êtes-vous d'accord avec les affirmations suivantes ?</t>
  </si>
  <si>
    <t>Dans les situations où l'intérêt personnel est en conflit avec ce qui est meilleur pour la collectivité, la plupart des gens dans mon pays privilégient leur intérêt personnel.</t>
  </si>
  <si>
    <t>Les gens bénéficient parfois de choses financées ou fournies par d'autres sans y contribuer eux-mêmes. Quelle est, selon vous, la principale raison à cela ?</t>
  </si>
  <si>
    <t>Ils ou elles pensent que beaucoup d'autres ne contribuent pas non plus.</t>
  </si>
  <si>
    <t>Veuillez passer à l'écran suivant pour répondre à quelques questions concernant ce scénario.</t>
  </si>
  <si>
    <t>Si le conseil d'administration décidait d'engager ce•tte nouveau•elle dirigeant•e, comment vous sentiriez-vous ?</t>
  </si>
  <si>
    <t>Moins heureux au travail qu'auparavant</t>
  </si>
  <si>
    <t>Plus heureux au travail qu'auparavant</t>
  </si>
  <si>
    <t>Moins qu'avant</t>
  </si>
  <si>
    <t>Plus qu'avant</t>
  </si>
  <si>
    <t>Les gens utilisent souvent les termes « gauche » et « droite » pour décrire les différences d'opinions et d'attitudes politiques.</t>
  </si>
  <si>
    <t>De manière générale, quel est votre degré d'intérêt pour la politique ?</t>
  </si>
  <si>
    <t>En général, dans quelle mesure êtes-vous d'accord ou non avec les affirmations suivantes ?</t>
  </si>
  <si>
    <t>Un dirigeant fort, capable de faire avancer les choses sans avoir à s'embarrasser d'élections et de processus démocratiques, serait ce qu'il y a de mieux pour mon pays.</t>
  </si>
  <si>
    <t>Si vous devez absolument choisir entre protéger la liberté d'expression et empêcher la diffusion de fausses informations, qu'est-ce qui est le plus important pour vous ? Par « fausses informations », nous entendons des informations fallacieuses, inexactes ou trompeuses.</t>
  </si>
  <si>
    <t>Liberté d'expression</t>
  </si>
  <si>
    <t>Vous allez maintenant prendre trois décisions impliquant d'importantes sommes d'argent. Trois participant•es à l'enquête, choisi•es au hasard, verront leurs choix mis en œuvre pour eux-mêmes et pour un•e autre participant•e à l'enquête. Pour ces participant•es, la compensation correspondante vous sera versée par l'intermédiaire de l'institut de sondage dans les trois mois suivant l'enquête.</t>
  </si>
  <si>
    <t>On vous attribue $800. L'autre participant•e se voit attribuer $800.</t>
  </si>
  <si>
    <t>Nous souhaitons savoir si vous retireriez $600 pour recevoir $100. Quelle que soit votre décision, vous conserverez vos $800 initiaux et le montant envoyé par l'autre participant•e ($0, $100, or $200).</t>
  </si>
  <si>
    <t>Nous souhaitons savoir si vous retireriez $600 pour recevoir $100. Quelle que soit votre décision, vous conserverez vos $600 initiaux et le montant envoyé par l'autre participant•e ($0, $100, or $200).</t>
  </si>
  <si>
    <t>Supposons que l'autre participant•e &lt;b&gt;vous envoie $0.&lt;\/b&gt; Lui retireriez-vous $600 pour recevoir $100 de plus ?</t>
  </si>
  <si>
    <t>Supposons que l'autre participant•e &lt;b&gt;vous envoie $100.&lt;\/b&gt; Lui retireriez-vous $600 pour recevoir $100 de plus ?</t>
  </si>
  <si>
    <t>Supposons que l'autre participant•e &lt;b&gt;vous envoie $200.&lt;\/b&gt; Lui retireriez-vous $600 pour recevoir $100 de plus ?</t>
  </si>
  <si>
    <t>On vous attribue $600. L'autre participant se voit attribuer $1000.</t>
  </si>
  <si>
    <t>Il m'arrive d'être envieux•se lorsque des personnes reçoivent plus que moi.</t>
  </si>
  <si>
    <t>Une société ou un monde utopique est le &lt;b&gt;meilleur avenir imaginable&lt;\/b&gt; que l'on espère ou que l'on souhaite. Dans l'espace ci-dessous, veuillez décrire et expliquer ce que serait pour vous une société ou un monde utopique, et ce qui ferait de cette société\/monde utopique le meilleur avenir imaginable.</t>
  </si>
  <si>
    <t>Une société ou un monde dystopique est le &lt;b&gt;pire avenir imaginable&lt;\/b&gt; que l'on redoute ou que l'on craint. Dans l'espace ci-dessous, veuillez décrire et expliquer ce que serait pour vous une société ou un monde dystopique, et ce qui ferait de cette société\/monde dystopique le pire avenir imaginable.</t>
  </si>
  <si>
    <t>Il n'y a PAS de bonnes ou de mauvaises réponses : Nous sommes intéressés par VOS IDÉES sur ce que serait une société utopique.</t>
  </si>
  <si>
    <t>Il n'y a PAS de bonnes ou de mauvaises réponses : Nous sommes intéressés par VOS IDÉES sur ce que serait une société dystopique.</t>
  </si>
  <si>
    <t>Dans quelle mesure pensez-vous que vos propres actions puissent influencer la réalisation ou non d'une telle utopie ?</t>
  </si>
  <si>
    <t>Dans quelle mesure pensez-vous que les dirigeants politiques de la société puissent influencer la réalisation ou non d'une telle utopie ?</t>
  </si>
  <si>
    <t>Dans quelle mesure pensez-vous que vos propres actions puissent influencer la réalisation ou non d'une telle dystopie ?</t>
  </si>
  <si>
    <t>Dans quelle mesure pensez-vous que les dirigeants politiques de la société puissent influencer la réalisation ou non d'une telle dystopie ?</t>
  </si>
  <si>
    <t>En ce moment, j'ai une idée de ce que pourrait être la société idéale.</t>
  </si>
  <si>
    <t>En ce moment, je réfléchis au monde dans lequel j'aimerais vivre.</t>
  </si>
  <si>
    <t>En ce moment, j'ai une idée de ce que pourrait être la pire société imaginable.</t>
  </si>
  <si>
    <t>Merci d'avoir imaginé et décrit votre société ou votre monde utopique.</t>
  </si>
  <si>
    <t>Quelle est, selon vous, la probabilité qu'une telle utopie se réalise un jour ?</t>
  </si>
  <si>
    <t>Merci d'avoir imaginé et décrit votre société ou votre monde dystopique.</t>
  </si>
  <si>
    <t>Quelle est, selon vous, la probabilité qu'une telle dystopie se réalise un jour ?</t>
  </si>
  <si>
    <t>Dans quelle mesure êtes-vous d'accord avec chacune des affirmations ci-dessous ?</t>
  </si>
  <si>
    <t>En ce moment, je réfléchis au monde dans lequel j'aimerais le moins vivre.</t>
  </si>
  <si>
    <t>Si vous n'avez pensé à aucun•e dirigeant•e en particulier en répondant à la question précédente, veuillez laisser la case vide et continuer.</t>
  </si>
  <si>
    <t>Avez-vous pensé à un•e dirigeant•e en particulier ? Si c'est le cas, veuillez inscrire le nom de ce•tte dirigeant•e dans la case ci-dessous.</t>
  </si>
  <si>
    <t xml:space="preserve">Merci d'avoir répondu à l'enquête ! </t>
  </si>
  <si>
    <t xml:space="preserve">Si vous avez des commentaires sur l'enquête dans son ensemble, veuillez les écrire ici. </t>
  </si>
  <si>
    <t>Vous n'avez pas réussi le test d'attention.</t>
  </si>
  <si>
    <t>논바이너리 \/ 제3의 성</t>
  </si>
  <si>
    <t>Interesuje nas, czy był(a)by Pan\/Pani skłonny\/-a zapłacić za lobbowanie za lub przeciwko podatkowi.</t>
  </si>
  <si>
    <t>Zostanie Pan\/Pani uwzględniony\/-a w loterii z małą szansą na wygranie $100. Może Pan\/Pani zdecydować się na wykorzystanie części (lub całości) swojej potencjalnej wygranej, aby pomóc sfinansować grupę, która jest za lub przeciwko globalnie skoordynowanemu podatkowi dla miliarderów. Kwota, której Pan\/Pani nie ofiaruje na ten cel, zostanie przekazana Panu\/Pani.</t>
  </si>
  <si>
    <t>Prosimy podać, czy był(a)by Pan\/Pani skłonny\/-a przekazać cokolwiek ze swojej potencjalnej wygranej grupie popierającej lub sprzeciwiającej się globalnie skoordynowanemu podatkowi dla miliarderów.</t>
  </si>
  <si>
    <t>Byl\/a bych ochoten\/ochotna věnovat část z $100 zájmové skupině, která &lt;b&gt;odmítá&lt;\/b&gt; globálně koordinovanou miliardářskou daň.</t>
  </si>
  <si>
    <t>Θα ήμουν πρόθυμος\/-η να δωρίσω μέρος των $100 σε μια ομάδα υπεράσπισης &lt;b&gt;κατά&lt;\/b&gt; του παγκοσμίως συντονισμένου φόρου δισεκατομμυριούχων.</t>
  </si>
  <si>
    <t>Był(a)bym skłonny\/-a przekazać część ze $100 dolarów grupie &lt;b&gt;sprzeciwiającej się&lt;\/b&gt; globalnie skoordynowanemu podatkowi dla miliarderów.</t>
  </si>
  <si>
    <t>Raději bych si &lt;b&gt;celých $100 nechal\/a pro sebe.&lt;\/b&gt;</t>
  </si>
  <si>
    <t>میں ترجیح دوں گا\/گی کہ &lt;b&gt;$100 کی پوری رقم اپنے پاس رکھوں&lt;\/b&gt;۔</t>
  </si>
  <si>
    <t>Byl\/a bych ochoten\/ochotna věnovat část z $100 zájmové skupině, která &lt;b&gt;podporuje&lt;\/b&gt; globálně koordinovanou miliardářskou daň.</t>
  </si>
  <si>
    <t>Θα ήμουν πρόθυμος\/-η να δωρίσω μέρος των $100 σε μια ομάδα υπεράσπισης &lt;b&gt;υπέρ&lt;\/b&gt; του παγκοσμίως συντονισμένου φόρου δισεκατομμυριούχων.</t>
  </si>
  <si>
    <t>Był(a)bym skłonny\/-a przekazać część ze $100 grupie &lt;b&gt;popierającej&lt;\/b&gt; globalnie skoordynowany podatek dla miliarderów.</t>
  </si>
  <si>
    <t>Kolik z těchto $100 byste byl\/a ochoten\/ochotna věnovat zájmové skupině, která &lt;b&gt;odmítá&lt;\/b&gt; globálně koordinovanou miliardářskou daň?</t>
  </si>
  <si>
    <t>میں اپنی انعامی رقم میں سے کوئی رقم (0$) عطیہ نہیں کرنا چاہتا\/چاہتی</t>
  </si>
  <si>
    <t xml:space="preserve">میں اپنی پوری انعامی رقم (100$) عطیہ کرنا چاہتا\/چاہتی ہوں </t>
  </si>
  <si>
    <t>Kolik z těchto $100 byste byl\/a ochoten\/ochotna darovat zájmové skupině, která &lt;b&gt;podporuje&lt;\/b&gt; globálně koordinovanou miliardářskou daň?</t>
  </si>
  <si>
    <t>کیا آپ کسی درخواست پر دستخط کرنا چاہتے\/چاہتی ہیں؟</t>
  </si>
  <si>
    <t>میں عالمی سطح پر ارب پتی افراد پر ٹیکس نافذ کرنے کی &lt;b&gt;حمایت کرنے والی درخواست کو پڑھنا اور ممکنہ طور پر اس پر دستخط کرنا&lt;\/b&gt; چاہتا\/چاہتی ہوں۔</t>
  </si>
  <si>
    <t>میں عالمی سطح پر ارب پتی افراد پر ٹیکس نافذ کرنے سے متعلقہ کسی &lt;b&gt;درخواست پر دستخط نہیں کرنا چاہتا\/چاہتی&lt;\/b&gt; (سروے کے اگلے حصے پر جائیں)۔</t>
  </si>
  <si>
    <t>میں عالمی سطح پر ارب پتی افراد پر ٹیکس نافذ کرنے کی &lt;b&gt;مخالفت کرنے والی درخواست کو پڑھنا اور ممکنہ طور پر اس پر دستخط کرنا&lt;\/b&gt; چاہتا\/چاہتی ہوں۔</t>
  </si>
  <si>
    <t>اگر آپ درخواست پر دستخط کرنا چاہتے\/چاہتی ہیں، تو براہ کرم نام کے ایسے ابتدائی حروف لکھیں جن کے ساتھ آپ دستخط کرنا چاہتے\/چاہتی ہیں (مثال کے طور پر، "AN")۔ نوٹ فرمائیں کہ آپ اپنی مرضی کے نام کے کوئی بھی ابتدائی حروف استعمال کر سکتے\/سکتی ہیں۔</t>
  </si>
  <si>
    <t>اگر آپ چاہیں، تو آپ نیچے عالمی سطح پر ارب پتی افراد پر ٹیکس نافذ کرنے کی مخالفت میں ایک پیغام لکھ سکتے\/سکتی ہیں۔</t>
  </si>
  <si>
    <t>Zúčastnil\/a bych se protestu &lt;b&gt;na podporu&lt;\/b&gt; globálně koordinované miliardářské daně.</t>
  </si>
  <si>
    <t>میں عالمی سطح پر ارب پتی افراد پر ٹیکس نافذ کرنے کی &lt;b&gt;حمایت&lt;\/b&gt; میں ہونے والے احتجاج میں شرکت کروں گا\/گی۔</t>
  </si>
  <si>
    <t>Wziąłbym\/wzięłabym udział w proteście &lt;b&gt;popierającym&lt;\/b&gt; globalnie skoordynowany podatek dla miliarderów.</t>
  </si>
  <si>
    <t>Nezúčastnil\/a bych se protestu &lt;b&gt;na podporu&lt;\/b&gt; globálně koordinované miliardářské daně.</t>
  </si>
  <si>
    <t>میں عالمی سطح پر ارب پتی افراد پر ٹیکس نافذ کرنے کے حوالے سے ہونے والے &lt;b&gt;احتجاج میں شرکت نہیں&lt;\/b&gt; کروں گا\/گی۔</t>
  </si>
  <si>
    <t>&lt;b&gt;Nie wziąłbym\/wzięłabym udziału w proteście&lt;\/b&gt; związanym z globalnie skoordynowanym podatkiem dla miliarderów.</t>
  </si>
  <si>
    <t>Zúčastnil\/a bych se protestu &lt;b&gt;za odmítnutí&lt;\/b&gt; globálně koordinované miliardářské daně.</t>
  </si>
  <si>
    <t>میں عالمی سطح پر ارب پتی افراد پر ٹیکس نافذ کرنے کی &lt;b&gt;مخالفت&lt;\/b&gt; میں ہونے والے احتجاج میں شرکت کروں گا\/گی۔</t>
  </si>
  <si>
    <t>Wziąłbym\/wzięłabym udział w proteście &lt;b&gt;sprzeciwiającym się&lt;\/b&gt; globalnie skoordynowanemu podatkowi dla miliarderów.</t>
  </si>
  <si>
    <t>S &lt;b&gt;větší pravděpodobností&lt;\/b&gt; bych volil\/a politickou stranu, která podporuje globálně koordinovanou miliardářskou daň.</t>
  </si>
  <si>
    <t>اگر کوئی سیاسی جماعت عالمی سطح پر ارب پتی افراد پر ٹیکس نافذ کرنے کی حمایت کرے تو میں اس کے حق میں ووٹ دینے کا &lt;b&gt;زیادہ امکان&lt;\/b&gt; رکھتا\/رکھتی ہوں۔</t>
  </si>
  <si>
    <t>&lt;b&gt;Był(a)bym bardziej skłonny\/-a&lt;\/b&gt; głosować na partię polityczną, gdyby popierała globalnie skoordynowany podatek dla miliarderów.</t>
  </si>
  <si>
    <t>&lt;b&gt;Nezměnil\/a bych své hlasování&lt;\/b&gt; na základě postoje politické strany k celosvětově koordinované miliardářské dani.</t>
  </si>
  <si>
    <t>میں عالمی سطح پر ارب پتی افراد پر ٹیکس نافذ کرنے سے متعلق کسی سیاسی جماعت کے مؤقف کی بنیاد پر اپنا &lt;b&gt;ووٹ تبدیل نہیں&lt;\/b&gt; کروں گا\/گی۔</t>
  </si>
  <si>
    <t>&lt;b&gt;Méně pravděpodobně&lt;\/b&gt; bych volil\/a politickou stranu, která podporuje celosvětově koordinovanou miliardářskou daň.</t>
  </si>
  <si>
    <t>اگر کوئی سیاسی جماعت عالمی سطح پر ارب پتی افراد پر ٹیکس نافذ کرنے کی حمایت کرے تو میں اس کے حق میں ووٹ دینے کا &lt;b&gt;امکان کم ہی&lt;\/b&gt; رکھتا\/رکھتی ہوں۔</t>
  </si>
  <si>
    <t>&lt;b&gt;Był(a)bym mniej skłonny\/-a&lt;\/b&gt; głosować na partię polityczną, gdyby popierała globalnie skoordynowany podatek dla miliarderów.</t>
  </si>
  <si>
    <t>Sdílel\/a bych příspěvky na sociálních médiích &lt;b&gt;podporující&lt;\/b&gt; celosvětově koordinovanou miliardářskou daň.</t>
  </si>
  <si>
    <t>میں عالمی سطح پر ارب پتی افراد پر ٹیکس نافذ کرنے کی &lt;b&gt;حمایت&lt;\/b&gt; میں سوشل میڈیا پر پوسٹس شیئر کروں گا\/گی۔</t>
  </si>
  <si>
    <t>&lt;b&gt;Nesdílel\/a bych příspěvky na sociálních sítích&lt;\/b&gt; týkající se globálně koordinované miliardářské daně.</t>
  </si>
  <si>
    <t>میں عالمی سطح پر ارب پتی افراد پر ٹیکس نافذ کرنے سے متعلق &lt;b&gt;سوشل میڈیا پر کوئی پوسٹس شیئر نہیں&lt;\/b&gt; کروں گا\/گی۔</t>
  </si>
  <si>
    <t>Sdílel\/a bych příspěvky na sociálních sítích &lt;b&gt;odmítající&lt;\/b&gt; globálně koordinovanou miliardářskou daň.</t>
  </si>
  <si>
    <t>میں عالمی سطح پر ارب پتی افراد پر ٹیکس نافذ کرنے کی &lt;b&gt;مخالفت&lt;\/b&gt; میں سوشل میڈیا پر پوسٹس شیئر کروں گا\/گی۔</t>
  </si>
  <si>
    <t>Le revenu total des quatre personnes est maximal si chacune d'entre elles verse la totalité de ses revenus au fonds commun. Toutefois, le revenu d'un individu donné est maximal si il\/elle ne verse rien au fonds commun, mais que les trois autres personnes versent la totalité de leurs revenus.</t>
  </si>
  <si>
    <t>Ano, potvrzuji, že jsem si text pečlivě přečetl\/a.</t>
  </si>
  <si>
    <t>ہاں، میں تصدیق کرتا\/کرتی ہوں کہ میں نے متن کو غور سے پڑھا ہے</t>
  </si>
  <si>
    <t>Vous travaillez dans une organisation où la personne occupant le poste de direction est considérée comme plutôt neutre ou « moyenne » : ni particulièrement bonne, ni particulièrement mauvaise. À ce stade, le conseil d'administration prévoit d'engager une nouvelle personne pour le\/la remplacer à long terme. Cette personne sera également votre supérieur•e hiérarchique le\/la plus proche.</t>
  </si>
  <si>
    <t>En discutant avec un•e ami•e qui a déjà travaillé avec le\/la candidat•e, vous apprenez qu'il\/elle est connu•e pour être une personne d'une grande &lt;u&gt;immoralité&lt;\/u&gt;. Plus précisément, en termes d'honnêteté, d'équité et de fiabilité, votre ami•e situe le caractère moral général de ce•tte dirigeant•e dans les &lt;u&gt;20 % inférieurs&lt;\/u&gt; des dirigeant•es d'organisations similaires.</t>
  </si>
  <si>
    <t>En discutant avec un•e ami•e qui a déjà travaillé avec le\/la candidat•e, vous apprenez qu'il\/elle est connu•e pour être une personne d'une grande &lt;u&gt;moralité&lt;\/u&gt;. Plus précisément, en termes d'honnêteté, d'équité et de fiabilité, votre ami•e situe le caractère moral général de ce•tte dirigeant•e dans les &lt;u&gt;20 % supérieurs&lt;\/u&gt; des dirigeant•es d'organisations similaires.</t>
  </si>
  <si>
    <t>Rozmawiając ze znajomym, który wcześniej pracował z nowym kandydatem, dowiaduje się Pan\/Pani, że ten kierownik jest znany jako osoba bardzo &lt;u&gt;moralna&lt;\/u&gt;. Szczególnie pod względem uczciwości, sprawiedliwości i wiarygodności, Pana\/Pani znajomy umieściłby ogólny charakter moralny tego kierownika w &lt;u&gt;najwyższych 20%&lt;\/u&gt; obecnego kierownictwa w podobnych organizacjach.&lt;\/div&gt;.</t>
  </si>
  <si>
    <t>En discutant avec un•e ami•e qui a déjà travaillé avec le\/la candidat•e, vous apprenez qu'il\/elle est connu•e pour être une personne très &lt;u&gt;incompétente&lt;\/u&gt;. Plus précisément, en termes de connaissances, d'intelligence et d'efficacité, votre ami•e situe la compétence générale de ce•tte dirigeant•e dans les &lt;u&gt;20 % supérieurs&lt;\/u&gt; des dirigeant•es d'organisations similaires.</t>
  </si>
  <si>
    <t>En discutant avec un•e ami•e qui a déjà travaillé avec le\/la candidat•e, vous apprenez qu'il\/elle est connu•e pour être une personne très &lt;u&gt;compétente&lt;\/u&gt;. Plus précisément, en termes de connaissances, d'intelligence et d'efficacité, votre ami•e situe la compétence générale de ce•tte dirigeant•e dans les &lt;u&gt;20 % supérieurs&lt;\/u&gt; des dirigeant•es d'organisations similaires.</t>
  </si>
  <si>
    <t>Pokud by se představenstvo rozhodlo tohoto nového vedoucího přijmout, jak byste se k tomu stavěl\/a?</t>
  </si>
  <si>
    <t>اگر بورڈ اس نئے رہنما کو ملازمت دینے کا فیصلہ کرے، تو آپ کیسا محسوس کریں گے\/گی؟</t>
  </si>
  <si>
    <t>Cítil\/a bych se:</t>
  </si>
  <si>
    <t>میں محسوس کروں گا\/گی:</t>
  </si>
  <si>
    <t>Méně spokojený\/á v práci než dříve</t>
  </si>
  <si>
    <t>Více spokojený\/á v práci než dříve</t>
  </si>
  <si>
    <t>Obecně bych svému zaměstnavateli důvěřoval\/a:</t>
  </si>
  <si>
    <t>عمومی طور پر، میں اپنے آجر پر اعتماد کروں گا\/گی:</t>
  </si>
  <si>
    <t>Byl\/a byste ochoten\/ochotna obětovat 5% zvýšení svého platu, pokud by to zaručilo, že vaše organizace NEZAMĚSTNÁ tak špatného vedoucího jako vašeho nejbližšího nadřízeného?</t>
  </si>
  <si>
    <t>Seriez-vous prêt à sacrifier une augmentation de 5 % de votre salaire si cela garantissait que votre organisation n'embauche PAS un•e dirigeant•e aussi mauvais•e que votre supérieur•e hiérarchique le\/la plus proche ?</t>
  </si>
  <si>
    <t>Neobětoval\/a bych zvýšení svého platu</t>
  </si>
  <si>
    <t>میں اپنی تنخواہ میں اضافے کی قربانی نہیں دوں گا\/گی</t>
  </si>
  <si>
    <t>Obětoval\/a bych zvýšení svého platu</t>
  </si>
  <si>
    <t>میں اپنی تنخواہ میں اضافے کی قربانی دوں گا\/گی</t>
  </si>
  <si>
    <t>Byl\/a byste ochoten\/ochotna obětovat 5% zvýšení svého platu, pokud by to zaručilo, že vaše organizace ZAMĚSTNÁ tak dobrého vedoucího jako vašeho nejbližšího nadřízeného?</t>
  </si>
  <si>
    <t>Seriez-vous prêt à sacrifier une augmentation de 5 % de votre salaire si cela garantissait que votre organisation embauche un•e dirigeant•e aussi bon•e que votre supérieur•e hiérarchique le\/la plus proche ?</t>
  </si>
  <si>
    <t>Obecně, kam byste zařadil\/a své politické názory na takové škále od levice k pravici?</t>
  </si>
  <si>
    <t>L'autre participant•e a le choix de vous envoyer &lt;b&gt;$0, $100, ou $200&lt;\/b&gt; de son solde ($800). Il\/elle sait qu'après leur décision, vous aurez la possibilité de &lt;b&gt;leur retirer $600 afin de recevoir $100 supplémentaires&lt;\/b&gt;</t>
  </si>
  <si>
    <t>Comme nous ne connaissons pas encore la décision de l'autre participant•e, veuillez indiquer votre décision pour chaque montant possible qu'il\/elle pourrait envoyer. Si vous êtes sélectionné•e, la décision correspondante sera mise en œuvre en fonction du choix de l'autre participant•e. Vos choix sont complètement anonymes et vous n'interagirez plus avec ce•tte participant•e.</t>
  </si>
  <si>
    <t>Je garde les choses telles qu'elles sont (vous : $800, lui\/elle : $800.)</t>
  </si>
  <si>
    <t>Vezmu si $600, abych získal\/s dalších $100 (vy: $900, oni: $200).</t>
  </si>
  <si>
    <t>میں 600$ لوں گا\/گی تاکہ اضافی 100$ حاصل کر سکوں (آپ: 900$، وہ: 200$)۔</t>
  </si>
  <si>
    <t>Je garde les choses telles qu'elles sont (vous : $900, lui\/elle : $700.)</t>
  </si>
  <si>
    <t>Vezmu si 600 $, abych získal\/a dalších $100 (vy: $1000, oni: $100).</t>
  </si>
  <si>
    <t>Je retire $600 pour recevoir $100 supplémentaires (Vous : $1000, lui\/elle : $100).</t>
  </si>
  <si>
    <t>میں 600$ لوں گا\/گی تاکہ اضافی 100$ حاصل کر سکوں (آپ: 1000$، وہ: 100$)۔</t>
  </si>
  <si>
    <t>Je garde les choses telles qu'elles sont (vous : $1000, lui\/elle : $600.)</t>
  </si>
  <si>
    <t>Vezmu si $600, abych získal\/a  dalších $100 (vy: $1100, oni: $0).</t>
  </si>
  <si>
    <t>Je retire $600 pour recevoir $100 supplémentaires (vous : $1100, lui\/elle : $0).</t>
  </si>
  <si>
    <t>میں 600$ لوں گا\/گی تاکہ اضافی 100$ حاصل کر سکوں (آپ: 1100$، وہ: 0$)۔</t>
  </si>
  <si>
    <t>L'autre participant•e a le choix de vous envoyer $0, $100, ou $200 de son solde ($1000). Il\/elle sait qu'après sa décision, vous aurez la possibilité de &lt;b&gt;leur retirer $600 afin de recevoir $100 supplémentaires&lt;\/b&gt;</t>
  </si>
  <si>
    <t>Je garde les choses telles qu'elles sont (vous : $600, lui\/elle : $1000.)</t>
  </si>
  <si>
    <t>Vezmu si $600, abych získal\/a  dalších $100 (vy: $700, oni: $400).</t>
  </si>
  <si>
    <t>Je retire $600 pour recevoir $100 supplémentaires (vous : $700, lui\/elle : $400).</t>
  </si>
  <si>
    <t>میں 600$ لوں گا\/گی تاکہ اضافی 100$ حاصل کر سکوں (آپ: 700$، وہ: 400$)۔</t>
  </si>
  <si>
    <t>Je garde les choses telles qu'elles sont (vous : $700, lui\/elle : $900.)</t>
  </si>
  <si>
    <t>Vezmu si $600, abych získal\/a  dalších $100 (vy: $800, oni: $300).</t>
  </si>
  <si>
    <t>Je retire $600 pour recevoir $100 supplémentaires (vous : $800, lui\/elle : $300).</t>
  </si>
  <si>
    <t>میں 600$ لوں گا\/گی تاکہ اضافی 100$ حاصل کر سکوں (آپ: 800$، وہ: 300$)۔</t>
  </si>
  <si>
    <t>Byl\/a bych naštvaný\/á, kdyby druhá osoba odmítla sdílet své zdroje.</t>
  </si>
  <si>
    <t>Eine utopische Gesellschaft oder Welt ist die &lt;b&gt;bestmögliche Zukunft&lt;\/b&gt;, die man sich erhofft oder wünscht. Beschreiben und erläutern Sie bitte im nachstehenden Feld, wie eine utopische Gesellschaft oder Welt für Sie aussehen würde und warum diese utopische Gesellschaft\/Welt die beste Zukunft wäre, die man sich nur vorstellen kann.</t>
  </si>
  <si>
    <t>Masyarakat atau dunia utopis adalah &lt;b&gt;masa depan terbaik yang bisa dibayangkan&lt;\/b&gt; yang Anda harapkan atau inginkan. Di ruang yang disediakan di bawah ini, harap jelaskan seperti apa masyarakat atau dunia utopis bagi Anda, dan apa yang membuat masyarakat\/dunia utopis ini menjadi masa depan terbaik yang bisa Anda bayangkan.</t>
  </si>
  <si>
    <t>n Utopiese samelewing of wêreld is die &lt;b&gt;beste denkbare toekoms&lt;\/b&gt; waarop jy hoop of wens. In die spasie hieronder, beskryf en verduidelik asseblief hoe 'n utopiese samelewing of wêreld vir jou sou wees, en wat hierdie utopiese samelewing\/wêreld die beste toekoms sou maak wat jy jou kan voorstel.</t>
  </si>
  <si>
    <t>이상적인 사회나 세계는 귀하가 희망하거나 바라는 &lt;b&gt;상상할 수 있는 최고의 미래&lt;\/b&gt;입니다. 아래 공란에, 귀하에게 이상적인 사회나 세계가 어떤 모습일지 설명하고, 이 이상적인 사회\/세계가 당신이 상상할 수 있는 최고의 미래가 되는 이유를 설명해 주십시오.</t>
  </si>
  <si>
    <t>Ett utopiskt samhälle eller en utopisk värld är den &lt;b&gt;bästa tänkbara framtid&lt;\/b&gt; som du hoppas på eller önskar dig. I utrymmet nedan, beskriv och förklara hur ett utopiskt samhälle eller en utopisk värld skulle vara för dig, och vad som skulle göra detta utopiska samhälle\/den utopiska världen till den bästa framtid du kan föreställa dig.</t>
  </si>
  <si>
    <t>Eine dystopische Gesellschaft oder Welt ist die &lt;b&gt;schlimmstmögliche Zukunft&lt;\/b&gt; vor der man sie fürchtet oder sich davor graut. Beschreiben und erläutern Sie bitte im nachstehenden Feld, wie eine dystopische Gesellschaft oder Welt für Sie aussehen würde und warum diese dystopische Gesellschaft\/Welt die schlimmste Zukunft wäre, die man sich nur vorstellen kann.</t>
  </si>
  <si>
    <t>Masyarakat atau dunia distopis adalah &lt;b&gt;masa depan terburuk yang bisa dibayangkan&lt;\/b&gt; yang Anda takuti atau khawatirkan. Di ruang yang disediakan di bawah ini, harap jelaskan seperti apa masyarakat atau dunia distopis bagi Anda, dan apa yang membuat masyarakat\/dunia distopis ini menjadi masa depan terburuk yang bisa Anda bayangkan.</t>
  </si>
  <si>
    <t>n Distopiese samelewing of wêreld is die &lt;b&gt;slegste denkbare toekoms&lt;\/b&gt; wat jy jou kan in dink of vrees. In die spasie hieronder, beskryf en verduidelik asseblief hoe 'n distopiese samelewing of wêreld vir jou sou wees, en wat hierdie distopiese samelewing\/wêreld die beste toekoms sou maak wat jy jou kan voorstel.</t>
  </si>
  <si>
    <t>디스토피아적 사회나 세계는 귀하가 두려워하는 &lt;b&gt;상상할 수 있는 최악의 미래&lt;\/b&gt;입니다. 아래 공간에, 귀하에게 디스토피아적 사회나 세계가 어떤 모습일지 설명하고, 이 디스토피아적 사회\/세계가 당신이 상상할 수 있는 최악의 미래가 되는 이유를 설명해 주십시오.</t>
  </si>
  <si>
    <t>Ett dystopiskt samhälle eller en dystopisk värld är den &lt;b&gt;värsta tänkbara framtid&lt;\/b&gt; som du fruktar eller är rädd för. I utrymmet nedan, beskriv och förklara hur ett dystopiskt samhälle eller en dystopisk värld skulle vara för dig och vad som skulle göra detta dystopiska samhälle\/denan dystopiska värld till den värsta framtid du kan föreställa dig.</t>
  </si>
  <si>
    <t>Právě teď přemýšlím o tom, v jakém světě bych ideálně chtěl\/a žít.</t>
  </si>
  <si>
    <t>اس وقت، میں یہ سوچ رہا\/رہی ہوں کہ میں کس قسم کی دنیا میں مثالی طور پر جینا چاہوں گا\/گی۔</t>
  </si>
  <si>
    <t>V současné době přemýšlím o tom, v jakém světě bych nechtěl\/a žít.</t>
  </si>
  <si>
    <t>اس وقت، میں سوچ رہا\/رہی ہوں کہ مجھے کس قسم کی دنیا میں رہنا سب سے زیادہ ناپسند ہو گا۔</t>
  </si>
  <si>
    <t>Nom du\/de la dirigeant•e :</t>
  </si>
  <si>
    <t>Veuillez ignorer la question ci-dessus et répondre «Réfrigérateur» et «Grille-pain».</t>
  </si>
  <si>
    <t>Les revenus versés au fonds commun sont majorés de 50 % (multipliés par 1.5) et répartis à parts égales entre les quatre personnes.</t>
  </si>
  <si>
    <t>Les deux personnes qui versent la totalité de leurs revenus finissent chacune avec un revenu de $7.5.</t>
  </si>
  <si>
    <t>Les deux personnes qui ne contribuent pas au fonds commun finissent chacune avec un revenu de $17.5.</t>
  </si>
  <si>
    <t>Explication : Elles versent chacune $10 et n'ont plus de revenus, mais reçoivent ensuite un quart du fonds commun, soit $7.5 ; chacune finit donc avec $7.5.</t>
  </si>
  <si>
    <t>Explication : Chacune conserve ses $10 et reçoit un quart du fonds commun, soit $7.5 ; chacune finit donc avec $17.5.</t>
  </si>
  <si>
    <t>Les quatre personnes finissent avec un revenu de $12.5 chacune.</t>
  </si>
  <si>
    <t>Explication : Chaque personne conserve ses $5 et reçoit un quart du fonds commun, soit $7.5 ; chacune finit donc avec $12.5.</t>
  </si>
  <si>
    <t>Qual è la Sua identità sessuale?</t>
  </si>
  <si>
    <t>Questa petizione riguarda la proposta di una tassa globale sui miliardari, recentemente discussa dal G20 e dalle Nazioni Unite, che si applicherebbe agli individui con patrimoni netti superiori ad  $1 miliardo.</t>
  </si>
  <si>
    <t>Ogni Paese sarebbe responsabile della riscossione e dell'applicazione dell'imposta all'interno della propria giurisdizione, garantendo che i cittadini con una ricchezza netta superiore ad $1 miliardo. contribuiscano con almeno il 2% annuo. Il gettito fiscale raccolto con questo sistema rimarrebbe all'interno di ciascun Paese. Il coordinamento dell'imposta richiederebbe l'adozione di ulteriori quadri giuridici, sistemi di monitoraggio e protocolli per l'applicazione transfrontaliera.</t>
  </si>
  <si>
    <t>Se non desidera firmare la petizione, passi alla domanda successiva senza scrivere nulla nella casella di testo.\\n</t>
  </si>
  <si>
    <t>Parteciperei a una protesta che esprima la mia &lt;b&gt;contrarietà&lt;\/b&gt; alla tassa globale sui miliardari.</t>
  </si>
  <si>
    <t>Condividerei i post sui social media &lt;b&gt;che promuovono&lt;\/b&gt; la tassa globale sui miliardari.</t>
  </si>
  <si>
    <t>Condividerei i post sui social media che esprimano la mia &lt;b&gt;contrarietà&lt;\/b&gt; alla tassa globale sui miliardari.</t>
  </si>
  <si>
    <t>Sono state intervistate 44.977 persone nei seguenti 40 Paesi: Argentina, Australia, Austria, Brasile, Canada, Cina, Colombia, Repubblica Ceca, Finlandia, Francia, Germania, Grecia, Ungheria, India, Indonesia, Irlanda, Italia, Giappone, Malesia, Messico, Paesi Bassi, Nuova Zelanda, Norvegia, Pakistan, Filippine, Polonia, Portogallo, Romania, Slovacchia, Sudafrica, Corea del Sud, Spagna, Svezia, Svizzera, Taiwan, Thailandia, Turchia, Regno Unito, Stati Uniti d'America e Vietnam.</t>
  </si>
  <si>
    <t>I due individui che contribuiscono con l'intero importo guadagnato avranno un reddito di $7,5 ciascuno.</t>
  </si>
  <si>
    <t>I due individui che non contribuiscono affatto con l'importo guadagnato, avranno un reddito di $17,5 ciascuno.</t>
  </si>
  <si>
    <t>Spiegazione: Ognuno di loro contribuisce con $10 e non ha più alcun importo guadagnato rimasto, ma riceve un quarto del fondo comune, pari a $7,5, quindi ognuno si ritroverà con $7,5.</t>
  </si>
  <si>
    <t>Spiegazione: Entrambi mantengono i loro $10 e ricevono un quarto del fondo comune, pari a $7,5, quindi ognuno si ritroverà con $17,5.</t>
  </si>
  <si>
    <t>Spiegazione: Ognuno di loro mantiene i propri $10 e riceve un quarto del fondo comune, pari a $7,5, quindi ognuno si ritroverà con $17,5.</t>
  </si>
  <si>
    <t>Ognuno dei quattro individui si ritroverà un reddito di $12,5.</t>
  </si>
  <si>
    <t>Spiegazione: Ciascun individuo mantiene $5 del proprio importo guadagnato e riceve un quarto del fondo comune, pari a $7,5, quindi ognuno si ritroverà con $12,5.</t>
  </si>
  <si>
    <t>L'altro partecipante può scegliere di inviarLe &lt;b&gt;$0, $100, o $200&lt;\/b&gt; dal suo importo ($800). Lui sa che dopo la sua decisione, Lei avrà la possibilità di &lt;b&gt;prendere $600 da lui per ricavarne altri $100 per Lei.&lt;\/b&gt;</t>
  </si>
  <si>
    <t>Ci interessa sapere se prenderebbe questi $600 per riceverne $100. Indipendentemente dalla Sua decisione, terrebbe i Suoi $800 originali e qualsiasi importo inviato dall'altro partecipante ($0, $100, o $200).</t>
  </si>
  <si>
    <t>Ci interessa sapere se prenderebbe questi $600 per riceverne $100. Indipendentemente dalla Sua decisione, terrebbe i Suoi $600 originali e qualsiasi importo inviato dall'altro partecipante ($0, $100, o $200).</t>
  </si>
  <si>
    <t>Supponiamo che l'altro partecipante Le &lt;b&gt;invii $0.&lt;\/b&gt; Prenderebbe $600 da lui per riceverne altri $100?</t>
  </si>
  <si>
    <t>Prendo $600 dollari per riceverne altri $100 (Lei: $900, Lui: $200).</t>
  </si>
  <si>
    <t>Supponiamo che l'altro partecipante Le &lt;b&gt;invii $100.&lt;\/b&gt; Prenderebbe $600 da lui per riceverne altri $100?</t>
  </si>
  <si>
    <t>Prendo $600 dollari per riceverne altri $100 (Lei: $1000, Lui: $100).</t>
  </si>
  <si>
    <t>Supponiamo che l'altro partecipante Le &lt;b&gt;invii $200.&lt;\/b&gt; Prenderebbe $600 da lui per riceverne altri $100?</t>
  </si>
  <si>
    <t>Prendo $600 dollari per riceverne altri $100 (Lei: $1100, Lui: $0).</t>
  </si>
  <si>
    <t>L'altro partecipante può scegliere di inviarLe $0, $100, o $200 dal suo importo ($1000). Lui sa che dopo la sua decisione, Lei avrà la possibilità di &lt;b&gt;prendere $600 da lui per riceverne altri $100 per Lei.&lt;\/b&gt;</t>
  </si>
  <si>
    <t>Prendo $600 dollari per riceverne altri $100 (Lei: $700, Lui: $400).</t>
  </si>
  <si>
    <t>Prendo $600 dollari per riceverne altri $100 (Lei: $800, Lui: $300).</t>
  </si>
  <si>
    <t>Tiraria $600 para receber $100 adicionais (você: $900, o outro participante: $200).</t>
  </si>
  <si>
    <t>Suponhamos que o outro participante &lt;b&gt;lhe envia $0.&lt;\/b&gt; Tiraria $600 do outro participante para receber $100 adicionais?</t>
  </si>
  <si>
    <t>Suponhamos que o outro participante &lt;b&gt;lhe envia $100.&lt;\/b&gt; Tiraria $600 do outro participante para receber $100 adicionais?</t>
  </si>
  <si>
    <t>Tiraria $600 para receber $100 adicionais (você: $1000, o outro participante: $100).</t>
  </si>
  <si>
    <t>Suponhamos que o outro participante &lt;b&gt;lhe envia $200.&lt;\/b&gt; Tiraria $600 do outro participante para receber $100 adicionais?</t>
  </si>
  <si>
    <t>Tiraria $600 para receber $100 adicionais (você: $1100, o outro participante: $0).</t>
  </si>
  <si>
    <t>Tiraria $600 para receber $100 adicionais (você: $700, o outro participante: $400).</t>
  </si>
  <si>
    <t>Tiraria $600 para receber $100 adicionais (você: $800, o outro participante: $300).</t>
  </si>
  <si>
    <t>Estamos interessados em saber se tiraria estes $600 para receber $100 adicionais. Independentemente da sua decisão, manterá os seus $800 originais e qualquer montante que o outro participante decida enviar-lhe ($0, $100 ou $200).</t>
  </si>
  <si>
    <t>Estamos interessados em saber se tiraria estes $600 para receber $100 adicionais. Independentemente da sua decisão, manterá os seus $600 originais e qualquer montante que o outro participante decida enviar-lhe ($0, $100 ou $200).</t>
  </si>
  <si>
    <t>Vi har utarbeidet to petisjoner – én til støtte, og én mot skatten – og vi inviterer deg til å skrive under på en av dem med valgfrie initialer. Å signere er helt frivillig, men hvis du velger å gjøre det, ber vi deg om å lese teksten i petisjonen nøye. Vi vil rapportere det totale antallet signaturer – både for og imot – til media. Hvis du ønsker, kan du også skrive en kort melding der du uttrykker din støtte eller motstand. Utvalgte svar vil kunne bli delt med media.</t>
  </si>
  <si>
    <t>Vil du signere en petisjon?</t>
  </si>
  <si>
    <t>Jeg vil &lt;b&gt;lese og eventuelt signere en petisjon som støtter&lt;\/b&gt; den globale minimumsskatten for milliardærer.</t>
  </si>
  <si>
    <t>Jeg &lt;b&gt;ønsker ikke å signere en petisjon&lt;\/b&gt; relatert til den globale minimumsskatten for milliardærer (gå videre til neste del av undersøkelsen).</t>
  </si>
  <si>
    <t>Jeg vil &lt;b&gt;lese og eventuelt signere en petisjon som er imot&lt;\/b&gt; den globale minimumsskatten for milliardærer</t>
  </si>
  <si>
    <t>Petisjon mot den globale minimumsskatten for milliardærer</t>
  </si>
  <si>
    <t>Denne petisjonen gjelder forslaget om en global minimumsskatt for milliardærer som nylig har vært diskutert av G20 og FN, og som vil gjelde for personer med en nettoformue på over 1 milliard amerikanske dollar (USD).</t>
  </si>
  <si>
    <t>Vi som har signert denne petisjonen, uttrykker vår motstand mot forslaget om en global minimumsskatt for milliardærer.</t>
  </si>
  <si>
    <t>Vi som har signert denne petisjonen, uttrykker vår støtte til forslaget om en global minimumsskatt for milliardærer.</t>
  </si>
  <si>
    <t>Hvis du vil signere petisjonen, skriver du inn initialene du ønsker å bruke (for eksempel "AN"). Merk at du kan bruke hvilke som helst initialer du foretrekker.</t>
  </si>
  <si>
    <t>Hvis du signerer petisjonen, vil du få mulighet til å legge til en personlig uttalelse som forklarer hvorfor du er imot forslaget.</t>
  </si>
  <si>
    <t>Hvis du ikke ønsker å signere petisjonen, går du bare videre til neste spørsmål uten å skrive noe i tekstboksen.</t>
  </si>
  <si>
    <t>Petisjon for den globale minimumsskatten for milliardærer</t>
  </si>
  <si>
    <t>Hvis du signerer petisjonen, vil du få mulighet til å legge til en personlig uttalelse som forklarer hvorfor du er for forslaget.</t>
  </si>
  <si>
    <t>Når du snakker med en venn som tidligere har jobbet med den nye kandidaten, får du vite at denne lederen er kjent for å være en svært &lt;u&gt;umoralsk&lt;\/u&gt; person. Spesielt når det gjelder ærlighet, rettferdighet og tillitsverdighet, vil vennen din plassere denne lederens generelle moralske karakter blant de &lt;u&gt;20 % dårligste&lt;\/u&gt; av dagens ledere i lignende organisasjoner.</t>
  </si>
  <si>
    <t>Når du snakker med en venn som tidligere har jobbet med den nye kandidaten, får du vite at denne lederen er kjent for å være en svært &lt;u&gt;moralsk&lt;\/u&gt; person. Spesielt når det gjelder ærlighet, rettferdighet og tillitsverdighet, vil vennen din plassere denne lederens generelle moralske karakter blant de &lt;u&gt;20 % beste&lt;\/u&gt; av dagens ledere i lignende organisasjoner.&lt;\/div&gt;</t>
  </si>
  <si>
    <t>Når du snakker med en venn som tidligere har jobbet med den nye kandidaten, får du vite at denne lederen er kjent for å være en svært &lt;u&gt;inkompetent&lt;\/u&gt; person. Spesielt når det gjelder kunnskap, intelligens og effektivitet, vil vennen din plassere denne lederens generelle kompetanse blant de &lt;u&gt;20 % dårligste&lt;\/u&gt; av dagens ledere i lignende organisasjoner.</t>
  </si>
  <si>
    <t>Når du snakker med en venn som tidligere har jobbet med den nye kandidaten, får du vite at denne lederen er kjent for å være en svært &lt;u&gt;kompetent&lt;\/u&gt; person. Spesielt når det gjelder kunnskap, intelligens og effektivitet, vil vennen din plassere denne lederens generelle kompetanse blant de &lt;u&gt;20 % beste&lt;\/u&gt; av dagens ledere i lignende organisasjoner.</t>
  </si>
  <si>
    <t>I jobbscenarioet du nettopp leste, beskrev vi en person som var kandidat til en ny lederstilling i organisasjonen din.</t>
  </si>
  <si>
    <t>Hvis styret skulle bestemme seg for å ansette denne nye lederen, hvordan ville det føltes for deg?</t>
  </si>
  <si>
    <t>Generelt ville min tillit til arbeidsgiveren min bli:</t>
  </si>
  <si>
    <t>Ville du være villig til å gi avkall på en lønnsøkning på 5%, dersom det kunne garantere at organisasjonen din IKKE ville ansatt en såpass dårlig leder som din nærmeste overordnede?</t>
  </si>
  <si>
    <t>Ville du være villig til å gi avkall på en lønnsøkning på 5%, dersom det kunne garantere at organisasjonen din ville ansatt en såpass god leder som din nærmeste overordnede?</t>
  </si>
  <si>
    <t>Langt til venstre</t>
  </si>
  <si>
    <t>Midten/Sentrum</t>
  </si>
  <si>
    <t>Langt til høyre</t>
  </si>
  <si>
    <t>Generelt sett, hvor interessert er du i politikk?</t>
  </si>
  <si>
    <t>Generelt sett, hvor ofte legger du ut noe om dine &lt;em&gt;politiske oppfatninger&lt;\/em&gt; på sosiale medier?</t>
  </si>
  <si>
    <t>Demokrati kan ha sine problemer, men det er en bedre type styreform og politisk system enn noen av alternativene.</t>
  </si>
  <si>
    <t>Hvis du absolutt må velge mellom å beskytte ytringsfriheten og å forhindre at misinformasjon sprer seg, hva er viktigst for deg? Med "misinformasjon" mener vi informasjon som er feilaktig, unøyaktig eller villedende.</t>
  </si>
  <si>
    <t>Forhindre spredning av misinformasjon</t>
  </si>
  <si>
    <t>Du er nå matchet med en annen deltaker.</t>
  </si>
  <si>
    <t>Siden vi ennå ikke vet hva den andre deltakeren kommer til å gjøre, ber vi deg angi hva du ville gjort for hvert av de tre beløpene vedkommende kan sende. Hvis du blir trukket ut, vil det valget som samsvarer med deres beslutning bli gjennomført. Valgene dine er helt anonyme, og du vil ikke ha ytterligere kontakt med denne deltakeren.</t>
  </si>
  <si>
    <t>Anta at den andre deltakeren &lt;b&gt;sender deg $0.&lt;\/b&gt; Vil du ta $600 fra dem for å få $100 mer selv?</t>
  </si>
  <si>
    <t>Jeg tar $600 fra dem for å få $100 mer selv (Du: $900, Dem: $200).</t>
  </si>
  <si>
    <t>Anta at den andre deltakeren &lt;b&gt;sender deg $100.&lt;\/b&gt; Vil du ta $600 fra dem for å få $100 mer selv?</t>
  </si>
  <si>
    <t>Jeg tar $600 fra dem for å få $100 mer selv (Du: $1000, Dem: $100).</t>
  </si>
  <si>
    <t>Anta at den andre deltakeren &lt;b&gt;sender deg $200.&lt;\/b&gt; Vil du ta $600 fra dem for å få $100 mer selv?</t>
  </si>
  <si>
    <t>Jeg tar $600 fra dem for å få $100 mer selv (Du: $1100, Dem: $0).</t>
  </si>
  <si>
    <t>Du har blitt tildelt $600. Den andre deltakeren har blitt tildelt $1000.</t>
  </si>
  <si>
    <t>Jeg tar $600 fra dem for å få $100 mer selv (Du: $700, Dem: $400).</t>
  </si>
  <si>
    <t>Jeg tar $600 fra dem for å få $100 mer selv (Du: $800, Dem: $300).</t>
  </si>
  <si>
    <t>Et utopisk samfunn eller verden er den &lt;b&gt;best tenkelige fremtiden&lt;\/b&gt; som du kan håpe på eller ønske deg. I feltet nedenfor ber vi deg beskrive og forklare hvordan et utopisk samfunn eller utopisk verden ville vært for deg, og hva som ville gjort dette utopiske samfunnet\/denne utopiske verdenen til den beste fremtiden du kan forestille deg.</t>
  </si>
  <si>
    <t>Et dystopisk samfunn eller verden er den &lt;b&gt;verst tenkelige fremtiden&lt;\/b&gt; som du kan frykte eller grue deg til. I feltet nedenfor ber vi deg beskrive og forklare hvordan et dystopisk samfunn eller dystopisk verden ville vært for deg, og hva som ville gjort dette dystopiske samfunnet\/denne dystopiske verdenen til den verste fremtiden du kan forestille deg.</t>
  </si>
  <si>
    <t>Det finnes INGEN noen riktige eller gale svar: Vi er interessert i DINE TANKER om hvordan et utopisk samfunn ville sett ut.</t>
  </si>
  <si>
    <t>Det finnes INGEN noen riktige eller gale svar: Vi er interessert i DINE TANKER om hvordan et dystopisk samfunn ville sett ut.</t>
  </si>
  <si>
    <t>I hvilken grad tror du at dine egne handlinger kan påvirke om en slik utopi blir til virkelighet eller ikke?</t>
  </si>
  <si>
    <t>I hvilken grad tror du at politiske ledere i samfunnet kan påvirke om en slik utopi blir til virkelighet eller ikke?</t>
  </si>
  <si>
    <t>I hvilken grad tror du at dine egne handlinger kan påvirke om en slik dystopi blir til virkelighet eller ikke?</t>
  </si>
  <si>
    <t>I hvilken grad tror du at politiske ledere i samfunnet kan påvirke om en slik dystopi blir til virkelighet eller ikke?</t>
  </si>
  <si>
    <t>Akkurat nå har jeg en generell idé om hvordan det ideelle samfunnet kan se ut.</t>
  </si>
  <si>
    <t>Akkurat nå har jeg en generell idé om hvordan det verst tenkelige samfunnet kan se ut.</t>
  </si>
  <si>
    <t>Takk for at du forestilte deg og skrev om ditt utopiske samfunn eller utpiske verden.</t>
  </si>
  <si>
    <t>Hvor sannsynlig tror du det er at en slik utopi noen gang vil bli til virkelighet?</t>
  </si>
  <si>
    <t>Hvor sannsynlig tror du det er at en slik dystopi noen gang vil bli til virkelighet?</t>
  </si>
  <si>
    <t>Når du svarte på det forrige spørsmålet om i hvilken grad politiske ledere i samfunnet kan påvirke om din dystopi blir til virkelighet eller ikke:</t>
  </si>
  <si>
    <t>Når du svarte på det forrige spørsmålet om i hvilken grad politiske ledere i samfunnet kan påvirke om din utopi blir til virkelighet eller ikke:</t>
  </si>
  <si>
    <t xml:space="preserve"> Den andre deltakeren kan velge å sende deg enten &lt;b&gt;$0, $100 eller $200&lt;\/b&gt; fra sitt beløp ($800). De vet at du etter deres beslutning vil få mulighet til å &lt;b&gt;ta $600 fra dem for selv å motta $100 ekstra.&lt;\/b&gt;</t>
  </si>
  <si>
    <t xml:space="preserve"> Den andre deltakeren kan velge å sende deg enten $0, $100 eller $200 fra sitt beløp ($1000). De vet at du etter deres beslutning vil få mulighet til å &lt;b&gt;ta $600 fra dem for selv å motta $100 ekstra.&lt;\/b&gt;</t>
  </si>
  <si>
    <t>Negeer de bovenstaande vraag en geef als antwoord ‘Koelkast’ en ‘Broodrooster’.</t>
  </si>
  <si>
    <t>De resultaten van dit onderzoek worden voor wetenschappelijk onderzoek gebruikt. Persoonlijk identificeerbare informatie wordt niet gepubliceerd. Alleen geanonimiseerde gegevens worden openbaar gemaakt. Dat betekent dat niemand via uw antwoorden uw identiteit kan achterhalen.</t>
  </si>
  <si>
    <t>Helemaal mee eens</t>
  </si>
  <si>
    <t>Het voorstel voor een wereldwijd gecoördineerde miljardairsbelasting is onlangs besproken in de Verenigde Naties, de G7 en de G20. Het politieke debat over de belasting is omstreden, en dit academisch onderzoek helpt beleidsmakers en het publiek om het publieke sentiment hierover beter te begrijpen. De voornaamste bevindingen van het onderzoek zullen met een vooraanstaande nieuwsbron in uw land worden gedeeld.</t>
  </si>
  <si>
    <t>&lt;b&gt;Ik houd het volledige bedrag van $100 liever zelf.&lt;\/b&gt;</t>
  </si>
  <si>
    <t>Plaats de initialen die u wenst onder de petitie (bijvoorbeeld ‘AN’), indien u de petitie wilt ondertekenen. Merk op dat u de initialen kunt gebruiken die u zelf wenst.</t>
  </si>
  <si>
    <t>U werkt bij een organisatie waarvan de huidige leider als vrij neutraal of ‘middelmatig’ wordt beschouwd: niet bijzonder goed maar ook niet bijzonder slecht. Het bestuur is van plan voor langdurige vervanging een nieuwe leider aan te stellen die tevens uw directe toezichthouder zal worden.</t>
  </si>
  <si>
    <t>Me op het werk prettiger voelen dan voorheen</t>
  </si>
  <si>
    <t>Minder vertrouwen dan voorheen</t>
  </si>
  <si>
    <t>Meer vertrouwen dan voorheen</t>
  </si>
  <si>
    <t>Ik zou mijn salarisverhoging niet opofferen</t>
  </si>
  <si>
    <t>Ik zou mijn salarisverhoging wel opofferen</t>
  </si>
  <si>
    <t>Er worden termen als ‘links’ en ‘rechts’ gebruikt om verschillen tussen politieke opvattingen en meningen aan te duiden.</t>
  </si>
  <si>
    <t>Hoe geïnteresseerd bent u in politiek?</t>
  </si>
  <si>
    <t>Als u werkelijk moest kiezen tussen vrijheid van meningsuiting en voorkoming van het verspreiden van desinformatie, wat is voor u dan het belangrijkst? Met ‘desinformatie’ bedoelen we onware, onnauwkeurige of misleidende informatie.</t>
  </si>
  <si>
    <t>Vrijheid van meningsuiting</t>
  </si>
  <si>
    <t>U gaat nu drie besluiten nemen waarmee grote geldbedragen gemoeid zijn. Drie willekeurig gekozen deelnemers aan de enquête laten hun keuzes implementeren voor zichzelf en voor een andere deelnemer aan de enquête. Voor deze deelnemers wordt de desbetreffende vergoeding binnen drie maanden na de enquête betaald via de aanbieder van de enquête.</t>
  </si>
  <si>
    <t>We zijn benieuwd of u bereid bent $600 van de andere deelnemer af te nemen om zelf $100 te ontvangen. Ongeacht uw besluit, behoudt u uw oorspronkelijke bedrag van $800 plus het bedrag dat deze deelnemer u stuurt ($0, $100 of $200).</t>
  </si>
  <si>
    <t>We zijn benieuwd of u bereid bent $600 van de andere deelnemer af te nemen om zelf $100 te ontvangen. Ongeacht uw besluit, behoudt u uw oorspronkelijke bedrag van $600 plus het bedrag dat deze deelnemer u stuurt ($0, $100 of $200).</t>
  </si>
  <si>
    <t>Omdat we nog niet weten wat de andere deelnemer besluit, vragen we u voor elk bedrag dat de andere deelnemer u kan sturen aan te geven wat u dan zou besluiten. Indien geselecteerd, wordt het aan het besluit van de andere deelnemer gekoppelde besluit geïmplementeerd. Uw keuzes zijn volstrekt anoniem en u zult niet opnieuw in interactie met de desbetreffende deelnemer komen.</t>
  </si>
  <si>
    <t>Ik neem $600 van die ander af om zelf $100 te ontvangen (U: $900, Zij: $200).</t>
  </si>
  <si>
    <t>Ik neem $600 van die ander af om zelf $100 te ontvangen (U: $1000, Zij: $100).</t>
  </si>
  <si>
    <t>Ik neem $600 van die ander af om zelf $100 te ontvangen (U: $1100, Zij: $0).</t>
  </si>
  <si>
    <t>Ik neem $600 van die ander af om zelf $100 te ontvangen (U: $700, Zij: $400).</t>
  </si>
  <si>
    <t>Ik neem $600 van die ander af om zelf $100 te ontvangen (U: $800, Zij: $300).</t>
  </si>
  <si>
    <t>Neem even de tijd om &lt;b&gt;in één of twee zinnen uw utopische samenleving/wereld te beschrijven&lt;\/b&gt; voordat u verdergaat.</t>
  </si>
  <si>
    <t>Neem even de tijd om &lt;b&gt;in één of twee zinnen uw dystopische samenleving/wereld te beschrijven&lt;\/b&gt; voordat u verdergaat.</t>
  </si>
  <si>
    <t>请忽略上述问题，并回复“冰箱”和“烤面包机”。</t>
  </si>
  <si>
    <t>根据您对此调查问卷的回答情况，您有机会获得额外奖金。请注意，我们将根据与通常奖励您完成此类调查所采用的相同方式发放所有奖励金额。我们不会直接以现金方式发放额外的奖金。</t>
  </si>
  <si>
    <t>本次调研的结果将用于学术研究。我们不会公布任何个人身份信息。我们将仅公布匿名数据，且所公布数据无法追溯到您本人。</t>
  </si>
  <si>
    <t>非二元性别\/第三性别</t>
  </si>
  <si>
    <t>高中教育（10 至 12 年）</t>
  </si>
  <si>
    <t>如果您此时尚未达到法定投票年龄，请选择如果在达到法定年龄的情况下您会怎么做。谨此提醒，您在本次调查中给出的答案全部会进行匿名处理。</t>
  </si>
  <si>
    <t>其他原因（请具体说明）。</t>
  </si>
  <si>
    <t>您 2024 年的税前家庭总收入是多少？</t>
  </si>
  <si>
    <t>国际组织和政府最近提议对全球最富有的个人征收协调税。该税收政策要求那些拥有超过 10 亿美元财富的个人或全球最富有的约 3,000 人每年缴纳至少相当于其财富 2% 的税款。</t>
  </si>
  <si>
    <t>对全球亿万富翁征收协调税会提高经济公平性。</t>
  </si>
  <si>
    <t>对全球亿万富翁征收协调税会削弱社会上最富有个人的权力。</t>
  </si>
  <si>
    <t>对全球亿万富翁征收协调税会削弱国家自主权。</t>
  </si>
  <si>
    <t>对全球亿万富翁征收协调税会降低经济效率。</t>
  </si>
  <si>
    <t>联合国、七国集团 (G7) 以及二十国集团 (G20) 最近已就有关对全球亿万富翁征收协调税的提案开展了辩论。就该税收政策开展的政治辩论颇具争议，且本次学术调研旨在帮助政策制定者和公众更深入地了解民众对此政策的看法。我们将与您所在国家的主流新闻媒体分享本次调研的主要发现。</t>
  </si>
  <si>
    <t>我们感兴趣的是，您是否愿意为支持或反对该税收政策的倡导活动出资。</t>
  </si>
  <si>
    <t>现在请您参与一项抽奖活动，您将有机会获得 $100，但中奖概率很小。您可选择捐赠您的一部分（或所有）潜在奖金以用于资助支持或反对对全球亿万富翁征收协调税的倡导小组。您捐赠后剩余的任何金额将转入您的账户。</t>
  </si>
  <si>
    <t>请说明您是否愿意将您的任何潜在奖金捐赠给支持或反对对全球亿万富翁征收协调税的倡导小组。</t>
  </si>
  <si>
    <t>我愿意从 $100 中拿出一部分捐赠给&lt;b&gt;反对&lt;\/b&gt;对全球亿万富翁征收协调税的倡导小组。</t>
  </si>
  <si>
    <t>我更愿意&lt;b&gt;将 $100 全部留给自己。&lt;\/b&gt;</t>
  </si>
  <si>
    <t>我愿意从 $100 中拿出一部分捐赠给&lt;b&gt;支持&lt;\/b&gt;对全球亿万富翁征收协调税的倡导小组。</t>
  </si>
  <si>
    <t>您愿意从 $100 中拿出多少来捐赠给&lt;b&gt;反对&lt;\/b&gt;对全球亿万富翁征收协调税的倡导小组？</t>
  </si>
  <si>
    <t>我不想从我的奖金中抽取任何一部分进行捐赠 ($0)</t>
  </si>
  <si>
    <t>我想将我的奖金全部捐赠 ($100)</t>
  </si>
  <si>
    <t>捐赠给倡导小组的金额 ($)</t>
  </si>
  <si>
    <t>您愿意从 $100 中拿出多少来捐赠给&lt;b&gt;支持&lt;\/b&gt;对全球亿万富翁征收协调税的倡导小组？</t>
  </si>
  <si>
    <t>我们已准备好两份请愿书——一份表示支持征税，另一份表示反对征税——并邀请您以您喜欢的任何首字母缩写形式在其中一份请愿书上签名。签名完全出于自愿，但如果您选择签名，我们会要求您仔细阅读请愿书的内容。我们将向媒体公布支持和反对征税的总签名人数。如果您愿意的话，您也可编写一条简短的信息表明您的支持或反对态度，我们会将精选回复分享给媒体。</t>
  </si>
  <si>
    <t>您是否想在其中一份请愿书上签名？</t>
  </si>
  <si>
    <t>我想&lt;b&gt;仔细阅读表示支持对全球亿万富翁征收协调税的请愿书且很可能会在其上签名&lt;\/b&gt;。</t>
  </si>
  <si>
    <t>我&lt;b&gt;不想在涉及对全球亿万富翁征收协调税的请愿书上签名&lt;\/b&gt;（跳转至本调查的下一部分）。</t>
  </si>
  <si>
    <t>我想&lt;b&gt;仔细阅读表示反对对全球亿万富翁征收协调税的请愿书且很可能会在其上签名&lt;\/b&gt;</t>
  </si>
  <si>
    <t>表示反对对全球亿万富翁征收协调税的请愿书</t>
  </si>
  <si>
    <t>该请愿书涉及二十国集团 (G20) 与联合国最近讨论的有关对全球亿万富翁征收协调税【即向拥有超过 10 亿美元 (USD) 净财富的个人征税】的提案。</t>
  </si>
  <si>
    <t>有关该税收政策提案的详情：</t>
  </si>
  <si>
    <t>该提案呼吁各国就亿万富翁的最低年度税收起征点（以美元计）达成国际共识。该税收起征点被设定为个人财富（基于国际公认的方法予以评估）的 2%。该税收政策会将多种资产纳入计税范畴，包括房地产、公司股份、企业持股以及其他高价值投资。为确保一致性，将会编制共享协议以尽量减少资产评估中存在的差异。</t>
  </si>
  <si>
    <t>各国负责在其管辖范围内征收协调税并执行该税收政策，从而确保其拥有超过 10 亿美元 (USD) 净财富的公民每年缴纳至少相当于其财富 2% 的税款。各国根据该税收制度征收的税收收入将归其各自所有。为了协调推行该税收政策，将会需要另行构建对应的法律框架、监测体系并制定跨境执行协议。</t>
  </si>
  <si>
    <t>关于对全球亿万富翁征收协调税的提案，我们（即下列签署人）表示反对。</t>
  </si>
  <si>
    <t>关于对全球亿万富翁征收协调税的提案，我们（即下列签署人）表示支持。</t>
  </si>
  <si>
    <t>如果您想在该请愿书上签名，请以您希望在请愿书上留下的首字母缩写形式签名（例如“AN”）。请注意，您可使用您喜欢的任何首字母缩写形式。</t>
  </si>
  <si>
    <t>如果您在该请愿书上签名，您将有机会填写一份个性化的补充说明，以解释您反对该税收政策的原因。</t>
  </si>
  <si>
    <t>如果您不想在该请愿书上签名，请直接进入下一个问题，无需在此文本框中输入任何内容。</t>
  </si>
  <si>
    <t>如果您愿意的话，您可在下方编写一条信息表明您反对对全球亿万富翁征收协调税。</t>
  </si>
  <si>
    <t>我们将精心挑选出一系列信息，以随附于我们发送给您所在国家主流报社的信件中。</t>
  </si>
  <si>
    <t>表示支持对全球亿万富翁征收协调税的请愿书</t>
  </si>
  <si>
    <t>如果您在该请愿书上签名，您将有机会填写一份个性化的补充说明，以解释您支持该税收政策的原因。</t>
  </si>
  <si>
    <t>如果您愿意的话，您可在下方编写一条信息表明您支持对全球亿万富翁征收协调税。</t>
  </si>
  <si>
    <t>下列哪一项最符合您的情况：</t>
  </si>
  <si>
    <t>我会参加&lt;b&gt;支持&lt;\/b&gt;对全球亿万富翁征收协调税的抗议活动。</t>
  </si>
  <si>
    <t>我&lt;b&gt;不会参加与对全球亿万富翁征收协调税有关的抗议活动&lt;\/b&gt;。</t>
  </si>
  <si>
    <t>我会参加&lt;b&gt;反对&lt;\/b&gt;对全球亿万富翁征收协调税的抗议活动。</t>
  </si>
  <si>
    <t>如果某一政党支持对全球亿万富翁征收协调税，我&lt;b&gt;更有可能&lt;\/b&gt;会投票支持该政党。</t>
  </si>
  <si>
    <t>无论该政党在对全球亿万富翁征收协调税方面的立场如何，我都&lt;b&gt;不会改变自己的投票选择&lt;\/b&gt;。</t>
  </si>
  <si>
    <t>如果某一政党支持对全球亿万富翁征收协调税，我&lt;b&gt;不太可能&lt;\/b&gt;会投票支持该政党。</t>
  </si>
  <si>
    <t>我会分享&lt;b&gt;提倡&lt;\/b&gt;对全球亿万富翁征收协调税的社交媒体帖子。</t>
  </si>
  <si>
    <t>我&lt;b&gt;不会分享与对全球亿万富翁征收协调税有关的社交媒体帖子&lt;\/b&gt;。</t>
  </si>
  <si>
    <t>我会分享&lt;b&gt;反对&lt;\/b&gt;对全球亿万富翁征收协调税的社交媒体帖子。</t>
  </si>
  <si>
    <t>我们最近还开展了另外一项学术调研以了解来自全球各地 40 个国家/地区（包括您所在国家/地区）的近 45,000 人是否支持对全球亿万富翁征收协调税。</t>
  </si>
  <si>
    <t>更多信息</t>
  </si>
  <si>
    <t>我们针对来自下列 40 个国家/地区的 44,977 个人开展了调查：阿根廷、澳大利亚、奥地利、巴西、加拿大、中国、哥伦比亚、捷克共和国、芬兰、法国、德国、希腊、匈牙利、印度、印度尼西亚、爱尔兰、意大利、日本、马来西亚、墨西哥、荷兰、新西兰、挪威、巴基斯坦、菲律宾、波兰、葡萄牙、罗马尼亚、斯洛伐克、南非、韩国、西班牙、瑞典、瑞士、台湾、泰国、土耳其、英国、美利坚合众国以及越南。</t>
  </si>
  <si>
    <t>您认为支持对全球亿万富翁征收协调税的受访者所占比例为多少？</t>
  </si>
  <si>
    <t>支持的受访者所占比例 (%)</t>
  </si>
  <si>
    <t>您认为在这 40 个国家/地区中，有多少个国家/地区的大多数受访者支持对全球亿万富翁征收协调税？</t>
  </si>
  <si>
    <t>个国家/地区</t>
  </si>
  <si>
    <t>在这 40 个国家/地区中，受访者来自 164 个政党。</t>
  </si>
  <si>
    <t>您认为在这 164 个政党中，有多少个政党的大多数受访者支持对全球亿万富翁征收协调税？</t>
  </si>
  <si>
    <t>个政党</t>
  </si>
  <si>
    <t>感谢您的回答。正确答案如下所示，以供您参考：</t>
  </si>
  <si>
    <t>总体而言，70% 的受访者支持该税收政策。</t>
  </si>
  <si>
    <t>在这 40 个国家/地区中，所有国家/地区的大多数受访者都支持该税收政策。</t>
  </si>
  <si>
    <t>在本次调研涉及的 164 个政党中，有 161 个政党的大多数受访者支持该税收政策。</t>
  </si>
  <si>
    <t>为确保您已仔细阅读此类信息，请点击下方的正确表述：</t>
  </si>
  <si>
    <t>在本次调研涉及的 164 个政党中，有 71 个政党的大多数受访者支持该税收政策。</t>
  </si>
  <si>
    <t>在这 30 个国家/地区中，所有国家/地区的大多数受访者都支持该税收政策。</t>
  </si>
  <si>
    <t>请说明您认为该税收政策未来 10 年内在全球范围内予以实施的可能性有多大。</t>
  </si>
  <si>
    <t>可能性为 0-20%（非常不可能）</t>
  </si>
  <si>
    <t>可能性为 21-40%（不太可能）</t>
  </si>
  <si>
    <t>可能性为 41-60%（可能实施，也可能不会实施，两者概率相当）</t>
  </si>
  <si>
    <t>可能性为 61-80%（有可能）</t>
  </si>
  <si>
    <t>可能性为 81-100%（非常有可能）</t>
  </si>
  <si>
    <t>我们希望您能为通过在线劳动力市场招募的四个人做出具有实质影响的决定。这四个人各自完成了一项独立的工作任务，因此每人获得了 $10。</t>
  </si>
  <si>
    <t>每个人均可将其部分或所有收益投入某一共同基金：</t>
  </si>
  <si>
    <t>投入共同基金的所有收益均会增长 50%（即乘以 1.5），之后再由这四个人平分增长后的收益。</t>
  </si>
  <si>
    <t>每个人的收入均由以下两部分组成：从共同基金中平分所得收益，以及其未投入共同基金的任何其他收益。</t>
  </si>
  <si>
    <t>如果这四个人都将其收益全部投入共同基金，则其总收入将达到最高水平。但是，如果其他三个人都将其收益全部投入共同基金，而某个人却分文未投，则这个人的收入将最高。</t>
  </si>
  <si>
    <t>请确认您已仔细阅读此类信息，然后再继续。</t>
  </si>
  <si>
    <t>是的，我确认我已仔细阅读信息内容</t>
  </si>
  <si>
    <t>我们以匿名形式分别向这四个人提问，如果其可自由选择拿出多少收益投入共同基金，其将如何抉择。</t>
  </si>
  <si>
    <t>无论其他人选择投入多少，其中有两个人都将选择投入其全部收益。</t>
  </si>
  <si>
    <t>无论其他人选择投入多少，其中有两个人都将选择分文不投。</t>
  </si>
  <si>
    <t>我们将请您决定，这四个人应可自由选择拿出多少收益投入共同基金，还是应分别按要求将其收益全部投入共同基金。您必须在以下两个方案之间做出抉择：</t>
  </si>
  <si>
    <t>这四个人可自由选择拿出多少收益投入共同基金。在这种情况下，其中两个人分别将其收益 ($10) 全部投入共同基金，而另外两个人则分文不投 ($0)。</t>
  </si>
  <si>
    <t>这四个人不能自由选择拿出多少收益投入共同基金。在这种情况下，四个人都分别按要求投入其全部收益 ($10)。</t>
  </si>
  <si>
    <t>在您做出决定之前，我们将在下一页中预先更详细地说明上述两个方案，即在每个方案下分别将出现什么情况。</t>
  </si>
  <si>
    <t>我们在此处更详细地说明上述两个方案，即在每个方案下分别将出现什么情况。</t>
  </si>
  <si>
    <t>可自由选择</t>
  </si>
  <si>
    <t>如果这四个人均可自由选择拿出多少收益投入共同基金，则结果将会是：</t>
  </si>
  <si>
    <t>选择投入其全部收益的这两个人最终将每人获得 $7.5 的收入。</t>
  </si>
  <si>
    <t>选择分文不投的这两个人最终将每人获得 $17.5 的收入。</t>
  </si>
  <si>
    <t>说明：这两个人分别投入 $10 后将无任何剩余收益，但其各自会从共同基金中获得平分的四分之一收益（即 $7.5），因此每人最终获得 $7.5 的收入。</t>
  </si>
  <si>
    <t>说明：这两个人都保留了他们各自的 $10 收益，且还分别可从共同基金中获得平分的四分之一收益（即 $7.5），因此每人最终获得 $17.5 的收入。</t>
  </si>
  <si>
    <t>如果这四个人都按要求将其收益全部投入共同基金，则结果将会是：</t>
  </si>
  <si>
    <t>这四个人最终将每人获得 $15 的收入。</t>
  </si>
  <si>
    <t>说明：这四个人都保留了他们各自的 $10 收益，且还分别可从共同基金中获得平分的四分之一收益（即 $7.5），因此每人最终获得 $17.5 的收入。</t>
  </si>
  <si>
    <t>您和其他 99 位受访者将为这四个人做出这一决定。我们将从 100 位受访者所做决定中随机选取一个予以执行。</t>
  </si>
  <si>
    <t>现在，我们请您为这四个人做出决定。请标出您的决定：</t>
  </si>
  <si>
    <t xml:space="preserve">我们以匿名形式分别向这四个人提问，如果其可自由选择拿出多少收益投入共同基金，其将如何抉择。 </t>
  </si>
  <si>
    <t xml:space="preserve">无论其他人选择投入多少，其中有两个人都将选择投入其全部收益。  </t>
  </si>
  <si>
    <t xml:space="preserve">无论其他人选择投入多少，其中有两个人都将选择分文不投。 </t>
  </si>
  <si>
    <t>我们将请您决定，这四个人应可自由选择拿出多少收益投入共同基金，还是应分别按要求各自从其收益中拿出 $5 投入共同基金。您必须在以下两个方案之间做出抉择：</t>
  </si>
  <si>
    <t xml:space="preserve">这四个人可自由选择拿出多少收益投入共同基金。在这种情况下，其中两个人分别将其收益 ($10) 全部投入共同基金，而另外两个人则分文不投 ($0)。 </t>
  </si>
  <si>
    <t>如果每个人均可自由选择拿出多少收益投入共同基金，则结果将会是：</t>
  </si>
  <si>
    <t>如果这四个人都按要求从其收益中拿出 $5 投入共同基金，则结果将会是：</t>
  </si>
  <si>
    <t>这四个人最终将每人获得 $12.5 的收入。</t>
  </si>
  <si>
    <t>说明：每个人都保留了他们各自的 $5 收益，且还分别可从共同基金中获得平分的四分之一收益（即 $7.5），因此每人最终获得 $12.5 的收入。</t>
  </si>
  <si>
    <t>这四个人不能自由选择拿出多少收益投入共同基金。在这种情况下，四个人都分别按要求从其收益中拿出 $5 投入共同基金。</t>
  </si>
  <si>
    <t xml:space="preserve">无论其他人选择投入多少，这四个人都将选择分文不投。 </t>
  </si>
  <si>
    <t xml:space="preserve">我们将请您决定，这四个人应可自由选择拿出多少收益投入共同基金，还是应分别按要求将其收益全部投入共同基金。您必须在以下两个方案之间做出抉择： </t>
  </si>
  <si>
    <t xml:space="preserve">这四个人可自由选择拿出多少收益投入共同基金。在这种情况下，四个人都分别选择分文不投 ($0)。 </t>
  </si>
  <si>
    <t xml:space="preserve">这四个人不能自由选择拿出多少收益投入共同基金。在这种情况下，四个人都分别按要求投入其全部收益 ($10)。 </t>
  </si>
  <si>
    <t>我们在此处更详细地说明上述两个方案，即在每个方案下分别将出现什么情况。  </t>
  </si>
  <si>
    <t>这四个人最终将每人获得 $10 的收入。</t>
  </si>
  <si>
    <t>说明：每个人都保留了他们各自的 $10 收益，但不可从共同基金中获得任何收益，因此每人最终获得 $10 的收入。</t>
  </si>
  <si>
    <t>说明：每个人分别投入 $10 后将无任何剩余收益，但其各自会从共同基金中获得平分的四分之一收益（即 $15），因此每人最终获得 $15 的收入。</t>
  </si>
  <si>
    <t xml:space="preserve">您和其他 99 位受访者将为这四个人做出这一决定。我们将从 100 位受访者所做决定中随机选取一个予以执行。 </t>
  </si>
  <si>
    <t>&lt;b&gt;可自由选择：&lt;\/b&gt;这四个人可自由选择拿出多少收益投入共同基金。在这种情况下，四个人都分别选择分文不投 ($0)。</t>
  </si>
  <si>
    <t>无论其他人选择投入多少，这四个人都将选择分文不投。</t>
  </si>
  <si>
    <t>说明：每个人都保留了他们各自的 $10 收益，但不可从共同基金中获得任何收益，因此每人最终获得 $10 的收入。 </t>
  </si>
  <si>
    <t xml:space="preserve">如果这四个人都按要求从其收益中拿出 $5 投入共同基金，则结果将会是： </t>
  </si>
  <si>
    <t>我们将请您决定，这四个人应按要求从其收益中拿出多少投入共同基金。您必须在以下两个方案之间做出抉择：</t>
  </si>
  <si>
    <t>在这四个人中，两个人按要求分别将其收益 ($10) 全部投入共同基金，而另外两个人则按要求分文不投 ($0)。通过随机抽签决定哪两个人按要求投入其全部收益以及哪两个人则按要求分文不投。</t>
  </si>
  <si>
    <t>四个人都分别按要求投入其全部收益 ($10)。</t>
  </si>
  <si>
    <t xml:space="preserve">如果两个人按要求分别将其收益全部投入共同基金，而另外两个人则按要求分文不投，则结果将会是： </t>
  </si>
  <si>
    <t xml:space="preserve">如果这四个人都按要求将其收益全部投入共同基金，则结果将会是：&lt;br&gt;&lt;b&gt;-&amp;nbsp;四个人最终均可获得 $15 的收入。 </t>
  </si>
  <si>
    <t>现在我们请您表明，如果由您做决定，您会为这四个人选择哪个方案：</t>
  </si>
  <si>
    <t>您能否简要说明一下您为什么做出这一抉择？</t>
  </si>
  <si>
    <t>您在多大程度上赞同以下各项表述？</t>
  </si>
  <si>
    <t>在自身利益与集体利益发生冲突的情况下，我国大多数人都会选择有利于其自身利益的方式。</t>
  </si>
  <si>
    <t>政府应将税收收入用于建设惠及所有民众的公共设施。</t>
  </si>
  <si>
    <t>总体而言，当个人抉择会导致出现不公平现象时，政府应限制此类抉择。</t>
  </si>
  <si>
    <t>总体而言，当个人抉择在总体上会导致效率降低时，政府应限制此类抉择。</t>
  </si>
  <si>
    <t>自由选择是最重要的社会价值观。</t>
  </si>
  <si>
    <t>他们缺乏必要的资源，无法做出贡献。</t>
  </si>
  <si>
    <t>他们行事皆以自我为中心，谋求自身利益最大化</t>
  </si>
  <si>
    <t>他们认为，许多其他人也未做出任何贡献。</t>
  </si>
  <si>
    <t>请想象一下以下场景正在发生：</t>
  </si>
  <si>
    <t>您正为之效力的组织的现任领导人被认为是相当中立或“平庸”：谈不上非常优秀还是非常无能。目前，委员会正计划任命一位新的领导人长期担任该职务，且该领导人也将成为您的直属长官。</t>
  </si>
  <si>
    <t>在与一位曾与该新领导人候选人共事过的朋友交谈的过程中，您获悉该领导人是公认的&lt;u&gt;道德败坏&lt;\/u&gt;之人。具体来说，就诚实、公平和诚信而言，您朋友认为该领导人在同类组织的现任领导人中处于整体道德品格&lt;u&gt;极差的 20%&lt;\/u&gt; 行列中。</t>
  </si>
  <si>
    <t>在与一位曾与该新领导人候选人共事过的朋友交谈的过程中，您获悉该领导人是公认的&lt;u&gt;品行端正&lt;\/u&gt;之人。具体来说，就诚实、公平和诚信而言，您朋友认为该领导人在同类组织的现任领导人中处于整体道德品格&lt;u&gt;极佳的 20%&lt;\/u&gt; 行列中。&lt;\/div&gt;</t>
  </si>
  <si>
    <t>在与一位曾与该新领导人候选人共事过的朋友交谈的过程中，您获悉该领导人是公认的&lt;u&gt;无能&lt;\/u&gt;之人。具体来说，就学问、才智和工作效率而言，您朋友认为该领导人在同类组织的现任领导人中处于整体能力&lt;u&gt;极差的 20%&lt;\/u&gt; 行列中。</t>
  </si>
  <si>
    <t>在与一位曾与该新领导人候选人共事过的朋友交谈的过程中，您获悉该领导人是公认的&lt;u&gt;能力出众&lt;\/u&gt;之人。具体来说，就学问、才智和工作效率而言，您朋友认为该领导人在同类组织的现任领导人中处于整体能力&lt;u&gt;极佳的 20%&lt;\/u&gt; 行列中。</t>
  </si>
  <si>
    <t>您认为您朋友是一个可靠的消息来源。</t>
  </si>
  <si>
    <t>如果您已仔细阅读上述内容：</t>
  </si>
  <si>
    <t>请跳转至下一页以回答几个有关该场景的问题。</t>
  </si>
  <si>
    <t>在您刚才阅读的工作场所相关场景中，我们对将在贵组织中担任某一新领导职位的候选人进行了描述。</t>
  </si>
  <si>
    <t>我们是如何描述此人的？</t>
  </si>
  <si>
    <t>品行端正之人</t>
  </si>
  <si>
    <t>道德败坏之人</t>
  </si>
  <si>
    <t>在该特定场景中：</t>
  </si>
  <si>
    <t>如果委员会决定任命该新领导人，您对此感觉如何？</t>
  </si>
  <si>
    <t>我感觉：</t>
  </si>
  <si>
    <t>工作时不如以往开心</t>
  </si>
  <si>
    <t>没有区别</t>
  </si>
  <si>
    <t>工作时比以往更开心</t>
  </si>
  <si>
    <t>总体而言，我对雇主的信任度：</t>
  </si>
  <si>
    <t>较之以往有所降低</t>
  </si>
  <si>
    <t>较之以往有所提高</t>
  </si>
  <si>
    <t>如果贵组织保证不会任命一位无能的领导人来担任您的直属长官，您是否愿意放弃 5% 的加薪？</t>
  </si>
  <si>
    <t>我不愿意放弃加薪</t>
  </si>
  <si>
    <t>我愿意放弃加薪</t>
  </si>
  <si>
    <t>如果贵组织保证会任命一位优秀的领导人来担任您的直属长官，您是否愿意放弃 5% 的加薪？</t>
  </si>
  <si>
    <t>能力出众之人</t>
  </si>
  <si>
    <t>无能之人</t>
  </si>
  <si>
    <t>人们经常运用“左派”和“右派”这两个词语来区分不同的政治观点和态度。</t>
  </si>
  <si>
    <t>总体而言，按照从左派到右派的标准，您认为自己的政治观点属于以下哪个派系？</t>
  </si>
  <si>
    <t>极左派</t>
  </si>
  <si>
    <t>中立派</t>
  </si>
  <si>
    <t>极右派</t>
  </si>
  <si>
    <t>总体而言，您对政治有多感兴趣？</t>
  </si>
  <si>
    <t>完全不感兴趣</t>
  </si>
  <si>
    <t>比较感兴趣</t>
  </si>
  <si>
    <t>非常感兴趣</t>
  </si>
  <si>
    <t>总体而言，您在社交媒体上发表您的&lt;em&gt;政治观点&lt;\/em&gt;的频率如何？</t>
  </si>
  <si>
    <t>从不</t>
  </si>
  <si>
    <t>几乎从不</t>
  </si>
  <si>
    <t>有时</t>
  </si>
  <si>
    <t>经常</t>
  </si>
  <si>
    <t>总是</t>
  </si>
  <si>
    <t>总体而言，您对以下表述的赞同或反对程度如何？</t>
  </si>
  <si>
    <t>虽然民主制度可能存在一些问题，但其仍然优于任何其他政体或政治制度。</t>
  </si>
  <si>
    <t>领导人能力卓越，无需费心处理选举和民主程序相关事宜即可成事，这对我国而言是最有利的。</t>
  </si>
  <si>
    <t>如果您必须在保护言论自由与防止错误信息传播之间二选一，哪一个对您而言更重要？我们提及的“错误信息”是指不真实、不准确或具有误导性的信息。</t>
  </si>
  <si>
    <t>言论自由</t>
  </si>
  <si>
    <t>防止错误信息传播</t>
  </si>
  <si>
    <t>现在，您将做出三个涉及大额资金的决定。三名随机选择的调查参与者将为他们自己以及另一位调查参与者做出抉择。这些参与者将会在调查结束后的三个月内收到由调查提供商发放的相应报酬。</t>
  </si>
  <si>
    <t>说明（请仔细阅读）：</t>
  </si>
  <si>
    <t>您与另一位参与者匹配成功。</t>
  </si>
  <si>
    <t>为您发放 $800。为另一位参与者发放 $800。</t>
  </si>
  <si>
    <t>为您发放 $600。为另一位参与者发放 $1000。</t>
  </si>
  <si>
    <t>如果其他人拒绝分享其资源，我会感到很愤怒。</t>
  </si>
  <si>
    <t>维护社会公平准则，这一点对我而言很重要。</t>
  </si>
  <si>
    <t>当别人获得的比我更多时，我有时会感到羡慕。</t>
  </si>
  <si>
    <t>在本次调研的这一部分，我们希望您想象一下&lt;b&gt;乌托邦社会或世界&lt;\/b&gt;。</t>
  </si>
  <si>
    <t>乌托邦社会或世界是您期盼或向往且&lt;b&gt;能想象的最美好的未来&lt;\/b&gt;。在下方空白处，请描述并说明您想象的乌托邦社会或世界是什么样子，以及哪些方面让您觉得该乌托邦社会/世界是您能想象的最美好的未来。</t>
  </si>
  <si>
    <t>反乌托邦社会或世界是您害怕或畏惧且&lt;b&gt;能想象的最糟糕的未来&lt;\/b&gt;。在下方空白处，请描述并说明您想象的反乌托邦社会或世界是什么样子，以及哪些方面让您觉得该反乌托邦社会/世界是您能想象的最糟糕的未来。</t>
  </si>
  <si>
    <t>答案没有对错之分：我们感兴趣的是，您想象中的乌托邦社会是什么样子。</t>
  </si>
  <si>
    <t>答案没有对错之分：我们感兴趣的是，您想象中的反乌托邦社会是什么样子。</t>
  </si>
  <si>
    <t>请务必稍作停留，并&lt;b&gt;用一两句话来描述您想象中的乌托邦社会&lt;\/b&gt;，然后再继续作答。</t>
  </si>
  <si>
    <t>请稍作停留，并&lt;b&gt;用一两句话来描述您想象中的反乌托邦社会&lt;\/b&gt;，然后再继续作答。</t>
  </si>
  <si>
    <t>您认为您自身的行为对该乌托邦社会的出现与否会有多大影响？</t>
  </si>
  <si>
    <t>您认为社会的政治领导人对该乌托邦社会的出现与否会有多大影响？</t>
  </si>
  <si>
    <t>您认为您自身的行为对该反乌托邦社会的出现与否会有多大影响？</t>
  </si>
  <si>
    <t>您认为社会的政治领导人对该反乌托邦社会的出现与否会有多大影响？</t>
  </si>
  <si>
    <t>此时，对于理想社会可能是什么样子，我的想法已初具雏形。</t>
  </si>
  <si>
    <t>此刻，我能想象我想要的理想世界会是什么样子。</t>
  </si>
  <si>
    <t>在本次调研的这一部分，我们希望您想象一下&lt;b&gt;反乌托邦社会或世界&lt;\/b&gt;。</t>
  </si>
  <si>
    <t>此时，对于我能想象到的最糟糕的社会可能是什么样子，我的想法已初具雏形。</t>
  </si>
  <si>
    <t>感谢您对乌托邦社会或世界的想象和描述。</t>
  </si>
  <si>
    <t>您认为未来出现该乌托邦社会的可能性有多大？</t>
  </si>
  <si>
    <t>感谢您对反乌托邦社会或世界的想象和描述。</t>
  </si>
  <si>
    <t>您认为未来出现该反乌托邦社会的可能性有多大？</t>
  </si>
  <si>
    <t>完全不赞同</t>
  </si>
  <si>
    <t>在某种程度上赞同</t>
  </si>
  <si>
    <t>非常赞同</t>
  </si>
  <si>
    <t>请就以下几个跟进问题作答。</t>
  </si>
  <si>
    <t>此刻，我能想象我最不喜欢的世界会是什么样子。</t>
  </si>
  <si>
    <t>在您回答我们提出的上一个有关社会政治领导人对反乌托邦社会出现与否会有多大影响的问题时：</t>
  </si>
  <si>
    <t>在您回答我们提出的上一个有关社会政治领导人对乌托邦社会出现与否会有多大影响的问题时：</t>
  </si>
  <si>
    <t>如果您在回答上一个问题时并未想到任何特定领导人，请将此框留空并继续作答。</t>
  </si>
  <si>
    <t>您是否想到了任何特定领导人？如果您想到了某一特定领导人，请在下方方框中填写该领导人的姓名。</t>
  </si>
  <si>
    <t>领导人姓名：</t>
  </si>
  <si>
    <t>在40个国家中，有20个国家的大多数受访者支持该税收政策。</t>
  </si>
  <si>
    <t>仅要求其中两人贡献</t>
  </si>
  <si>
    <t>要求所有人都贡献</t>
  </si>
  <si>
    <t>要求贡献</t>
  </si>
  <si>
    <t>有时，人们会在毫无贡献的情况下从他人贡献或提供的项目中获益。您认为出现这种情况的主要原因是什么？</t>
  </si>
  <si>
    <t>很频繁</t>
  </si>
  <si>
    <t>时时刻刻</t>
  </si>
  <si>
    <t>इस सर्वेक्षण में अपने उत्तरों के आधार पर आप अतिरिक्त पुरस्कारों  के हकदार हो सकते हैं। कृपया ध्यान दें कि इन सर्वेक्षणों को पूरा करने के लिए सभी  नकद राशियों का भुगतान आपके सामान्य पुरस्कारों  की तरह ही किया जाएगा अतिरिक्त पुरस्कारों का कोई प्रत्यक्ष नकद भुगतान नहीं किया जाएगा।</t>
  </si>
  <si>
    <t>हाल ही में कुछ अंतरराष्ट्रीय संस्थाओं और सरकारों ने दुनिया के सबसे अमीर लोगों पर एक नया टैक्स लगाने का प्रस्ताव दिया है। इस टैक्स के तहत जिनकी कुल दौलत 1 अरब अमेरिकी डॉलर से ज़्यादा है — यानी करीब 3000 सबसे अमीर लोग — उन्हें हर साल अपनी संपत्ति का कम से कम 2% टैक्स के रूप में देना होगा।</t>
  </si>
  <si>
    <t>हम आपको एक लॉटरी में शामिल कर रहे हैं जिसमें आपके पास $100 जीतने की एक छोटी सी संभावना है। आप चाहें तो इस संभावित राशि का कुछ हिस्सा (या पूरा) एक ऐसे अभियान समूह को दान कर सकते हैं जो दुनियाभर में मिलकर अरबपतियों पर टैक्स लगाने के पक्ष या विरोध में काम करता है। जो भी रकम आप दान नहीं करेंगे, वो सीधे आपको ट्रांसफर कर दी जाएगी।</t>
  </si>
  <si>
    <t>हमने दो याचिकाएँ तैयार की हैं — एक इस टैक्स के समर्थन में और एक विरोध में। आप इनमें से किसी एक पर अपने पसंदीदा नाम या अक्षरों से हस्ताक्षर कर सकते हैं। हस्ताक्षर करना पूरी तरह स्वैच्छिक है, लेकिन अगर आप हस्ताक्षर करना चुनते हैं, तो हम आपसे निवेदन करते हैं कि याचिका का पूरा पाठ ध्यान से पढ़ें। हम समर्थन और विरोध — दोनों पक्षों में कुल हस्ताक्षरों की संख्या मीडिया को रिपोर्ट करेंगे। अगर आप चाहें, तो एक छोटा संदेश भी लिख सकते हैं जिसमें आप अपना समर्थन या विरोध जाहिर कर सकते हैं। कुछ चुने गए संदेशों को मीडिया में साझा किया जाएगा।</t>
  </si>
  <si>
    <t>इस प्रस्ताव में डॉलर अरबपतियों के लिए एक न्यूनतम वार्षिक टैक्स तय करने को लेकर अंतरराष्ट्रीय सहयोग की बात की गई है। यह टैक्स हर व्यक्ति की संपत्ति का 2% होगा, जिसे अंतरराष्ट्रीय स्तर पर सहमति प्राप्त तरीकों से आंका जाएगा। यह टैक्स रियल एस्टेट, कंपनी के शेयर, व्यापारिक हिस्सेदारी और अन्य कीमती निवेशों सहित कई प्रकार की संपत्तियों पर लागू होगा। आकलन में एकरूपता लाने के लिए साझा नियम और प्रक्रिया तैयार की जाएंगी ताकि अलग-अलग देशों में मूल्यांकन में अंतर न हो।</t>
  </si>
  <si>
    <t>हर देश अपनी सीमा के भीतर इस टैक्स को वसूलने और लागू करने का जिम्मेदार होगा, ताकि उसके वे नागरिक जिनकी कुल संपत्ति 1 अरब डॉलर से ज़्यादा है, सालाना कम से कम 2% टैक्स ज़रूर दें। इस व्यवस्था के तहत जो टैक्स वसूला जाएगा, वह उसी देश में रहेगा। टैक्स की समन्वित व्यवस्था के लिए अतिरिक्त कानूनी ढांचे, निगरानी तंत्र और देशों के बीच प्रवर्तन की साझा प्रक्रियाओं की आवश्यकता होगी।</t>
  </si>
  <si>
    <t>कृपया सुनिश्चित करने के लिए कि आपने यह जानकारी पढ़ी है, नीचे दिए गए कथनों में से सही विकल्प पर क्लिक करें:</t>
  </si>
  <si>
    <t>40 में से 20 देशों में, अधिकांश उत्तरदाताओं ने इस टैक्स का समर्थन किया।</t>
  </si>
  <si>
    <t>अध्ययन में शामिल 164 राजनीतिक पार्टियों में से 71 पार्टियों में, अधिकांश उत्तरदाताओं ने इस टैक्स का समर्थन किया।</t>
  </si>
  <si>
    <t>40 में से 30 देशों में, अधिकांश उत्तरदाताओं ने इस टैक्स का समर्थन किया।</t>
  </si>
  <si>
    <t>हम आपसे एक ऐसा निर्णय लेने के लिए कह रहे हैं जिसका असर चार असली लोगों पर पड़ेगा, जिन्हें एक ऑनलाइन लेबर मार्केट के ज़रिए चुना गया है। इन चारों ने एक-एक कार्य पूरा करके $10 कमाए हैं।</t>
  </si>
  <si>
    <t>हर व्यक्ति अपनी कमाई का कुछ हिस्सा या पूरा हिस्सा एक साझा फंड में दे सकता है।</t>
  </si>
  <si>
    <t>जो भी राशि इस साझा फंड में दी जाएगी, उसे 50% बढ़ा दिया जाएगा (यानि 1.5 गुना किया जाएगा), और फिर वह पूरी राशि चारों व्यक्तियों में बराबर बाँटी जाएगी।</t>
  </si>
  <si>
    <t>हर व्यक्ति की आय उस राशि से तय होगी जो उसे साझा फंड से मिलती है, साथ ही जो कमाई उसने साझा फंड में नहीं दी, वह भी उसे मिलेगी।</t>
  </si>
  <si>
    <t>अगर चारों व्यक्ति अपनी पूरी कमाई साझा फंड में दें, तो कुल मिलाकर चारों की संयुक्त आय सबसे ज़्यादा होगी। लेकिन किसी एक व्यक्ति की व्यक्तिगत आय सबसे ज़्यादा तब होगी जब वह कुछ भी योगदान न करे, और बाकी तीनों अपनी पूरी कमाई साझा फंड में दें।</t>
  </si>
  <si>
    <t>मैं अतिरिक्त $100 प्राप्त करने के लिए दूसरे प्रतिभागी से $600 लेता हूं (आप: $900, वे: $200)।</t>
  </si>
  <si>
    <t>मैं अतिरिक्त $100 प्राप्त करने के लिए दूसरे प्रतिभागी से $600 लेता हूं (आप: $1000, वे: $100)।</t>
  </si>
  <si>
    <t>मैं अतिरिक्त $100 प्राप्त करने के लिए दूसरे प्रतिभागी से $600 लेता हूं (आप: $1100, वे: $0)।</t>
  </si>
  <si>
    <t>मैं अतिरिक्त $100 प्राप्त करने के लिए दूसरे प्रतिभागी से $600 लेता हूं (आप: $700, वे: $400)।</t>
  </si>
  <si>
    <t>मैं अतिरिक्त $100 प्राप्त करने के लिए दूसरे प्रतिभागी से $600 लेता हूं (आप: $800, वे: $300)।</t>
  </si>
  <si>
    <t>De twee personen die hun volledige verdiende bedrag bijdragen, hebben uiteindelijk ieder een opbrengst van $7.5.</t>
  </si>
  <si>
    <t>De twee personen die niets van hun volledige verdiende bedrag bijdragen, hebben uiteindelijk ieder een opbrengst van $17.5.</t>
  </si>
  <si>
    <t>Toelichting: Ieder van hen draagt $10 bij en heeft daarom niets van zijn verdiende bedrag over maar ontvangt een kwart van het gemeenschappelijk fonds, zijnde $7.5, en heeft uiteindelijk dus $7.5.</t>
  </si>
  <si>
    <t>Toelichting: Zij behouden ieder hun $10 en ontvangen een kwart van het gemeenschappelijk fonds, zijnde $7.5, en hebben ieder uiteindelijk dus $17.5.</t>
  </si>
  <si>
    <t>Toelichting: Ieder van hen behoudt zijn $10 en ontvangt een kwart uit het gemeenschappelijk fonds, zijnde $7.5, en heeft uiteindelijk dus $17.5.</t>
  </si>
  <si>
    <t>De vier personen hebben uiteindelijk een opbrengst van $12.5.</t>
  </si>
  <si>
    <t>Toelichting: Iedere persoon behoudt $5 van zijn verdiende bedrag en ontvangen een kwart uit het gemeenschappelijk fonds, zijnde $7.5, en heeft uiteindelijk dus $12.5.</t>
  </si>
  <si>
    <t>Wanneer u met een vriend spreekt die eerder met de nieuwe kandidaat heeft gewerkt, hoort u dat deze leider bekendstaat als een zeer &lt;u&gt;immoreel&lt;\/u&gt; persoon. Specifiek, op het gebied van eerlijkheid, rechtvaardigheid en betrouwbaarheid zou uw vriend het algemene morele karakter van deze leider in de &lt;u&gt;onderste 20%&lt;\/u&gt; van huidige leiders in vergelijkbare organisaties plaatsen.</t>
  </si>
  <si>
    <t>Wanneer u met een vriend spreekt die eerder met de nieuwe kandidaat heeft gewerkt, hoort u dat deze leider bekendstaat als een zeer &lt;u&gt;moreel&lt;\/u&gt; persoon. Specifiek, op het gebied van eerlijkheid, rechtvaardigheid en betrouwbaarheid zou uw vriend het algemene morele karakter van deze leider in de &lt;u&gt;bovenste 20%&lt;\/u&gt; van huidige leiders in vergelijkbare organisaties plaatsen.</t>
  </si>
  <si>
    <t>Wanneer u met een vriend spreekt die eerder met de nieuwe kandidaat heeft gewerkt, hoort u dat deze leider bekendstaat als een zeer &lt;u&gt;incompetent&lt;\/u&gt; persoon. Specifiek, op het gebied van kennis, intelligentie en efficiëntie zou uw vriend de algemene competentie van deze leider in de &lt;u&gt;onderste 20%&lt;\/u&gt; van huidige leiders in vergelijkbare organisaties plaatsen.</t>
  </si>
  <si>
    <t>Wanneer u met een vriend spreekt die eerder met de nieuwe kandidaat heeft gewerkt, hoort u dat deze leider bekendstaat als een zeer &lt;u&gt;competent&lt;\/u&gt; persoon. Specifiek, op het gebied van kennis, intelligentie en efficiëntie zou uw vriend de algemene competentie van deze leider in de &lt;u&gt;bovenste 20%&lt;\/u&gt; van huidige leiders in vergelijkbare organisaties plaatsen.</t>
  </si>
  <si>
    <t>De andere deelnemer heeft de keuze u hetzij &lt;b&gt;$0, hetzij $100, hetzij $200&lt;\/b&gt; van zijn bedrag ($800) te sturen. De andere deelnemer weet dat u na het besluit van deze deelnemer de mogelijkheid heeft &lt;b&gt;$600 van de andere deelnemer af te nemen om zelf een aanvullend bedrag van $100 te ontvangen.&lt;\/b&gt;</t>
  </si>
  <si>
    <t>Stel dat de andere deelnemer &lt;b&gt;u $0 stuurt.&lt;\/b&gt; Zou u $600 van deze deelnemer afpakken om een aanvullend bedrag van $100 te ontvangen?</t>
  </si>
  <si>
    <t>Stel dat de andere deelnemer &lt;b&gt;u $100 stuurt.&lt;\/b&gt; Zou u $600 van deze deelnemer afpakken om een aanvullend bedrag van $100 te ontvangen?</t>
  </si>
  <si>
    <t>Stel dat de andere deelnemer &lt;b&gt;u $200 stuurt.&lt;\/b&gt; Zou u $600 van deze deelnemer afpakken om een aanvullend bedrag van $100 te ontvangen?</t>
  </si>
  <si>
    <t>De andere deelnemer heeft de keuze u hetzij &lt;b&gt;$0, hetzij $100, hetzij $200&lt;\/b&gt; van zijn bedrag ($1000) te sturen. De andere deelnemer weet dat u na het besluit van deze deelnemer de mogelijkheid heeft &lt;b&gt;$600 van de andere deelnemer af te nemen om zelf een aanvullend bedrag van $100 te ontvangen.&lt;\/b&gt;</t>
  </si>
  <si>
    <t>Hindi mapapagana nang mahusay ang ekonomiya ng globally coordinated na buwis sa mga bilyornaryo.</t>
  </si>
  <si>
    <t>Magshe-share ako ng mga post sa social media na &lt;b&gt;nagpo-promote&lt;\/b&gt; sa globally coordinated na buwis ng bilyonaryo.</t>
  </si>
  <si>
    <t>Sa ngayon, may ideya ako kung ano ang hitsura ng ideal na lipunan.</t>
  </si>
  <si>
    <t>एक भयावह (डिस्टोपियन) समाज या दुनिया वह होती है जिसे आप अपने लिए &lt;b&gt;सबसे बुरा और डरावना भविष्य&lt;\/b&gt; मानते हैं। नीचे दिए गए स्थान में कृपया बताएं कि आपके लिए एक भयावह समाज या दुनिया कैसी होगी, और क्या बातें इसे आपके लिए सबसे बुरा भविष्य बनाएंगी।</t>
  </si>
  <si>
    <t>एक आदर्श (यूटोपियन) समाज या दुनिया वह होती है जिसे आप अपने लिए &lt;b&gt;सबसे अच्छा और सुखद भविष्य&lt;\/b&gt; मानते हैं, जिसकी आप आशा या कामना करते हैं। नीचे दिए गए स्थान में कृपया बताएं कि आपके लिए एक आदर्श समाज या दुनिया कैसी होगी, और क्या बातें इसे आपके लिए सबसे अच्छा भविष्य बनाएंगी।</t>
  </si>
  <si>
    <t>&lt;b&gt;仅要求其中两人贡献：&lt;\/b&gt;在这四个中，两个人按要求分别将其收益 ($10) 全部投入共同基金，而另外两个人则按要求分文不投 ($0)。通过随机抽签决定哪两个人按要求投入其全部收益以及哪两个人则按要求分文不投。</t>
  </si>
  <si>
    <t>&lt;b&gt;要求四个人都贡献：&lt;\/b&gt;四个人都分别按要求投入其全部收益 ($10)</t>
  </si>
  <si>
    <t>我们想了解，在面对获得 $100 的诱惑时，您是否会选择让对方损失 $600。无论您的决定如何，您都将保留自己最初的 $800，以及对方可能赠送的金额（$0、$100 或 $200）。</t>
  </si>
  <si>
    <t>我们想了解，在面对获得 $100 的诱惑时，您是否会选择让对方损失 $600。无论您的决定如何，您都将保留自己最初的 $600，以及对方可能赠送的金额（$0、$100 或 $200）。</t>
  </si>
  <si>
    <t>由于我们尚未知道另一位参与者的赠送决定，请您为对方可能赠送的每一个金额情境都预先作出决定。如果您被选中，系统将根据对方的实际行为，执行您对相应情境的选择。您的所有决定将完全匿名，您也不会再与该参与者有任何互动。</t>
  </si>
  <si>
    <t>我选择让对方损失 $600，以让自己额外获得 $100（您：$900，对方：$200）。</t>
  </si>
  <si>
    <t>我选择让对方损失 $600，以让自己额外获得 $100（您：$1000，对方：$100）。</t>
  </si>
  <si>
    <t>我选择让对方损失 $600，以让自己额外获得 $100（您：$1100，对方：$0）。</t>
  </si>
  <si>
    <t>我选择让对方损失 $600，以让自己额外获得 $100（您：$700，对方：$400）。</t>
  </si>
  <si>
    <t>我选择让他们对方 $600，以让自己额外获得 $100（您：$800，对方：$300）。</t>
  </si>
  <si>
    <t>另一位参与者可选择将其所持金额（$800）中的 &lt;b&gt;$0、$100 或 $200&lt;\/b&gt; 赠送给您。对方知道，在其做出决定之后，您将有机会 &lt;b&gt;让其损失 $600，从而让您自己额外获得 $100。&lt;\/b&gt;</t>
  </si>
  <si>
    <t>假设另一位参与者 &lt;b&gt;赠送了您 $0。&lt;\/b&gt;您是否会选择让对方损失 $600，以让您自己额外获得 $100？</t>
  </si>
  <si>
    <t>假设另一位参与者 &lt;b&gt;赠送了您 $100。&lt;\/b&gt;您是否会选择让对方损失 $600，以让您自己额外获得 $100？</t>
  </si>
  <si>
    <t>假设另一位参与者 &lt;b&gt;赠送了您 $200。&lt;\/b&gt;您是否会选择让对方损失 $600，以让您自己额外获得 $100？</t>
  </si>
  <si>
    <t>另一位参与者可选择将其所持金额（$1000）中的 $0、$100 或 $200 赠送给您。对方知道，在其做出决定后，您将有机会&lt;b&gt;让其失去 $600，从而让您自己额外获得 $100。&lt;\/b&gt;</t>
  </si>
  <si>
    <t>Peserta lain mempunyai pilihan untuk menghantar kepada anda sama ada &lt;b&gt;$0, $100, atau $200&lt;\/b&gt; daripada akaun mereka ($800). Mereka tahu bahawa selepas membuat keputusan mereka, anda akan  berpeluang untuk &lt;b&gt;merebut $600 daripada mereka untuk mendapatkan tambahan $100 bagi diri anda.&lt;\/b&gt;</t>
  </si>
  <si>
    <t>Kami berminat untuk mengetahui sama ada anda akan merebut $600 ini untuk mendapatkan $100. Tidak kira apa pun keputusan anda, anda akan menyimpan $800 anda yang asal dan apa-apa jumlah yang peserta lain hantar ($0, $100, atau $200).</t>
  </si>
  <si>
    <t>Kami berminat untuk mengetahui sama ada anda akan merebut $600 ini untuk mendapatkan $100. Tidak kira apa pun keputusan anda, anda akan menyimpan $600 anda yang asal dan apa-apa jumlah yang peserta lain hantar ($0, $100, atau $200).</t>
  </si>
  <si>
    <t>Andaikan peserta lain &lt;b&gt;menghantar $0 kepada anda.&lt;\/b&gt; Adakah anda akan merebut $600 daripada mereka untuk mendapatkan tambahan $100?</t>
  </si>
  <si>
    <t>Saya rebut $600 untuk mendapatkan tambahan $100 (Anda: $900, Mereka: $200).</t>
  </si>
  <si>
    <t>Andaikan peserta lain &lt;b&gt;menghantar $100 kepada anda.&lt;\/b&gt; Adakah anda akan merebut $600 daripada mereka untuk mendapatkan tambahan $100?</t>
  </si>
  <si>
    <t>Saya rebut $600 untuk mendapatkan tambahan $100 (Anda: $1000, Mereka: $100).</t>
  </si>
  <si>
    <t>Andaikan peserta lain &lt;b&gt;menghantar $200 kepada anda.&lt;\/b&gt; Adakah anda akan merebut $600 daripada mereka untuk mendapatkan tambahan $100?</t>
  </si>
  <si>
    <t>Saya rebut $600 untuk mendapatkan tambahan $100 (Anda: $1100, Mereka: $0).</t>
  </si>
  <si>
    <t>Peserta lain mempunyai pilihan untuk menghantar kepada anda sama ada $0, $100, atau $200 daripada jumlah mereka ($1000). Mereka tahu bahawa selepas membuat keputusan mereka, anda akan berpeluang untuk &lt;b&gt;merebut $600 daripada mereka untuk mendapatkan tambahan $100 bagi diri anda.&lt;\/b&gt;</t>
  </si>
  <si>
    <t>Saya rebut $600 untuk mendapatkan tambahan $100 (Anda: $700, Mereka: $400).</t>
  </si>
  <si>
    <t>Saya rebut $600 untuk mendapatkan tambahan $100 (Anda: $800, Mereka: $300).</t>
  </si>
  <si>
    <t>Kami ingin mengetahui apakah Anda akan mengambil $600 dari peserta lain untuk mendapatkan tambahan $100. Apa pun keputusan Anda, Anda tetap akan mempertahankan $800 milik Anda sendiri dan jumlah apa pun yang dikirim oleh peserta lainnya ($0, $100, atau $200).</t>
  </si>
  <si>
    <t>Kami ingin mengetahui apakah Anda akan mengambil $600 dari peserta lain untuk mendapatkan tambahan $100. Apa pun keputusan Anda, Anda tetap akan mempertahankan $600 milik Anda sendiri dan jumlah apa pun yang dikirim oleh peserta lainnya ($0, $100, atau $200).</t>
  </si>
  <si>
    <t>Saya mengambil $600 dari mereka untuk mendapatkan tambahan $100 (Anda: $900, Mereka: $200).</t>
  </si>
  <si>
    <t>Saya mengambil $600 dari mereka untuk mendapatkan tambahan $100 (Anda: $1000, Mereka: $100).</t>
  </si>
  <si>
    <t>Saya mengambil $600 dari mereka untuk mendapatkan tambahan $100 (Anda: $1100, Mereka: $0).</t>
  </si>
  <si>
    <t>Saya mengambil $600 dari mereka untuk mendapatkan tambahan $100 (Anda: $700, Mereka: $400).</t>
  </si>
  <si>
    <t>Saya mengambil $600 dari mereka untuk mendapatkan tambahan $100 (Anda: $800, Mereka: $300).</t>
  </si>
  <si>
    <t>Peserta lain dapat memilih untuk mengirimkan kepada Anda &lt;b&gt;$0, $100, atau $200&lt;\/b&gt; dari jumlah uang mereka ($800). Mereka mengetahui bahwa setelah keputusan tersebut, Anda akan memiliki kesempatan untuk &lt;b&gt;mengambil $600 dari mereka untuk mendapatkan tambahan $100 untuk diri Anda sendiri.&lt;\/b&gt;</t>
  </si>
  <si>
    <t>Misalkan peserta lain &lt;b&gt;mengirimkan $0 kepada Anda.&lt;\/b&gt; Apakah Anda akan mengambil $600 dari mereka untuk mendapatkan tambahan $100?</t>
  </si>
  <si>
    <t>Misalkan peserta lain &lt;b&gt;mengirimkan $100 kepada Anda.&lt;\/b&gt; Apakah Anda akan mengambil $600 dari mereka untuk mendapatkan tambahan $100?</t>
  </si>
  <si>
    <t>Misalkan peserta lain &lt;b&gt;mengirimkan $200 kepada Anda.&lt;\/b&gt; Apakah Anda akan mengambil $600 dari mereka untuk mendapatkan tambahan $100?</t>
  </si>
  <si>
    <t>Peserta lain dapat memilih untuk mengirimkan kepada Anda $0, $100, atau $200 dari jumlah uang mereka ($1000). Mereka mengetahui bahwa setelah keputusan tersebut, Anda akan memiliki kesempatan untuk &lt;b&gt;mengambil $600 dari mereka untuk mendapatkan tambahan $100 untuk diri Anda sendiri.&lt;\/b&gt;</t>
  </si>
  <si>
    <t>Celălalt participant are opțiunea de a vă trimite &lt;b&gt;$0, $100 sau $200&lt;\/b&gt; din suma lor ($800). Acesta știe că, după decizia sa, veți avea posibilitatea de a &lt;b&gt;lua $600 de la el pentru a prelua o sumă suplimentară de $100.&lt;\/b&gt;</t>
  </si>
  <si>
    <t xml:space="preserve">Ne interesează dacă veți lua suma de $600 pentru a prelua $100. Indiferent de decizia dvs., veți păstra suma inițială de $800 și suma trimisă de celălalt participant ($0, $100 sau $200). </t>
  </si>
  <si>
    <t>Ne interesează dacă veți lua suma de $600 pentru a prelua $100. Indiferent de decizia dvs., veți păstra suma inițială de $600 și suma trimisă de celălalt participant ($0, $100, or $200).</t>
  </si>
  <si>
    <t>Să presupunem că celălalt participant  &lt;b&gt;vă trimite $0.&lt;\/b&gt; Ar trebui să luați $600 de la acesta pentru a prelua o sumă suplimentară de $100?</t>
  </si>
  <si>
    <t>Iau $600 pentru a prelua o sumă suplimentară de $100 (Dvs.: $900, Celălalt: $200).</t>
  </si>
  <si>
    <t>Să presupunem că celălalt participant &lt;b&gt;vă trimite $100.&lt;\/b&gt; Ați lua $600 de la acesta pentru a prelua o sumă suplimentară de $100?</t>
  </si>
  <si>
    <t>Iau $600 pentru a prelua o sumă suplimentară de $100 (Dvs.: $1000, Celălalt: $100).</t>
  </si>
  <si>
    <t>Să presupunem că celălalt participant  &lt;b&gt;vă trimite $200.&lt;\/b&gt; Ar trebui să luați $600 de la acesta pentru a prelua o sumă suplimentară de $100?</t>
  </si>
  <si>
    <t>Iau $600 pentru a prelua o sumă suplimentară de $100 (Dvs.: $1100, Celălalt: $0).</t>
  </si>
  <si>
    <t>Celălalt participant are opțiunea de a vă trimite fie $0, $100, or $200  din suma lor ($1 000). Acesta știe că, după decizia sa, veți avea posibilitatea de a &lt;b&gt;lua $600 de la el pentru a prelua o sumă suplimentară de $100 USD.&lt;\/b&gt;</t>
  </si>
  <si>
    <t>Iau $600 pentru a prelua o sumăsuplimentară de $100 (Dvs.: $700, Celălalt: $400).</t>
  </si>
  <si>
    <t>Iau $600 pentru a lua o sumă suplimentară de $100 (Dvs.: $800, Celălalt: $300).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</si>
</sst>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_-;\-* #,##0_-;_-* &quot;-&quot;??_-;_-@_-"/>
    <numFmt numFmtId="165" formatCode="#,##0_ ;\-#,##0\ "/>
    <numFmt numFmtId="166" formatCode="_-* #,##0.0_-;\-* #,##0.0_-;_-* &quot;-&quot;??_-;_-@_-"/>
    <numFmt numFmtId="167" formatCode="0.000"/>
  </numFmts>
  <fonts count="17" x14ac:knownFonts="1">
    <font>
      <sz val="11"/>
      <color theme="1"/>
      <name val="Calibri"/>
      <family val="2"/>
      <scheme val="minor"/>
    </font>
    <font>
      <b/>
      <sz val="11"/>
      <color theme="1"/>
      <name val="Calibri"/>
      <family val="2"/>
      <scheme val="minor"/>
    </font>
    <font>
      <sz val="8"/>
      <name val="Calibri"/>
      <family val="2"/>
      <scheme val="minor"/>
    </font>
    <font>
      <sz val="10"/>
      <color rgb="FF000000"/>
      <name val="Times New Roman"/>
      <family val="1"/>
    </font>
    <font>
      <sz val="11"/>
      <color theme="1"/>
      <name val="Calibri"/>
      <family val="2"/>
      <scheme val="minor"/>
    </font>
    <font>
      <b/>
      <sz val="8"/>
      <color rgb="FF202122"/>
      <name val="Arial"/>
      <family val="2"/>
    </font>
    <font>
      <sz val="11"/>
      <color rgb="FF000000"/>
      <name val="Aptos Narrow"/>
      <family val="2"/>
    </font>
    <font>
      <b/>
      <sz val="11"/>
      <color rgb="FF000000"/>
      <name val="Aptos Narrow"/>
      <family val="2"/>
    </font>
    <font>
      <sz val="9"/>
      <color indexed="81"/>
      <name val="Tahoma"/>
      <family val="2"/>
    </font>
    <font>
      <b/>
      <sz val="9"/>
      <color indexed="81"/>
      <name val="Tahoma"/>
      <family val="2"/>
    </font>
    <font>
      <sz val="8"/>
      <color rgb="FF202122"/>
      <name val="Arial"/>
      <family val="2"/>
    </font>
    <font>
      <b/>
      <u/>
      <sz val="11"/>
      <color theme="1"/>
      <name val="Calibri"/>
      <family val="2"/>
      <scheme val="minor"/>
    </font>
    <font>
      <sz val="11"/>
      <color rgb="FF32363A"/>
      <name val="Calibri"/>
      <family val="2"/>
      <scheme val="minor"/>
    </font>
    <font>
      <b/>
      <u/>
      <sz val="10"/>
      <color rgb="FF000000"/>
      <name val="Times New Roman"/>
      <family val="1"/>
    </font>
    <font>
      <sz val="11"/>
      <color rgb="FF000000"/>
      <name val="Calibri"/>
      <family val="2"/>
    </font>
    <font>
      <sz val="11"/>
      <name val="Calibri"/>
      <family val="2"/>
      <scheme val="minor"/>
    </font>
    <font>
      <sz val="10"/>
      <name val="Times New Roman"/>
      <family val="1"/>
    </font>
  </fonts>
  <fills count="4">
    <fill>
      <patternFill patternType="none"/>
    </fill>
    <fill>
      <patternFill patternType="gray125"/>
    </fill>
    <fill>
      <patternFill patternType="solid">
        <fgColor rgb="FF92D050"/>
        <bgColor indexed="64"/>
      </patternFill>
    </fill>
    <fill>
      <patternFill patternType="solid">
        <fgColor rgb="FFFF0000"/>
        <bgColor indexed="64"/>
      </patternFill>
    </fill>
  </fills>
  <borders count="3">
    <border>
      <left/>
      <right/>
      <top/>
      <bottom/>
      <diagonal/>
    </border>
    <border>
      <left style="thin">
        <color indexed="64"/>
      </left>
      <right/>
      <top/>
      <bottom/>
      <diagonal/>
    </border>
    <border>
      <left/>
      <right/>
      <top/>
      <bottom style="thin">
        <color indexed="64"/>
      </bottom>
      <diagonal/>
    </border>
  </borders>
  <cellStyleXfs count="4">
    <xf numFmtId="0" fontId="0" fillId="0" borderId="0"/>
    <xf numFmtId="0" fontId="3" fillId="0" borderId="0"/>
    <xf numFmtId="43" fontId="3" fillId="0" borderId="0" applyFont="0" applyFill="0" applyBorder="0" applyAlignment="0" applyProtection="0"/>
    <xf numFmtId="43" fontId="4" fillId="0" borderId="0" applyFont="0" applyFill="0" applyBorder="0" applyAlignment="0" applyProtection="0"/>
  </cellStyleXfs>
  <cellXfs count="61">
    <xf numFmtId="0" fontId="0" fillId="0" borderId="0" xfId="0"/>
    <xf numFmtId="0" fontId="3" fillId="0" borderId="1" xfId="1" applyBorder="1" applyAlignment="1">
      <alignment horizontal="left" vertical="top"/>
    </xf>
    <xf numFmtId="0" fontId="1" fillId="0" borderId="0" xfId="0" applyFont="1" applyAlignment="1">
      <alignment horizontal="center"/>
    </xf>
    <xf numFmtId="164" fontId="0" fillId="0" borderId="0" xfId="3" applyNumberFormat="1" applyFont="1" applyAlignment="1">
      <alignment horizontal="right"/>
    </xf>
    <xf numFmtId="0" fontId="0" fillId="0" borderId="0" xfId="0" applyAlignment="1">
      <alignment horizontal="right" vertical="center"/>
    </xf>
    <xf numFmtId="164" fontId="0" fillId="0" borderId="0" xfId="3" applyNumberFormat="1" applyFont="1" applyBorder="1" applyAlignment="1">
      <alignment horizontal="right"/>
    </xf>
    <xf numFmtId="0" fontId="0" fillId="0" borderId="0" xfId="0" applyAlignment="1">
      <alignment horizontal="right" vertical="center" wrapText="1"/>
    </xf>
    <xf numFmtId="0" fontId="0" fillId="0" borderId="0" xfId="0" applyAlignment="1">
      <alignment horizontal="left" vertical="center" wrapText="1"/>
    </xf>
    <xf numFmtId="165" fontId="0" fillId="2" borderId="0" xfId="3" applyNumberFormat="1" applyFont="1" applyFill="1"/>
    <xf numFmtId="165" fontId="0" fillId="0" borderId="0" xfId="3" applyNumberFormat="1" applyFont="1" applyFill="1" applyAlignment="1">
      <alignment wrapText="1"/>
    </xf>
    <xf numFmtId="0" fontId="5" fillId="0" borderId="0" xfId="0" applyFont="1"/>
    <xf numFmtId="0" fontId="6" fillId="0" borderId="0" xfId="0" applyFont="1"/>
    <xf numFmtId="0" fontId="7" fillId="0" borderId="0" xfId="0" applyFont="1"/>
    <xf numFmtId="0" fontId="6" fillId="0" borderId="0" xfId="0" applyFont="1" applyAlignment="1">
      <alignment vertical="center"/>
    </xf>
    <xf numFmtId="0" fontId="0" fillId="0" borderId="0" xfId="0" applyAlignment="1">
      <alignment wrapText="1"/>
    </xf>
    <xf numFmtId="0" fontId="3" fillId="0" borderId="0" xfId="1" applyAlignment="1">
      <alignment horizontal="left" vertical="top"/>
    </xf>
    <xf numFmtId="0" fontId="0" fillId="0" borderId="0" xfId="0" applyAlignment="1">
      <alignment horizontal="right"/>
    </xf>
    <xf numFmtId="164" fontId="0" fillId="0" borderId="0" xfId="0" applyNumberFormat="1"/>
    <xf numFmtId="0" fontId="1" fillId="0" borderId="0" xfId="0" applyFont="1"/>
    <xf numFmtId="0" fontId="6" fillId="0" borderId="0" xfId="0" applyFont="1" applyAlignment="1">
      <alignment horizontal="left"/>
    </xf>
    <xf numFmtId="49" fontId="0" fillId="0" borderId="0" xfId="0" applyNumberFormat="1"/>
    <xf numFmtId="0" fontId="10" fillId="0" borderId="0" xfId="0" applyFont="1"/>
    <xf numFmtId="0" fontId="1" fillId="0" borderId="2" xfId="0" applyFont="1" applyBorder="1" applyAlignment="1">
      <alignment horizontal="center" vertical="center" wrapText="1"/>
    </xf>
    <xf numFmtId="0" fontId="1" fillId="0" borderId="0" xfId="0" applyFont="1" applyAlignment="1">
      <alignment horizontal="center" vertical="center"/>
    </xf>
    <xf numFmtId="0" fontId="1" fillId="0" borderId="2" xfId="0" applyFont="1" applyBorder="1" applyAlignment="1">
      <alignment horizontal="center"/>
    </xf>
    <xf numFmtId="0" fontId="1" fillId="2" borderId="2" xfId="0" applyFont="1" applyFill="1" applyBorder="1" applyAlignment="1">
      <alignment horizontal="center"/>
    </xf>
    <xf numFmtId="164" fontId="1" fillId="0" borderId="2" xfId="3" applyNumberFormat="1" applyFont="1" applyBorder="1" applyAlignment="1">
      <alignment horizontal="center"/>
    </xf>
    <xf numFmtId="166" fontId="1" fillId="0" borderId="2" xfId="3" applyNumberFormat="1" applyFont="1" applyBorder="1" applyAlignment="1">
      <alignment horizontal="center"/>
    </xf>
    <xf numFmtId="166" fontId="0" fillId="0" borderId="0" xfId="3" applyNumberFormat="1" applyFont="1" applyAlignment="1">
      <alignment horizontal="right"/>
    </xf>
    <xf numFmtId="166" fontId="0" fillId="0" borderId="0" xfId="0" applyNumberFormat="1"/>
    <xf numFmtId="49" fontId="0" fillId="0" borderId="0" xfId="0" applyNumberFormat="1" applyAlignment="1">
      <alignment vertical="center"/>
    </xf>
    <xf numFmtId="0" fontId="1" fillId="0" borderId="2" xfId="0" applyFont="1" applyBorder="1" applyAlignment="1">
      <alignment horizontal="center" vertical="center"/>
    </xf>
    <xf numFmtId="0" fontId="0" fillId="0" borderId="0" xfId="0" applyAlignment="1">
      <alignment horizontal="right" wrapText="1"/>
    </xf>
    <xf numFmtId="0" fontId="0" fillId="0" borderId="2" xfId="0" applyBorder="1" applyAlignment="1">
      <alignment horizontal="right"/>
    </xf>
    <xf numFmtId="0" fontId="11" fillId="0" borderId="2" xfId="0" applyFont="1" applyBorder="1" applyAlignment="1">
      <alignment horizontal="center"/>
    </xf>
    <xf numFmtId="0" fontId="11" fillId="0" borderId="2" xfId="0" applyFont="1" applyBorder="1" applyAlignment="1">
      <alignment horizontal="center" vertical="center"/>
    </xf>
    <xf numFmtId="0" fontId="0" fillId="0" borderId="2" xfId="0" applyBorder="1" applyAlignment="1">
      <alignment horizontal="right" vertical="center" wrapText="1"/>
    </xf>
    <xf numFmtId="0" fontId="0" fillId="0" borderId="0" xfId="0" applyAlignment="1">
      <alignment horizontal="center" vertical="center" wrapText="1"/>
    </xf>
    <xf numFmtId="0" fontId="0" fillId="0" borderId="0" xfId="0" quotePrefix="1"/>
    <xf numFmtId="49" fontId="0" fillId="3" borderId="0" xfId="0" applyNumberFormat="1" applyFill="1" applyAlignment="1">
      <alignment horizontal="left" vertical="center" wrapText="1"/>
    </xf>
    <xf numFmtId="0" fontId="12" fillId="0" borderId="0" xfId="0" applyFont="1" applyAlignment="1">
      <alignment vertical="center" wrapText="1"/>
    </xf>
    <xf numFmtId="49" fontId="11" fillId="3" borderId="2" xfId="0" applyNumberFormat="1" applyFont="1" applyFill="1" applyBorder="1" applyAlignment="1">
      <alignment horizontal="center" vertical="center"/>
    </xf>
    <xf numFmtId="0" fontId="11" fillId="0" borderId="2" xfId="0"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3" fillId="0" borderId="0" xfId="1" applyAlignment="1">
      <alignment horizontal="left" vertical="center"/>
    </xf>
    <xf numFmtId="49" fontId="0" fillId="0" borderId="0" xfId="0" applyNumberFormat="1" applyAlignment="1">
      <alignment vertical="center" wrapText="1"/>
    </xf>
    <xf numFmtId="0" fontId="3" fillId="0" borderId="0" xfId="1" applyAlignment="1">
      <alignment horizontal="left" vertical="center" wrapText="1"/>
    </xf>
    <xf numFmtId="0" fontId="14" fillId="0" borderId="0" xfId="1" applyFont="1" applyAlignment="1">
      <alignment horizontal="left" vertical="center" wrapText="1"/>
    </xf>
    <xf numFmtId="0" fontId="13" fillId="0" borderId="2" xfId="1" applyFont="1" applyBorder="1" applyAlignment="1">
      <alignment horizontal="center" vertical="center"/>
    </xf>
    <xf numFmtId="0" fontId="0" fillId="0" borderId="0" xfId="0" applyAlignment="1">
      <alignment vertical="top" wrapText="1"/>
    </xf>
    <xf numFmtId="49" fontId="0" fillId="0" borderId="0" xfId="0" applyNumberFormat="1" applyAlignment="1">
      <alignment wrapText="1"/>
    </xf>
    <xf numFmtId="0" fontId="13" fillId="0" borderId="2" xfId="1" applyFont="1" applyBorder="1" applyAlignment="1">
      <alignment horizontal="center" vertical="center" wrapText="1"/>
    </xf>
    <xf numFmtId="0" fontId="15" fillId="0" borderId="0" xfId="0" applyFont="1" applyAlignment="1">
      <alignment vertical="center" wrapText="1"/>
    </xf>
    <xf numFmtId="0" fontId="16" fillId="0" borderId="0" xfId="1" applyFont="1" applyAlignment="1">
      <alignment horizontal="left" vertical="center" wrapText="1"/>
    </xf>
    <xf numFmtId="0" fontId="0" fillId="0" borderId="0" xfId="0" applyAlignment="1">
      <alignment horizontal="left" vertical="top" wrapText="1"/>
    </xf>
    <xf numFmtId="167" fontId="0" fillId="0" borderId="0" xfId="0" applyNumberFormat="1"/>
    <xf numFmtId="0" fontId="0" fillId="0" borderId="0" xfId="0" applyAlignment="1">
      <alignment horizontal="right" vertical="top" wrapText="1"/>
    </xf>
    <xf numFmtId="0" fontId="12" fillId="0" borderId="0" xfId="0" applyFont="1" applyAlignment="1">
      <alignment wrapText="1"/>
    </xf>
    <xf numFmtId="49" fontId="0" fillId="0" borderId="0" xfId="0" applyNumberFormat="1" applyAlignment="1">
      <alignment horizontal="right" wrapText="1"/>
    </xf>
    <xf numFmtId="0" fontId="0" fillId="0" borderId="0" xfId="0" quotePrefix="1" applyAlignment="1">
      <alignment vertical="center" wrapText="1"/>
    </xf>
  </cellXfs>
  <cellStyles count="4">
    <cellStyle name="Comma" xfId="3" builtinId="3"/>
    <cellStyle name="Comma 2" xfId="2" xr:uid="{78013FE3-29C3-44EA-846B-CC95879F2B0A}"/>
    <cellStyle name="Normal" xfId="0" builtinId="0"/>
    <cellStyle name="Normal 2" xfId="1" xr:uid="{C9ADA273-20E9-4BBD-8EE3-651D20D3AF1B}"/>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E8CFF-C39C-4E5A-9D3C-893EB6E3E429}">
  <sheetPr codeName="Sheet2"/>
  <dimension ref="A1:AO72"/>
  <sheetViews>
    <sheetView tabSelected="1" zoomScale="58" zoomScaleNormal="115" workbookViewId="0">
      <selection activeCell="A7" sqref="A7:G7"/>
    </sheetView>
  </sheetViews>
  <sheetFormatPr defaultRowHeight="14.25" x14ac:dyDescent="0.45"/>
  <cols>
    <col min="1" max="1" width="14.19921875" bestFit="1" customWidth="1"/>
    <col min="2" max="2" width="18.33203125" bestFit="1" customWidth="1"/>
    <col min="3" max="4" width="17.53125" bestFit="1" customWidth="1"/>
    <col min="5" max="5" width="7.6640625" customWidth="1"/>
    <col min="6" max="6" width="14.86328125" bestFit="1" customWidth="1"/>
    <col min="7" max="7" width="14.73046875" bestFit="1" customWidth="1"/>
    <col min="8" max="8" width="18.73046875" bestFit="1" customWidth="1"/>
    <col min="9" max="9" width="7.59765625" bestFit="1" customWidth="1"/>
    <col min="10" max="10" width="13" style="16" bestFit="1" customWidth="1"/>
    <col min="11" max="12" width="11" style="16" bestFit="1" customWidth="1"/>
    <col min="13" max="13" width="13" style="29" bestFit="1" customWidth="1"/>
    <col min="14" max="15" width="11" style="29" bestFit="1" customWidth="1"/>
    <col min="16" max="17" width="11" bestFit="1" customWidth="1"/>
    <col min="18" max="19" width="12.06640625" bestFit="1" customWidth="1"/>
    <col min="20" max="20" width="12.46484375" bestFit="1" customWidth="1"/>
    <col min="21" max="21" width="13" bestFit="1" customWidth="1"/>
    <col min="22" max="22" width="13" customWidth="1"/>
    <col min="23" max="24" width="13" bestFit="1" customWidth="1"/>
    <col min="25" max="29" width="14.06640625" bestFit="1" customWidth="1"/>
    <col min="30" max="30" width="20.33203125" bestFit="1" customWidth="1"/>
    <col min="31" max="31" width="31.1328125" customWidth="1"/>
    <col min="32" max="32" width="31.73046875" bestFit="1" customWidth="1"/>
    <col min="33" max="37" width="31.46484375" bestFit="1" customWidth="1"/>
    <col min="38" max="38" width="33.19921875" bestFit="1" customWidth="1"/>
    <col min="39" max="40" width="34.53125" bestFit="1" customWidth="1"/>
    <col min="41" max="41" width="18.53125" bestFit="1" customWidth="1"/>
  </cols>
  <sheetData>
    <row r="1" spans="1:41" s="2" customFormat="1" x14ac:dyDescent="0.45">
      <c r="A1" s="24" t="s">
        <v>0</v>
      </c>
      <c r="B1" s="24" t="s">
        <v>1</v>
      </c>
      <c r="C1" s="24" t="s">
        <v>1051</v>
      </c>
      <c r="D1" s="24" t="s">
        <v>745</v>
      </c>
      <c r="E1" s="24" t="s">
        <v>749</v>
      </c>
      <c r="F1" s="24" t="s">
        <v>1050</v>
      </c>
      <c r="G1" s="24" t="s">
        <v>2</v>
      </c>
      <c r="H1" s="25" t="s">
        <v>3</v>
      </c>
      <c r="I1" s="24">
        <v>0</v>
      </c>
      <c r="J1" s="26">
        <v>1</v>
      </c>
      <c r="K1" s="26">
        <v>3</v>
      </c>
      <c r="L1" s="26">
        <v>5</v>
      </c>
      <c r="M1" s="27">
        <v>7.5</v>
      </c>
      <c r="N1" s="26">
        <v>10</v>
      </c>
      <c r="O1" s="27">
        <v>12.5</v>
      </c>
      <c r="P1" s="26">
        <v>15</v>
      </c>
      <c r="Q1" s="27">
        <v>17.5</v>
      </c>
      <c r="R1" s="26">
        <v>25</v>
      </c>
      <c r="S1" s="26">
        <v>30</v>
      </c>
      <c r="T1" s="26">
        <v>100</v>
      </c>
      <c r="U1" s="26">
        <v>200</v>
      </c>
      <c r="V1" s="26">
        <v>300</v>
      </c>
      <c r="W1" s="26">
        <v>400</v>
      </c>
      <c r="X1" s="26">
        <v>600</v>
      </c>
      <c r="Y1" s="26">
        <v>700</v>
      </c>
      <c r="Z1" s="26">
        <v>800</v>
      </c>
      <c r="AA1" s="26">
        <v>900</v>
      </c>
      <c r="AB1" s="26">
        <v>1000</v>
      </c>
      <c r="AC1" s="26">
        <v>1100</v>
      </c>
      <c r="AD1" s="22" t="s">
        <v>4</v>
      </c>
      <c r="AE1" s="22" t="s">
        <v>5</v>
      </c>
      <c r="AF1" s="22" t="s">
        <v>6</v>
      </c>
      <c r="AG1" s="22" t="s">
        <v>7</v>
      </c>
      <c r="AH1" s="22" t="s">
        <v>8</v>
      </c>
      <c r="AI1" s="22" t="s">
        <v>9</v>
      </c>
      <c r="AJ1" s="22" t="s">
        <v>10</v>
      </c>
      <c r="AK1" s="22" t="s">
        <v>11</v>
      </c>
      <c r="AL1" s="22" t="s">
        <v>12</v>
      </c>
      <c r="AM1" s="22" t="s">
        <v>13</v>
      </c>
      <c r="AN1" s="22" t="s">
        <v>14</v>
      </c>
      <c r="AO1" s="22" t="s">
        <v>15</v>
      </c>
    </row>
    <row r="2" spans="1:41" x14ac:dyDescent="0.45">
      <c r="A2" t="s">
        <v>16</v>
      </c>
      <c r="B2" s="1" t="s">
        <v>17</v>
      </c>
      <c r="C2" t="s">
        <v>18</v>
      </c>
      <c r="D2" t="s">
        <v>748</v>
      </c>
      <c r="E2" t="s">
        <v>750</v>
      </c>
      <c r="F2" t="s">
        <v>19</v>
      </c>
      <c r="G2" s="56">
        <v>420.07600000000002</v>
      </c>
      <c r="H2" s="8">
        <v>420</v>
      </c>
      <c r="I2" s="9" t="str">
        <f>IF(
C2="Left",
    F2 &amp; 0,
   0&amp; " " &amp; F2
)</f>
        <v>ARS$0</v>
      </c>
      <c r="J2" s="3" t="str" cm="1">
        <f t="array" aca="1" ref="J2" ca="1">_xlfn.LET(
    _xlpm.pos, C2,
    _xlpm.symbol, F2,
    _xlpm.ppp, H2,
    _xlpm.raw, $J$1,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ARS$420</v>
      </c>
      <c r="K2" s="3" t="str" cm="1">
        <f t="array" aca="1" ref="K2" ca="1">_xlfn.LET(
    _xlpm.pos, C2,
    _xlpm.symbol, F2,
    _xlpm.ppp, H2,
    _xlpm.raw, $K$1,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ARS$1 260</v>
      </c>
      <c r="L2" s="3" t="str" cm="1">
        <f t="array" aca="1" ref="L2" ca="1">_xlfn.LET(
    _xlpm.pos, C2,
    _xlpm.symbol, F2,
    _xlpm.ppp, H2,
    _xlpm.raw, $L$1,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ARS$2 100</v>
      </c>
      <c r="M2" s="28" t="str" cm="1">
        <f t="array" aca="1" ref="M2" ca="1">_xlfn.LET(
    _xlpm.pos, C2,
    _xlpm.symbol, F2,
    _xlpm.ppp, H2,
    _xlpm.raw, $M$1,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ARS$3 150</v>
      </c>
      <c r="N2" s="3" t="str" cm="1">
        <f t="array" aca="1" ref="N2" ca="1">_xlfn.LET(
    _xlpm.pos, C2,
    _xlpm.symbol, F2,
    _xlpm.ppp, H2,
    _xlpm.raw, $N$1,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ARS$4 200</v>
      </c>
      <c r="O2" s="3" t="str" cm="1">
        <f t="array" aca="1" ref="O2" ca="1">_xlfn.LET(
    _xlpm.pos, C2,
    _xlpm.symbol, F2,
    _xlpm.ppp, H2,
    _xlpm.raw, $O$1,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ARS$5 250</v>
      </c>
      <c r="P2" s="3" t="str" cm="1">
        <f t="array" aca="1" ref="P2" ca="1">_xlfn.LET(
    _xlpm.pos, C2,
    _xlpm.symbol, F2,
    _xlpm.ppp, H2,
    _xlpm.raw, $P$1,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ARS$6 300</v>
      </c>
      <c r="Q2" s="28" t="str" cm="1">
        <f t="array" aca="1" ref="Q2" ca="1">_xlfn.LET(
    _xlpm.pos, C2,
    _xlpm.symbol, F2,
    _xlpm.ppp, H2,
    _xlpm.raw, $Q$1,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ARS$7 350</v>
      </c>
      <c r="R2" s="3" t="str" cm="1">
        <f t="array" aca="1" ref="R2" ca="1">_xlfn.LET(
    _xlpm.pos, C2,
    _xlpm.symbol, F2,
    _xlpm.ppp, H2,
    _xlpm.raw, $R$1,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ARS$10 500</v>
      </c>
      <c r="S2" s="3" t="str" cm="1">
        <f t="array" aca="1" ref="S2" ca="1">_xlfn.LET(
    _xlpm.pos, C2,
    _xlpm.symbol, F2,
    _xlpm.ppp, H2,
    _xlpm.raw, $S$1,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ARS$12 600</v>
      </c>
      <c r="T2" s="3" t="str" cm="1">
        <f t="array" aca="1" ref="T2" ca="1">_xlfn.LET(
    _xlpm.pos, C2,
    _xlpm.symbol, F2,
    _xlpm.ppp, H2,
    _xlpm.raw, $T$1,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ARS$42 000</v>
      </c>
      <c r="U2" s="3" t="str" cm="1">
        <f t="array" aca="1" ref="U2" ca="1">_xlfn.LET(
    _xlpm.pos, C2,
    _xlpm.symbol, F2,
    _xlpm.ppp, H2,
    _xlpm.raw, $U$1,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ARS$84 000</v>
      </c>
      <c r="V2" s="3" t="str" cm="1">
        <f t="array" aca="1" ref="V2" ca="1">_xlfn.LET(
_xlpm.pos,C2,
_xlpm.symbol,F2,
_xlpm.ppp,H2,
_xlpm.raw,$V$1,
_xlpm.value,_xlpm.raw*_xlpm.ppp,
_xlpm.country,A2,
_xlpm.use_indian_format,OR(_xlpm.country="India",_xlpm.country="Pakistan"),
_xlpm.t_sep,_xlfn.SWITCH(D2,"Space"," ","Comma",",","Dot",".","Apostrophe","'"),
_xlpm.d_sep,E2,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ARS$126 000</v>
      </c>
      <c r="W2" s="3" t="str" cm="1">
        <f t="array" aca="1" ref="W2" ca="1">_xlfn.LET(
    _xlpm.pos, C2,
    _xlpm.symbol, F2,
    _xlpm.ppp, H2,
    _xlpm.raw, $W$1,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ARS$168 000</v>
      </c>
      <c r="X2" s="3" t="str" cm="1">
        <f t="array" aca="1" ref="X2" ca="1">_xlfn.LET(
    _xlpm.pos, C2,
    _xlpm.symbol, F2,
    _xlpm.ppp, H2,
    _xlpm.raw, $X$1,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ARS$252 000</v>
      </c>
      <c r="Y2" s="3" t="str" cm="1">
        <f t="array" aca="1" ref="Y2" ca="1">_xlfn.LET(
    _xlpm.pos, C2,
    _xlpm.symbol, F2,
    _xlpm.ppp, H2,
    _xlpm.raw, $Y$1,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ARS$294 000</v>
      </c>
      <c r="Z2" s="3" t="str" cm="1">
        <f t="array" aca="1" ref="Z2" ca="1">_xlfn.LET(
    _xlpm.pos, C2,
    _xlpm.symbol, F2,
    _xlpm.ppp, H2,
    _xlpm.raw, $Z$1,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ARS$336 000</v>
      </c>
      <c r="AA2" s="3" t="str" cm="1">
        <f t="array" aca="1" ref="AA2" ca="1">_xlfn.LET(
    _xlpm.pos, C2,
    _xlpm.symbol, F2,
    _xlpm.ppp, H2,
    _xlpm.raw, $AA$1,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ARS$378 000</v>
      </c>
      <c r="AB2" s="3" t="str" cm="1">
        <f t="array" aca="1" ref="AB2" ca="1">_xlfn.LET(
    _xlpm.pos, C2,
    _xlpm.symbol, F2,
    _xlpm.ppp, H2,
    _xlpm.raw, $AB$1,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ARS$420 000</v>
      </c>
      <c r="AC2" s="3" t="str" cm="1">
        <f t="array" aca="1" ref="AC2" ca="1">_xlfn.LET(
    _xlpm.pos, C2,
    _xlpm.symbol, F2,
    _xlpm.ppp, H2,
    _xlpm.raw, $AC$1,
    _xlpm.value, _xlpm.raw * _xlpm.ppp,
    _xlpm.country, A2,
    _xlpm.use_indian_format, OR(_xlpm.country="India", _xlpm.country="Pakistan"),
    _xlpm.t_sep, _xlfn.SWITCH(D2, "Space", " ", "Comma", ",", "Dot", ".", "Apostrophe", "'"),
    _xlpm.d_sep, E2,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ARS$462 000</v>
      </c>
      <c r="AD2" s="3" t="str" cm="1">
        <f t="array" aca="1" ref="AD2" ca="1">_xlfn.LET(
  _xlpm.ppp, H2,
  _xlpm.raw_min, 0,
  _xlpm.raw_max, CEILING(H2 * 999 + 1, IF(H2 &gt; 1000, 10000, 1000)) - 1,
  _xlpm.country, A2,
  _xlpm.symbol, F2,
  _xlpm.pos, C2,
  _xlpm.t_sep, _xlfn.SWITCH(D2, "Space", " ", "Comma", ",", "Dot", ".", "Apostrophe", "'"),
  _xlpm.d_sep, E2,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ARS$0 - ARS$419 999</v>
      </c>
      <c r="AE2" s="3" t="str" cm="1">
        <f t="array" aca="1" ref="AE2" ca="1">_xlfn.LET(
  _xlpm.ppp, H2,
  _xlpm.raw_min, CEILING(1000 * _xlpm.ppp, IF(_xlpm.ppp &gt; 1000, 10000, 1000)),
  _xlpm.raw_max, CEILING(4999 * _xlpm.ppp + 1, IF(_xlpm.ppp &gt; 1000, 10000, 1000)) - 1,
  _xlpm.country, A2,
  _xlpm.symbol, F2,
  _xlpm.pos, C2,
  _xlpm.t_sep, _xlfn.SWITCH(D2, "Space", " ", "Comma", ",", "Dot", ".", "Apostrophe", "'"),
  _xlpm.d_sep, E2,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ARS$420 000 - ARS$2 099 999</v>
      </c>
      <c r="AF2" s="3" t="str" cm="1">
        <f t="array" aca="1" ref="AF2" ca="1">_xlfn.LET(
  _xlpm.ppp, H2,
  _xlpm.raw_min, CEILING(5000 * _xlpm.ppp, IF(_xlpm.ppp &gt; 1000, 10000, 1000)),
  _xlpm.raw_max, CEILING(14999 * _xlpm.ppp + 1, IF(_xlpm.ppp &gt; 1000, 10000, 1000)) - 1,
  _xlpm.country, A2,
  _xlpm.symbol, F2,
  _xlpm.pos, C2,
  _xlpm.t_sep, _xlfn.SWITCH(D2, "Space", " ", "Comma", ",", "Dot", ".", "Apostrophe", "'"),
  _xlpm.d_sep, E2,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ARS$2 100 000 - ARS$6 299 999</v>
      </c>
      <c r="AG2" s="3" t="str" cm="1">
        <f t="array" aca="1" ref="AG2" ca="1">_xlfn.LET(
  _xlpm.ppp, H2,
  _xlpm.raw_min, CEILING(15000 * _xlpm.ppp, IF(_xlpm.ppp &gt; 1000, 10000, 1000)),
  _xlpm.raw_max, CEILING(24999 * _xlpm.ppp + 1, IF(_xlpm.ppp &gt; 1000, 10000, 1000)) - 1,
  _xlpm.country, A2,
  _xlpm.symbol, F2,
  _xlpm.pos, C2,
  _xlpm.t_sep, _xlfn.SWITCH(D2, "Space", " ", "Comma", ",", "Dot", ".", "Apostrophe", "'"),
  _xlpm.d_sep, E2,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ARS$6 300 000 - ARS$10 499 999</v>
      </c>
      <c r="AH2" s="3" t="str" cm="1">
        <f t="array" aca="1" ref="AH2" ca="1">_xlfn.LET(
  _xlpm.ppp, H2,
  _xlpm.raw_min, CEILING(25000 * _xlpm.ppp, IF(_xlpm.ppp &gt; 1000, 10000, 1000)),
  _xlpm.raw_max, CEILING(34999 * _xlpm.ppp + 1, IF(_xlpm.ppp &gt; 1000, 10000, 1000)) - 1,
  _xlpm.country, A2,
  _xlpm.symbol, F2,
  _xlpm.pos, C2,
  _xlpm.t_sep, _xlfn.SWITCH(D2, "Space", " ", "Comma", ",", "Dot", ".", "Apostrophe", "'"),
  _xlpm.d_sep, E2,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ARS$10 500 000 - ARS$14 699 999</v>
      </c>
      <c r="AI2" s="3" t="str" cm="1">
        <f t="array" aca="1" ref="AI2" ca="1">_xlfn.LET(
  _xlpm.ppp, H2,
  _xlpm.raw_min, CEILING(35000 * _xlpm.ppp, IF(_xlpm.ppp &gt; 1000, 10000, 1000)),
  _xlpm.raw_max, CEILING(49999 * _xlpm.ppp + 1, IF(_xlpm.ppp &gt; 1000, 10000, 1000)) - 1,
  _xlpm.country, A2,
  _xlpm.symbol, F2,
  _xlpm.pos, C2,
  _xlpm.t_sep, _xlfn.SWITCH(D2, "Space", " ", "Comma", ",", "Dot", ".", "Apostrophe", "'"),
  _xlpm.d_sep, E2,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ARS$14 700 000 - ARS$20 999 999</v>
      </c>
      <c r="AJ2" s="3" t="str" cm="1">
        <f t="array" aca="1" ref="AJ2" ca="1">_xlfn.LET(
  _xlpm.ppp, H2,
  _xlpm.raw_min, CEILING(50000 * _xlpm.ppp, IF(_xlpm.ppp &gt; 1000, 10000, 1000)),
  _xlpm.raw_max, CEILING(74999 * _xlpm.ppp + 1, IF(_xlpm.ppp &gt; 1000, 10000, 1000)) - 1,
  _xlpm.country, A2,
  _xlpm.symbol, F2,
  _xlpm.pos, C2,
  _xlpm.t_sep, _xlfn.SWITCH(D2, "Space", " ", "Comma", ",", "Dot", ".", "Apostrophe", "'"),
  _xlpm.d_sep, E2,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ARS$21 000 000 - ARS$31 499 999</v>
      </c>
      <c r="AK2" s="3" t="str" cm="1">
        <f t="array" aca="1" ref="AK2" ca="1">_xlfn.LET(
  _xlpm.ppp, H2,
  _xlpm.raw_min, CEILING(75000 * _xlpm.ppp, IF(_xlpm.ppp &gt; 1000, 10000, 1000)),
  _xlpm.raw_max, CEILING(99999 * _xlpm.ppp + 1, IF(_xlpm.ppp &gt; 1000, 10000, 1000)) - 1,
  _xlpm.country, A2,
  _xlpm.symbol, F2,
  _xlpm.pos, C2,
  _xlpm.t_sep, _xlfn.SWITCH(D2, "Space", " ", "Comma", ",", "Dot", ".", "Apostrophe", "'"),
  _xlpm.d_sep, E2,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ARS$31 500 000 - ARS$41 999 999</v>
      </c>
      <c r="AL2" s="3" t="str" cm="1">
        <f t="array" aca="1" ref="AL2" ca="1">_xlfn.LET(
  _xlpm.ppp, H2,
  _xlpm.raw_min, CEILING(100000 * _xlpm.ppp, IF(_xlpm.ppp &gt; 1000, 10000, 1000)),
  _xlpm.raw_max, CEILING(149999 * _xlpm.ppp + 1, IF(_xlpm.ppp &gt; 1000, 10000, 1000)) - 1,
  _xlpm.country, A2,
  _xlpm.symbol, F2,
  _xlpm.pos, C2,
  _xlpm.t_sep, _xlfn.SWITCH(D2, "Space", " ", "Comma", ",", "Dot", ".", "Apostrophe", "'"),
  _xlpm.d_sep, E2,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ARS$42 000 000 - ARS$62 999 999</v>
      </c>
      <c r="AM2" s="3" t="str" cm="1">
        <f t="array" aca="1" ref="AM2" ca="1">_xlfn.LET(
  _xlpm.ppp, H2,
  _xlpm.raw_min, CEILING(150000 * _xlpm.ppp, IF(_xlpm.ppp &gt; 1000, 10000, 1000)),
  _xlpm.raw_max, CEILING(199999 * _xlpm.ppp + 1, IF(_xlpm.ppp &gt; 1000, 10000, 1000)) - 1,
  _xlpm.country, A2,
  _xlpm.symbol, F2,
  _xlpm.pos, C2,
  _xlpm.t_sep, _xlfn.SWITCH(D2, "Space", " ", "Comma", ",", "Dot", ".", "Apostrophe", "'"),
  _xlpm.d_sep, E2,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ARS$63 000 000 - ARS$83 999 999</v>
      </c>
      <c r="AN2" s="3" t="str" cm="1">
        <f t="array" aca="1" ref="AN2" ca="1">_xlfn.LET(
  _xlpm.ppp, H2,
  _xlpm.raw_min, CEILING(200000 * _xlpm.ppp, IF(_xlpm.ppp &gt; 1000, 10000, 1000)),
  _xlpm.raw_max, CEILING(999999 * _xlpm.ppp + 1, IF(_xlpm.ppp &gt; 1000, 10000, 1000)) - 1,
  _xlpm.country, A2,
  _xlpm.symbol, F2,
  _xlpm.pos, C2,
  _xlpm.t_sep, _xlfn.SWITCH(D2, "Space", " ", "Comma", ",", "Dot", ".", "Apostrophe", "'"),
  _xlpm.d_sep, E2,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ARS$84 000 000 - ARS$419 999 999</v>
      </c>
      <c r="AO2" s="3" t="str" cm="1">
        <f t="array" aca="1" ref="AO2" ca="1">_xlfn.LET(
  _xlpm.ppp, H2,
  _xlpm.raw_min, CEILING(1000000 * _xlpm.ppp, IF(_xlpm.ppp &gt; 1000, 10000, 1000)),
  _xlpm.country, A2,
  _xlpm.symbol, F2,
  _xlpm.pos, C2,
  _xlpm.t_sep, _xlfn.SWITCH(D2, "Space", " ", "Comma", ",", "Dot", ".", "Apostrophe", "'"),
  _xlpm.d_sep, E2,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ARS$420 000 000+</v>
      </c>
    </row>
    <row r="3" spans="1:41" x14ac:dyDescent="0.45">
      <c r="A3" t="s">
        <v>20</v>
      </c>
      <c r="B3" s="1" t="s">
        <v>21</v>
      </c>
      <c r="C3" t="s">
        <v>18</v>
      </c>
      <c r="D3" t="s">
        <v>746</v>
      </c>
      <c r="E3" t="s">
        <v>751</v>
      </c>
      <c r="F3" t="s">
        <v>22</v>
      </c>
      <c r="G3" s="56">
        <v>1.4339999999999999</v>
      </c>
      <c r="H3" s="8">
        <v>2</v>
      </c>
      <c r="I3" s="9" t="str">
        <f t="shared" ref="I3:I41" si="0">IF(
C3="Left",
    F3 &amp; 0,
   0&amp; " " &amp; F3
)</f>
        <v>AUD$0</v>
      </c>
      <c r="J3" s="3" t="str" cm="1">
        <f t="array" aca="1" ref="J3" ca="1">_xlfn.LET(
    _xlpm.pos, C3,
    _xlpm.symbol, F3,
    _xlpm.ppp, H3,
    _xlpm.raw, $J$1,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AUD$2</v>
      </c>
      <c r="K3" s="3" t="str" cm="1">
        <f t="array" aca="1" ref="K3" ca="1">_xlfn.LET(
    _xlpm.pos, C3,
    _xlpm.symbol, F3,
    _xlpm.ppp, H3,
    _xlpm.raw, $K$1,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AUD$6</v>
      </c>
      <c r="L3" s="3" t="str" cm="1">
        <f t="array" aca="1" ref="L3" ca="1">_xlfn.LET(
    _xlpm.pos, C3,
    _xlpm.symbol, F3,
    _xlpm.ppp, H3,
    _xlpm.raw, $L$1,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AUD$10</v>
      </c>
      <c r="M3" s="28" t="str" cm="1">
        <f t="array" aca="1" ref="M3" ca="1">_xlfn.LET(
    _xlpm.pos, C3,
    _xlpm.symbol, F3,
    _xlpm.ppp, H3,
    _xlpm.raw, $M$1,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AUD$15</v>
      </c>
      <c r="N3" s="3" t="str" cm="1">
        <f t="array" aca="1" ref="N3" ca="1">_xlfn.LET(
    _xlpm.pos, C3,
    _xlpm.symbol, F3,
    _xlpm.ppp, H3,
    _xlpm.raw, $N$1,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AUD$20</v>
      </c>
      <c r="O3" s="3" t="str" cm="1">
        <f t="array" aca="1" ref="O3" ca="1">_xlfn.LET(
    _xlpm.pos, C3,
    _xlpm.symbol, F3,
    _xlpm.ppp, H3,
    _xlpm.raw, $O$1,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AUD$25</v>
      </c>
      <c r="P3" s="3" t="str" cm="1">
        <f t="array" aca="1" ref="P3" ca="1">_xlfn.LET(
    _xlpm.pos, C3,
    _xlpm.symbol, F3,
    _xlpm.ppp, H3,
    _xlpm.raw, $P$1,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AUD$30</v>
      </c>
      <c r="Q3" s="28" t="str" cm="1">
        <f t="array" aca="1" ref="Q3" ca="1">_xlfn.LET(
    _xlpm.pos, C3,
    _xlpm.symbol, F3,
    _xlpm.ppp, H3,
    _xlpm.raw, $Q$1,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AUD$35</v>
      </c>
      <c r="R3" s="3" t="str" cm="1">
        <f t="array" aca="1" ref="R3" ca="1">_xlfn.LET(
    _xlpm.pos, C3,
    _xlpm.symbol, F3,
    _xlpm.ppp, H3,
    _xlpm.raw, $R$1,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AUD$50</v>
      </c>
      <c r="S3" s="3" t="str" cm="1">
        <f t="array" aca="1" ref="S3" ca="1">_xlfn.LET(
    _xlpm.pos, C3,
    _xlpm.symbol, F3,
    _xlpm.ppp, H3,
    _xlpm.raw, $S$1,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AUD$60</v>
      </c>
      <c r="T3" s="3" t="str" cm="1">
        <f t="array" aca="1" ref="T3" ca="1">_xlfn.LET(
    _xlpm.pos, C3,
    _xlpm.symbol, F3,
    _xlpm.ppp, H3,
    _xlpm.raw, $T$1,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AUD$200</v>
      </c>
      <c r="U3" s="3" t="str" cm="1">
        <f t="array" aca="1" ref="U3" ca="1">_xlfn.LET(
    _xlpm.pos, C3,
    _xlpm.symbol, F3,
    _xlpm.ppp, H3,
    _xlpm.raw, $U$1,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AUD$400</v>
      </c>
      <c r="V3" s="3" t="str" cm="1">
        <f t="array" aca="1" ref="V3" ca="1">_xlfn.LET(
_xlpm.pos,C3,
_xlpm.symbol,F3,
_xlpm.ppp,H3,
_xlpm.raw,$V$1,
_xlpm.value,_xlpm.raw*_xlpm.ppp,
_xlpm.country,A3,
_xlpm.use_indian_format,OR(_xlpm.country="India",_xlpm.country="Pakistan"),
_xlpm.t_sep,_xlfn.SWITCH(D3,"Space"," ","Comma",",","Dot",".","Apostrophe","'"),
_xlpm.d_sep,E3,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AUD$600</v>
      </c>
      <c r="W3" s="3" t="str" cm="1">
        <f t="array" aca="1" ref="W3" ca="1">_xlfn.LET(
    _xlpm.pos, C3,
    _xlpm.symbol, F3,
    _xlpm.ppp, H3,
    _xlpm.raw, $W$1,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AUD$800</v>
      </c>
      <c r="X3" s="3" t="str" cm="1">
        <f t="array" aca="1" ref="X3" ca="1">_xlfn.LET(
    _xlpm.pos, C3,
    _xlpm.symbol, F3,
    _xlpm.ppp, H3,
    _xlpm.raw, $X$1,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AUD$1,200</v>
      </c>
      <c r="Y3" s="3" t="str" cm="1">
        <f t="array" aca="1" ref="Y3" ca="1">_xlfn.LET(
    _xlpm.pos, C3,
    _xlpm.symbol, F3,
    _xlpm.ppp, H3,
    _xlpm.raw, $Y$1,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AUD$1,400</v>
      </c>
      <c r="Z3" s="3" t="str" cm="1">
        <f t="array" aca="1" ref="Z3" ca="1">_xlfn.LET(
    _xlpm.pos, C3,
    _xlpm.symbol, F3,
    _xlpm.ppp, H3,
    _xlpm.raw, $Z$1,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AUD$1,600</v>
      </c>
      <c r="AA3" s="3" t="str" cm="1">
        <f t="array" aca="1" ref="AA3" ca="1">_xlfn.LET(
    _xlpm.pos, C3,
    _xlpm.symbol, F3,
    _xlpm.ppp, H3,
    _xlpm.raw, $AA$1,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AUD$1,800</v>
      </c>
      <c r="AB3" s="3" t="str" cm="1">
        <f t="array" aca="1" ref="AB3" ca="1">_xlfn.LET(
    _xlpm.pos, C3,
    _xlpm.symbol, F3,
    _xlpm.ppp, H3,
    _xlpm.raw, $AB$1,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AUD$2,000</v>
      </c>
      <c r="AC3" s="3" t="str" cm="1">
        <f t="array" aca="1" ref="AC3" ca="1">_xlfn.LET(
    _xlpm.pos, C3,
    _xlpm.symbol, F3,
    _xlpm.ppp, H3,
    _xlpm.raw, $AC$1,
    _xlpm.value, _xlpm.raw * _xlpm.ppp,
    _xlpm.country, A3,
    _xlpm.use_indian_format, OR(_xlpm.country="India", _xlpm.country="Pakistan"),
    _xlpm.t_sep, _xlfn.SWITCH(D3, "Space", " ", "Comma", ",", "Dot", ".", "Apostrophe", "'"),
    _xlpm.d_sep, E3,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AUD$2,200</v>
      </c>
      <c r="AD3" s="3" t="str" cm="1">
        <f t="array" aca="1" ref="AD3" ca="1">_xlfn.LET(
  _xlpm.ppp, H3,
  _xlpm.raw_min, 0,
  _xlpm.raw_max, CEILING(H3 * 999 + 1, IF(H3 &gt; 1000, 10000, 1000)) - 1,
  _xlpm.country, A3,
  _xlpm.symbol, F3,
  _xlpm.pos, C3,
  _xlpm.t_sep, _xlfn.SWITCH(D3, "Space", " ", "Comma", ",", "Dot", ".", "Apostrophe", "'"),
  _xlpm.d_sep, E3,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AUD$0 - AUD$1,999</v>
      </c>
      <c r="AE3" s="3" t="str" cm="1">
        <f t="array" aca="1" ref="AE3" ca="1">_xlfn.LET(
  _xlpm.ppp, H3,
  _xlpm.raw_min, CEILING(1000 * _xlpm.ppp, IF(_xlpm.ppp &gt; 1000, 10000, 1000)),
  _xlpm.raw_max, CEILING(4999 * _xlpm.ppp + 1, IF(_xlpm.ppp &gt; 1000, 10000, 1000)) - 1,
  _xlpm.country, A3,
  _xlpm.symbol, F3,
  _xlpm.pos, C3,
  _xlpm.t_sep, _xlfn.SWITCH(D3, "Space", " ", "Comma", ",", "Dot", ".", "Apostrophe", "'"),
  _xlpm.d_sep, E3,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AUD$2,000 - AUD$9,999</v>
      </c>
      <c r="AF3" s="3" t="str" cm="1">
        <f t="array" aca="1" ref="AF3" ca="1">_xlfn.LET(
  _xlpm.ppp, H3,
  _xlpm.raw_min, CEILING(5000 * _xlpm.ppp, IF(_xlpm.ppp &gt; 1000, 10000, 1000)),
  _xlpm.raw_max, CEILING(14999 * _xlpm.ppp + 1, IF(_xlpm.ppp &gt; 1000, 10000, 1000)) - 1,
  _xlpm.country, A3,
  _xlpm.symbol, F3,
  _xlpm.pos, C3,
  _xlpm.t_sep, _xlfn.SWITCH(D3, "Space", " ", "Comma", ",", "Dot", ".", "Apostrophe", "'"),
  _xlpm.d_sep, E3,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AUD$10,000 - AUD$29,999</v>
      </c>
      <c r="AG3" s="3" t="str" cm="1">
        <f t="array" aca="1" ref="AG3" ca="1">_xlfn.LET(
  _xlpm.ppp, H3,
  _xlpm.raw_min, CEILING(15000 * _xlpm.ppp, IF(_xlpm.ppp &gt; 1000, 10000, 1000)),
  _xlpm.raw_max, CEILING(24999 * _xlpm.ppp + 1, IF(_xlpm.ppp &gt; 1000, 10000, 1000)) - 1,
  _xlpm.country, A3,
  _xlpm.symbol, F3,
  _xlpm.pos, C3,
  _xlpm.t_sep, _xlfn.SWITCH(D3, "Space", " ", "Comma", ",", "Dot", ".", "Apostrophe", "'"),
  _xlpm.d_sep, E3,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AUD$30,000 - AUD$49,999</v>
      </c>
      <c r="AH3" s="3" t="str" cm="1">
        <f t="array" aca="1" ref="AH3" ca="1">_xlfn.LET(
  _xlpm.ppp, H3,
  _xlpm.raw_min, CEILING(25000 * _xlpm.ppp, IF(_xlpm.ppp &gt; 1000, 10000, 1000)),
  _xlpm.raw_max, CEILING(34999 * _xlpm.ppp + 1, IF(_xlpm.ppp &gt; 1000, 10000, 1000)) - 1,
  _xlpm.country, A3,
  _xlpm.symbol, F3,
  _xlpm.pos, C3,
  _xlpm.t_sep, _xlfn.SWITCH(D3, "Space", " ", "Comma", ",", "Dot", ".", "Apostrophe", "'"),
  _xlpm.d_sep, E3,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AUD$50,000 - AUD$69,999</v>
      </c>
      <c r="AI3" s="3" t="str" cm="1">
        <f t="array" aca="1" ref="AI3" ca="1">_xlfn.LET(
  _xlpm.ppp, H3,
  _xlpm.raw_min, CEILING(35000 * _xlpm.ppp, IF(_xlpm.ppp &gt; 1000, 10000, 1000)),
  _xlpm.raw_max, CEILING(49999 * _xlpm.ppp + 1, IF(_xlpm.ppp &gt; 1000, 10000, 1000)) - 1,
  _xlpm.country, A3,
  _xlpm.symbol, F3,
  _xlpm.pos, C3,
  _xlpm.t_sep, _xlfn.SWITCH(D3, "Space", " ", "Comma", ",", "Dot", ".", "Apostrophe", "'"),
  _xlpm.d_sep, E3,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AUD$70,000 - AUD$99,999</v>
      </c>
      <c r="AJ3" s="3" t="str" cm="1">
        <f t="array" aca="1" ref="AJ3" ca="1">_xlfn.LET(
  _xlpm.ppp, H3,
  _xlpm.raw_min, CEILING(50000 * _xlpm.ppp, IF(_xlpm.ppp &gt; 1000, 10000, 1000)),
  _xlpm.raw_max, CEILING(74999 * _xlpm.ppp + 1, IF(_xlpm.ppp &gt; 1000, 10000, 1000)) - 1,
  _xlpm.country, A3,
  _xlpm.symbol, F3,
  _xlpm.pos, C3,
  _xlpm.t_sep, _xlfn.SWITCH(D3, "Space", " ", "Comma", ",", "Dot", ".", "Apostrophe", "'"),
  _xlpm.d_sep, E3,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AUD$100,000 - AUD$149,999</v>
      </c>
      <c r="AK3" s="3" t="str" cm="1">
        <f t="array" aca="1" ref="AK3" ca="1">_xlfn.LET(
  _xlpm.ppp, H3,
  _xlpm.raw_min, CEILING(75000 * _xlpm.ppp, IF(_xlpm.ppp &gt; 1000, 10000, 1000)),
  _xlpm.raw_max, CEILING(99999 * _xlpm.ppp + 1, IF(_xlpm.ppp &gt; 1000, 10000, 1000)) - 1,
  _xlpm.country, A3,
  _xlpm.symbol, F3,
  _xlpm.pos, C3,
  _xlpm.t_sep, _xlfn.SWITCH(D3, "Space", " ", "Comma", ",", "Dot", ".", "Apostrophe", "'"),
  _xlpm.d_sep, E3,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AUD$150,000 - AUD$199,999</v>
      </c>
      <c r="AL3" s="3" t="str" cm="1">
        <f t="array" aca="1" ref="AL3" ca="1">_xlfn.LET(
  _xlpm.ppp, H3,
  _xlpm.raw_min, CEILING(100000 * _xlpm.ppp, IF(_xlpm.ppp &gt; 1000, 10000, 1000)),
  _xlpm.raw_max, CEILING(149999 * _xlpm.ppp + 1, IF(_xlpm.ppp &gt; 1000, 10000, 1000)) - 1,
  _xlpm.country, A3,
  _xlpm.symbol, F3,
  _xlpm.pos, C3,
  _xlpm.t_sep, _xlfn.SWITCH(D3, "Space", " ", "Comma", ",", "Dot", ".", "Apostrophe", "'"),
  _xlpm.d_sep, E3,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AUD$200,000 - AUD$299,999</v>
      </c>
      <c r="AM3" s="3" t="str" cm="1">
        <f t="array" aca="1" ref="AM3" ca="1">_xlfn.LET(
  _xlpm.ppp, H3,
  _xlpm.raw_min, CEILING(150000 * _xlpm.ppp, IF(_xlpm.ppp &gt; 1000, 10000, 1000)),
  _xlpm.raw_max, CEILING(199999 * _xlpm.ppp + 1, IF(_xlpm.ppp &gt; 1000, 10000, 1000)) - 1,
  _xlpm.country, A3,
  _xlpm.symbol, F3,
  _xlpm.pos, C3,
  _xlpm.t_sep, _xlfn.SWITCH(D3, "Space", " ", "Comma", ",", "Dot", ".", "Apostrophe", "'"),
  _xlpm.d_sep, E3,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AUD$300,000 - AUD$399,999</v>
      </c>
      <c r="AN3" s="3" t="str" cm="1">
        <f t="array" aca="1" ref="AN3" ca="1">_xlfn.LET(
  _xlpm.ppp, H3,
  _xlpm.raw_min, CEILING(200000 * _xlpm.ppp, IF(_xlpm.ppp &gt; 1000, 10000, 1000)),
  _xlpm.raw_max, CEILING(999999 * _xlpm.ppp + 1, IF(_xlpm.ppp &gt; 1000, 10000, 1000)) - 1,
  _xlpm.country, A3,
  _xlpm.symbol, F3,
  _xlpm.pos, C3,
  _xlpm.t_sep, _xlfn.SWITCH(D3, "Space", " ", "Comma", ",", "Dot", ".", "Apostrophe", "'"),
  _xlpm.d_sep, E3,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AUD$400,000 - AUD$1,999,999</v>
      </c>
      <c r="AO3" s="3" t="str" cm="1">
        <f t="array" aca="1" ref="AO3" ca="1">_xlfn.LET(
  _xlpm.ppp, H3,
  _xlpm.raw_min, CEILING(1000000 * _xlpm.ppp, IF(_xlpm.ppp &gt; 1000, 10000, 1000)),
  _xlpm.country, A3,
  _xlpm.symbol, F3,
  _xlpm.pos, C3,
  _xlpm.t_sep, _xlfn.SWITCH(D3, "Space", " ", "Comma", ",", "Dot", ".", "Apostrophe", "'"),
  _xlpm.d_sep, E3,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AUD$2,000,000+</v>
      </c>
    </row>
    <row r="4" spans="1:41" x14ac:dyDescent="0.45">
      <c r="A4" t="s">
        <v>23</v>
      </c>
      <c r="B4" s="1" t="s">
        <v>24</v>
      </c>
      <c r="C4" t="s">
        <v>25</v>
      </c>
      <c r="D4" t="s">
        <v>747</v>
      </c>
      <c r="E4" t="s">
        <v>750</v>
      </c>
      <c r="F4" t="s">
        <v>26</v>
      </c>
      <c r="G4" s="56">
        <v>0.72199999999999998</v>
      </c>
      <c r="H4" s="8">
        <v>1</v>
      </c>
      <c r="I4" s="9" t="str">
        <f t="shared" si="0"/>
        <v>0 €</v>
      </c>
      <c r="J4" s="3" t="str" cm="1">
        <f t="array" aca="1" ref="J4" ca="1">_xlfn.LET(
    _xlpm.pos, C4,
    _xlpm.symbol, F4,
    _xlpm.ppp, H4,
    _xlpm.raw, $J$1,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1 €</v>
      </c>
      <c r="K4" s="3" t="str" cm="1">
        <f t="array" aca="1" ref="K4" ca="1">_xlfn.LET(
    _xlpm.pos, C4,
    _xlpm.symbol, F4,
    _xlpm.ppp, H4,
    _xlpm.raw, $K$1,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3 €</v>
      </c>
      <c r="L4" s="3" t="str" cm="1">
        <f t="array" aca="1" ref="L4" ca="1">_xlfn.LET(
    _xlpm.pos, C4,
    _xlpm.symbol, F4,
    _xlpm.ppp, H4,
    _xlpm.raw, $L$1,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5 €</v>
      </c>
      <c r="M4" s="28" t="str" cm="1">
        <f t="array" aca="1" ref="M4" ca="1">_xlfn.LET(
    _xlpm.pos, C4,
    _xlpm.symbol, F4,
    _xlpm.ppp, H4,
    _xlpm.raw, $M$1,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7,5 €</v>
      </c>
      <c r="N4" s="3" t="str" cm="1">
        <f t="array" aca="1" ref="N4" ca="1">_xlfn.LET(
    _xlpm.pos, C4,
    _xlpm.symbol, F4,
    _xlpm.ppp, H4,
    _xlpm.raw, $N$1,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10 €</v>
      </c>
      <c r="O4" s="3" t="str" cm="1">
        <f t="array" aca="1" ref="O4" ca="1">_xlfn.LET(
    _xlpm.pos, C4,
    _xlpm.symbol, F4,
    _xlpm.ppp, H4,
    _xlpm.raw, $O$1,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12,5 €</v>
      </c>
      <c r="P4" s="3" t="str" cm="1">
        <f t="array" aca="1" ref="P4" ca="1">_xlfn.LET(
    _xlpm.pos, C4,
    _xlpm.symbol, F4,
    _xlpm.ppp, H4,
    _xlpm.raw, $P$1,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15 €</v>
      </c>
      <c r="Q4" s="28" t="str" cm="1">
        <f t="array" aca="1" ref="Q4" ca="1">_xlfn.LET(
    _xlpm.pos, C4,
    _xlpm.symbol, F4,
    _xlpm.ppp, H4,
    _xlpm.raw, $Q$1,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17,5 €</v>
      </c>
      <c r="R4" s="3" t="str" cm="1">
        <f t="array" aca="1" ref="R4" ca="1">_xlfn.LET(
    _xlpm.pos, C4,
    _xlpm.symbol, F4,
    _xlpm.ppp, H4,
    _xlpm.raw, $R$1,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25 €</v>
      </c>
      <c r="S4" s="3" t="str" cm="1">
        <f t="array" aca="1" ref="S4" ca="1">_xlfn.LET(
    _xlpm.pos, C4,
    _xlpm.symbol, F4,
    _xlpm.ppp, H4,
    _xlpm.raw, $S$1,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30 €</v>
      </c>
      <c r="T4" s="3" t="str" cm="1">
        <f t="array" aca="1" ref="T4" ca="1">_xlfn.LET(
    _xlpm.pos, C4,
    _xlpm.symbol, F4,
    _xlpm.ppp, H4,
    _xlpm.raw, $T$1,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100 €</v>
      </c>
      <c r="U4" s="3" t="str" cm="1">
        <f t="array" aca="1" ref="U4" ca="1">_xlfn.LET(
    _xlpm.pos, C4,
    _xlpm.symbol, F4,
    _xlpm.ppp, H4,
    _xlpm.raw, $U$1,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200 €</v>
      </c>
      <c r="V4" s="3" t="str" cm="1">
        <f t="array" aca="1" ref="V4" ca="1">_xlfn.LET(
_xlpm.pos,C4,
_xlpm.symbol,F4,
_xlpm.ppp,H4,
_xlpm.raw,$V$1,
_xlpm.value,_xlpm.raw*_xlpm.ppp,
_xlpm.country,A4,
_xlpm.use_indian_format,OR(_xlpm.country="India",_xlpm.country="Pakistan"),
_xlpm.t_sep,_xlfn.SWITCH(D4,"Space"," ","Comma",",","Dot",".","Apostrophe","'"),
_xlpm.d_sep,E4,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300 €</v>
      </c>
      <c r="W4" s="3" t="str" cm="1">
        <f t="array" aca="1" ref="W4" ca="1">_xlfn.LET(
    _xlpm.pos, C4,
    _xlpm.symbol, F4,
    _xlpm.ppp, H4,
    _xlpm.raw, $W$1,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400 €</v>
      </c>
      <c r="X4" s="3" t="str" cm="1">
        <f t="array" aca="1" ref="X4" ca="1">_xlfn.LET(
    _xlpm.pos, C4,
    _xlpm.symbol, F4,
    _xlpm.ppp, H4,
    _xlpm.raw, $X$1,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600 €</v>
      </c>
      <c r="Y4" s="3" t="str" cm="1">
        <f t="array" aca="1" ref="Y4" ca="1">_xlfn.LET(
    _xlpm.pos, C4,
    _xlpm.symbol, F4,
    _xlpm.ppp, H4,
    _xlpm.raw, $Y$1,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700 €</v>
      </c>
      <c r="Z4" s="3" t="str" cm="1">
        <f t="array" aca="1" ref="Z4" ca="1">_xlfn.LET(
    _xlpm.pos, C4,
    _xlpm.symbol, F4,
    _xlpm.ppp, H4,
    _xlpm.raw, $Z$1,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800 €</v>
      </c>
      <c r="AA4" s="3" t="str" cm="1">
        <f t="array" aca="1" ref="AA4" ca="1">_xlfn.LET(
    _xlpm.pos, C4,
    _xlpm.symbol, F4,
    _xlpm.ppp, H4,
    _xlpm.raw, $AA$1,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900 €</v>
      </c>
      <c r="AB4" s="3" t="str" cm="1">
        <f t="array" aca="1" ref="AB4" ca="1">_xlfn.LET(
    _xlpm.pos, C4,
    _xlpm.symbol, F4,
    _xlpm.ppp, H4,
    _xlpm.raw, $AB$1,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1.000 €</v>
      </c>
      <c r="AC4" s="3" t="str" cm="1">
        <f t="array" aca="1" ref="AC4" ca="1">_xlfn.LET(
    _xlpm.pos, C4,
    _xlpm.symbol, F4,
    _xlpm.ppp, H4,
    _xlpm.raw, $AC$1,
    _xlpm.value, _xlpm.raw * _xlpm.ppp,
    _xlpm.country, A4,
    _xlpm.use_indian_format, OR(_xlpm.country="India", _xlpm.country="Pakistan"),
    _xlpm.t_sep, _xlfn.SWITCH(D4, "Space", " ", "Comma", ",", "Dot", ".", "Apostrophe", "'"),
    _xlpm.d_sep, E4,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1.100 €</v>
      </c>
      <c r="AD4" s="3" t="str" cm="1">
        <f t="array" aca="1" ref="AD4" ca="1">_xlfn.LET(
  _xlpm.ppp, H4,
  _xlpm.raw_min, 0,
  _xlpm.raw_max, CEILING(H4 * 999 + 1, IF(H4 &gt; 1000, 10000, 1000)) - 1,
  _xlpm.country, A4,
  _xlpm.symbol, F4,
  _xlpm.pos, C4,
  _xlpm.t_sep, _xlfn.SWITCH(D4, "Space", " ", "Comma", ",", "Dot", ".", "Apostrophe", "'"),
  _xlpm.d_sep, E4,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- 999 €</v>
      </c>
      <c r="AE4" s="3" t="str" cm="1">
        <f t="array" aca="1" ref="AE4" ca="1">_xlfn.LET(
  _xlpm.ppp, H4,
  _xlpm.raw_min, CEILING(1000 * _xlpm.ppp, IF(_xlpm.ppp &gt; 1000, 10000, 1000)),
  _xlpm.raw_max, CEILING(4999 * _xlpm.ppp + 1, IF(_xlpm.ppp &gt; 1000, 10000, 1000)) - 1,
  _xlpm.country, A4,
  _xlpm.symbol, F4,
  _xlpm.pos, C4,
  _xlpm.t_sep, _xlfn.SWITCH(D4, "Space", " ", "Comma", ",", "Dot", ".", "Apostrophe", "'"),
  _xlpm.d_sep, E4,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1.000 € - 4.999 €</v>
      </c>
      <c r="AF4" s="3" t="str" cm="1">
        <f t="array" aca="1" ref="AF4" ca="1">_xlfn.LET(
  _xlpm.ppp, H4,
  _xlpm.raw_min, CEILING(5000 * _xlpm.ppp, IF(_xlpm.ppp &gt; 1000, 10000, 1000)),
  _xlpm.raw_max, CEILING(14999 * _xlpm.ppp + 1, IF(_xlpm.ppp &gt; 1000, 10000, 1000)) - 1,
  _xlpm.country, A4,
  _xlpm.symbol, F4,
  _xlpm.pos, C4,
  _xlpm.t_sep, _xlfn.SWITCH(D4, "Space", " ", "Comma", ",", "Dot", ".", "Apostrophe", "'"),
  _xlpm.d_sep, E4,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5.000 € - 14.999 €</v>
      </c>
      <c r="AG4" s="3" t="str" cm="1">
        <f t="array" aca="1" ref="AG4" ca="1">_xlfn.LET(
  _xlpm.ppp, H4,
  _xlpm.raw_min, CEILING(15000 * _xlpm.ppp, IF(_xlpm.ppp &gt; 1000, 10000, 1000)),
  _xlpm.raw_max, CEILING(24999 * _xlpm.ppp + 1, IF(_xlpm.ppp &gt; 1000, 10000, 1000)) - 1,
  _xlpm.country, A4,
  _xlpm.symbol, F4,
  _xlpm.pos, C4,
  _xlpm.t_sep, _xlfn.SWITCH(D4, "Space", " ", "Comma", ",", "Dot", ".", "Apostrophe", "'"),
  _xlpm.d_sep, E4,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15.000 € - 24.999 €</v>
      </c>
      <c r="AH4" s="3" t="str" cm="1">
        <f t="array" aca="1" ref="AH4" ca="1">_xlfn.LET(
  _xlpm.ppp, H4,
  _xlpm.raw_min, CEILING(25000 * _xlpm.ppp, IF(_xlpm.ppp &gt; 1000, 10000, 1000)),
  _xlpm.raw_max, CEILING(34999 * _xlpm.ppp + 1, IF(_xlpm.ppp &gt; 1000, 10000, 1000)) - 1,
  _xlpm.country, A4,
  _xlpm.symbol, F4,
  _xlpm.pos, C4,
  _xlpm.t_sep, _xlfn.SWITCH(D4, "Space", " ", "Comma", ",", "Dot", ".", "Apostrophe", "'"),
  _xlpm.d_sep, E4,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25.000 € - 34.999 €</v>
      </c>
      <c r="AI4" s="3" t="str" cm="1">
        <f t="array" aca="1" ref="AI4" ca="1">_xlfn.LET(
  _xlpm.ppp, H4,
  _xlpm.raw_min, CEILING(35000 * _xlpm.ppp, IF(_xlpm.ppp &gt; 1000, 10000, 1000)),
  _xlpm.raw_max, CEILING(49999 * _xlpm.ppp + 1, IF(_xlpm.ppp &gt; 1000, 10000, 1000)) - 1,
  _xlpm.country, A4,
  _xlpm.symbol, F4,
  _xlpm.pos, C4,
  _xlpm.t_sep, _xlfn.SWITCH(D4, "Space", " ", "Comma", ",", "Dot", ".", "Apostrophe", "'"),
  _xlpm.d_sep, E4,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35.000 € - 49.999 €</v>
      </c>
      <c r="AJ4" s="3" t="str" cm="1">
        <f t="array" aca="1" ref="AJ4" ca="1">_xlfn.LET(
  _xlpm.ppp, H4,
  _xlpm.raw_min, CEILING(50000 * _xlpm.ppp, IF(_xlpm.ppp &gt; 1000, 10000, 1000)),
  _xlpm.raw_max, CEILING(74999 * _xlpm.ppp + 1, IF(_xlpm.ppp &gt; 1000, 10000, 1000)) - 1,
  _xlpm.country, A4,
  _xlpm.symbol, F4,
  _xlpm.pos, C4,
  _xlpm.t_sep, _xlfn.SWITCH(D4, "Space", " ", "Comma", ",", "Dot", ".", "Apostrophe", "'"),
  _xlpm.d_sep, E4,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50.000 € - 74.999 €</v>
      </c>
      <c r="AK4" s="3" t="str" cm="1">
        <f t="array" aca="1" ref="AK4" ca="1">_xlfn.LET(
  _xlpm.ppp, H4,
  _xlpm.raw_min, CEILING(75000 * _xlpm.ppp, IF(_xlpm.ppp &gt; 1000, 10000, 1000)),
  _xlpm.raw_max, CEILING(99999 * _xlpm.ppp + 1, IF(_xlpm.ppp &gt; 1000, 10000, 1000)) - 1,
  _xlpm.country, A4,
  _xlpm.symbol, F4,
  _xlpm.pos, C4,
  _xlpm.t_sep, _xlfn.SWITCH(D4, "Space", " ", "Comma", ",", "Dot", ".", "Apostrophe", "'"),
  _xlpm.d_sep, E4,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75.000 € - 99.999 €</v>
      </c>
      <c r="AL4" s="3" t="str" cm="1">
        <f t="array" aca="1" ref="AL4" ca="1">_xlfn.LET(
  _xlpm.ppp, H4,
  _xlpm.raw_min, CEILING(100000 * _xlpm.ppp, IF(_xlpm.ppp &gt; 1000, 10000, 1000)),
  _xlpm.raw_max, CEILING(149999 * _xlpm.ppp + 1, IF(_xlpm.ppp &gt; 1000, 10000, 1000)) - 1,
  _xlpm.country, A4,
  _xlpm.symbol, F4,
  _xlpm.pos, C4,
  _xlpm.t_sep, _xlfn.SWITCH(D4, "Space", " ", "Comma", ",", "Dot", ".", "Apostrophe", "'"),
  _xlpm.d_sep, E4,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100.000 € - 149.999 €</v>
      </c>
      <c r="AM4" s="3" t="str" cm="1">
        <f t="array" aca="1" ref="AM4" ca="1">_xlfn.LET(
  _xlpm.ppp, H4,
  _xlpm.raw_min, CEILING(150000 * _xlpm.ppp, IF(_xlpm.ppp &gt; 1000, 10000, 1000)),
  _xlpm.raw_max, CEILING(199999 * _xlpm.ppp + 1, IF(_xlpm.ppp &gt; 1000, 10000, 1000)) - 1,
  _xlpm.country, A4,
  _xlpm.symbol, F4,
  _xlpm.pos, C4,
  _xlpm.t_sep, _xlfn.SWITCH(D4, "Space", " ", "Comma", ",", "Dot", ".", "Apostrophe", "'"),
  _xlpm.d_sep, E4,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150.000 € - 199.999 €</v>
      </c>
      <c r="AN4" s="3" t="str" cm="1">
        <f t="array" aca="1" ref="AN4" ca="1">_xlfn.LET(
  _xlpm.ppp, H4,
  _xlpm.raw_min, CEILING(200000 * _xlpm.ppp, IF(_xlpm.ppp &gt; 1000, 10000, 1000)),
  _xlpm.raw_max, CEILING(999999 * _xlpm.ppp + 1, IF(_xlpm.ppp &gt; 1000, 10000, 1000)) - 1,
  _xlpm.country, A4,
  _xlpm.symbol, F4,
  _xlpm.pos, C4,
  _xlpm.t_sep, _xlfn.SWITCH(D4, "Space", " ", "Comma", ",", "Dot", ".", "Apostrophe", "'"),
  _xlpm.d_sep, E4,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200.000 € - 999.999 €</v>
      </c>
      <c r="AO4" s="3" t="str" cm="1">
        <f t="array" aca="1" ref="AO4" ca="1">_xlfn.LET(
  _xlpm.ppp, H4,
  _xlpm.raw_min, CEILING(1000000 * _xlpm.ppp, IF(_xlpm.ppp &gt; 1000, 10000, 1000)),
  _xlpm.country, A4,
  _xlpm.symbol, F4,
  _xlpm.pos, C4,
  _xlpm.t_sep, _xlfn.SWITCH(D4, "Space", " ", "Comma", ",", "Dot", ".", "Apostrophe", "'"),
  _xlpm.d_sep, E4,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1.000.000 €+</v>
      </c>
    </row>
    <row r="5" spans="1:41" x14ac:dyDescent="0.45">
      <c r="A5" t="s">
        <v>27</v>
      </c>
      <c r="B5" s="1" t="s">
        <v>414</v>
      </c>
      <c r="C5" t="s">
        <v>18</v>
      </c>
      <c r="D5" t="s">
        <v>748</v>
      </c>
      <c r="E5" t="s">
        <v>750</v>
      </c>
      <c r="F5" t="s">
        <v>29</v>
      </c>
      <c r="G5" s="56">
        <v>2.4809999999999999</v>
      </c>
      <c r="H5" s="8">
        <v>2</v>
      </c>
      <c r="I5" s="9" t="str">
        <f t="shared" si="0"/>
        <v>R$0</v>
      </c>
      <c r="J5" s="3" t="str" cm="1">
        <f t="array" aca="1" ref="J5" ca="1">_xlfn.LET(
    _xlpm.pos, C5,
    _xlpm.symbol, F5,
    _xlpm.ppp, H5,
    _xlpm.raw, $J$1,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R$2</v>
      </c>
      <c r="K5" s="3" t="str" cm="1">
        <f t="array" aca="1" ref="K5" ca="1">_xlfn.LET(
    _xlpm.pos, C5,
    _xlpm.symbol, F5,
    _xlpm.ppp, H5,
    _xlpm.raw, $K$1,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R$6</v>
      </c>
      <c r="L5" s="3" t="str" cm="1">
        <f t="array" aca="1" ref="L5" ca="1">_xlfn.LET(
    _xlpm.pos, C5,
    _xlpm.symbol, F5,
    _xlpm.ppp, H5,
    _xlpm.raw, $L$1,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R$10</v>
      </c>
      <c r="M5" s="28" t="str" cm="1">
        <f t="array" aca="1" ref="M5" ca="1">_xlfn.LET(
    _xlpm.pos, C5,
    _xlpm.symbol, F5,
    _xlpm.ppp, H5,
    _xlpm.raw, $M$1,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R$15</v>
      </c>
      <c r="N5" s="3" t="str" cm="1">
        <f t="array" aca="1" ref="N5" ca="1">_xlfn.LET(
    _xlpm.pos, C5,
    _xlpm.symbol, F5,
    _xlpm.ppp, H5,
    _xlpm.raw, $N$1,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R$20</v>
      </c>
      <c r="O5" s="3" t="str" cm="1">
        <f t="array" aca="1" ref="O5" ca="1">_xlfn.LET(
    _xlpm.pos, C5,
    _xlpm.symbol, F5,
    _xlpm.ppp, H5,
    _xlpm.raw, $O$1,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R$25</v>
      </c>
      <c r="P5" s="3" t="str" cm="1">
        <f t="array" aca="1" ref="P5" ca="1">_xlfn.LET(
    _xlpm.pos, C5,
    _xlpm.symbol, F5,
    _xlpm.ppp, H5,
    _xlpm.raw, $P$1,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R$30</v>
      </c>
      <c r="Q5" s="28" t="str" cm="1">
        <f t="array" aca="1" ref="Q5" ca="1">_xlfn.LET(
    _xlpm.pos, C5,
    _xlpm.symbol, F5,
    _xlpm.ppp, H5,
    _xlpm.raw, $Q$1,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R$35</v>
      </c>
      <c r="R5" s="3" t="str" cm="1">
        <f t="array" aca="1" ref="R5" ca="1">_xlfn.LET(
    _xlpm.pos, C5,
    _xlpm.symbol, F5,
    _xlpm.ppp, H5,
    _xlpm.raw, $R$1,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R$50</v>
      </c>
      <c r="S5" s="3" t="str" cm="1">
        <f t="array" aca="1" ref="S5" ca="1">_xlfn.LET(
    _xlpm.pos, C5,
    _xlpm.symbol, F5,
    _xlpm.ppp, H5,
    _xlpm.raw, $S$1,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R$60</v>
      </c>
      <c r="T5" s="3" t="str" cm="1">
        <f t="array" aca="1" ref="T5" ca="1">_xlfn.LET(
    _xlpm.pos, C5,
    _xlpm.symbol, F5,
    _xlpm.ppp, H5,
    _xlpm.raw, $T$1,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R$200</v>
      </c>
      <c r="U5" s="3" t="str" cm="1">
        <f t="array" aca="1" ref="U5" ca="1">_xlfn.LET(
    _xlpm.pos, C5,
    _xlpm.symbol, F5,
    _xlpm.ppp, H5,
    _xlpm.raw, $U$1,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R$400</v>
      </c>
      <c r="V5" s="3" t="str" cm="1">
        <f t="array" aca="1" ref="V5" ca="1">_xlfn.LET(
_xlpm.pos,C5,
_xlpm.symbol,F5,
_xlpm.ppp,H5,
_xlpm.raw,$V$1,
_xlpm.value,_xlpm.raw*_xlpm.ppp,
_xlpm.country,A5,
_xlpm.use_indian_format,OR(_xlpm.country="India",_xlpm.country="Pakistan"),
_xlpm.t_sep,_xlfn.SWITCH(D5,"Space"," ","Comma",",","Dot",".","Apostrophe","'"),
_xlpm.d_sep,E5,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R$600</v>
      </c>
      <c r="W5" s="3" t="str" cm="1">
        <f t="array" aca="1" ref="W5" ca="1">_xlfn.LET(
    _xlpm.pos, C5,
    _xlpm.symbol, F5,
    _xlpm.ppp, H5,
    _xlpm.raw, $W$1,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R$800</v>
      </c>
      <c r="X5" s="3" t="str" cm="1">
        <f t="array" aca="1" ref="X5" ca="1">_xlfn.LET(
    _xlpm.pos, C5,
    _xlpm.symbol, F5,
    _xlpm.ppp, H5,
    _xlpm.raw, $X$1,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R$1 200</v>
      </c>
      <c r="Y5" s="3" t="str" cm="1">
        <f t="array" aca="1" ref="Y5" ca="1">_xlfn.LET(
    _xlpm.pos, C5,
    _xlpm.symbol, F5,
    _xlpm.ppp, H5,
    _xlpm.raw, $Y$1,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R$1 400</v>
      </c>
      <c r="Z5" s="3" t="str" cm="1">
        <f t="array" aca="1" ref="Z5" ca="1">_xlfn.LET(
    _xlpm.pos, C5,
    _xlpm.symbol, F5,
    _xlpm.ppp, H5,
    _xlpm.raw, $Z$1,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R$1 600</v>
      </c>
      <c r="AA5" s="3" t="str" cm="1">
        <f t="array" aca="1" ref="AA5" ca="1">_xlfn.LET(
    _xlpm.pos, C5,
    _xlpm.symbol, F5,
    _xlpm.ppp, H5,
    _xlpm.raw, $AA$1,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R$1 800</v>
      </c>
      <c r="AB5" s="3" t="str" cm="1">
        <f t="array" aca="1" ref="AB5" ca="1">_xlfn.LET(
    _xlpm.pos, C5,
    _xlpm.symbol, F5,
    _xlpm.ppp, H5,
    _xlpm.raw, $AB$1,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R$2 000</v>
      </c>
      <c r="AC5" s="3" t="str" cm="1">
        <f t="array" aca="1" ref="AC5" ca="1">_xlfn.LET(
    _xlpm.pos, C5,
    _xlpm.symbol, F5,
    _xlpm.ppp, H5,
    _xlpm.raw, $AC$1,
    _xlpm.value, _xlpm.raw * _xlpm.ppp,
    _xlpm.country, A5,
    _xlpm.use_indian_format, OR(_xlpm.country="India", _xlpm.country="Pakistan"),
    _xlpm.t_sep, _xlfn.SWITCH(D5, "Space", " ", "Comma", ",", "Dot", ".", "Apostrophe", "'"),
    _xlpm.d_sep, E5,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R$2 200</v>
      </c>
      <c r="AD5" s="3" t="str" cm="1">
        <f t="array" aca="1" ref="AD5" ca="1">_xlfn.LET(
  _xlpm.ppp, H5,
  _xlpm.raw_min, 0,
  _xlpm.raw_max, CEILING(H5 * 999 + 1, IF(H5 &gt; 1000, 10000, 1000)) - 1,
  _xlpm.country, A5,
  _xlpm.symbol, F5,
  _xlpm.pos, C5,
  _xlpm.t_sep, _xlfn.SWITCH(D5, "Space", " ", "Comma", ",", "Dot", ".", "Apostrophe", "'"),
  _xlpm.d_sep, E5,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R$0 - R$1 999</v>
      </c>
      <c r="AE5" s="3" t="str" cm="1">
        <f t="array" aca="1" ref="AE5" ca="1">_xlfn.LET(
  _xlpm.ppp, H5,
  _xlpm.raw_min, CEILING(1000 * _xlpm.ppp, IF(_xlpm.ppp &gt; 1000, 10000, 1000)),
  _xlpm.raw_max, CEILING(4999 * _xlpm.ppp + 1, IF(_xlpm.ppp &gt; 1000, 10000, 1000)) - 1,
  _xlpm.country, A5,
  _xlpm.symbol, F5,
  _xlpm.pos, C5,
  _xlpm.t_sep, _xlfn.SWITCH(D5, "Space", " ", "Comma", ",", "Dot", ".", "Apostrophe", "'"),
  _xlpm.d_sep, E5,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R$2 000 - R$9 999</v>
      </c>
      <c r="AF5" s="3" t="str" cm="1">
        <f t="array" aca="1" ref="AF5" ca="1">_xlfn.LET(
  _xlpm.ppp, H5,
  _xlpm.raw_min, CEILING(5000 * _xlpm.ppp, IF(_xlpm.ppp &gt; 1000, 10000, 1000)),
  _xlpm.raw_max, CEILING(14999 * _xlpm.ppp + 1, IF(_xlpm.ppp &gt; 1000, 10000, 1000)) - 1,
  _xlpm.country, A5,
  _xlpm.symbol, F5,
  _xlpm.pos, C5,
  _xlpm.t_sep, _xlfn.SWITCH(D5, "Space", " ", "Comma", ",", "Dot", ".", "Apostrophe", "'"),
  _xlpm.d_sep, E5,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R$10 000 - R$29 999</v>
      </c>
      <c r="AG5" s="3" t="str" cm="1">
        <f t="array" aca="1" ref="AG5" ca="1">_xlfn.LET(
  _xlpm.ppp, H5,
  _xlpm.raw_min, CEILING(15000 * _xlpm.ppp, IF(_xlpm.ppp &gt; 1000, 10000, 1000)),
  _xlpm.raw_max, CEILING(24999 * _xlpm.ppp + 1, IF(_xlpm.ppp &gt; 1000, 10000, 1000)) - 1,
  _xlpm.country, A5,
  _xlpm.symbol, F5,
  _xlpm.pos, C5,
  _xlpm.t_sep, _xlfn.SWITCH(D5, "Space", " ", "Comma", ",", "Dot", ".", "Apostrophe", "'"),
  _xlpm.d_sep, E5,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R$30 000 - R$49 999</v>
      </c>
      <c r="AH5" s="3" t="str" cm="1">
        <f t="array" aca="1" ref="AH5" ca="1">_xlfn.LET(
  _xlpm.ppp, H5,
  _xlpm.raw_min, CEILING(25000 * _xlpm.ppp, IF(_xlpm.ppp &gt; 1000, 10000, 1000)),
  _xlpm.raw_max, CEILING(34999 * _xlpm.ppp + 1, IF(_xlpm.ppp &gt; 1000, 10000, 1000)) - 1,
  _xlpm.country, A5,
  _xlpm.symbol, F5,
  _xlpm.pos, C5,
  _xlpm.t_sep, _xlfn.SWITCH(D5, "Space", " ", "Comma", ",", "Dot", ".", "Apostrophe", "'"),
  _xlpm.d_sep, E5,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R$50 000 - R$69 999</v>
      </c>
      <c r="AI5" s="3" t="str" cm="1">
        <f t="array" aca="1" ref="AI5" ca="1">_xlfn.LET(
  _xlpm.ppp, H5,
  _xlpm.raw_min, CEILING(35000 * _xlpm.ppp, IF(_xlpm.ppp &gt; 1000, 10000, 1000)),
  _xlpm.raw_max, CEILING(49999 * _xlpm.ppp + 1, IF(_xlpm.ppp &gt; 1000, 10000, 1000)) - 1,
  _xlpm.country, A5,
  _xlpm.symbol, F5,
  _xlpm.pos, C5,
  _xlpm.t_sep, _xlfn.SWITCH(D5, "Space", " ", "Comma", ",", "Dot", ".", "Apostrophe", "'"),
  _xlpm.d_sep, E5,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R$70 000 - R$99 999</v>
      </c>
      <c r="AJ5" s="3" t="str" cm="1">
        <f t="array" aca="1" ref="AJ5" ca="1">_xlfn.LET(
  _xlpm.ppp, H5,
  _xlpm.raw_min, CEILING(50000 * _xlpm.ppp, IF(_xlpm.ppp &gt; 1000, 10000, 1000)),
  _xlpm.raw_max, CEILING(74999 * _xlpm.ppp + 1, IF(_xlpm.ppp &gt; 1000, 10000, 1000)) - 1,
  _xlpm.country, A5,
  _xlpm.symbol, F5,
  _xlpm.pos, C5,
  _xlpm.t_sep, _xlfn.SWITCH(D5, "Space", " ", "Comma", ",", "Dot", ".", "Apostrophe", "'"),
  _xlpm.d_sep, E5,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R$100 000 - R$149 999</v>
      </c>
      <c r="AK5" s="3" t="str" cm="1">
        <f t="array" aca="1" ref="AK5" ca="1">_xlfn.LET(
  _xlpm.ppp, H5,
  _xlpm.raw_min, CEILING(75000 * _xlpm.ppp, IF(_xlpm.ppp &gt; 1000, 10000, 1000)),
  _xlpm.raw_max, CEILING(99999 * _xlpm.ppp + 1, IF(_xlpm.ppp &gt; 1000, 10000, 1000)) - 1,
  _xlpm.country, A5,
  _xlpm.symbol, F5,
  _xlpm.pos, C5,
  _xlpm.t_sep, _xlfn.SWITCH(D5, "Space", " ", "Comma", ",", "Dot", ".", "Apostrophe", "'"),
  _xlpm.d_sep, E5,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R$150 000 - R$199 999</v>
      </c>
      <c r="AL5" s="3" t="str" cm="1">
        <f t="array" aca="1" ref="AL5" ca="1">_xlfn.LET(
  _xlpm.ppp, H5,
  _xlpm.raw_min, CEILING(100000 * _xlpm.ppp, IF(_xlpm.ppp &gt; 1000, 10000, 1000)),
  _xlpm.raw_max, CEILING(149999 * _xlpm.ppp + 1, IF(_xlpm.ppp &gt; 1000, 10000, 1000)) - 1,
  _xlpm.country, A5,
  _xlpm.symbol, F5,
  _xlpm.pos, C5,
  _xlpm.t_sep, _xlfn.SWITCH(D5, "Space", " ", "Comma", ",", "Dot", ".", "Apostrophe", "'"),
  _xlpm.d_sep, E5,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R$200 000 - R$299 999</v>
      </c>
      <c r="AM5" s="3" t="str" cm="1">
        <f t="array" aca="1" ref="AM5" ca="1">_xlfn.LET(
  _xlpm.ppp, H5,
  _xlpm.raw_min, CEILING(150000 * _xlpm.ppp, IF(_xlpm.ppp &gt; 1000, 10000, 1000)),
  _xlpm.raw_max, CEILING(199999 * _xlpm.ppp + 1, IF(_xlpm.ppp &gt; 1000, 10000, 1000)) - 1,
  _xlpm.country, A5,
  _xlpm.symbol, F5,
  _xlpm.pos, C5,
  _xlpm.t_sep, _xlfn.SWITCH(D5, "Space", " ", "Comma", ",", "Dot", ".", "Apostrophe", "'"),
  _xlpm.d_sep, E5,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R$300 000 - R$399 999</v>
      </c>
      <c r="AN5" s="3" t="str" cm="1">
        <f t="array" aca="1" ref="AN5" ca="1">_xlfn.LET(
  _xlpm.ppp, H5,
  _xlpm.raw_min, CEILING(200000 * _xlpm.ppp, IF(_xlpm.ppp &gt; 1000, 10000, 1000)),
  _xlpm.raw_max, CEILING(999999 * _xlpm.ppp + 1, IF(_xlpm.ppp &gt; 1000, 10000, 1000)) - 1,
  _xlpm.country, A5,
  _xlpm.symbol, F5,
  _xlpm.pos, C5,
  _xlpm.t_sep, _xlfn.SWITCH(D5, "Space", " ", "Comma", ",", "Dot", ".", "Apostrophe", "'"),
  _xlpm.d_sep, E5,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R$400 000 - R$1 999 999</v>
      </c>
      <c r="AO5" s="3" t="str" cm="1">
        <f t="array" aca="1" ref="AO5" ca="1">_xlfn.LET(
  _xlpm.ppp, H5,
  _xlpm.raw_min, CEILING(1000000 * _xlpm.ppp, IF(_xlpm.ppp &gt; 1000, 10000, 1000)),
  _xlpm.country, A5,
  _xlpm.symbol, F5,
  _xlpm.pos, C5,
  _xlpm.t_sep, _xlfn.SWITCH(D5, "Space", " ", "Comma", ",", "Dot", ".", "Apostrophe", "'"),
  _xlpm.d_sep, E5,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R$2 000 000+</v>
      </c>
    </row>
    <row r="6" spans="1:41" x14ac:dyDescent="0.45">
      <c r="A6" t="s">
        <v>30</v>
      </c>
      <c r="B6" s="1" t="s">
        <v>21</v>
      </c>
      <c r="C6" t="s">
        <v>18</v>
      </c>
      <c r="D6" t="s">
        <v>748</v>
      </c>
      <c r="E6" t="s">
        <v>751</v>
      </c>
      <c r="F6" t="s">
        <v>31</v>
      </c>
      <c r="G6" s="56">
        <v>1.17</v>
      </c>
      <c r="H6" s="8">
        <v>1</v>
      </c>
      <c r="I6" s="9" t="str">
        <f t="shared" si="0"/>
        <v>CA$0</v>
      </c>
      <c r="J6" s="3" t="str" cm="1">
        <f t="array" aca="1" ref="J6" ca="1">_xlfn.LET(
    _xlpm.pos, C6,
    _xlpm.symbol, F6,
    _xlpm.ppp, H6,
    _xlpm.raw, $J$1,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CA$1</v>
      </c>
      <c r="K6" s="3" t="str" cm="1">
        <f t="array" aca="1" ref="K6" ca="1">_xlfn.LET(
    _xlpm.pos, C6,
    _xlpm.symbol, F6,
    _xlpm.ppp, H6,
    _xlpm.raw, $K$1,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CA$3</v>
      </c>
      <c r="L6" s="3" t="str" cm="1">
        <f t="array" aca="1" ref="L6" ca="1">_xlfn.LET(
    _xlpm.pos, C6,
    _xlpm.symbol, F6,
    _xlpm.ppp, H6,
    _xlpm.raw, $L$1,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CA$5</v>
      </c>
      <c r="M6" s="28" t="str" cm="1">
        <f t="array" aca="1" ref="M6" ca="1">_xlfn.LET(
    _xlpm.pos, C6,
    _xlpm.symbol, F6,
    _xlpm.ppp, H6,
    _xlpm.raw, $M$1,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CA$7.5</v>
      </c>
      <c r="N6" s="3" t="str" cm="1">
        <f t="array" aca="1" ref="N6" ca="1">_xlfn.LET(
    _xlpm.pos, C6,
    _xlpm.symbol, F6,
    _xlpm.ppp, H6,
    _xlpm.raw, $N$1,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CA$10</v>
      </c>
      <c r="O6" s="3" t="str" cm="1">
        <f t="array" aca="1" ref="O6" ca="1">_xlfn.LET(
    _xlpm.pos, C6,
    _xlpm.symbol, F6,
    _xlpm.ppp, H6,
    _xlpm.raw, $O$1,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CA$12.5</v>
      </c>
      <c r="P6" s="3" t="str" cm="1">
        <f t="array" aca="1" ref="P6" ca="1">_xlfn.LET(
    _xlpm.pos, C6,
    _xlpm.symbol, F6,
    _xlpm.ppp, H6,
    _xlpm.raw, $P$1,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CA$15</v>
      </c>
      <c r="Q6" s="28" t="str" cm="1">
        <f t="array" aca="1" ref="Q6" ca="1">_xlfn.LET(
    _xlpm.pos, C6,
    _xlpm.symbol, F6,
    _xlpm.ppp, H6,
    _xlpm.raw, $Q$1,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CA$17.5</v>
      </c>
      <c r="R6" s="3" t="str" cm="1">
        <f t="array" aca="1" ref="R6" ca="1">_xlfn.LET(
    _xlpm.pos, C6,
    _xlpm.symbol, F6,
    _xlpm.ppp, H6,
    _xlpm.raw, $R$1,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CA$25</v>
      </c>
      <c r="S6" s="3" t="str" cm="1">
        <f t="array" aca="1" ref="S6" ca="1">_xlfn.LET(
    _xlpm.pos, C6,
    _xlpm.symbol, F6,
    _xlpm.ppp, H6,
    _xlpm.raw, $S$1,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CA$30</v>
      </c>
      <c r="T6" s="3" t="str" cm="1">
        <f t="array" aca="1" ref="T6" ca="1">_xlfn.LET(
    _xlpm.pos, C6,
    _xlpm.symbol, F6,
    _xlpm.ppp, H6,
    _xlpm.raw, $T$1,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CA$100</v>
      </c>
      <c r="U6" s="3" t="str" cm="1">
        <f t="array" aca="1" ref="U6" ca="1">_xlfn.LET(
    _xlpm.pos, C6,
    _xlpm.symbol, F6,
    _xlpm.ppp, H6,
    _xlpm.raw, $U$1,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CA$200</v>
      </c>
      <c r="V6" s="3" t="str" cm="1">
        <f t="array" aca="1" ref="V6" ca="1">_xlfn.LET(
_xlpm.pos,C6,
_xlpm.symbol,F6,
_xlpm.ppp,H6,
_xlpm.raw,$V$1,
_xlpm.value,_xlpm.raw*_xlpm.ppp,
_xlpm.country,A6,
_xlpm.use_indian_format,OR(_xlpm.country="India",_xlpm.country="Pakistan"),
_xlpm.t_sep,_xlfn.SWITCH(D6,"Space"," ","Comma",",","Dot",".","Apostrophe","'"),
_xlpm.d_sep,E6,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CA$300</v>
      </c>
      <c r="W6" s="3" t="str" cm="1">
        <f t="array" aca="1" ref="W6" ca="1">_xlfn.LET(
    _xlpm.pos, C6,
    _xlpm.symbol, F6,
    _xlpm.ppp, H6,
    _xlpm.raw, $W$1,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CA$400</v>
      </c>
      <c r="X6" s="3" t="str" cm="1">
        <f t="array" aca="1" ref="X6" ca="1">_xlfn.LET(
    _xlpm.pos, C6,
    _xlpm.symbol, F6,
    _xlpm.ppp, H6,
    _xlpm.raw, $X$1,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CA$600</v>
      </c>
      <c r="Y6" s="3" t="str" cm="1">
        <f t="array" aca="1" ref="Y6" ca="1">_xlfn.LET(
    _xlpm.pos, C6,
    _xlpm.symbol, F6,
    _xlpm.ppp, H6,
    _xlpm.raw, $Y$1,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CA$700</v>
      </c>
      <c r="Z6" s="3" t="str" cm="1">
        <f t="array" aca="1" ref="Z6" ca="1">_xlfn.LET(
    _xlpm.pos, C6,
    _xlpm.symbol, F6,
    _xlpm.ppp, H6,
    _xlpm.raw, $Z$1,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CA$800</v>
      </c>
      <c r="AA6" s="3" t="str" cm="1">
        <f t="array" aca="1" ref="AA6" ca="1">_xlfn.LET(
    _xlpm.pos, C6,
    _xlpm.symbol, F6,
    _xlpm.ppp, H6,
    _xlpm.raw, $AA$1,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CA$900</v>
      </c>
      <c r="AB6" s="3" t="str" cm="1">
        <f t="array" aca="1" ref="AB6" ca="1">_xlfn.LET(
    _xlpm.pos, C6,
    _xlpm.symbol, F6,
    _xlpm.ppp, H6,
    _xlpm.raw, $AB$1,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CA$1 000</v>
      </c>
      <c r="AC6" s="3" t="str" cm="1">
        <f t="array" aca="1" ref="AC6" ca="1">_xlfn.LET(
    _xlpm.pos, C6,
    _xlpm.symbol, F6,
    _xlpm.ppp, H6,
    _xlpm.raw, $AC$1,
    _xlpm.value, _xlpm.raw * _xlpm.ppp,
    _xlpm.country, A6,
    _xlpm.use_indian_format, OR(_xlpm.country="India", _xlpm.country="Pakistan"),
    _xlpm.t_sep, _xlfn.SWITCH(D6, "Space", " ", "Comma", ",", "Dot", ".", "Apostrophe", "'"),
    _xlpm.d_sep, E6,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CA$1 100</v>
      </c>
      <c r="AD6" s="3" t="str" cm="1">
        <f t="array" aca="1" ref="AD6" ca="1">_xlfn.LET(
  _xlpm.ppp, H6,
  _xlpm.raw_min, 0,
  _xlpm.raw_max, CEILING(H6 * 999 + 1, IF(H6 &gt; 1000, 10000, 1000)) - 1,
  _xlpm.country, A6,
  _xlpm.symbol, F6,
  _xlpm.pos, C6,
  _xlpm.t_sep, _xlfn.SWITCH(D6, "Space", " ", "Comma", ",", "Dot", ".", "Apostrophe", "'"),
  _xlpm.d_sep, E6,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CA$0 - CA$999</v>
      </c>
      <c r="AE6" s="3" t="str" cm="1">
        <f t="array" aca="1" ref="AE6" ca="1">_xlfn.LET(
  _xlpm.ppp, H6,
  _xlpm.raw_min, CEILING(1000 * _xlpm.ppp, IF(_xlpm.ppp &gt; 1000, 10000, 1000)),
  _xlpm.raw_max, CEILING(4999 * _xlpm.ppp + 1, IF(_xlpm.ppp &gt; 1000, 10000, 1000)) - 1,
  _xlpm.country, A6,
  _xlpm.symbol, F6,
  _xlpm.pos, C6,
  _xlpm.t_sep, _xlfn.SWITCH(D6, "Space", " ", "Comma", ",", "Dot", ".", "Apostrophe", "'"),
  _xlpm.d_sep, E6,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CA$1 000 - CA$4 999</v>
      </c>
      <c r="AF6" s="3" t="str" cm="1">
        <f t="array" aca="1" ref="AF6" ca="1">_xlfn.LET(
  _xlpm.ppp, H6,
  _xlpm.raw_min, CEILING(5000 * _xlpm.ppp, IF(_xlpm.ppp &gt; 1000, 10000, 1000)),
  _xlpm.raw_max, CEILING(14999 * _xlpm.ppp + 1, IF(_xlpm.ppp &gt; 1000, 10000, 1000)) - 1,
  _xlpm.country, A6,
  _xlpm.symbol, F6,
  _xlpm.pos, C6,
  _xlpm.t_sep, _xlfn.SWITCH(D6, "Space", " ", "Comma", ",", "Dot", ".", "Apostrophe", "'"),
  _xlpm.d_sep, E6,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CA$5 000 - CA$14 999</v>
      </c>
      <c r="AG6" s="3" t="str" cm="1">
        <f t="array" aca="1" ref="AG6" ca="1">_xlfn.LET(
  _xlpm.ppp, H6,
  _xlpm.raw_min, CEILING(15000 * _xlpm.ppp, IF(_xlpm.ppp &gt; 1000, 10000, 1000)),
  _xlpm.raw_max, CEILING(24999 * _xlpm.ppp + 1, IF(_xlpm.ppp &gt; 1000, 10000, 1000)) - 1,
  _xlpm.country, A6,
  _xlpm.symbol, F6,
  _xlpm.pos, C6,
  _xlpm.t_sep, _xlfn.SWITCH(D6, "Space", " ", "Comma", ",", "Dot", ".", "Apostrophe", "'"),
  _xlpm.d_sep, E6,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CA$15 000 - CA$24 999</v>
      </c>
      <c r="AH6" s="3" t="str" cm="1">
        <f t="array" aca="1" ref="AH6" ca="1">_xlfn.LET(
  _xlpm.ppp, H6,
  _xlpm.raw_min, CEILING(25000 * _xlpm.ppp, IF(_xlpm.ppp &gt; 1000, 10000, 1000)),
  _xlpm.raw_max, CEILING(34999 * _xlpm.ppp + 1, IF(_xlpm.ppp &gt; 1000, 10000, 1000)) - 1,
  _xlpm.country, A6,
  _xlpm.symbol, F6,
  _xlpm.pos, C6,
  _xlpm.t_sep, _xlfn.SWITCH(D6, "Space", " ", "Comma", ",", "Dot", ".", "Apostrophe", "'"),
  _xlpm.d_sep, E6,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CA$25 000 - CA$34 999</v>
      </c>
      <c r="AI6" s="3" t="str" cm="1">
        <f t="array" aca="1" ref="AI6" ca="1">_xlfn.LET(
  _xlpm.ppp, H6,
  _xlpm.raw_min, CEILING(35000 * _xlpm.ppp, IF(_xlpm.ppp &gt; 1000, 10000, 1000)),
  _xlpm.raw_max, CEILING(49999 * _xlpm.ppp + 1, IF(_xlpm.ppp &gt; 1000, 10000, 1000)) - 1,
  _xlpm.country, A6,
  _xlpm.symbol, F6,
  _xlpm.pos, C6,
  _xlpm.t_sep, _xlfn.SWITCH(D6, "Space", " ", "Comma", ",", "Dot", ".", "Apostrophe", "'"),
  _xlpm.d_sep, E6,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CA$35 000 - CA$49 999</v>
      </c>
      <c r="AJ6" s="3" t="str" cm="1">
        <f t="array" aca="1" ref="AJ6" ca="1">_xlfn.LET(
  _xlpm.ppp, H6,
  _xlpm.raw_min, CEILING(50000 * _xlpm.ppp, IF(_xlpm.ppp &gt; 1000, 10000, 1000)),
  _xlpm.raw_max, CEILING(74999 * _xlpm.ppp + 1, IF(_xlpm.ppp &gt; 1000, 10000, 1000)) - 1,
  _xlpm.country, A6,
  _xlpm.symbol, F6,
  _xlpm.pos, C6,
  _xlpm.t_sep, _xlfn.SWITCH(D6, "Space", " ", "Comma", ",", "Dot", ".", "Apostrophe", "'"),
  _xlpm.d_sep, E6,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CA$50 000 - CA$74 999</v>
      </c>
      <c r="AK6" s="3" t="str" cm="1">
        <f t="array" aca="1" ref="AK6" ca="1">_xlfn.LET(
  _xlpm.ppp, H6,
  _xlpm.raw_min, CEILING(75000 * _xlpm.ppp, IF(_xlpm.ppp &gt; 1000, 10000, 1000)),
  _xlpm.raw_max, CEILING(99999 * _xlpm.ppp + 1, IF(_xlpm.ppp &gt; 1000, 10000, 1000)) - 1,
  _xlpm.country, A6,
  _xlpm.symbol, F6,
  _xlpm.pos, C6,
  _xlpm.t_sep, _xlfn.SWITCH(D6, "Space", " ", "Comma", ",", "Dot", ".", "Apostrophe", "'"),
  _xlpm.d_sep, E6,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CA$75 000 - CA$99 999</v>
      </c>
      <c r="AL6" s="3" t="str" cm="1">
        <f t="array" aca="1" ref="AL6" ca="1">_xlfn.LET(
  _xlpm.ppp, H6,
  _xlpm.raw_min, CEILING(100000 * _xlpm.ppp, IF(_xlpm.ppp &gt; 1000, 10000, 1000)),
  _xlpm.raw_max, CEILING(149999 * _xlpm.ppp + 1, IF(_xlpm.ppp &gt; 1000, 10000, 1000)) - 1,
  _xlpm.country, A6,
  _xlpm.symbol, F6,
  _xlpm.pos, C6,
  _xlpm.t_sep, _xlfn.SWITCH(D6, "Space", " ", "Comma", ",", "Dot", ".", "Apostrophe", "'"),
  _xlpm.d_sep, E6,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CA$100 000 - CA$149 999</v>
      </c>
      <c r="AM6" s="3" t="str" cm="1">
        <f t="array" aca="1" ref="AM6" ca="1">_xlfn.LET(
  _xlpm.ppp, H6,
  _xlpm.raw_min, CEILING(150000 * _xlpm.ppp, IF(_xlpm.ppp &gt; 1000, 10000, 1000)),
  _xlpm.raw_max, CEILING(199999 * _xlpm.ppp + 1, IF(_xlpm.ppp &gt; 1000, 10000, 1000)) - 1,
  _xlpm.country, A6,
  _xlpm.symbol, F6,
  _xlpm.pos, C6,
  _xlpm.t_sep, _xlfn.SWITCH(D6, "Space", " ", "Comma", ",", "Dot", ".", "Apostrophe", "'"),
  _xlpm.d_sep, E6,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CA$150 000 - CA$199 999</v>
      </c>
      <c r="AN6" s="3" t="str" cm="1">
        <f t="array" aca="1" ref="AN6" ca="1">_xlfn.LET(
  _xlpm.ppp, H6,
  _xlpm.raw_min, CEILING(200000 * _xlpm.ppp, IF(_xlpm.ppp &gt; 1000, 10000, 1000)),
  _xlpm.raw_max, CEILING(999999 * _xlpm.ppp + 1, IF(_xlpm.ppp &gt; 1000, 10000, 1000)) - 1,
  _xlpm.country, A6,
  _xlpm.symbol, F6,
  _xlpm.pos, C6,
  _xlpm.t_sep, _xlfn.SWITCH(D6, "Space", " ", "Comma", ",", "Dot", ".", "Apostrophe", "'"),
  _xlpm.d_sep, E6,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CA$200 000 - CA$999 999</v>
      </c>
      <c r="AO6" s="3" t="str" cm="1">
        <f t="array" aca="1" ref="AO6" ca="1">_xlfn.LET(
  _xlpm.ppp, H6,
  _xlpm.raw_min, CEILING(1000000 * _xlpm.ppp, IF(_xlpm.ppp &gt; 1000, 10000, 1000)),
  _xlpm.country, A6,
  _xlpm.symbol, F6,
  _xlpm.pos, C6,
  _xlpm.t_sep, _xlfn.SWITCH(D6, "Space", " ", "Comma", ",", "Dot", ".", "Apostrophe", "'"),
  _xlpm.d_sep, E6,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CA$1 000 000+</v>
      </c>
    </row>
    <row r="7" spans="1:41" x14ac:dyDescent="0.45">
      <c r="A7" t="s">
        <v>399</v>
      </c>
      <c r="B7" s="1" t="s">
        <v>17</v>
      </c>
      <c r="C7" t="s">
        <v>18</v>
      </c>
      <c r="D7" t="s">
        <v>747</v>
      </c>
      <c r="E7" t="s">
        <v>750</v>
      </c>
      <c r="F7" s="21" t="s">
        <v>400</v>
      </c>
      <c r="G7" s="56">
        <v>459.60399999999998</v>
      </c>
      <c r="H7" s="8">
        <v>450</v>
      </c>
      <c r="I7" s="9" t="str">
        <f t="shared" si="0"/>
        <v>CLP$0</v>
      </c>
      <c r="J7" s="3" t="str" cm="1">
        <f t="array" aca="1" ref="J7" ca="1">_xlfn.LET(
    _xlpm.pos, C7,
    _xlpm.symbol, F7,
    _xlpm.ppp, H7,
    _xlpm.raw, $J$1,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CLP$450</v>
      </c>
      <c r="K7" s="3" t="str" cm="1">
        <f t="array" aca="1" ref="K7" ca="1">_xlfn.LET(
    _xlpm.pos, C7,
    _xlpm.symbol, F7,
    _xlpm.ppp, H7,
    _xlpm.raw, $K$1,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CLP$1.350</v>
      </c>
      <c r="L7" s="3" t="str" cm="1">
        <f t="array" aca="1" ref="L7" ca="1">_xlfn.LET(
    _xlpm.pos, C7,
    _xlpm.symbol, F7,
    _xlpm.ppp, H7,
    _xlpm.raw, $L$1,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CLP$2.250</v>
      </c>
      <c r="M7" s="28" t="str" cm="1">
        <f t="array" aca="1" ref="M7" ca="1">_xlfn.LET(
    _xlpm.pos, C7,
    _xlpm.symbol, F7,
    _xlpm.ppp, H7,
    _xlpm.raw, $M$1,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CLP$3.375</v>
      </c>
      <c r="N7" s="3" t="str" cm="1">
        <f t="array" aca="1" ref="N7" ca="1">_xlfn.LET(
    _xlpm.pos, C7,
    _xlpm.symbol, F7,
    _xlpm.ppp, H7,
    _xlpm.raw, $N$1,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CLP$4.500</v>
      </c>
      <c r="O7" s="3" t="str" cm="1">
        <f t="array" aca="1" ref="O7" ca="1">_xlfn.LET(
    _xlpm.pos, C7,
    _xlpm.symbol, F7,
    _xlpm.ppp, H7,
    _xlpm.raw, $O$1,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CLP$5.625</v>
      </c>
      <c r="P7" s="3" t="str" cm="1">
        <f t="array" aca="1" ref="P7" ca="1">_xlfn.LET(
    _xlpm.pos, C7,
    _xlpm.symbol, F7,
    _xlpm.ppp, H7,
    _xlpm.raw, $P$1,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CLP$6.750</v>
      </c>
      <c r="Q7" s="28" t="str" cm="1">
        <f t="array" aca="1" ref="Q7" ca="1">_xlfn.LET(
    _xlpm.pos, C7,
    _xlpm.symbol, F7,
    _xlpm.ppp, H7,
    _xlpm.raw, $Q$1,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CLP$7.875</v>
      </c>
      <c r="R7" s="3" t="str" cm="1">
        <f t="array" aca="1" ref="R7" ca="1">_xlfn.LET(
    _xlpm.pos, C7,
    _xlpm.symbol, F7,
    _xlpm.ppp, H7,
    _xlpm.raw, $R$1,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CLP$11.250</v>
      </c>
      <c r="S7" s="3" t="str" cm="1">
        <f t="array" aca="1" ref="S7" ca="1">_xlfn.LET(
    _xlpm.pos, C7,
    _xlpm.symbol, F7,
    _xlpm.ppp, H7,
    _xlpm.raw, $S$1,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CLP$13.500</v>
      </c>
      <c r="T7" s="3" t="str" cm="1">
        <f t="array" aca="1" ref="T7" ca="1">_xlfn.LET(
    _xlpm.pos, C7,
    _xlpm.symbol, F7,
    _xlpm.ppp, H7,
    _xlpm.raw, $T$1,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CLP$45.000</v>
      </c>
      <c r="U7" s="3" t="str" cm="1">
        <f t="array" aca="1" ref="U7" ca="1">_xlfn.LET(
    _xlpm.pos, C7,
    _xlpm.symbol, F7,
    _xlpm.ppp, H7,
    _xlpm.raw, $U$1,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CLP$90.000</v>
      </c>
      <c r="V7" s="3" t="str" cm="1">
        <f t="array" aca="1" ref="V7" ca="1">_xlfn.LET(
_xlpm.pos,C7,
_xlpm.symbol,F7,
_xlpm.ppp,H7,
_xlpm.raw,$V$1,
_xlpm.value,_xlpm.raw*_xlpm.ppp,
_xlpm.country,A7,
_xlpm.use_indian_format,OR(_xlpm.country="India",_xlpm.country="Pakistan"),
_xlpm.t_sep,_xlfn.SWITCH(D7,"Space"," ","Comma",",","Dot",".","Apostrophe","'"),
_xlpm.d_sep,E7,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CLP$135.000</v>
      </c>
      <c r="W7" s="3" t="str" cm="1">
        <f t="array" aca="1" ref="W7" ca="1">_xlfn.LET(
    _xlpm.pos, C7,
    _xlpm.symbol, F7,
    _xlpm.ppp, H7,
    _xlpm.raw, $W$1,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CLP$180.000</v>
      </c>
      <c r="X7" s="3" t="str" cm="1">
        <f t="array" aca="1" ref="X7" ca="1">_xlfn.LET(
    _xlpm.pos, C7,
    _xlpm.symbol, F7,
    _xlpm.ppp, H7,
    _xlpm.raw, $X$1,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CLP$270.000</v>
      </c>
      <c r="Y7" s="3" t="str" cm="1">
        <f t="array" aca="1" ref="Y7" ca="1">_xlfn.LET(
    _xlpm.pos, C7,
    _xlpm.symbol, F7,
    _xlpm.ppp, H7,
    _xlpm.raw, $Y$1,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CLP$315.000</v>
      </c>
      <c r="Z7" s="3" t="str" cm="1">
        <f t="array" aca="1" ref="Z7" ca="1">_xlfn.LET(
    _xlpm.pos, C7,
    _xlpm.symbol, F7,
    _xlpm.ppp, H7,
    _xlpm.raw, $Z$1,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CLP$360.000</v>
      </c>
      <c r="AA7" s="3" t="str" cm="1">
        <f t="array" aca="1" ref="AA7" ca="1">_xlfn.LET(
    _xlpm.pos, C7,
    _xlpm.symbol, F7,
    _xlpm.ppp, H7,
    _xlpm.raw, $AA$1,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CLP$405.000</v>
      </c>
      <c r="AB7" s="3" t="str" cm="1">
        <f t="array" aca="1" ref="AB7" ca="1">_xlfn.LET(
    _xlpm.pos, C7,
    _xlpm.symbol, F7,
    _xlpm.ppp, H7,
    _xlpm.raw, $AB$1,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CLP$450.000</v>
      </c>
      <c r="AC7" s="3" t="str" cm="1">
        <f t="array" aca="1" ref="AC7" ca="1">_xlfn.LET(
    _xlpm.pos, C7,
    _xlpm.symbol, F7,
    _xlpm.ppp, H7,
    _xlpm.raw, $AC$1,
    _xlpm.value, _xlpm.raw * _xlpm.ppp,
    _xlpm.country, A7,
    _xlpm.use_indian_format, OR(_xlpm.country="India", _xlpm.country="Pakistan"),
    _xlpm.t_sep, _xlfn.SWITCH(D7, "Space", " ", "Comma", ",", "Dot", ".", "Apostrophe", "'"),
    _xlpm.d_sep, E7,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CLP$495.000</v>
      </c>
      <c r="AD7" s="3" t="str" cm="1">
        <f t="array" aca="1" ref="AD7" ca="1">_xlfn.LET(
  _xlpm.ppp, H7,
  _xlpm.raw_min, 0,
  _xlpm.raw_max, CEILING(H7 * 999 + 1, IF(H7 &gt; 1000, 10000, 1000)) - 1,
  _xlpm.country, A7,
  _xlpm.symbol, F7,
  _xlpm.pos, C7,
  _xlpm.t_sep, _xlfn.SWITCH(D7, "Space", " ", "Comma", ",", "Dot", ".", "Apostrophe", "'"),
  _xlpm.d_sep, E7,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CLP$0 - CLP$449.999</v>
      </c>
      <c r="AE7" s="3" t="str" cm="1">
        <f t="array" aca="1" ref="AE7" ca="1">_xlfn.LET(
  _xlpm.ppp, H7,
  _xlpm.raw_min, CEILING(1000 * _xlpm.ppp, IF(_xlpm.ppp &gt; 1000, 10000, 1000)),
  _xlpm.raw_max, CEILING(4999 * _xlpm.ppp + 1, IF(_xlpm.ppp &gt; 1000, 10000, 1000)) - 1,
  _xlpm.country, A7,
  _xlpm.symbol, F7,
  _xlpm.pos, C7,
  _xlpm.t_sep, _xlfn.SWITCH(D7, "Space", " ", "Comma", ",", "Dot", ".", "Apostrophe", "'"),
  _xlpm.d_sep, E7,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CLP$450.000 - CLP$2.249.999</v>
      </c>
      <c r="AF7" s="3" t="str" cm="1">
        <f t="array" aca="1" ref="AF7" ca="1">_xlfn.LET(
  _xlpm.ppp, H7,
  _xlpm.raw_min, CEILING(5000 * _xlpm.ppp, IF(_xlpm.ppp &gt; 1000, 10000, 1000)),
  _xlpm.raw_max, CEILING(14999 * _xlpm.ppp + 1, IF(_xlpm.ppp &gt; 1000, 10000, 1000)) - 1,
  _xlpm.country, A7,
  _xlpm.symbol, F7,
  _xlpm.pos, C7,
  _xlpm.t_sep, _xlfn.SWITCH(D7, "Space", " ", "Comma", ",", "Dot", ".", "Apostrophe", "'"),
  _xlpm.d_sep, E7,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CLP$2.250.000 - CLP$6.749.999</v>
      </c>
      <c r="AG7" s="3" t="str" cm="1">
        <f t="array" aca="1" ref="AG7" ca="1">_xlfn.LET(
  _xlpm.ppp, H7,
  _xlpm.raw_min, CEILING(15000 * _xlpm.ppp, IF(_xlpm.ppp &gt; 1000, 10000, 1000)),
  _xlpm.raw_max, CEILING(24999 * _xlpm.ppp + 1, IF(_xlpm.ppp &gt; 1000, 10000, 1000)) - 1,
  _xlpm.country, A7,
  _xlpm.symbol, F7,
  _xlpm.pos, C7,
  _xlpm.t_sep, _xlfn.SWITCH(D7, "Space", " ", "Comma", ",", "Dot", ".", "Apostrophe", "'"),
  _xlpm.d_sep, E7,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CLP$6.750.000 - CLP$11.249.999</v>
      </c>
      <c r="AH7" s="3" t="str" cm="1">
        <f t="array" aca="1" ref="AH7" ca="1">_xlfn.LET(
  _xlpm.ppp, H7,
  _xlpm.raw_min, CEILING(25000 * _xlpm.ppp, IF(_xlpm.ppp &gt; 1000, 10000, 1000)),
  _xlpm.raw_max, CEILING(34999 * _xlpm.ppp + 1, IF(_xlpm.ppp &gt; 1000, 10000, 1000)) - 1,
  _xlpm.country, A7,
  _xlpm.symbol, F7,
  _xlpm.pos, C7,
  _xlpm.t_sep, _xlfn.SWITCH(D7, "Space", " ", "Comma", ",", "Dot", ".", "Apostrophe", "'"),
  _xlpm.d_sep, E7,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CLP$11.250.000 - CLP$15.749.999</v>
      </c>
      <c r="AI7" s="3" t="str" cm="1">
        <f t="array" aca="1" ref="AI7" ca="1">_xlfn.LET(
  _xlpm.ppp, H7,
  _xlpm.raw_min, CEILING(35000 * _xlpm.ppp, IF(_xlpm.ppp &gt; 1000, 10000, 1000)),
  _xlpm.raw_max, CEILING(49999 * _xlpm.ppp + 1, IF(_xlpm.ppp &gt; 1000, 10000, 1000)) - 1,
  _xlpm.country, A7,
  _xlpm.symbol, F7,
  _xlpm.pos, C7,
  _xlpm.t_sep, _xlfn.SWITCH(D7, "Space", " ", "Comma", ",", "Dot", ".", "Apostrophe", "'"),
  _xlpm.d_sep, E7,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CLP$15.750.000 - CLP$22.499.999</v>
      </c>
      <c r="AJ7" s="3" t="str" cm="1">
        <f t="array" aca="1" ref="AJ7" ca="1">_xlfn.LET(
  _xlpm.ppp, H7,
  _xlpm.raw_min, CEILING(50000 * _xlpm.ppp, IF(_xlpm.ppp &gt; 1000, 10000, 1000)),
  _xlpm.raw_max, CEILING(74999 * _xlpm.ppp + 1, IF(_xlpm.ppp &gt; 1000, 10000, 1000)) - 1,
  _xlpm.country, A7,
  _xlpm.symbol, F7,
  _xlpm.pos, C7,
  _xlpm.t_sep, _xlfn.SWITCH(D7, "Space", " ", "Comma", ",", "Dot", ".", "Apostrophe", "'"),
  _xlpm.d_sep, E7,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CLP$22.500.000 - CLP$33.749.999</v>
      </c>
      <c r="AK7" s="3" t="str" cm="1">
        <f t="array" aca="1" ref="AK7" ca="1">_xlfn.LET(
  _xlpm.ppp, H7,
  _xlpm.raw_min, CEILING(75000 * _xlpm.ppp, IF(_xlpm.ppp &gt; 1000, 10000, 1000)),
  _xlpm.raw_max, CEILING(99999 * _xlpm.ppp + 1, IF(_xlpm.ppp &gt; 1000, 10000, 1000)) - 1,
  _xlpm.country, A7,
  _xlpm.symbol, F7,
  _xlpm.pos, C7,
  _xlpm.t_sep, _xlfn.SWITCH(D7, "Space", " ", "Comma", ",", "Dot", ".", "Apostrophe", "'"),
  _xlpm.d_sep, E7,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CLP$33.750.000 - CLP$44.999.999</v>
      </c>
      <c r="AL7" s="3" t="str" cm="1">
        <f t="array" aca="1" ref="AL7" ca="1">_xlfn.LET(
  _xlpm.ppp, H7,
  _xlpm.raw_min, CEILING(100000 * _xlpm.ppp, IF(_xlpm.ppp &gt; 1000, 10000, 1000)),
  _xlpm.raw_max, CEILING(149999 * _xlpm.ppp + 1, IF(_xlpm.ppp &gt; 1000, 10000, 1000)) - 1,
  _xlpm.country, A7,
  _xlpm.symbol, F7,
  _xlpm.pos, C7,
  _xlpm.t_sep, _xlfn.SWITCH(D7, "Space", " ", "Comma", ",", "Dot", ".", "Apostrophe", "'"),
  _xlpm.d_sep, E7,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CLP$45.000.000 - CLP$67.499.999</v>
      </c>
      <c r="AM7" s="3" t="str" cm="1">
        <f t="array" aca="1" ref="AM7" ca="1">_xlfn.LET(
  _xlpm.ppp, H7,
  _xlpm.raw_min, CEILING(150000 * _xlpm.ppp, IF(_xlpm.ppp &gt; 1000, 10000, 1000)),
  _xlpm.raw_max, CEILING(199999 * _xlpm.ppp + 1, IF(_xlpm.ppp &gt; 1000, 10000, 1000)) - 1,
  _xlpm.country, A7,
  _xlpm.symbol, F7,
  _xlpm.pos, C7,
  _xlpm.t_sep, _xlfn.SWITCH(D7, "Space", " ", "Comma", ",", "Dot", ".", "Apostrophe", "'"),
  _xlpm.d_sep, E7,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CLP$67.500.000 - CLP$89.999.999</v>
      </c>
      <c r="AN7" s="3" t="str" cm="1">
        <f t="array" aca="1" ref="AN7" ca="1">_xlfn.LET(
  _xlpm.ppp, H7,
  _xlpm.raw_min, CEILING(200000 * _xlpm.ppp, IF(_xlpm.ppp &gt; 1000, 10000, 1000)),
  _xlpm.raw_max, CEILING(999999 * _xlpm.ppp + 1, IF(_xlpm.ppp &gt; 1000, 10000, 1000)) - 1,
  _xlpm.country, A7,
  _xlpm.symbol, F7,
  _xlpm.pos, C7,
  _xlpm.t_sep, _xlfn.SWITCH(D7, "Space", " ", "Comma", ",", "Dot", ".", "Apostrophe", "'"),
  _xlpm.d_sep, E7,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CLP$90.000.000 - CLP$449.999.999</v>
      </c>
      <c r="AO7" s="3" t="str" cm="1">
        <f t="array" aca="1" ref="AO7" ca="1">_xlfn.LET(
  _xlpm.ppp, H7,
  _xlpm.raw_min, CEILING(1000000 * _xlpm.ppp, IF(_xlpm.ppp &gt; 1000, 10000, 1000)),
  _xlpm.country, A7,
  _xlpm.symbol, F7,
  _xlpm.pos, C7,
  _xlpm.t_sep, _xlfn.SWITCH(D7, "Space", " ", "Comma", ",", "Dot", ".", "Apostrophe", "'"),
  _xlpm.d_sep, E7,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CLP$450.000.000+</v>
      </c>
    </row>
    <row r="8" spans="1:41" x14ac:dyDescent="0.45">
      <c r="A8" t="s">
        <v>32</v>
      </c>
      <c r="B8" s="1" t="s">
        <v>33</v>
      </c>
      <c r="C8" t="s">
        <v>18</v>
      </c>
      <c r="D8" t="s">
        <v>746</v>
      </c>
      <c r="E8" t="s">
        <v>751</v>
      </c>
      <c r="F8" t="s">
        <v>34</v>
      </c>
      <c r="G8" s="56">
        <v>3.536</v>
      </c>
      <c r="H8" s="8">
        <v>5</v>
      </c>
      <c r="I8" s="9" t="str">
        <f t="shared" si="0"/>
        <v>¥0</v>
      </c>
      <c r="J8" s="3" t="str" cm="1">
        <f t="array" aca="1" ref="J8" ca="1">_xlfn.LET(
    _xlpm.pos, C8,
    _xlpm.symbol, F8,
    _xlpm.ppp, H8,
    _xlpm.raw, $J$1,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v>
      </c>
      <c r="K8" s="3" t="str" cm="1">
        <f t="array" aca="1" ref="K8" ca="1">_xlfn.LET(
    _xlpm.pos, C8,
    _xlpm.symbol, F8,
    _xlpm.ppp, H8,
    _xlpm.raw, $K$1,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v>
      </c>
      <c r="L8" s="3" t="str" cm="1">
        <f t="array" aca="1" ref="L8" ca="1">_xlfn.LET(
    _xlpm.pos, C8,
    _xlpm.symbol, F8,
    _xlpm.ppp, H8,
    _xlpm.raw, $L$1,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¥25</v>
      </c>
      <c r="M8" s="28" t="str" cm="1">
        <f t="array" aca="1" ref="M8" ca="1">_xlfn.LET(
    _xlpm.pos, C8,
    _xlpm.symbol, F8,
    _xlpm.ppp, H8,
    _xlpm.raw, $M$1,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¥37.5</v>
      </c>
      <c r="N8" s="3" t="str" cm="1">
        <f t="array" aca="1" ref="N8" ca="1">_xlfn.LET(
    _xlpm.pos, C8,
    _xlpm.symbol, F8,
    _xlpm.ppp, H8,
    _xlpm.raw, $N$1,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¥50</v>
      </c>
      <c r="O8" s="3" t="str" cm="1">
        <f t="array" aca="1" ref="O8" ca="1">_xlfn.LET(
    _xlpm.pos, C8,
    _xlpm.symbol, F8,
    _xlpm.ppp, H8,
    _xlpm.raw, $O$1,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¥62.5</v>
      </c>
      <c r="P8" s="3" t="str" cm="1">
        <f t="array" aca="1" ref="P8" ca="1">_xlfn.LET(
    _xlpm.pos, C8,
    _xlpm.symbol, F8,
    _xlpm.ppp, H8,
    _xlpm.raw, $P$1,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v>
      </c>
      <c r="Q8" s="28" t="str" cm="1">
        <f t="array" aca="1" ref="Q8" ca="1">_xlfn.LET(
    _xlpm.pos, C8,
    _xlpm.symbol, F8,
    _xlpm.ppp, H8,
    _xlpm.raw, $Q$1,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¥87.5</v>
      </c>
      <c r="R8" s="3" t="str" cm="1">
        <f t="array" aca="1" ref="R8" ca="1">_xlfn.LET(
    _xlpm.pos, C8,
    _xlpm.symbol, F8,
    _xlpm.ppp, H8,
    _xlpm.raw, $R$1,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¥125</v>
      </c>
      <c r="S8" s="3" t="str" cm="1">
        <f t="array" aca="1" ref="S8" ca="1">_xlfn.LET(
    _xlpm.pos, C8,
    _xlpm.symbol, F8,
    _xlpm.ppp, H8,
    _xlpm.raw, $S$1,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¥150</v>
      </c>
      <c r="T8" s="3" t="str" cm="1">
        <f t="array" aca="1" ref="T8" ca="1">_xlfn.LET(
    _xlpm.pos, C8,
    _xlpm.symbol, F8,
    _xlpm.ppp, H8,
    _xlpm.raw, $T$1,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¥500</v>
      </c>
      <c r="U8" s="3" t="str" cm="1">
        <f t="array" aca="1" ref="U8" ca="1">_xlfn.LET(
    _xlpm.pos, C8,
    _xlpm.symbol, F8,
    _xlpm.ppp, H8,
    _xlpm.raw, $U$1,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¥1,000</v>
      </c>
      <c r="V8" s="3" t="str" cm="1">
        <f t="array" aca="1" ref="V8" ca="1">_xlfn.LET(
_xlpm.pos,C8,
_xlpm.symbol,F8,
_xlpm.ppp,H8,
_xlpm.raw,$V$1,
_xlpm.value,_xlpm.raw*_xlpm.ppp,
_xlpm.country,A8,
_xlpm.use_indian_format,OR(_xlpm.country="India",_xlpm.country="Pakistan"),
_xlpm.t_sep,_xlfn.SWITCH(D8,"Space"," ","Comma",",","Dot",".","Apostrophe","'"),
_xlpm.d_sep,E8,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¥1,500</v>
      </c>
      <c r="W8" s="3" t="str" cm="1">
        <f t="array" aca="1" ref="W8" ca="1">_xlfn.LET(
    _xlpm.pos, C8,
    _xlpm.symbol, F8,
    _xlpm.ppp, H8,
    _xlpm.raw, $W$1,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¥2,000</v>
      </c>
      <c r="X8" s="3" t="str" cm="1">
        <f t="array" aca="1" ref="X8" ca="1">_xlfn.LET(
    _xlpm.pos, C8,
    _xlpm.symbol, F8,
    _xlpm.ppp, H8,
    _xlpm.raw, $X$1,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¥3,000</v>
      </c>
      <c r="Y8" s="3" t="str" cm="1">
        <f t="array" aca="1" ref="Y8" ca="1">_xlfn.LET(
    _xlpm.pos, C8,
    _xlpm.symbol, F8,
    _xlpm.ppp, H8,
    _xlpm.raw, $Y$1,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¥3,500</v>
      </c>
      <c r="Z8" s="3" t="str" cm="1">
        <f t="array" aca="1" ref="Z8" ca="1">_xlfn.LET(
    _xlpm.pos, C8,
    _xlpm.symbol, F8,
    _xlpm.ppp, H8,
    _xlpm.raw, $Z$1,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¥4,000</v>
      </c>
      <c r="AA8" s="3" t="str" cm="1">
        <f t="array" aca="1" ref="AA8" ca="1">_xlfn.LET(
    _xlpm.pos, C8,
    _xlpm.symbol, F8,
    _xlpm.ppp, H8,
    _xlpm.raw, $AA$1,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¥4,500</v>
      </c>
      <c r="AB8" s="3" t="str" cm="1">
        <f t="array" aca="1" ref="AB8" ca="1">_xlfn.LET(
    _xlpm.pos, C8,
    _xlpm.symbol, F8,
    _xlpm.ppp, H8,
    _xlpm.raw, $AB$1,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¥5,000</v>
      </c>
      <c r="AC8" s="3" t="str" cm="1">
        <f t="array" aca="1" ref="AC8" ca="1">_xlfn.LET(
    _xlpm.pos, C8,
    _xlpm.symbol, F8,
    _xlpm.ppp, H8,
    _xlpm.raw, $AC$1,
    _xlpm.value, _xlpm.raw * _xlpm.ppp,
    _xlpm.country, A8,
    _xlpm.use_indian_format, OR(_xlpm.country="India", _xlpm.country="Pakistan"),
    _xlpm.t_sep, _xlfn.SWITCH(D8, "Space", " ", "Comma", ",", "Dot", ".", "Apostrophe", "'"),
    _xlpm.d_sep, E8,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¥5,500</v>
      </c>
      <c r="AD8" s="3" t="str" cm="1">
        <f t="array" aca="1" ref="AD8" ca="1">_xlfn.LET(
  _xlpm.ppp, H8,
  _xlpm.raw_min, 0,
  _xlpm.raw_max, CEILING(H8 * 999 + 1, IF(H8 &gt; 1000, 10000, 1000)) - 1,
  _xlpm.country, A8,
  _xlpm.symbol, F8,
  _xlpm.pos, C8,
  _xlpm.t_sep, _xlfn.SWITCH(D8, "Space", " ", "Comma", ",", "Dot", ".", "Apostrophe", "'"),
  _xlpm.d_sep, E8,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¥4,999</v>
      </c>
      <c r="AE8" s="3" t="str" cm="1">
        <f t="array" aca="1" ref="AE8" ca="1">_xlfn.LET(
  _xlpm.ppp, H8,
  _xlpm.raw_min, CEILING(1000 * _xlpm.ppp, IF(_xlpm.ppp &gt; 1000, 10000, 1000)),
  _xlpm.raw_max, CEILING(4999 * _xlpm.ppp + 1, IF(_xlpm.ppp &gt; 1000, 10000, 1000)) - 1,
  _xlpm.country, A8,
  _xlpm.symbol, F8,
  _xlpm.pos, C8,
  _xlpm.t_sep, _xlfn.SWITCH(D8, "Space", " ", "Comma", ",", "Dot", ".", "Apostrophe", "'"),
  _xlpm.d_sep, E8,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¥5,000 - ¥24,999</v>
      </c>
      <c r="AF8" s="3" t="str" cm="1">
        <f t="array" aca="1" ref="AF8" ca="1">_xlfn.LET(
  _xlpm.ppp, H8,
  _xlpm.raw_min, CEILING(5000 * _xlpm.ppp, IF(_xlpm.ppp &gt; 1000, 10000, 1000)),
  _xlpm.raw_max, CEILING(14999 * _xlpm.ppp + 1, IF(_xlpm.ppp &gt; 1000, 10000, 1000)) - 1,
  _xlpm.country, A8,
  _xlpm.symbol, F8,
  _xlpm.pos, C8,
  _xlpm.t_sep, _xlfn.SWITCH(D8, "Space", " ", "Comma", ",", "Dot", ".", "Apostrophe", "'"),
  _xlpm.d_sep, E8,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¥25,000 - ¥74,999</v>
      </c>
      <c r="AG8" s="3" t="str" cm="1">
        <f t="array" aca="1" ref="AG8" ca="1">_xlfn.LET(
  _xlpm.ppp, H8,
  _xlpm.raw_min, CEILING(15000 * _xlpm.ppp, IF(_xlpm.ppp &gt; 1000, 10000, 1000)),
  _xlpm.raw_max, CEILING(24999 * _xlpm.ppp + 1, IF(_xlpm.ppp &gt; 1000, 10000, 1000)) - 1,
  _xlpm.country, A8,
  _xlpm.symbol, F8,
  _xlpm.pos, C8,
  _xlpm.t_sep, _xlfn.SWITCH(D8, "Space", " ", "Comma", ",", "Dot", ".", "Apostrophe", "'"),
  _xlpm.d_sep, E8,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¥75,000 - ¥124,999</v>
      </c>
      <c r="AH8" s="3" t="str" cm="1">
        <f t="array" aca="1" ref="AH8" ca="1">_xlfn.LET(
  _xlpm.ppp, H8,
  _xlpm.raw_min, CEILING(25000 * _xlpm.ppp, IF(_xlpm.ppp &gt; 1000, 10000, 1000)),
  _xlpm.raw_max, CEILING(34999 * _xlpm.ppp + 1, IF(_xlpm.ppp &gt; 1000, 10000, 1000)) - 1,
  _xlpm.country, A8,
  _xlpm.symbol, F8,
  _xlpm.pos, C8,
  _xlpm.t_sep, _xlfn.SWITCH(D8, "Space", " ", "Comma", ",", "Dot", ".", "Apostrophe", "'"),
  _xlpm.d_sep, E8,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¥125,000 - ¥174,999</v>
      </c>
      <c r="AI8" s="3" t="str" cm="1">
        <f t="array" aca="1" ref="AI8" ca="1">_xlfn.LET(
  _xlpm.ppp, H8,
  _xlpm.raw_min, CEILING(35000 * _xlpm.ppp, IF(_xlpm.ppp &gt; 1000, 10000, 1000)),
  _xlpm.raw_max, CEILING(49999 * _xlpm.ppp + 1, IF(_xlpm.ppp &gt; 1000, 10000, 1000)) - 1,
  _xlpm.country, A8,
  _xlpm.symbol, F8,
  _xlpm.pos, C8,
  _xlpm.t_sep, _xlfn.SWITCH(D8, "Space", " ", "Comma", ",", "Dot", ".", "Apostrophe", "'"),
  _xlpm.d_sep, E8,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¥175,000 - ¥249,999</v>
      </c>
      <c r="AJ8" s="3" t="str" cm="1">
        <f t="array" aca="1" ref="AJ8" ca="1">_xlfn.LET(
  _xlpm.ppp, H8,
  _xlpm.raw_min, CEILING(50000 * _xlpm.ppp, IF(_xlpm.ppp &gt; 1000, 10000, 1000)),
  _xlpm.raw_max, CEILING(74999 * _xlpm.ppp + 1, IF(_xlpm.ppp &gt; 1000, 10000, 1000)) - 1,
  _xlpm.country, A8,
  _xlpm.symbol, F8,
  _xlpm.pos, C8,
  _xlpm.t_sep, _xlfn.SWITCH(D8, "Space", " ", "Comma", ",", "Dot", ".", "Apostrophe", "'"),
  _xlpm.d_sep, E8,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¥250,000 - ¥374,999</v>
      </c>
      <c r="AK8" s="3" t="str" cm="1">
        <f t="array" aca="1" ref="AK8" ca="1">_xlfn.LET(
  _xlpm.ppp, H8,
  _xlpm.raw_min, CEILING(75000 * _xlpm.ppp, IF(_xlpm.ppp &gt; 1000, 10000, 1000)),
  _xlpm.raw_max, CEILING(99999 * _xlpm.ppp + 1, IF(_xlpm.ppp &gt; 1000, 10000, 1000)) - 1,
  _xlpm.country, A8,
  _xlpm.symbol, F8,
  _xlpm.pos, C8,
  _xlpm.t_sep, _xlfn.SWITCH(D8, "Space", " ", "Comma", ",", "Dot", ".", "Apostrophe", "'"),
  _xlpm.d_sep, E8,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¥375,000 - ¥499,999</v>
      </c>
      <c r="AL8" s="3" t="str" cm="1">
        <f t="array" aca="1" ref="AL8" ca="1">_xlfn.LET(
  _xlpm.ppp, H8,
  _xlpm.raw_min, CEILING(100000 * _xlpm.ppp, IF(_xlpm.ppp &gt; 1000, 10000, 1000)),
  _xlpm.raw_max, CEILING(149999 * _xlpm.ppp + 1, IF(_xlpm.ppp &gt; 1000, 10000, 1000)) - 1,
  _xlpm.country, A8,
  _xlpm.symbol, F8,
  _xlpm.pos, C8,
  _xlpm.t_sep, _xlfn.SWITCH(D8, "Space", " ", "Comma", ",", "Dot", ".", "Apostrophe", "'"),
  _xlpm.d_sep, E8,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¥500,000 - ¥749,999</v>
      </c>
      <c r="AM8" s="3" t="str" cm="1">
        <f t="array" aca="1" ref="AM8" ca="1">_xlfn.LET(
  _xlpm.ppp, H8,
  _xlpm.raw_min, CEILING(150000 * _xlpm.ppp, IF(_xlpm.ppp &gt; 1000, 10000, 1000)),
  _xlpm.raw_max, CEILING(199999 * _xlpm.ppp + 1, IF(_xlpm.ppp &gt; 1000, 10000, 1000)) - 1,
  _xlpm.country, A8,
  _xlpm.symbol, F8,
  _xlpm.pos, C8,
  _xlpm.t_sep, _xlfn.SWITCH(D8, "Space", " ", "Comma", ",", "Dot", ".", "Apostrophe", "'"),
  _xlpm.d_sep, E8,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¥750,000 - ¥999,999</v>
      </c>
      <c r="AN8" s="3" t="str" cm="1">
        <f t="array" aca="1" ref="AN8" ca="1">_xlfn.LET(
  _xlpm.ppp, H8,
  _xlpm.raw_min, CEILING(200000 * _xlpm.ppp, IF(_xlpm.ppp &gt; 1000, 10000, 1000)),
  _xlpm.raw_max, CEILING(999999 * _xlpm.ppp + 1, IF(_xlpm.ppp &gt; 1000, 10000, 1000)) - 1,
  _xlpm.country, A8,
  _xlpm.symbol, F8,
  _xlpm.pos, C8,
  _xlpm.t_sep, _xlfn.SWITCH(D8, "Space", " ", "Comma", ",", "Dot", ".", "Apostrophe", "'"),
  _xlpm.d_sep, E8,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¥1,000,000 - ¥4,999,999</v>
      </c>
      <c r="AO8" s="3" t="str" cm="1">
        <f t="array" aca="1" ref="AO8" ca="1">_xlfn.LET(
  _xlpm.ppp, H8,
  _xlpm.raw_min, CEILING(1000000 * _xlpm.ppp, IF(_xlpm.ppp &gt; 1000, 10000, 1000)),
  _xlpm.country, A8,
  _xlpm.symbol, F8,
  _xlpm.pos, C8,
  _xlpm.t_sep, _xlfn.SWITCH(D8, "Space", " ", "Comma", ",", "Dot", ".", "Apostrophe", "'"),
  _xlpm.d_sep, E8,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¥5,000,000+</v>
      </c>
    </row>
    <row r="9" spans="1:41" x14ac:dyDescent="0.45">
      <c r="A9" t="s">
        <v>35</v>
      </c>
      <c r="B9" s="1" t="s">
        <v>17</v>
      </c>
      <c r="C9" t="s">
        <v>18</v>
      </c>
      <c r="D9" t="s">
        <v>747</v>
      </c>
      <c r="E9" t="s">
        <v>750</v>
      </c>
      <c r="F9" t="s">
        <v>394</v>
      </c>
      <c r="G9" s="56">
        <v>1505.6289999999999</v>
      </c>
      <c r="H9" s="8">
        <v>1500</v>
      </c>
      <c r="I9" s="9" t="str">
        <f t="shared" si="0"/>
        <v>Col$0</v>
      </c>
      <c r="J9" s="3" t="str" cm="1">
        <f t="array" aca="1" ref="J9" ca="1">_xlfn.LET(
    _xlpm.pos, C9,
    _xlpm.symbol, F9,
    _xlpm.ppp, H9,
    _xlpm.raw, $J$1,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Col$1.500</v>
      </c>
      <c r="K9" s="3" t="str" cm="1">
        <f t="array" aca="1" ref="K9" ca="1">_xlfn.LET(
    _xlpm.pos, C9,
    _xlpm.symbol, F9,
    _xlpm.ppp, H9,
    _xlpm.raw, $K$1,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Col$4.500</v>
      </c>
      <c r="L9" s="3" t="str" cm="1">
        <f t="array" aca="1" ref="L9" ca="1">_xlfn.LET(
    _xlpm.pos, C9,
    _xlpm.symbol, F9,
    _xlpm.ppp, H9,
    _xlpm.raw, $L$1,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Col$7.500</v>
      </c>
      <c r="M9" s="28" t="str" cm="1">
        <f t="array" aca="1" ref="M9" ca="1">_xlfn.LET(
    _xlpm.pos, C9,
    _xlpm.symbol, F9,
    _xlpm.ppp, H9,
    _xlpm.raw, $M$1,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Col$11.250</v>
      </c>
      <c r="N9" s="3" t="str" cm="1">
        <f t="array" aca="1" ref="N9" ca="1">_xlfn.LET(
    _xlpm.pos, C9,
    _xlpm.symbol, F9,
    _xlpm.ppp, H9,
    _xlpm.raw, $N$1,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Col$15.000</v>
      </c>
      <c r="O9" s="3" t="str" cm="1">
        <f t="array" aca="1" ref="O9" ca="1">_xlfn.LET(
    _xlpm.pos, C9,
    _xlpm.symbol, F9,
    _xlpm.ppp, H9,
    _xlpm.raw, $O$1,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Col$18.750</v>
      </c>
      <c r="P9" s="3" t="str" cm="1">
        <f t="array" aca="1" ref="P9" ca="1">_xlfn.LET(
    _xlpm.pos, C9,
    _xlpm.symbol, F9,
    _xlpm.ppp, H9,
    _xlpm.raw, $P$1,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Col$22.500</v>
      </c>
      <c r="Q9" s="28" t="str" cm="1">
        <f t="array" aca="1" ref="Q9" ca="1">_xlfn.LET(
    _xlpm.pos, C9,
    _xlpm.symbol, F9,
    _xlpm.ppp, H9,
    _xlpm.raw, $Q$1,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Col$26.250</v>
      </c>
      <c r="R9" s="3" t="str" cm="1">
        <f t="array" aca="1" ref="R9" ca="1">_xlfn.LET(
    _xlpm.pos, C9,
    _xlpm.symbol, F9,
    _xlpm.ppp, H9,
    _xlpm.raw, $R$1,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Col$37.500</v>
      </c>
      <c r="S9" s="3" t="str" cm="1">
        <f t="array" aca="1" ref="S9" ca="1">_xlfn.LET(
    _xlpm.pos, C9,
    _xlpm.symbol, F9,
    _xlpm.ppp, H9,
    _xlpm.raw, $S$1,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Col$45.000</v>
      </c>
      <c r="T9" s="3" t="str" cm="1">
        <f t="array" aca="1" ref="T9" ca="1">_xlfn.LET(
    _xlpm.pos, C9,
    _xlpm.symbol, F9,
    _xlpm.ppp, H9,
    _xlpm.raw, $T$1,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Col$150.000</v>
      </c>
      <c r="U9" s="3" t="str" cm="1">
        <f t="array" aca="1" ref="U9" ca="1">_xlfn.LET(
    _xlpm.pos, C9,
    _xlpm.symbol, F9,
    _xlpm.ppp, H9,
    _xlpm.raw, $U$1,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Col$300.000</v>
      </c>
      <c r="V9" s="3" t="str" cm="1">
        <f t="array" aca="1" ref="V9" ca="1">_xlfn.LET(
_xlpm.pos,C9,
_xlpm.symbol,F9,
_xlpm.ppp,H9,
_xlpm.raw,$V$1,
_xlpm.value,_xlpm.raw*_xlpm.ppp,
_xlpm.country,A9,
_xlpm.use_indian_format,OR(_xlpm.country="India",_xlpm.country="Pakistan"),
_xlpm.t_sep,_xlfn.SWITCH(D9,"Space"," ","Comma",",","Dot",".","Apostrophe","'"),
_xlpm.d_sep,E9,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Col$450.000</v>
      </c>
      <c r="W9" s="3" t="str" cm="1">
        <f t="array" aca="1" ref="W9" ca="1">_xlfn.LET(
    _xlpm.pos, C9,
    _xlpm.symbol, F9,
    _xlpm.ppp, H9,
    _xlpm.raw, $W$1,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Col$600.000</v>
      </c>
      <c r="X9" s="3" t="str" cm="1">
        <f t="array" aca="1" ref="X9" ca="1">_xlfn.LET(
    _xlpm.pos, C9,
    _xlpm.symbol, F9,
    _xlpm.ppp, H9,
    _xlpm.raw, $X$1,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Col$900.000</v>
      </c>
      <c r="Y9" s="3" t="str" cm="1">
        <f t="array" aca="1" ref="Y9" ca="1">_xlfn.LET(
    _xlpm.pos, C9,
    _xlpm.symbol, F9,
    _xlpm.ppp, H9,
    _xlpm.raw, $Y$1,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Col$1.050.000</v>
      </c>
      <c r="Z9" s="3" t="str" cm="1">
        <f t="array" aca="1" ref="Z9" ca="1">_xlfn.LET(
    _xlpm.pos, C9,
    _xlpm.symbol, F9,
    _xlpm.ppp, H9,
    _xlpm.raw, $Z$1,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Col$1.200.000</v>
      </c>
      <c r="AA9" s="3" t="str" cm="1">
        <f t="array" aca="1" ref="AA9" ca="1">_xlfn.LET(
    _xlpm.pos, C9,
    _xlpm.symbol, F9,
    _xlpm.ppp, H9,
    _xlpm.raw, $AA$1,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Col$1.350.000</v>
      </c>
      <c r="AB9" s="3" t="str" cm="1">
        <f t="array" aca="1" ref="AB9" ca="1">_xlfn.LET(
    _xlpm.pos, C9,
    _xlpm.symbol, F9,
    _xlpm.ppp, H9,
    _xlpm.raw, $AB$1,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Col$1.500.000</v>
      </c>
      <c r="AC9" s="3" t="str" cm="1">
        <f t="array" aca="1" ref="AC9" ca="1">_xlfn.LET(
    _xlpm.pos, C9,
    _xlpm.symbol, F9,
    _xlpm.ppp, H9,
    _xlpm.raw, $AC$1,
    _xlpm.value, _xlpm.raw * _xlpm.ppp,
    _xlpm.country, A9,
    _xlpm.use_indian_format, OR(_xlpm.country="India", _xlpm.country="Pakistan"),
    _xlpm.t_sep, _xlfn.SWITCH(D9, "Space", " ", "Comma", ",", "Dot", ".", "Apostrophe", "'"),
    _xlpm.d_sep, E9,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Col$1.650.000</v>
      </c>
      <c r="AD9" s="3" t="str" cm="1">
        <f t="array" aca="1" ref="AD9" ca="1">_xlfn.LET(
  _xlpm.ppp, H9,
  _xlpm.raw_min, 0,
  _xlpm.raw_max, CEILING(H9 * 999 + 1, IF(H9 &gt; 1000, 10000, 1000)) - 1,
  _xlpm.country, A9,
  _xlpm.symbol, F9,
  _xlpm.pos, C9,
  _xlpm.t_sep, _xlfn.SWITCH(D9, "Space", " ", "Comma", ",", "Dot", ".", "Apostrophe", "'"),
  _xlpm.d_sep, E9,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Col$0 - Col$1.499.999</v>
      </c>
      <c r="AE9" s="3" t="str" cm="1">
        <f t="array" aca="1" ref="AE9" ca="1">_xlfn.LET(
  _xlpm.ppp, H9,
  _xlpm.raw_min, CEILING(1000 * _xlpm.ppp, IF(_xlpm.ppp &gt; 1000, 10000, 1000)),
  _xlpm.raw_max, CEILING(4999 * _xlpm.ppp + 1, IF(_xlpm.ppp &gt; 1000, 10000, 1000)) - 1,
  _xlpm.country, A9,
  _xlpm.symbol, F9,
  _xlpm.pos, C9,
  _xlpm.t_sep, _xlfn.SWITCH(D9, "Space", " ", "Comma", ",", "Dot", ".", "Apostrophe", "'"),
  _xlpm.d_sep, E9,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Col$1.500.000 - Col$7.499.999</v>
      </c>
      <c r="AF9" s="3" t="str" cm="1">
        <f t="array" aca="1" ref="AF9" ca="1">_xlfn.LET(
  _xlpm.ppp, H9,
  _xlpm.raw_min, CEILING(5000 * _xlpm.ppp, IF(_xlpm.ppp &gt; 1000, 10000, 1000)),
  _xlpm.raw_max, CEILING(14999 * _xlpm.ppp + 1, IF(_xlpm.ppp &gt; 1000, 10000, 1000)) - 1,
  _xlpm.country, A9,
  _xlpm.symbol, F9,
  _xlpm.pos, C9,
  _xlpm.t_sep, _xlfn.SWITCH(D9, "Space", " ", "Comma", ",", "Dot", ".", "Apostrophe", "'"),
  _xlpm.d_sep, E9,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Col$7.500.000 - Col$22.499.999</v>
      </c>
      <c r="AG9" s="3" t="str" cm="1">
        <f t="array" aca="1" ref="AG9" ca="1">_xlfn.LET(
  _xlpm.ppp, H9,
  _xlpm.raw_min, CEILING(15000 * _xlpm.ppp, IF(_xlpm.ppp &gt; 1000, 10000, 1000)),
  _xlpm.raw_max, CEILING(24999 * _xlpm.ppp + 1, IF(_xlpm.ppp &gt; 1000, 10000, 1000)) - 1,
  _xlpm.country, A9,
  _xlpm.symbol, F9,
  _xlpm.pos, C9,
  _xlpm.t_sep, _xlfn.SWITCH(D9, "Space", " ", "Comma", ",", "Dot", ".", "Apostrophe", "'"),
  _xlpm.d_sep, E9,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Col$22.500.000 - Col$37.499.999</v>
      </c>
      <c r="AH9" s="3" t="str" cm="1">
        <f t="array" aca="1" ref="AH9" ca="1">_xlfn.LET(
  _xlpm.ppp, H9,
  _xlpm.raw_min, CEILING(25000 * _xlpm.ppp, IF(_xlpm.ppp &gt; 1000, 10000, 1000)),
  _xlpm.raw_max, CEILING(34999 * _xlpm.ppp + 1, IF(_xlpm.ppp &gt; 1000, 10000, 1000)) - 1,
  _xlpm.country, A9,
  _xlpm.symbol, F9,
  _xlpm.pos, C9,
  _xlpm.t_sep, _xlfn.SWITCH(D9, "Space", " ", "Comma", ",", "Dot", ".", "Apostrophe", "'"),
  _xlpm.d_sep, E9,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Col$37.500.000 - Col$52.499.999</v>
      </c>
      <c r="AI9" s="3" t="str" cm="1">
        <f t="array" aca="1" ref="AI9" ca="1">_xlfn.LET(
  _xlpm.ppp, H9,
  _xlpm.raw_min, CEILING(35000 * _xlpm.ppp, IF(_xlpm.ppp &gt; 1000, 10000, 1000)),
  _xlpm.raw_max, CEILING(49999 * _xlpm.ppp + 1, IF(_xlpm.ppp &gt; 1000, 10000, 1000)) - 1,
  _xlpm.country, A9,
  _xlpm.symbol, F9,
  _xlpm.pos, C9,
  _xlpm.t_sep, _xlfn.SWITCH(D9, "Space", " ", "Comma", ",", "Dot", ".", "Apostrophe", "'"),
  _xlpm.d_sep, E9,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Col$52.500.000 - Col$74.999.999</v>
      </c>
      <c r="AJ9" s="3" t="str" cm="1">
        <f t="array" aca="1" ref="AJ9" ca="1">_xlfn.LET(
  _xlpm.ppp, H9,
  _xlpm.raw_min, CEILING(50000 * _xlpm.ppp, IF(_xlpm.ppp &gt; 1000, 10000, 1000)),
  _xlpm.raw_max, CEILING(74999 * _xlpm.ppp + 1, IF(_xlpm.ppp &gt; 1000, 10000, 1000)) - 1,
  _xlpm.country, A9,
  _xlpm.symbol, F9,
  _xlpm.pos, C9,
  _xlpm.t_sep, _xlfn.SWITCH(D9, "Space", " ", "Comma", ",", "Dot", ".", "Apostrophe", "'"),
  _xlpm.d_sep, E9,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Col$75.000.000 - Col$112.499.999</v>
      </c>
      <c r="AK9" s="3" t="str" cm="1">
        <f t="array" aca="1" ref="AK9" ca="1">_xlfn.LET(
  _xlpm.ppp, H9,
  _xlpm.raw_min, CEILING(75000 * _xlpm.ppp, IF(_xlpm.ppp &gt; 1000, 10000, 1000)),
  _xlpm.raw_max, CEILING(99999 * _xlpm.ppp + 1, IF(_xlpm.ppp &gt; 1000, 10000, 1000)) - 1,
  _xlpm.country, A9,
  _xlpm.symbol, F9,
  _xlpm.pos, C9,
  _xlpm.t_sep, _xlfn.SWITCH(D9, "Space", " ", "Comma", ",", "Dot", ".", "Apostrophe", "'"),
  _xlpm.d_sep, E9,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Col$112.500.000 - Col$149.999.999</v>
      </c>
      <c r="AL9" s="3" t="str" cm="1">
        <f t="array" aca="1" ref="AL9" ca="1">_xlfn.LET(
  _xlpm.ppp, H9,
  _xlpm.raw_min, CEILING(100000 * _xlpm.ppp, IF(_xlpm.ppp &gt; 1000, 10000, 1000)),
  _xlpm.raw_max, CEILING(149999 * _xlpm.ppp + 1, IF(_xlpm.ppp &gt; 1000, 10000, 1000)) - 1,
  _xlpm.country, A9,
  _xlpm.symbol, F9,
  _xlpm.pos, C9,
  _xlpm.t_sep, _xlfn.SWITCH(D9, "Space", " ", "Comma", ",", "Dot", ".", "Apostrophe", "'"),
  _xlpm.d_sep, E9,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Col$150.000.000 - Col$224.999.999</v>
      </c>
      <c r="AM9" s="3" t="str" cm="1">
        <f t="array" aca="1" ref="AM9" ca="1">_xlfn.LET(
  _xlpm.ppp, H9,
  _xlpm.raw_min, CEILING(150000 * _xlpm.ppp, IF(_xlpm.ppp &gt; 1000, 10000, 1000)),
  _xlpm.raw_max, CEILING(199999 * _xlpm.ppp + 1, IF(_xlpm.ppp &gt; 1000, 10000, 1000)) - 1,
  _xlpm.country, A9,
  _xlpm.symbol, F9,
  _xlpm.pos, C9,
  _xlpm.t_sep, _xlfn.SWITCH(D9, "Space", " ", "Comma", ",", "Dot", ".", "Apostrophe", "'"),
  _xlpm.d_sep, E9,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Col$225.000.000 - Col$299.999.999</v>
      </c>
      <c r="AN9" s="3" t="str" cm="1">
        <f t="array" aca="1" ref="AN9" ca="1">_xlfn.LET(
  _xlpm.ppp, H9,
  _xlpm.raw_min, CEILING(200000 * _xlpm.ppp, IF(_xlpm.ppp &gt; 1000, 10000, 1000)),
  _xlpm.raw_max, CEILING(999999 * _xlpm.ppp + 1, IF(_xlpm.ppp &gt; 1000, 10000, 1000)) - 1,
  _xlpm.country, A9,
  _xlpm.symbol, F9,
  _xlpm.pos, C9,
  _xlpm.t_sep, _xlfn.SWITCH(D9, "Space", " ", "Comma", ",", "Dot", ".", "Apostrophe", "'"),
  _xlpm.d_sep, E9,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Col$300.000.000 - Col$1.499.999.999</v>
      </c>
      <c r="AO9" s="3" t="str" cm="1">
        <f t="array" aca="1" ref="AO9" ca="1">_xlfn.LET(
  _xlpm.ppp, H9,
  _xlpm.raw_min, CEILING(1000000 * _xlpm.ppp, IF(_xlpm.ppp &gt; 1000, 10000, 1000)),
  _xlpm.country, A9,
  _xlpm.symbol, F9,
  _xlpm.pos, C9,
  _xlpm.t_sep, _xlfn.SWITCH(D9, "Space", " ", "Comma", ",", "Dot", ".", "Apostrophe", "'"),
  _xlpm.d_sep, E9,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Col$1.500.000.000+</v>
      </c>
    </row>
    <row r="10" spans="1:41" x14ac:dyDescent="0.45">
      <c r="A10" t="s">
        <v>36</v>
      </c>
      <c r="B10" s="1" t="s">
        <v>37</v>
      </c>
      <c r="C10" t="s">
        <v>25</v>
      </c>
      <c r="D10" t="s">
        <v>748</v>
      </c>
      <c r="E10" t="s">
        <v>750</v>
      </c>
      <c r="F10" t="s">
        <v>38</v>
      </c>
      <c r="G10" s="56">
        <v>12.906000000000001</v>
      </c>
      <c r="H10" s="8">
        <v>15</v>
      </c>
      <c r="I10" s="9" t="str">
        <f t="shared" si="0"/>
        <v>0 Kč</v>
      </c>
      <c r="J10" s="3" t="str" cm="1">
        <f t="array" aca="1" ref="J10" ca="1">_xlfn.LET(
    _xlpm.pos, C10,
    _xlpm.symbol, F10,
    _xlpm.ppp, H10,
    _xlpm.raw, $J$1,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 Kč</v>
      </c>
      <c r="K10" s="3" t="str" cm="1">
        <f t="array" aca="1" ref="K10" ca="1">_xlfn.LET(
    _xlpm.pos, C10,
    _xlpm.symbol, F10,
    _xlpm.ppp, H10,
    _xlpm.raw, $K$1,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45 Kč</v>
      </c>
      <c r="L10" s="3" t="str" cm="1">
        <f t="array" aca="1" ref="L10" ca="1">_xlfn.LET(
    _xlpm.pos, C10,
    _xlpm.symbol, F10,
    _xlpm.ppp, H10,
    _xlpm.raw, $L$1,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 Kč</v>
      </c>
      <c r="M10" s="28" t="str" cm="1">
        <f t="array" aca="1" ref="M10" ca="1">_xlfn.LET(
    _xlpm.pos, C10,
    _xlpm.symbol, F10,
    _xlpm.ppp, H10,
    _xlpm.raw, $M$1,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112,5 Kč</v>
      </c>
      <c r="N10" s="3" t="str" cm="1">
        <f t="array" aca="1" ref="N10" ca="1">_xlfn.LET(
    _xlpm.pos, C10,
    _xlpm.symbol, F10,
    _xlpm.ppp, H10,
    _xlpm.raw, $N$1,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150 Kč</v>
      </c>
      <c r="O10" s="3" t="str" cm="1">
        <f t="array" aca="1" ref="O10" ca="1">_xlfn.LET(
    _xlpm.pos, C10,
    _xlpm.symbol, F10,
    _xlpm.ppp, H10,
    _xlpm.raw, $O$1,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187,5 Kč</v>
      </c>
      <c r="P10" s="3" t="str" cm="1">
        <f t="array" aca="1" ref="P10" ca="1">_xlfn.LET(
    _xlpm.pos, C10,
    _xlpm.symbol, F10,
    _xlpm.ppp, H10,
    _xlpm.raw, $P$1,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225 Kč</v>
      </c>
      <c r="Q10" s="28" t="str" cm="1">
        <f t="array" aca="1" ref="Q10" ca="1">_xlfn.LET(
    _xlpm.pos, C10,
    _xlpm.symbol, F10,
    _xlpm.ppp, H10,
    _xlpm.raw, $Q$1,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262,5 Kč</v>
      </c>
      <c r="R10" s="3" t="str" cm="1">
        <f t="array" aca="1" ref="R10" ca="1">_xlfn.LET(
    _xlpm.pos, C10,
    _xlpm.symbol, F10,
    _xlpm.ppp, H10,
    _xlpm.raw, $R$1,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375 Kč</v>
      </c>
      <c r="S10" s="3" t="str" cm="1">
        <f t="array" aca="1" ref="S10" ca="1">_xlfn.LET(
    _xlpm.pos, C10,
    _xlpm.symbol, F10,
    _xlpm.ppp, H10,
    _xlpm.raw, $S$1,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450 Kč</v>
      </c>
      <c r="T10" s="3" t="str" cm="1">
        <f t="array" aca="1" ref="T10" ca="1">_xlfn.LET(
    _xlpm.pos, C10,
    _xlpm.symbol, F10,
    _xlpm.ppp, H10,
    _xlpm.raw, $T$1,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1 500 Kč</v>
      </c>
      <c r="U10" s="3" t="str" cm="1">
        <f t="array" aca="1" ref="U10" ca="1">_xlfn.LET(
    _xlpm.pos, C10,
    _xlpm.symbol, F10,
    _xlpm.ppp, H10,
    _xlpm.raw, $U$1,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3 000 Kč</v>
      </c>
      <c r="V10" s="3" t="str" cm="1">
        <f t="array" aca="1" ref="V10" ca="1">_xlfn.LET(
_xlpm.pos,C10,
_xlpm.symbol,F10,
_xlpm.ppp,H10,
_xlpm.raw,$V$1,
_xlpm.value,_xlpm.raw*_xlpm.ppp,
_xlpm.country,A10,
_xlpm.use_indian_format,OR(_xlpm.country="India",_xlpm.country="Pakistan"),
_xlpm.t_sep,_xlfn.SWITCH(D10,"Space"," ","Comma",",","Dot",".","Apostrophe","'"),
_xlpm.d_sep,E10,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4 500 Kč</v>
      </c>
      <c r="W10" s="3" t="str" cm="1">
        <f t="array" aca="1" ref="W10" ca="1">_xlfn.LET(
    _xlpm.pos, C10,
    _xlpm.symbol, F10,
    _xlpm.ppp, H10,
    _xlpm.raw, $W$1,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6 000 Kč</v>
      </c>
      <c r="X10" s="3" t="str" cm="1">
        <f t="array" aca="1" ref="X10" ca="1">_xlfn.LET(
    _xlpm.pos, C10,
    _xlpm.symbol, F10,
    _xlpm.ppp, H10,
    _xlpm.raw, $X$1,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9 000 Kč</v>
      </c>
      <c r="Y10" s="3" t="str" cm="1">
        <f t="array" aca="1" ref="Y10" ca="1">_xlfn.LET(
    _xlpm.pos, C10,
    _xlpm.symbol, F10,
    _xlpm.ppp, H10,
    _xlpm.raw, $Y$1,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10 500 Kč</v>
      </c>
      <c r="Z10" s="3" t="str" cm="1">
        <f t="array" aca="1" ref="Z10" ca="1">_xlfn.LET(
    _xlpm.pos, C10,
    _xlpm.symbol, F10,
    _xlpm.ppp, H10,
    _xlpm.raw, $Z$1,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12 000 Kč</v>
      </c>
      <c r="AA10" s="3" t="str" cm="1">
        <f t="array" aca="1" ref="AA10" ca="1">_xlfn.LET(
    _xlpm.pos, C10,
    _xlpm.symbol, F10,
    _xlpm.ppp, H10,
    _xlpm.raw, $AA$1,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13 500 Kč</v>
      </c>
      <c r="AB10" s="3" t="str" cm="1">
        <f t="array" aca="1" ref="AB10" ca="1">_xlfn.LET(
    _xlpm.pos, C10,
    _xlpm.symbol, F10,
    _xlpm.ppp, H10,
    _xlpm.raw, $AB$1,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15 000 Kč</v>
      </c>
      <c r="AC10" s="3" t="str" cm="1">
        <f t="array" aca="1" ref="AC10" ca="1">_xlfn.LET(
    _xlpm.pos, C10,
    _xlpm.symbol, F10,
    _xlpm.ppp, H10,
    _xlpm.raw, $AC$1,
    _xlpm.value, _xlpm.raw * _xlpm.ppp,
    _xlpm.country, A10,
    _xlpm.use_indian_format, OR(_xlpm.country="India", _xlpm.country="Pakistan"),
    _xlpm.t_sep, _xlfn.SWITCH(D10, "Space", " ", "Comma", ",", "Dot", ".", "Apostrophe", "'"),
    _xlpm.d_sep, E10,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16 500 Kč</v>
      </c>
      <c r="AD10" s="3" t="str" cm="1">
        <f t="array" aca="1" ref="AD10" ca="1">_xlfn.LET(
  _xlpm.ppp, H10,
  _xlpm.raw_min, 0,
  _xlpm.raw_max, CEILING(H10 * 999 + 1, IF(H10 &gt; 1000, 10000, 1000)) - 1,
  _xlpm.country, A10,
  _xlpm.symbol, F10,
  _xlpm.pos, C10,
  _xlpm.t_sep, _xlfn.SWITCH(D10, "Space", " ", "Comma", ",", "Dot", ".", "Apostrophe", "'"),
  _xlpm.d_sep, E10,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Kč - 14 999 Kč</v>
      </c>
      <c r="AE10" s="3" t="str" cm="1">
        <f t="array" aca="1" ref="AE10" ca="1">_xlfn.LET(
  _xlpm.ppp, H10,
  _xlpm.raw_min, CEILING(1000 * _xlpm.ppp, IF(_xlpm.ppp &gt; 1000, 10000, 1000)),
  _xlpm.raw_max, CEILING(4999 * _xlpm.ppp + 1, IF(_xlpm.ppp &gt; 1000, 10000, 1000)) - 1,
  _xlpm.country, A10,
  _xlpm.symbol, F10,
  _xlpm.pos, C10,
  _xlpm.t_sep, _xlfn.SWITCH(D10, "Space", " ", "Comma", ",", "Dot", ".", "Apostrophe", "'"),
  _xlpm.d_sep, E10,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15 000 Kč - 74 999 Kč</v>
      </c>
      <c r="AF10" s="3" t="str" cm="1">
        <f t="array" aca="1" ref="AF10" ca="1">_xlfn.LET(
  _xlpm.ppp, H10,
  _xlpm.raw_min, CEILING(5000 * _xlpm.ppp, IF(_xlpm.ppp &gt; 1000, 10000, 1000)),
  _xlpm.raw_max, CEILING(14999 * _xlpm.ppp + 1, IF(_xlpm.ppp &gt; 1000, 10000, 1000)) - 1,
  _xlpm.country, A10,
  _xlpm.symbol, F10,
  _xlpm.pos, C10,
  _xlpm.t_sep, _xlfn.SWITCH(D10, "Space", " ", "Comma", ",", "Dot", ".", "Apostrophe", "'"),
  _xlpm.d_sep, E10,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75 000 Kč - 224 999 Kč</v>
      </c>
      <c r="AG10" s="3" t="str" cm="1">
        <f t="array" aca="1" ref="AG10" ca="1">_xlfn.LET(
  _xlpm.ppp, H10,
  _xlpm.raw_min, CEILING(15000 * _xlpm.ppp, IF(_xlpm.ppp &gt; 1000, 10000, 1000)),
  _xlpm.raw_max, CEILING(24999 * _xlpm.ppp + 1, IF(_xlpm.ppp &gt; 1000, 10000, 1000)) - 1,
  _xlpm.country, A10,
  _xlpm.symbol, F10,
  _xlpm.pos, C10,
  _xlpm.t_sep, _xlfn.SWITCH(D10, "Space", " ", "Comma", ",", "Dot", ".", "Apostrophe", "'"),
  _xlpm.d_sep, E10,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225 000 Kč - 374 999 Kč</v>
      </c>
      <c r="AH10" s="3" t="str" cm="1">
        <f t="array" aca="1" ref="AH10" ca="1">_xlfn.LET(
  _xlpm.ppp, H10,
  _xlpm.raw_min, CEILING(25000 * _xlpm.ppp, IF(_xlpm.ppp &gt; 1000, 10000, 1000)),
  _xlpm.raw_max, CEILING(34999 * _xlpm.ppp + 1, IF(_xlpm.ppp &gt; 1000, 10000, 1000)) - 1,
  _xlpm.country, A10,
  _xlpm.symbol, F10,
  _xlpm.pos, C10,
  _xlpm.t_sep, _xlfn.SWITCH(D10, "Space", " ", "Comma", ",", "Dot", ".", "Apostrophe", "'"),
  _xlpm.d_sep, E10,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375 000 Kč - 524 999 Kč</v>
      </c>
      <c r="AI10" s="3" t="str" cm="1">
        <f t="array" aca="1" ref="AI10" ca="1">_xlfn.LET(
  _xlpm.ppp, H10,
  _xlpm.raw_min, CEILING(35000 * _xlpm.ppp, IF(_xlpm.ppp &gt; 1000, 10000, 1000)),
  _xlpm.raw_max, CEILING(49999 * _xlpm.ppp + 1, IF(_xlpm.ppp &gt; 1000, 10000, 1000)) - 1,
  _xlpm.country, A10,
  _xlpm.symbol, F10,
  _xlpm.pos, C10,
  _xlpm.t_sep, _xlfn.SWITCH(D10, "Space", " ", "Comma", ",", "Dot", ".", "Apostrophe", "'"),
  _xlpm.d_sep, E10,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525 000 Kč - 749 999 Kč</v>
      </c>
      <c r="AJ10" s="3" t="str" cm="1">
        <f t="array" aca="1" ref="AJ10" ca="1">_xlfn.LET(
  _xlpm.ppp, H10,
  _xlpm.raw_min, CEILING(50000 * _xlpm.ppp, IF(_xlpm.ppp &gt; 1000, 10000, 1000)),
  _xlpm.raw_max, CEILING(74999 * _xlpm.ppp + 1, IF(_xlpm.ppp &gt; 1000, 10000, 1000)) - 1,
  _xlpm.country, A10,
  _xlpm.symbol, F10,
  _xlpm.pos, C10,
  _xlpm.t_sep, _xlfn.SWITCH(D10, "Space", " ", "Comma", ",", "Dot", ".", "Apostrophe", "'"),
  _xlpm.d_sep, E10,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750 000 Kč - 1 124 999 Kč</v>
      </c>
      <c r="AK10" s="3" t="str" cm="1">
        <f t="array" aca="1" ref="AK10" ca="1">_xlfn.LET(
  _xlpm.ppp, H10,
  _xlpm.raw_min, CEILING(75000 * _xlpm.ppp, IF(_xlpm.ppp &gt; 1000, 10000, 1000)),
  _xlpm.raw_max, CEILING(99999 * _xlpm.ppp + 1, IF(_xlpm.ppp &gt; 1000, 10000, 1000)) - 1,
  _xlpm.country, A10,
  _xlpm.symbol, F10,
  _xlpm.pos, C10,
  _xlpm.t_sep, _xlfn.SWITCH(D10, "Space", " ", "Comma", ",", "Dot", ".", "Apostrophe", "'"),
  _xlpm.d_sep, E10,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1 125 000 Kč - 1 499 999 Kč</v>
      </c>
      <c r="AL10" s="3" t="str" cm="1">
        <f t="array" aca="1" ref="AL10" ca="1">_xlfn.LET(
  _xlpm.ppp, H10,
  _xlpm.raw_min, CEILING(100000 * _xlpm.ppp, IF(_xlpm.ppp &gt; 1000, 10000, 1000)),
  _xlpm.raw_max, CEILING(149999 * _xlpm.ppp + 1, IF(_xlpm.ppp &gt; 1000, 10000, 1000)) - 1,
  _xlpm.country, A10,
  _xlpm.symbol, F10,
  _xlpm.pos, C10,
  _xlpm.t_sep, _xlfn.SWITCH(D10, "Space", " ", "Comma", ",", "Dot", ".", "Apostrophe", "'"),
  _xlpm.d_sep, E10,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1 500 000 Kč - 2 249 999 Kč</v>
      </c>
      <c r="AM10" s="3" t="str" cm="1">
        <f t="array" aca="1" ref="AM10" ca="1">_xlfn.LET(
  _xlpm.ppp, H10,
  _xlpm.raw_min, CEILING(150000 * _xlpm.ppp, IF(_xlpm.ppp &gt; 1000, 10000, 1000)),
  _xlpm.raw_max, CEILING(199999 * _xlpm.ppp + 1, IF(_xlpm.ppp &gt; 1000, 10000, 1000)) - 1,
  _xlpm.country, A10,
  _xlpm.symbol, F10,
  _xlpm.pos, C10,
  _xlpm.t_sep, _xlfn.SWITCH(D10, "Space", " ", "Comma", ",", "Dot", ".", "Apostrophe", "'"),
  _xlpm.d_sep, E10,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2 250 000 Kč - 2 999 999 Kč</v>
      </c>
      <c r="AN10" s="3" t="str" cm="1">
        <f t="array" aca="1" ref="AN10" ca="1">_xlfn.LET(
  _xlpm.ppp, H10,
  _xlpm.raw_min, CEILING(200000 * _xlpm.ppp, IF(_xlpm.ppp &gt; 1000, 10000, 1000)),
  _xlpm.raw_max, CEILING(999999 * _xlpm.ppp + 1, IF(_xlpm.ppp &gt; 1000, 10000, 1000)) - 1,
  _xlpm.country, A10,
  _xlpm.symbol, F10,
  _xlpm.pos, C10,
  _xlpm.t_sep, _xlfn.SWITCH(D10, "Space", " ", "Comma", ",", "Dot", ".", "Apostrophe", "'"),
  _xlpm.d_sep, E10,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3 000 000 Kč - 14 999 999 Kč</v>
      </c>
      <c r="AO10" s="3" t="str" cm="1">
        <f t="array" aca="1" ref="AO10" ca="1">_xlfn.LET(
  _xlpm.ppp, H10,
  _xlpm.raw_min, CEILING(1000000 * _xlpm.ppp, IF(_xlpm.ppp &gt; 1000, 10000, 1000)),
  _xlpm.country, A10,
  _xlpm.symbol, F10,
  _xlpm.pos, C10,
  _xlpm.t_sep, _xlfn.SWITCH(D10, "Space", " ", "Comma", ",", "Dot", ".", "Apostrophe", "'"),
  _xlpm.d_sep, E10,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15 000 000 Kč+</v>
      </c>
    </row>
    <row r="11" spans="1:41" x14ac:dyDescent="0.45">
      <c r="A11" t="s">
        <v>39</v>
      </c>
      <c r="B11" s="1" t="s">
        <v>40</v>
      </c>
      <c r="C11" t="s">
        <v>25</v>
      </c>
      <c r="D11" t="s">
        <v>748</v>
      </c>
      <c r="E11" t="s">
        <v>750</v>
      </c>
      <c r="F11" t="s">
        <v>26</v>
      </c>
      <c r="G11" s="56">
        <v>0.76700000000000002</v>
      </c>
      <c r="H11" s="8">
        <f t="shared" ref="H11:H40" si="1">ROUNDUP(G11,0)</f>
        <v>1</v>
      </c>
      <c r="I11" s="9" t="str">
        <f t="shared" si="0"/>
        <v>0 €</v>
      </c>
      <c r="J11" s="3" t="str" cm="1">
        <f t="array" aca="1" ref="J11" ca="1">_xlfn.LET(
    _xlpm.pos, C11,
    _xlpm.symbol, F11,
    _xlpm.ppp, H11,
    _xlpm.raw, $J$1,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1 €</v>
      </c>
      <c r="K11" s="3" t="str" cm="1">
        <f t="array" aca="1" ref="K11" ca="1">_xlfn.LET(
    _xlpm.pos, C11,
    _xlpm.symbol, F11,
    _xlpm.ppp, H11,
    _xlpm.raw, $K$1,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3 €</v>
      </c>
      <c r="L11" s="3" t="str" cm="1">
        <f t="array" aca="1" ref="L11" ca="1">_xlfn.LET(
    _xlpm.pos, C11,
    _xlpm.symbol, F11,
    _xlpm.ppp, H11,
    _xlpm.raw, $L$1,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5 €</v>
      </c>
      <c r="M11" s="28" t="str" cm="1">
        <f t="array" aca="1" ref="M11" ca="1">_xlfn.LET(
    _xlpm.pos, C11,
    _xlpm.symbol, F11,
    _xlpm.ppp, H11,
    _xlpm.raw, $M$1,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7,5 €</v>
      </c>
      <c r="N11" s="3" t="str" cm="1">
        <f t="array" aca="1" ref="N11" ca="1">_xlfn.LET(
    _xlpm.pos, C11,
    _xlpm.symbol, F11,
    _xlpm.ppp, H11,
    _xlpm.raw, $N$1,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10 €</v>
      </c>
      <c r="O11" s="3" t="str" cm="1">
        <f t="array" aca="1" ref="O11" ca="1">_xlfn.LET(
    _xlpm.pos, C11,
    _xlpm.symbol, F11,
    _xlpm.ppp, H11,
    _xlpm.raw, $O$1,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12,5 €</v>
      </c>
      <c r="P11" s="3" t="str" cm="1">
        <f t="array" aca="1" ref="P11" ca="1">_xlfn.LET(
    _xlpm.pos, C11,
    _xlpm.symbol, F11,
    _xlpm.ppp, H11,
    _xlpm.raw, $P$1,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15 €</v>
      </c>
      <c r="Q11" s="28" t="str" cm="1">
        <f t="array" aca="1" ref="Q11" ca="1">_xlfn.LET(
    _xlpm.pos, C11,
    _xlpm.symbol, F11,
    _xlpm.ppp, H11,
    _xlpm.raw, $Q$1,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17,5 €</v>
      </c>
      <c r="R11" s="3" t="str" cm="1">
        <f t="array" aca="1" ref="R11" ca="1">_xlfn.LET(
    _xlpm.pos, C11,
    _xlpm.symbol, F11,
    _xlpm.ppp, H11,
    _xlpm.raw, $R$1,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25 €</v>
      </c>
      <c r="S11" s="3" t="str" cm="1">
        <f t="array" aca="1" ref="S11" ca="1">_xlfn.LET(
    _xlpm.pos, C11,
    _xlpm.symbol, F11,
    _xlpm.ppp, H11,
    _xlpm.raw, $S$1,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30 €</v>
      </c>
      <c r="T11" s="3" t="str" cm="1">
        <f t="array" aca="1" ref="T11" ca="1">_xlfn.LET(
    _xlpm.pos, C11,
    _xlpm.symbol, F11,
    _xlpm.ppp, H11,
    _xlpm.raw, $T$1,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100 €</v>
      </c>
      <c r="U11" s="3" t="str" cm="1">
        <f t="array" aca="1" ref="U11" ca="1">_xlfn.LET(
    _xlpm.pos, C11,
    _xlpm.symbol, F11,
    _xlpm.ppp, H11,
    _xlpm.raw, $U$1,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200 €</v>
      </c>
      <c r="V11" s="3" t="str" cm="1">
        <f t="array" aca="1" ref="V11" ca="1">_xlfn.LET(
_xlpm.pos,C11,
_xlpm.symbol,F11,
_xlpm.ppp,H11,
_xlpm.raw,$V$1,
_xlpm.value,_xlpm.raw*_xlpm.ppp,
_xlpm.country,A11,
_xlpm.use_indian_format,OR(_xlpm.country="India",_xlpm.country="Pakistan"),
_xlpm.t_sep,_xlfn.SWITCH(D11,"Space"," ","Comma",",","Dot",".","Apostrophe","'"),
_xlpm.d_sep,E11,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300 €</v>
      </c>
      <c r="W11" s="3" t="str" cm="1">
        <f t="array" aca="1" ref="W11" ca="1">_xlfn.LET(
    _xlpm.pos, C11,
    _xlpm.symbol, F11,
    _xlpm.ppp, H11,
    _xlpm.raw, $W$1,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400 €</v>
      </c>
      <c r="X11" s="3" t="str" cm="1">
        <f t="array" aca="1" ref="X11" ca="1">_xlfn.LET(
    _xlpm.pos, C11,
    _xlpm.symbol, F11,
    _xlpm.ppp, H11,
    _xlpm.raw, $X$1,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600 €</v>
      </c>
      <c r="Y11" s="3" t="str" cm="1">
        <f t="array" aca="1" ref="Y11" ca="1">_xlfn.LET(
    _xlpm.pos, C11,
    _xlpm.symbol, F11,
    _xlpm.ppp, H11,
    _xlpm.raw, $Y$1,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700 €</v>
      </c>
      <c r="Z11" s="3" t="str" cm="1">
        <f t="array" aca="1" ref="Z11" ca="1">_xlfn.LET(
    _xlpm.pos, C11,
    _xlpm.symbol, F11,
    _xlpm.ppp, H11,
    _xlpm.raw, $Z$1,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800 €</v>
      </c>
      <c r="AA11" s="3" t="str" cm="1">
        <f t="array" aca="1" ref="AA11" ca="1">_xlfn.LET(
    _xlpm.pos, C11,
    _xlpm.symbol, F11,
    _xlpm.ppp, H11,
    _xlpm.raw, $AA$1,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900 €</v>
      </c>
      <c r="AB11" s="3" t="str" cm="1">
        <f t="array" aca="1" ref="AB11" ca="1">_xlfn.LET(
    _xlpm.pos, C11,
    _xlpm.symbol, F11,
    _xlpm.ppp, H11,
    _xlpm.raw, $AB$1,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1 000 €</v>
      </c>
      <c r="AC11" s="3" t="str" cm="1">
        <f t="array" aca="1" ref="AC11" ca="1">_xlfn.LET(
    _xlpm.pos, C11,
    _xlpm.symbol, F11,
    _xlpm.ppp, H11,
    _xlpm.raw, $AC$1,
    _xlpm.value, _xlpm.raw * _xlpm.ppp,
    _xlpm.country, A11,
    _xlpm.use_indian_format, OR(_xlpm.country="India", _xlpm.country="Pakistan"),
    _xlpm.t_sep, _xlfn.SWITCH(D11, "Space", " ", "Comma", ",", "Dot", ".", "Apostrophe", "'"),
    _xlpm.d_sep, E11,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1 100 €</v>
      </c>
      <c r="AD11" s="3" t="str" cm="1">
        <f t="array" aca="1" ref="AD11" ca="1">_xlfn.LET(
  _xlpm.ppp, H11,
  _xlpm.raw_min, 0,
  _xlpm.raw_max, CEILING(H11 * 999 + 1, IF(H11 &gt; 1000, 10000, 1000)) - 1,
  _xlpm.country, A11,
  _xlpm.symbol, F11,
  _xlpm.pos, C11,
  _xlpm.t_sep, _xlfn.SWITCH(D11, "Space", " ", "Comma", ",", "Dot", ".", "Apostrophe", "'"),
  _xlpm.d_sep, E11,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- 999 €</v>
      </c>
      <c r="AE11" s="3" t="str" cm="1">
        <f t="array" aca="1" ref="AE11" ca="1">_xlfn.LET(
  _xlpm.ppp, H11,
  _xlpm.raw_min, CEILING(1000 * _xlpm.ppp, IF(_xlpm.ppp &gt; 1000, 10000, 1000)),
  _xlpm.raw_max, CEILING(4999 * _xlpm.ppp + 1, IF(_xlpm.ppp &gt; 1000, 10000, 1000)) - 1,
  _xlpm.country, A11,
  _xlpm.symbol, F11,
  _xlpm.pos, C11,
  _xlpm.t_sep, _xlfn.SWITCH(D11, "Space", " ", "Comma", ",", "Dot", ".", "Apostrophe", "'"),
  _xlpm.d_sep, E11,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1 000 € - 4 999 €</v>
      </c>
      <c r="AF11" s="3" t="str" cm="1">
        <f t="array" aca="1" ref="AF11" ca="1">_xlfn.LET(
  _xlpm.ppp, H11,
  _xlpm.raw_min, CEILING(5000 * _xlpm.ppp, IF(_xlpm.ppp &gt; 1000, 10000, 1000)),
  _xlpm.raw_max, CEILING(14999 * _xlpm.ppp + 1, IF(_xlpm.ppp &gt; 1000, 10000, 1000)) - 1,
  _xlpm.country, A11,
  _xlpm.symbol, F11,
  _xlpm.pos, C11,
  _xlpm.t_sep, _xlfn.SWITCH(D11, "Space", " ", "Comma", ",", "Dot", ".", "Apostrophe", "'"),
  _xlpm.d_sep, E11,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5 000 € - 14 999 €</v>
      </c>
      <c r="AG11" s="3" t="str" cm="1">
        <f t="array" aca="1" ref="AG11" ca="1">_xlfn.LET(
  _xlpm.ppp, H11,
  _xlpm.raw_min, CEILING(15000 * _xlpm.ppp, IF(_xlpm.ppp &gt; 1000, 10000, 1000)),
  _xlpm.raw_max, CEILING(24999 * _xlpm.ppp + 1, IF(_xlpm.ppp &gt; 1000, 10000, 1000)) - 1,
  _xlpm.country, A11,
  _xlpm.symbol, F11,
  _xlpm.pos, C11,
  _xlpm.t_sep, _xlfn.SWITCH(D11, "Space", " ", "Comma", ",", "Dot", ".", "Apostrophe", "'"),
  _xlpm.d_sep, E11,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15 000 € - 24 999 €</v>
      </c>
      <c r="AH11" s="3" t="str" cm="1">
        <f t="array" aca="1" ref="AH11" ca="1">_xlfn.LET(
  _xlpm.ppp, H11,
  _xlpm.raw_min, CEILING(25000 * _xlpm.ppp, IF(_xlpm.ppp &gt; 1000, 10000, 1000)),
  _xlpm.raw_max, CEILING(34999 * _xlpm.ppp + 1, IF(_xlpm.ppp &gt; 1000, 10000, 1000)) - 1,
  _xlpm.country, A11,
  _xlpm.symbol, F11,
  _xlpm.pos, C11,
  _xlpm.t_sep, _xlfn.SWITCH(D11, "Space", " ", "Comma", ",", "Dot", ".", "Apostrophe", "'"),
  _xlpm.d_sep, E11,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25 000 € - 34 999 €</v>
      </c>
      <c r="AI11" s="3" t="str" cm="1">
        <f t="array" aca="1" ref="AI11" ca="1">_xlfn.LET(
  _xlpm.ppp, H11,
  _xlpm.raw_min, CEILING(35000 * _xlpm.ppp, IF(_xlpm.ppp &gt; 1000, 10000, 1000)),
  _xlpm.raw_max, CEILING(49999 * _xlpm.ppp + 1, IF(_xlpm.ppp &gt; 1000, 10000, 1000)) - 1,
  _xlpm.country, A11,
  _xlpm.symbol, F11,
  _xlpm.pos, C11,
  _xlpm.t_sep, _xlfn.SWITCH(D11, "Space", " ", "Comma", ",", "Dot", ".", "Apostrophe", "'"),
  _xlpm.d_sep, E11,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35 000 € - 49 999 €</v>
      </c>
      <c r="AJ11" s="3" t="str" cm="1">
        <f t="array" aca="1" ref="AJ11" ca="1">_xlfn.LET(
  _xlpm.ppp, H11,
  _xlpm.raw_min, CEILING(50000 * _xlpm.ppp, IF(_xlpm.ppp &gt; 1000, 10000, 1000)),
  _xlpm.raw_max, CEILING(74999 * _xlpm.ppp + 1, IF(_xlpm.ppp &gt; 1000, 10000, 1000)) - 1,
  _xlpm.country, A11,
  _xlpm.symbol, F11,
  _xlpm.pos, C11,
  _xlpm.t_sep, _xlfn.SWITCH(D11, "Space", " ", "Comma", ",", "Dot", ".", "Apostrophe", "'"),
  _xlpm.d_sep, E11,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50 000 € - 74 999 €</v>
      </c>
      <c r="AK11" s="3" t="str" cm="1">
        <f t="array" aca="1" ref="AK11" ca="1">_xlfn.LET(
  _xlpm.ppp, H11,
  _xlpm.raw_min, CEILING(75000 * _xlpm.ppp, IF(_xlpm.ppp &gt; 1000, 10000, 1000)),
  _xlpm.raw_max, CEILING(99999 * _xlpm.ppp + 1, IF(_xlpm.ppp &gt; 1000, 10000, 1000)) - 1,
  _xlpm.country, A11,
  _xlpm.symbol, F11,
  _xlpm.pos, C11,
  _xlpm.t_sep, _xlfn.SWITCH(D11, "Space", " ", "Comma", ",", "Dot", ".", "Apostrophe", "'"),
  _xlpm.d_sep, E11,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75 000 € - 99 999 €</v>
      </c>
      <c r="AL11" s="3" t="str" cm="1">
        <f t="array" aca="1" ref="AL11" ca="1">_xlfn.LET(
  _xlpm.ppp, H11,
  _xlpm.raw_min, CEILING(100000 * _xlpm.ppp, IF(_xlpm.ppp &gt; 1000, 10000, 1000)),
  _xlpm.raw_max, CEILING(149999 * _xlpm.ppp + 1, IF(_xlpm.ppp &gt; 1000, 10000, 1000)) - 1,
  _xlpm.country, A11,
  _xlpm.symbol, F11,
  _xlpm.pos, C11,
  _xlpm.t_sep, _xlfn.SWITCH(D11, "Space", " ", "Comma", ",", "Dot", ".", "Apostrophe", "'"),
  _xlpm.d_sep, E11,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100 000 € - 149 999 €</v>
      </c>
      <c r="AM11" s="3" t="str" cm="1">
        <f t="array" aca="1" ref="AM11" ca="1">_xlfn.LET(
  _xlpm.ppp, H11,
  _xlpm.raw_min, CEILING(150000 * _xlpm.ppp, IF(_xlpm.ppp &gt; 1000, 10000, 1000)),
  _xlpm.raw_max, CEILING(199999 * _xlpm.ppp + 1, IF(_xlpm.ppp &gt; 1000, 10000, 1000)) - 1,
  _xlpm.country, A11,
  _xlpm.symbol, F11,
  _xlpm.pos, C11,
  _xlpm.t_sep, _xlfn.SWITCH(D11, "Space", " ", "Comma", ",", "Dot", ".", "Apostrophe", "'"),
  _xlpm.d_sep, E11,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150 000 € - 199 999 €</v>
      </c>
      <c r="AN11" s="3" t="str" cm="1">
        <f t="array" aca="1" ref="AN11" ca="1">_xlfn.LET(
  _xlpm.ppp, H11,
  _xlpm.raw_min, CEILING(200000 * _xlpm.ppp, IF(_xlpm.ppp &gt; 1000, 10000, 1000)),
  _xlpm.raw_max, CEILING(999999 * _xlpm.ppp + 1, IF(_xlpm.ppp &gt; 1000, 10000, 1000)) - 1,
  _xlpm.country, A11,
  _xlpm.symbol, F11,
  _xlpm.pos, C11,
  _xlpm.t_sep, _xlfn.SWITCH(D11, "Space", " ", "Comma", ",", "Dot", ".", "Apostrophe", "'"),
  _xlpm.d_sep, E11,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200 000 € - 999 999 €</v>
      </c>
      <c r="AO11" s="3" t="str" cm="1">
        <f t="array" aca="1" ref="AO11" ca="1">_xlfn.LET(
  _xlpm.ppp, H11,
  _xlpm.raw_min, CEILING(1000000 * _xlpm.ppp, IF(_xlpm.ppp &gt; 1000, 10000, 1000)),
  _xlpm.country, A11,
  _xlpm.symbol, F11,
  _xlpm.pos, C11,
  _xlpm.t_sep, _xlfn.SWITCH(D11, "Space", " ", "Comma", ",", "Dot", ".", "Apostrophe", "'"),
  _xlpm.d_sep, E11,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1 000 000 €+</v>
      </c>
    </row>
    <row r="12" spans="1:41" x14ac:dyDescent="0.45">
      <c r="A12" t="s">
        <v>41</v>
      </c>
      <c r="B12" s="1" t="s">
        <v>42</v>
      </c>
      <c r="C12" t="s">
        <v>25</v>
      </c>
      <c r="D12" t="s">
        <v>748</v>
      </c>
      <c r="E12" t="s">
        <v>750</v>
      </c>
      <c r="F12" t="s">
        <v>26</v>
      </c>
      <c r="G12" s="56">
        <v>0.67</v>
      </c>
      <c r="H12" s="8">
        <f t="shared" si="1"/>
        <v>1</v>
      </c>
      <c r="I12" s="9" t="str">
        <f t="shared" si="0"/>
        <v>0 €</v>
      </c>
      <c r="J12" s="3" t="str" cm="1">
        <f t="array" aca="1" ref="J12" ca="1">_xlfn.LET(
    _xlpm.pos, C12,
    _xlpm.symbol, F12,
    _xlpm.ppp, H12,
    _xlpm.raw, $J$1,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1 €</v>
      </c>
      <c r="K12" s="3" t="str" cm="1">
        <f t="array" aca="1" ref="K12" ca="1">_xlfn.LET(
    _xlpm.pos, C12,
    _xlpm.symbol, F12,
    _xlpm.ppp, H12,
    _xlpm.raw, $K$1,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3 €</v>
      </c>
      <c r="L12" s="3" t="str" cm="1">
        <f t="array" aca="1" ref="L12" ca="1">_xlfn.LET(
    _xlpm.pos, C12,
    _xlpm.symbol, F12,
    _xlpm.ppp, H12,
    _xlpm.raw, $L$1,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5 €</v>
      </c>
      <c r="M12" s="28" t="str" cm="1">
        <f t="array" aca="1" ref="M12" ca="1">_xlfn.LET(
    _xlpm.pos, C12,
    _xlpm.symbol, F12,
    _xlpm.ppp, H12,
    _xlpm.raw, $M$1,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7,5 €</v>
      </c>
      <c r="N12" s="3" t="str" cm="1">
        <f t="array" aca="1" ref="N12" ca="1">_xlfn.LET(
    _xlpm.pos, C12,
    _xlpm.symbol, F12,
    _xlpm.ppp, H12,
    _xlpm.raw, $N$1,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10 €</v>
      </c>
      <c r="O12" s="3" t="str" cm="1">
        <f t="array" aca="1" ref="O12" ca="1">_xlfn.LET(
    _xlpm.pos, C12,
    _xlpm.symbol, F12,
    _xlpm.ppp, H12,
    _xlpm.raw, $O$1,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12,5 €</v>
      </c>
      <c r="P12" s="3" t="str" cm="1">
        <f t="array" aca="1" ref="P12" ca="1">_xlfn.LET(
    _xlpm.pos, C12,
    _xlpm.symbol, F12,
    _xlpm.ppp, H12,
    _xlpm.raw, $P$1,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15 €</v>
      </c>
      <c r="Q12" s="28" t="str" cm="1">
        <f t="array" aca="1" ref="Q12" ca="1">_xlfn.LET(
    _xlpm.pos, C12,
    _xlpm.symbol, F12,
    _xlpm.ppp, H12,
    _xlpm.raw, $Q$1,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17,5 €</v>
      </c>
      <c r="R12" s="3" t="str" cm="1">
        <f t="array" aca="1" ref="R12" ca="1">_xlfn.LET(
    _xlpm.pos, C12,
    _xlpm.symbol, F12,
    _xlpm.ppp, H12,
    _xlpm.raw, $R$1,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25 €</v>
      </c>
      <c r="S12" s="3" t="str" cm="1">
        <f t="array" aca="1" ref="S12" ca="1">_xlfn.LET(
    _xlpm.pos, C12,
    _xlpm.symbol, F12,
    _xlpm.ppp, H12,
    _xlpm.raw, $S$1,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30 €</v>
      </c>
      <c r="T12" s="3" t="str" cm="1">
        <f t="array" aca="1" ref="T12" ca="1">_xlfn.LET(
    _xlpm.pos, C12,
    _xlpm.symbol, F12,
    _xlpm.ppp, H12,
    _xlpm.raw, $T$1,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100 €</v>
      </c>
      <c r="U12" s="3" t="str" cm="1">
        <f t="array" aca="1" ref="U12" ca="1">_xlfn.LET(
    _xlpm.pos, C12,
    _xlpm.symbol, F12,
    _xlpm.ppp, H12,
    _xlpm.raw, $U$1,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200 €</v>
      </c>
      <c r="V12" s="3" t="str" cm="1">
        <f t="array" aca="1" ref="V12" ca="1">_xlfn.LET(
_xlpm.pos,C12,
_xlpm.symbol,F12,
_xlpm.ppp,H12,
_xlpm.raw,$V$1,
_xlpm.value,_xlpm.raw*_xlpm.ppp,
_xlpm.country,A12,
_xlpm.use_indian_format,OR(_xlpm.country="India",_xlpm.country="Pakistan"),
_xlpm.t_sep,_xlfn.SWITCH(D12,"Space"," ","Comma",",","Dot",".","Apostrophe","'"),
_xlpm.d_sep,E12,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300 €</v>
      </c>
      <c r="W12" s="3" t="str" cm="1">
        <f t="array" aca="1" ref="W12" ca="1">_xlfn.LET(
    _xlpm.pos, C12,
    _xlpm.symbol, F12,
    _xlpm.ppp, H12,
    _xlpm.raw, $W$1,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400 €</v>
      </c>
      <c r="X12" s="3" t="str" cm="1">
        <f t="array" aca="1" ref="X12" ca="1">_xlfn.LET(
    _xlpm.pos, C12,
    _xlpm.symbol, F12,
    _xlpm.ppp, H12,
    _xlpm.raw, $X$1,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600 €</v>
      </c>
      <c r="Y12" s="3" t="str" cm="1">
        <f t="array" aca="1" ref="Y12" ca="1">_xlfn.LET(
    _xlpm.pos, C12,
    _xlpm.symbol, F12,
    _xlpm.ppp, H12,
    _xlpm.raw, $Y$1,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700 €</v>
      </c>
      <c r="Z12" s="3" t="str" cm="1">
        <f t="array" aca="1" ref="Z12" ca="1">_xlfn.LET(
    _xlpm.pos, C12,
    _xlpm.symbol, F12,
    _xlpm.ppp, H12,
    _xlpm.raw, $Z$1,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800 €</v>
      </c>
      <c r="AA12" s="3" t="str" cm="1">
        <f t="array" aca="1" ref="AA12" ca="1">_xlfn.LET(
    _xlpm.pos, C12,
    _xlpm.symbol, F12,
    _xlpm.ppp, H12,
    _xlpm.raw, $AA$1,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900 €</v>
      </c>
      <c r="AB12" s="3" t="str" cm="1">
        <f t="array" aca="1" ref="AB12" ca="1">_xlfn.LET(
    _xlpm.pos, C12,
    _xlpm.symbol, F12,
    _xlpm.ppp, H12,
    _xlpm.raw, $AB$1,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1 000 €</v>
      </c>
      <c r="AC12" s="3" t="str" cm="1">
        <f t="array" aca="1" ref="AC12" ca="1">_xlfn.LET(
    _xlpm.pos, C12,
    _xlpm.symbol, F12,
    _xlpm.ppp, H12,
    _xlpm.raw, $AC$1,
    _xlpm.value, _xlpm.raw * _xlpm.ppp,
    _xlpm.country, A12,
    _xlpm.use_indian_format, OR(_xlpm.country="India", _xlpm.country="Pakistan"),
    _xlpm.t_sep, _xlfn.SWITCH(D12, "Space", " ", "Comma", ",", "Dot", ".", "Apostrophe", "'"),
    _xlpm.d_sep, E12,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1 100 €</v>
      </c>
      <c r="AD12" s="3" t="str" cm="1">
        <f t="array" aca="1" ref="AD12" ca="1">_xlfn.LET(
  _xlpm.ppp, H12,
  _xlpm.raw_min, 0,
  _xlpm.raw_max, CEILING(H12 * 999 + 1, IF(H12 &gt; 1000, 10000, 1000)) - 1,
  _xlpm.country, A12,
  _xlpm.symbol, F12,
  _xlpm.pos, C12,
  _xlpm.t_sep, _xlfn.SWITCH(D12, "Space", " ", "Comma", ",", "Dot", ".", "Apostrophe", "'"),
  _xlpm.d_sep, E12,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- 999 €</v>
      </c>
      <c r="AE12" s="3" t="str" cm="1">
        <f t="array" aca="1" ref="AE12" ca="1">_xlfn.LET(
  _xlpm.ppp, H12,
  _xlpm.raw_min, CEILING(1000 * _xlpm.ppp, IF(_xlpm.ppp &gt; 1000, 10000, 1000)),
  _xlpm.raw_max, CEILING(4999 * _xlpm.ppp + 1, IF(_xlpm.ppp &gt; 1000, 10000, 1000)) - 1,
  _xlpm.country, A12,
  _xlpm.symbol, F12,
  _xlpm.pos, C12,
  _xlpm.t_sep, _xlfn.SWITCH(D12, "Space", " ", "Comma", ",", "Dot", ".", "Apostrophe", "'"),
  _xlpm.d_sep, E12,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1 000 € - 4 999 €</v>
      </c>
      <c r="AF12" s="3" t="str" cm="1">
        <f t="array" aca="1" ref="AF12" ca="1">_xlfn.LET(
  _xlpm.ppp, H12,
  _xlpm.raw_min, CEILING(5000 * _xlpm.ppp, IF(_xlpm.ppp &gt; 1000, 10000, 1000)),
  _xlpm.raw_max, CEILING(14999 * _xlpm.ppp + 1, IF(_xlpm.ppp &gt; 1000, 10000, 1000)) - 1,
  _xlpm.country, A12,
  _xlpm.symbol, F12,
  _xlpm.pos, C12,
  _xlpm.t_sep, _xlfn.SWITCH(D12, "Space", " ", "Comma", ",", "Dot", ".", "Apostrophe", "'"),
  _xlpm.d_sep, E12,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5 000 € - 14 999 €</v>
      </c>
      <c r="AG12" s="3" t="str" cm="1">
        <f t="array" aca="1" ref="AG12" ca="1">_xlfn.LET(
  _xlpm.ppp, H12,
  _xlpm.raw_min, CEILING(15000 * _xlpm.ppp, IF(_xlpm.ppp &gt; 1000, 10000, 1000)),
  _xlpm.raw_max, CEILING(24999 * _xlpm.ppp + 1, IF(_xlpm.ppp &gt; 1000, 10000, 1000)) - 1,
  _xlpm.country, A12,
  _xlpm.symbol, F12,
  _xlpm.pos, C12,
  _xlpm.t_sep, _xlfn.SWITCH(D12, "Space", " ", "Comma", ",", "Dot", ".", "Apostrophe", "'"),
  _xlpm.d_sep, E12,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15 000 € - 24 999 €</v>
      </c>
      <c r="AH12" s="3" t="str" cm="1">
        <f t="array" aca="1" ref="AH12" ca="1">_xlfn.LET(
  _xlpm.ppp, H12,
  _xlpm.raw_min, CEILING(25000 * _xlpm.ppp, IF(_xlpm.ppp &gt; 1000, 10000, 1000)),
  _xlpm.raw_max, CEILING(34999 * _xlpm.ppp + 1, IF(_xlpm.ppp &gt; 1000, 10000, 1000)) - 1,
  _xlpm.country, A12,
  _xlpm.symbol, F12,
  _xlpm.pos, C12,
  _xlpm.t_sep, _xlfn.SWITCH(D12, "Space", " ", "Comma", ",", "Dot", ".", "Apostrophe", "'"),
  _xlpm.d_sep, E12,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25 000 € - 34 999 €</v>
      </c>
      <c r="AI12" s="3" t="str" cm="1">
        <f t="array" aca="1" ref="AI12" ca="1">_xlfn.LET(
  _xlpm.ppp, H12,
  _xlpm.raw_min, CEILING(35000 * _xlpm.ppp, IF(_xlpm.ppp &gt; 1000, 10000, 1000)),
  _xlpm.raw_max, CEILING(49999 * _xlpm.ppp + 1, IF(_xlpm.ppp &gt; 1000, 10000, 1000)) - 1,
  _xlpm.country, A12,
  _xlpm.symbol, F12,
  _xlpm.pos, C12,
  _xlpm.t_sep, _xlfn.SWITCH(D12, "Space", " ", "Comma", ",", "Dot", ".", "Apostrophe", "'"),
  _xlpm.d_sep, E12,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35 000 € - 49 999 €</v>
      </c>
      <c r="AJ12" s="3" t="str" cm="1">
        <f t="array" aca="1" ref="AJ12" ca="1">_xlfn.LET(
  _xlpm.ppp, H12,
  _xlpm.raw_min, CEILING(50000 * _xlpm.ppp, IF(_xlpm.ppp &gt; 1000, 10000, 1000)),
  _xlpm.raw_max, CEILING(74999 * _xlpm.ppp + 1, IF(_xlpm.ppp &gt; 1000, 10000, 1000)) - 1,
  _xlpm.country, A12,
  _xlpm.symbol, F12,
  _xlpm.pos, C12,
  _xlpm.t_sep, _xlfn.SWITCH(D12, "Space", " ", "Comma", ",", "Dot", ".", "Apostrophe", "'"),
  _xlpm.d_sep, E12,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50 000 € - 74 999 €</v>
      </c>
      <c r="AK12" s="3" t="str" cm="1">
        <f t="array" aca="1" ref="AK12" ca="1">_xlfn.LET(
  _xlpm.ppp, H12,
  _xlpm.raw_min, CEILING(75000 * _xlpm.ppp, IF(_xlpm.ppp &gt; 1000, 10000, 1000)),
  _xlpm.raw_max, CEILING(99999 * _xlpm.ppp + 1, IF(_xlpm.ppp &gt; 1000, 10000, 1000)) - 1,
  _xlpm.country, A12,
  _xlpm.symbol, F12,
  _xlpm.pos, C12,
  _xlpm.t_sep, _xlfn.SWITCH(D12, "Space", " ", "Comma", ",", "Dot", ".", "Apostrophe", "'"),
  _xlpm.d_sep, E12,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75 000 € - 99 999 €</v>
      </c>
      <c r="AL12" s="3" t="str" cm="1">
        <f t="array" aca="1" ref="AL12" ca="1">_xlfn.LET(
  _xlpm.ppp, H12,
  _xlpm.raw_min, CEILING(100000 * _xlpm.ppp, IF(_xlpm.ppp &gt; 1000, 10000, 1000)),
  _xlpm.raw_max, CEILING(149999 * _xlpm.ppp + 1, IF(_xlpm.ppp &gt; 1000, 10000, 1000)) - 1,
  _xlpm.country, A12,
  _xlpm.symbol, F12,
  _xlpm.pos, C12,
  _xlpm.t_sep, _xlfn.SWITCH(D12, "Space", " ", "Comma", ",", "Dot", ".", "Apostrophe", "'"),
  _xlpm.d_sep, E12,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100 000 € - 149 999 €</v>
      </c>
      <c r="AM12" s="3" t="str" cm="1">
        <f t="array" aca="1" ref="AM12" ca="1">_xlfn.LET(
  _xlpm.ppp, H12,
  _xlpm.raw_min, CEILING(150000 * _xlpm.ppp, IF(_xlpm.ppp &gt; 1000, 10000, 1000)),
  _xlpm.raw_max, CEILING(199999 * _xlpm.ppp + 1, IF(_xlpm.ppp &gt; 1000, 10000, 1000)) - 1,
  _xlpm.country, A12,
  _xlpm.symbol, F12,
  _xlpm.pos, C12,
  _xlpm.t_sep, _xlfn.SWITCH(D12, "Space", " ", "Comma", ",", "Dot", ".", "Apostrophe", "'"),
  _xlpm.d_sep, E12,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150 000 € - 199 999 €</v>
      </c>
      <c r="AN12" s="3" t="str" cm="1">
        <f t="array" aca="1" ref="AN12" ca="1">_xlfn.LET(
  _xlpm.ppp, H12,
  _xlpm.raw_min, CEILING(200000 * _xlpm.ppp, IF(_xlpm.ppp &gt; 1000, 10000, 1000)),
  _xlpm.raw_max, CEILING(999999 * _xlpm.ppp + 1, IF(_xlpm.ppp &gt; 1000, 10000, 1000)) - 1,
  _xlpm.country, A12,
  _xlpm.symbol, F12,
  _xlpm.pos, C12,
  _xlpm.t_sep, _xlfn.SWITCH(D12, "Space", " ", "Comma", ",", "Dot", ".", "Apostrophe", "'"),
  _xlpm.d_sep, E12,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200 000 € - 999 999 €</v>
      </c>
      <c r="AO12" s="3" t="str" cm="1">
        <f t="array" aca="1" ref="AO12" ca="1">_xlfn.LET(
  _xlpm.ppp, H12,
  _xlpm.raw_min, CEILING(1000000 * _xlpm.ppp, IF(_xlpm.ppp &gt; 1000, 10000, 1000)),
  _xlpm.country, A12,
  _xlpm.symbol, F12,
  _xlpm.pos, C12,
  _xlpm.t_sep, _xlfn.SWITCH(D12, "Space", " ", "Comma", ",", "Dot", ".", "Apostrophe", "'"),
  _xlpm.d_sep, E12,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1 000 000 €+</v>
      </c>
    </row>
    <row r="13" spans="1:41" x14ac:dyDescent="0.45">
      <c r="A13" t="s">
        <v>43</v>
      </c>
      <c r="B13" s="1" t="s">
        <v>24</v>
      </c>
      <c r="C13" t="s">
        <v>25</v>
      </c>
      <c r="D13" t="s">
        <v>748</v>
      </c>
      <c r="E13" t="s">
        <v>750</v>
      </c>
      <c r="F13" t="s">
        <v>26</v>
      </c>
      <c r="G13" s="56">
        <v>0.71699999999999997</v>
      </c>
      <c r="H13" s="8">
        <f t="shared" si="1"/>
        <v>1</v>
      </c>
      <c r="I13" s="9" t="str">
        <f t="shared" si="0"/>
        <v>0 €</v>
      </c>
      <c r="J13" s="3" t="str" cm="1">
        <f t="array" aca="1" ref="J13" ca="1">_xlfn.LET(
    _xlpm.pos, C13,
    _xlpm.symbol, F13,
    _xlpm.ppp, H13,
    _xlpm.raw, $J$1,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1 €</v>
      </c>
      <c r="K13" s="3" t="str" cm="1">
        <f t="array" aca="1" ref="K13" ca="1">_xlfn.LET(
    _xlpm.pos, C13,
    _xlpm.symbol, F13,
    _xlpm.ppp, H13,
    _xlpm.raw, $K$1,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3 €</v>
      </c>
      <c r="L13" s="3" t="str" cm="1">
        <f t="array" aca="1" ref="L13" ca="1">_xlfn.LET(
    _xlpm.pos, C13,
    _xlpm.symbol, F13,
    _xlpm.ppp, H13,
    _xlpm.raw, $L$1,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5 €</v>
      </c>
      <c r="M13" s="28" t="str" cm="1">
        <f t="array" aca="1" ref="M13" ca="1">_xlfn.LET(
    _xlpm.pos, C13,
    _xlpm.symbol, F13,
    _xlpm.ppp, H13,
    _xlpm.raw, $M$1,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7,5 €</v>
      </c>
      <c r="N13" s="3" t="str" cm="1">
        <f t="array" aca="1" ref="N13" ca="1">_xlfn.LET(
    _xlpm.pos, C13,
    _xlpm.symbol, F13,
    _xlpm.ppp, H13,
    _xlpm.raw, $N$1,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10 €</v>
      </c>
      <c r="O13" s="3" t="str" cm="1">
        <f t="array" aca="1" ref="O13" ca="1">_xlfn.LET(
    _xlpm.pos, C13,
    _xlpm.symbol, F13,
    _xlpm.ppp, H13,
    _xlpm.raw, $O$1,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12,5 €</v>
      </c>
      <c r="P13" s="3" t="str" cm="1">
        <f t="array" aca="1" ref="P13" ca="1">_xlfn.LET(
    _xlpm.pos, C13,
    _xlpm.symbol, F13,
    _xlpm.ppp, H13,
    _xlpm.raw, $P$1,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15 €</v>
      </c>
      <c r="Q13" s="28" t="str" cm="1">
        <f t="array" aca="1" ref="Q13" ca="1">_xlfn.LET(
    _xlpm.pos, C13,
    _xlpm.symbol, F13,
    _xlpm.ppp, H13,
    _xlpm.raw, $Q$1,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17,5 €</v>
      </c>
      <c r="R13" s="3" t="str" cm="1">
        <f t="array" aca="1" ref="R13" ca="1">_xlfn.LET(
    _xlpm.pos, C13,
    _xlpm.symbol, F13,
    _xlpm.ppp, H13,
    _xlpm.raw, $R$1,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25 €</v>
      </c>
      <c r="S13" s="3" t="str" cm="1">
        <f t="array" aca="1" ref="S13" ca="1">_xlfn.LET(
    _xlpm.pos, C13,
    _xlpm.symbol, F13,
    _xlpm.ppp, H13,
    _xlpm.raw, $S$1,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30 €</v>
      </c>
      <c r="T13" s="3" t="str" cm="1">
        <f t="array" aca="1" ref="T13" ca="1">_xlfn.LET(
    _xlpm.pos, C13,
    _xlpm.symbol, F13,
    _xlpm.ppp, H13,
    _xlpm.raw, $T$1,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100 €</v>
      </c>
      <c r="U13" s="3" t="str" cm="1">
        <f t="array" aca="1" ref="U13" ca="1">_xlfn.LET(
    _xlpm.pos, C13,
    _xlpm.symbol, F13,
    _xlpm.ppp, H13,
    _xlpm.raw, $U$1,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200 €</v>
      </c>
      <c r="V13" s="3" t="str" cm="1">
        <f t="array" aca="1" ref="V13" ca="1">_xlfn.LET(
_xlpm.pos,C13,
_xlpm.symbol,F13,
_xlpm.ppp,H13,
_xlpm.raw,$V$1,
_xlpm.value,_xlpm.raw*_xlpm.ppp,
_xlpm.country,A13,
_xlpm.use_indian_format,OR(_xlpm.country="India",_xlpm.country="Pakistan"),
_xlpm.t_sep,_xlfn.SWITCH(D13,"Space"," ","Comma",",","Dot",".","Apostrophe","'"),
_xlpm.d_sep,E13,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300 €</v>
      </c>
      <c r="W13" s="3" t="str" cm="1">
        <f t="array" aca="1" ref="W13" ca="1">_xlfn.LET(
    _xlpm.pos, C13,
    _xlpm.symbol, F13,
    _xlpm.ppp, H13,
    _xlpm.raw, $W$1,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400 €</v>
      </c>
      <c r="X13" s="3" t="str" cm="1">
        <f t="array" aca="1" ref="X13" ca="1">_xlfn.LET(
    _xlpm.pos, C13,
    _xlpm.symbol, F13,
    _xlpm.ppp, H13,
    _xlpm.raw, $X$1,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600 €</v>
      </c>
      <c r="Y13" s="3" t="str" cm="1">
        <f t="array" aca="1" ref="Y13" ca="1">_xlfn.LET(
    _xlpm.pos, C13,
    _xlpm.symbol, F13,
    _xlpm.ppp, H13,
    _xlpm.raw, $Y$1,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700 €</v>
      </c>
      <c r="Z13" s="3" t="str" cm="1">
        <f t="array" aca="1" ref="Z13" ca="1">_xlfn.LET(
    _xlpm.pos, C13,
    _xlpm.symbol, F13,
    _xlpm.ppp, H13,
    _xlpm.raw, $Z$1,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800 €</v>
      </c>
      <c r="AA13" s="3" t="str" cm="1">
        <f t="array" aca="1" ref="AA13" ca="1">_xlfn.LET(
    _xlpm.pos, C13,
    _xlpm.symbol, F13,
    _xlpm.ppp, H13,
    _xlpm.raw, $AA$1,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900 €</v>
      </c>
      <c r="AB13" s="3" t="str" cm="1">
        <f t="array" aca="1" ref="AB13" ca="1">_xlfn.LET(
    _xlpm.pos, C13,
    _xlpm.symbol, F13,
    _xlpm.ppp, H13,
    _xlpm.raw, $AB$1,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1 000 €</v>
      </c>
      <c r="AC13" s="3" t="str" cm="1">
        <f t="array" aca="1" ref="AC13" ca="1">_xlfn.LET(
    _xlpm.pos, C13,
    _xlpm.symbol, F13,
    _xlpm.ppp, H13,
    _xlpm.raw, $AC$1,
    _xlpm.value, _xlpm.raw * _xlpm.ppp,
    _xlpm.country, A13,
    _xlpm.use_indian_format, OR(_xlpm.country="India", _xlpm.country="Pakistan"),
    _xlpm.t_sep, _xlfn.SWITCH(D13, "Space", " ", "Comma", ",", "Dot", ".", "Apostrophe", "'"),
    _xlpm.d_sep, E13,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1 100 €</v>
      </c>
      <c r="AD13" s="3" t="str" cm="1">
        <f t="array" aca="1" ref="AD13" ca="1">_xlfn.LET(
  _xlpm.ppp, H13,
  _xlpm.raw_min, 0,
  _xlpm.raw_max, CEILING(H13 * 999 + 1, IF(H13 &gt; 1000, 10000, 1000)) - 1,
  _xlpm.country, A13,
  _xlpm.symbol, F13,
  _xlpm.pos, C13,
  _xlpm.t_sep, _xlfn.SWITCH(D13, "Space", " ", "Comma", ",", "Dot", ".", "Apostrophe", "'"),
  _xlpm.d_sep, E13,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- 999 €</v>
      </c>
      <c r="AE13" s="3" t="str" cm="1">
        <f t="array" aca="1" ref="AE13" ca="1">_xlfn.LET(
  _xlpm.ppp, H13,
  _xlpm.raw_min, CEILING(1000 * _xlpm.ppp, IF(_xlpm.ppp &gt; 1000, 10000, 1000)),
  _xlpm.raw_max, CEILING(4999 * _xlpm.ppp + 1, IF(_xlpm.ppp &gt; 1000, 10000, 1000)) - 1,
  _xlpm.country, A13,
  _xlpm.symbol, F13,
  _xlpm.pos, C13,
  _xlpm.t_sep, _xlfn.SWITCH(D13, "Space", " ", "Comma", ",", "Dot", ".", "Apostrophe", "'"),
  _xlpm.d_sep, E13,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1 000 € - 4 999 €</v>
      </c>
      <c r="AF13" s="3" t="str" cm="1">
        <f t="array" aca="1" ref="AF13" ca="1">_xlfn.LET(
  _xlpm.ppp, H13,
  _xlpm.raw_min, CEILING(5000 * _xlpm.ppp, IF(_xlpm.ppp &gt; 1000, 10000, 1000)),
  _xlpm.raw_max, CEILING(14999 * _xlpm.ppp + 1, IF(_xlpm.ppp &gt; 1000, 10000, 1000)) - 1,
  _xlpm.country, A13,
  _xlpm.symbol, F13,
  _xlpm.pos, C13,
  _xlpm.t_sep, _xlfn.SWITCH(D13, "Space", " ", "Comma", ",", "Dot", ".", "Apostrophe", "'"),
  _xlpm.d_sep, E13,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5 000 € - 14 999 €</v>
      </c>
      <c r="AG13" s="3" t="str" cm="1">
        <f t="array" aca="1" ref="AG13" ca="1">_xlfn.LET(
  _xlpm.ppp, H13,
  _xlpm.raw_min, CEILING(15000 * _xlpm.ppp, IF(_xlpm.ppp &gt; 1000, 10000, 1000)),
  _xlpm.raw_max, CEILING(24999 * _xlpm.ppp + 1, IF(_xlpm.ppp &gt; 1000, 10000, 1000)) - 1,
  _xlpm.country, A13,
  _xlpm.symbol, F13,
  _xlpm.pos, C13,
  _xlpm.t_sep, _xlfn.SWITCH(D13, "Space", " ", "Comma", ",", "Dot", ".", "Apostrophe", "'"),
  _xlpm.d_sep, E13,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15 000 € - 24 999 €</v>
      </c>
      <c r="AH13" s="3" t="str" cm="1">
        <f t="array" aca="1" ref="AH13" ca="1">_xlfn.LET(
  _xlpm.ppp, H13,
  _xlpm.raw_min, CEILING(25000 * _xlpm.ppp, IF(_xlpm.ppp &gt; 1000, 10000, 1000)),
  _xlpm.raw_max, CEILING(34999 * _xlpm.ppp + 1, IF(_xlpm.ppp &gt; 1000, 10000, 1000)) - 1,
  _xlpm.country, A13,
  _xlpm.symbol, F13,
  _xlpm.pos, C13,
  _xlpm.t_sep, _xlfn.SWITCH(D13, "Space", " ", "Comma", ",", "Dot", ".", "Apostrophe", "'"),
  _xlpm.d_sep, E13,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25 000 € - 34 999 €</v>
      </c>
      <c r="AI13" s="3" t="str" cm="1">
        <f t="array" aca="1" ref="AI13" ca="1">_xlfn.LET(
  _xlpm.ppp, H13,
  _xlpm.raw_min, CEILING(35000 * _xlpm.ppp, IF(_xlpm.ppp &gt; 1000, 10000, 1000)),
  _xlpm.raw_max, CEILING(49999 * _xlpm.ppp + 1, IF(_xlpm.ppp &gt; 1000, 10000, 1000)) - 1,
  _xlpm.country, A13,
  _xlpm.symbol, F13,
  _xlpm.pos, C13,
  _xlpm.t_sep, _xlfn.SWITCH(D13, "Space", " ", "Comma", ",", "Dot", ".", "Apostrophe", "'"),
  _xlpm.d_sep, E13,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35 000 € - 49 999 €</v>
      </c>
      <c r="AJ13" s="3" t="str" cm="1">
        <f t="array" aca="1" ref="AJ13" ca="1">_xlfn.LET(
  _xlpm.ppp, H13,
  _xlpm.raw_min, CEILING(50000 * _xlpm.ppp, IF(_xlpm.ppp &gt; 1000, 10000, 1000)),
  _xlpm.raw_max, CEILING(74999 * _xlpm.ppp + 1, IF(_xlpm.ppp &gt; 1000, 10000, 1000)) - 1,
  _xlpm.country, A13,
  _xlpm.symbol, F13,
  _xlpm.pos, C13,
  _xlpm.t_sep, _xlfn.SWITCH(D13, "Space", " ", "Comma", ",", "Dot", ".", "Apostrophe", "'"),
  _xlpm.d_sep, E13,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50 000 € - 74 999 €</v>
      </c>
      <c r="AK13" s="3" t="str" cm="1">
        <f t="array" aca="1" ref="AK13" ca="1">_xlfn.LET(
  _xlpm.ppp, H13,
  _xlpm.raw_min, CEILING(75000 * _xlpm.ppp, IF(_xlpm.ppp &gt; 1000, 10000, 1000)),
  _xlpm.raw_max, CEILING(99999 * _xlpm.ppp + 1, IF(_xlpm.ppp &gt; 1000, 10000, 1000)) - 1,
  _xlpm.country, A13,
  _xlpm.symbol, F13,
  _xlpm.pos, C13,
  _xlpm.t_sep, _xlfn.SWITCH(D13, "Space", " ", "Comma", ",", "Dot", ".", "Apostrophe", "'"),
  _xlpm.d_sep, E13,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75 000 € - 99 999 €</v>
      </c>
      <c r="AL13" s="3" t="str" cm="1">
        <f t="array" aca="1" ref="AL13" ca="1">_xlfn.LET(
  _xlpm.ppp, H13,
  _xlpm.raw_min, CEILING(100000 * _xlpm.ppp, IF(_xlpm.ppp &gt; 1000, 10000, 1000)),
  _xlpm.raw_max, CEILING(149999 * _xlpm.ppp + 1, IF(_xlpm.ppp &gt; 1000, 10000, 1000)) - 1,
  _xlpm.country, A13,
  _xlpm.symbol, F13,
  _xlpm.pos, C13,
  _xlpm.t_sep, _xlfn.SWITCH(D13, "Space", " ", "Comma", ",", "Dot", ".", "Apostrophe", "'"),
  _xlpm.d_sep, E13,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100 000 € - 149 999 €</v>
      </c>
      <c r="AM13" s="3" t="str" cm="1">
        <f t="array" aca="1" ref="AM13" ca="1">_xlfn.LET(
  _xlpm.ppp, H13,
  _xlpm.raw_min, CEILING(150000 * _xlpm.ppp, IF(_xlpm.ppp &gt; 1000, 10000, 1000)),
  _xlpm.raw_max, CEILING(199999 * _xlpm.ppp + 1, IF(_xlpm.ppp &gt; 1000, 10000, 1000)) - 1,
  _xlpm.country, A13,
  _xlpm.symbol, F13,
  _xlpm.pos, C13,
  _xlpm.t_sep, _xlfn.SWITCH(D13, "Space", " ", "Comma", ",", "Dot", ".", "Apostrophe", "'"),
  _xlpm.d_sep, E13,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150 000 € - 199 999 €</v>
      </c>
      <c r="AN13" s="3" t="str" cm="1">
        <f t="array" aca="1" ref="AN13" ca="1">_xlfn.LET(
  _xlpm.ppp, H13,
  _xlpm.raw_min, CEILING(200000 * _xlpm.ppp, IF(_xlpm.ppp &gt; 1000, 10000, 1000)),
  _xlpm.raw_max, CEILING(999999 * _xlpm.ppp + 1, IF(_xlpm.ppp &gt; 1000, 10000, 1000)) - 1,
  _xlpm.country, A13,
  _xlpm.symbol, F13,
  _xlpm.pos, C13,
  _xlpm.t_sep, _xlfn.SWITCH(D13, "Space", " ", "Comma", ",", "Dot", ".", "Apostrophe", "'"),
  _xlpm.d_sep, E13,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200 000 € - 999 999 €</v>
      </c>
      <c r="AO13" s="3" t="str" cm="1">
        <f t="array" aca="1" ref="AO13" ca="1">_xlfn.LET(
  _xlpm.ppp, H13,
  _xlpm.raw_min, CEILING(1000000 * _xlpm.ppp, IF(_xlpm.ppp &gt; 1000, 10000, 1000)),
  _xlpm.country, A13,
  _xlpm.symbol, F13,
  _xlpm.pos, C13,
  _xlpm.t_sep, _xlfn.SWITCH(D13, "Space", " ", "Comma", ",", "Dot", ".", "Apostrophe", "'"),
  _xlpm.d_sep, E13,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1 000 000 €+</v>
      </c>
    </row>
    <row r="14" spans="1:41" x14ac:dyDescent="0.45">
      <c r="A14" t="s">
        <v>44</v>
      </c>
      <c r="B14" s="1" t="s">
        <v>45</v>
      </c>
      <c r="C14" t="s">
        <v>25</v>
      </c>
      <c r="D14" t="s">
        <v>747</v>
      </c>
      <c r="E14" t="s">
        <v>750</v>
      </c>
      <c r="F14" t="s">
        <v>26</v>
      </c>
      <c r="G14" s="56">
        <v>0.53200000000000003</v>
      </c>
      <c r="H14" s="8">
        <f t="shared" si="1"/>
        <v>1</v>
      </c>
      <c r="I14" s="9" t="str">
        <f t="shared" si="0"/>
        <v>0 €</v>
      </c>
      <c r="J14" s="3" t="str" cm="1">
        <f t="array" aca="1" ref="J14" ca="1">_xlfn.LET(
    _xlpm.pos, C14,
    _xlpm.symbol, F14,
    _xlpm.ppp, H14,
    _xlpm.raw, $J$1,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1 €</v>
      </c>
      <c r="K14" s="3" t="str" cm="1">
        <f t="array" aca="1" ref="K14" ca="1">_xlfn.LET(
    _xlpm.pos, C14,
    _xlpm.symbol, F14,
    _xlpm.ppp, H14,
    _xlpm.raw, $K$1,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3 €</v>
      </c>
      <c r="L14" s="3" t="str" cm="1">
        <f t="array" aca="1" ref="L14" ca="1">_xlfn.LET(
    _xlpm.pos, C14,
    _xlpm.symbol, F14,
    _xlpm.ppp, H14,
    _xlpm.raw, $L$1,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5 €</v>
      </c>
      <c r="M14" s="28" t="str" cm="1">
        <f t="array" aca="1" ref="M14" ca="1">_xlfn.LET(
    _xlpm.pos, C14,
    _xlpm.symbol, F14,
    _xlpm.ppp, H14,
    _xlpm.raw, $M$1,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7,5 €</v>
      </c>
      <c r="N14" s="3" t="str" cm="1">
        <f t="array" aca="1" ref="N14" ca="1">_xlfn.LET(
    _xlpm.pos, C14,
    _xlpm.symbol, F14,
    _xlpm.ppp, H14,
    _xlpm.raw, $N$1,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10 €</v>
      </c>
      <c r="O14" s="3" t="str" cm="1">
        <f t="array" aca="1" ref="O14" ca="1">_xlfn.LET(
    _xlpm.pos, C14,
    _xlpm.symbol, F14,
    _xlpm.ppp, H14,
    _xlpm.raw, $O$1,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12,5 €</v>
      </c>
      <c r="P14" s="3" t="str" cm="1">
        <f t="array" aca="1" ref="P14" ca="1">_xlfn.LET(
    _xlpm.pos, C14,
    _xlpm.symbol, F14,
    _xlpm.ppp, H14,
    _xlpm.raw, $P$1,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15 €</v>
      </c>
      <c r="Q14" s="28" t="str" cm="1">
        <f t="array" aca="1" ref="Q14" ca="1">_xlfn.LET(
    _xlpm.pos, C14,
    _xlpm.symbol, F14,
    _xlpm.ppp, H14,
    _xlpm.raw, $Q$1,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17,5 €</v>
      </c>
      <c r="R14" s="3" t="str" cm="1">
        <f t="array" aca="1" ref="R14" ca="1">_xlfn.LET(
    _xlpm.pos, C14,
    _xlpm.symbol, F14,
    _xlpm.ppp, H14,
    _xlpm.raw, $R$1,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25 €</v>
      </c>
      <c r="S14" s="3" t="str" cm="1">
        <f t="array" aca="1" ref="S14" ca="1">_xlfn.LET(
    _xlpm.pos, C14,
    _xlpm.symbol, F14,
    _xlpm.ppp, H14,
    _xlpm.raw, $S$1,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30 €</v>
      </c>
      <c r="T14" s="3" t="str" cm="1">
        <f t="array" aca="1" ref="T14" ca="1">_xlfn.LET(
    _xlpm.pos, C14,
    _xlpm.symbol, F14,
    _xlpm.ppp, H14,
    _xlpm.raw, $T$1,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100 €</v>
      </c>
      <c r="U14" s="3" t="str" cm="1">
        <f t="array" aca="1" ref="U14" ca="1">_xlfn.LET(
    _xlpm.pos, C14,
    _xlpm.symbol, F14,
    _xlpm.ppp, H14,
    _xlpm.raw, $U$1,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200 €</v>
      </c>
      <c r="V14" s="3" t="str" cm="1">
        <f t="array" aca="1" ref="V14" ca="1">_xlfn.LET(
_xlpm.pos,C14,
_xlpm.symbol,F14,
_xlpm.ppp,H14,
_xlpm.raw,$V$1,
_xlpm.value,_xlpm.raw*_xlpm.ppp,
_xlpm.country,A14,
_xlpm.use_indian_format,OR(_xlpm.country="India",_xlpm.country="Pakistan"),
_xlpm.t_sep,_xlfn.SWITCH(D14,"Space"," ","Comma",",","Dot",".","Apostrophe","'"),
_xlpm.d_sep,E14,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300 €</v>
      </c>
      <c r="W14" s="3" t="str" cm="1">
        <f t="array" aca="1" ref="W14" ca="1">_xlfn.LET(
    _xlpm.pos, C14,
    _xlpm.symbol, F14,
    _xlpm.ppp, H14,
    _xlpm.raw, $W$1,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400 €</v>
      </c>
      <c r="X14" s="3" t="str" cm="1">
        <f t="array" aca="1" ref="X14" ca="1">_xlfn.LET(
    _xlpm.pos, C14,
    _xlpm.symbol, F14,
    _xlpm.ppp, H14,
    _xlpm.raw, $X$1,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600 €</v>
      </c>
      <c r="Y14" s="3" t="str" cm="1">
        <f t="array" aca="1" ref="Y14" ca="1">_xlfn.LET(
    _xlpm.pos, C14,
    _xlpm.symbol, F14,
    _xlpm.ppp, H14,
    _xlpm.raw, $Y$1,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700 €</v>
      </c>
      <c r="Z14" s="3" t="str" cm="1">
        <f t="array" aca="1" ref="Z14" ca="1">_xlfn.LET(
    _xlpm.pos, C14,
    _xlpm.symbol, F14,
    _xlpm.ppp, H14,
    _xlpm.raw, $Z$1,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800 €</v>
      </c>
      <c r="AA14" s="3" t="str" cm="1">
        <f t="array" aca="1" ref="AA14" ca="1">_xlfn.LET(
    _xlpm.pos, C14,
    _xlpm.symbol, F14,
    _xlpm.ppp, H14,
    _xlpm.raw, $AA$1,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900 €</v>
      </c>
      <c r="AB14" s="3" t="str" cm="1">
        <f t="array" aca="1" ref="AB14" ca="1">_xlfn.LET(
    _xlpm.pos, C14,
    _xlpm.symbol, F14,
    _xlpm.ppp, H14,
    _xlpm.raw, $AB$1,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1.000 €</v>
      </c>
      <c r="AC14" s="3" t="str" cm="1">
        <f t="array" aca="1" ref="AC14" ca="1">_xlfn.LET(
    _xlpm.pos, C14,
    _xlpm.symbol, F14,
    _xlpm.ppp, H14,
    _xlpm.raw, $AC$1,
    _xlpm.value, _xlpm.raw * _xlpm.ppp,
    _xlpm.country, A14,
    _xlpm.use_indian_format, OR(_xlpm.country="India", _xlpm.country="Pakistan"),
    _xlpm.t_sep, _xlfn.SWITCH(D14, "Space", " ", "Comma", ",", "Dot", ".", "Apostrophe", "'"),
    _xlpm.d_sep, E14,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1.100 €</v>
      </c>
      <c r="AD14" s="3" t="str" cm="1">
        <f t="array" aca="1" ref="AD14" ca="1">_xlfn.LET(
  _xlpm.ppp, H14,
  _xlpm.raw_min, 0,
  _xlpm.raw_max, CEILING(H14 * 999 + 1, IF(H14 &gt; 1000, 10000, 1000)) - 1,
  _xlpm.country, A14,
  _xlpm.symbol, F14,
  _xlpm.pos, C14,
  _xlpm.t_sep, _xlfn.SWITCH(D14, "Space", " ", "Comma", ",", "Dot", ".", "Apostrophe", "'"),
  _xlpm.d_sep, E14,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- 999 €</v>
      </c>
      <c r="AE14" s="3" t="str" cm="1">
        <f t="array" aca="1" ref="AE14" ca="1">_xlfn.LET(
  _xlpm.ppp, H14,
  _xlpm.raw_min, CEILING(1000 * _xlpm.ppp, IF(_xlpm.ppp &gt; 1000, 10000, 1000)),
  _xlpm.raw_max, CEILING(4999 * _xlpm.ppp + 1, IF(_xlpm.ppp &gt; 1000, 10000, 1000)) - 1,
  _xlpm.country, A14,
  _xlpm.symbol, F14,
  _xlpm.pos, C14,
  _xlpm.t_sep, _xlfn.SWITCH(D14, "Space", " ", "Comma", ",", "Dot", ".", "Apostrophe", "'"),
  _xlpm.d_sep, E14,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1.000 € - 4.999 €</v>
      </c>
      <c r="AF14" s="3" t="str" cm="1">
        <f t="array" aca="1" ref="AF14" ca="1">_xlfn.LET(
  _xlpm.ppp, H14,
  _xlpm.raw_min, CEILING(5000 * _xlpm.ppp, IF(_xlpm.ppp &gt; 1000, 10000, 1000)),
  _xlpm.raw_max, CEILING(14999 * _xlpm.ppp + 1, IF(_xlpm.ppp &gt; 1000, 10000, 1000)) - 1,
  _xlpm.country, A14,
  _xlpm.symbol, F14,
  _xlpm.pos, C14,
  _xlpm.t_sep, _xlfn.SWITCH(D14, "Space", " ", "Comma", ",", "Dot", ".", "Apostrophe", "'"),
  _xlpm.d_sep, E14,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5.000 € - 14.999 €</v>
      </c>
      <c r="AG14" s="3" t="str" cm="1">
        <f t="array" aca="1" ref="AG14" ca="1">_xlfn.LET(
  _xlpm.ppp, H14,
  _xlpm.raw_min, CEILING(15000 * _xlpm.ppp, IF(_xlpm.ppp &gt; 1000, 10000, 1000)),
  _xlpm.raw_max, CEILING(24999 * _xlpm.ppp + 1, IF(_xlpm.ppp &gt; 1000, 10000, 1000)) - 1,
  _xlpm.country, A14,
  _xlpm.symbol, F14,
  _xlpm.pos, C14,
  _xlpm.t_sep, _xlfn.SWITCH(D14, "Space", " ", "Comma", ",", "Dot", ".", "Apostrophe", "'"),
  _xlpm.d_sep, E14,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15.000 € - 24.999 €</v>
      </c>
      <c r="AH14" s="3" t="str" cm="1">
        <f t="array" aca="1" ref="AH14" ca="1">_xlfn.LET(
  _xlpm.ppp, H14,
  _xlpm.raw_min, CEILING(25000 * _xlpm.ppp, IF(_xlpm.ppp &gt; 1000, 10000, 1000)),
  _xlpm.raw_max, CEILING(34999 * _xlpm.ppp + 1, IF(_xlpm.ppp &gt; 1000, 10000, 1000)) - 1,
  _xlpm.country, A14,
  _xlpm.symbol, F14,
  _xlpm.pos, C14,
  _xlpm.t_sep, _xlfn.SWITCH(D14, "Space", " ", "Comma", ",", "Dot", ".", "Apostrophe", "'"),
  _xlpm.d_sep, E14,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25.000 € - 34.999 €</v>
      </c>
      <c r="AI14" s="3" t="str" cm="1">
        <f t="array" aca="1" ref="AI14" ca="1">_xlfn.LET(
  _xlpm.ppp, H14,
  _xlpm.raw_min, CEILING(35000 * _xlpm.ppp, IF(_xlpm.ppp &gt; 1000, 10000, 1000)),
  _xlpm.raw_max, CEILING(49999 * _xlpm.ppp + 1, IF(_xlpm.ppp &gt; 1000, 10000, 1000)) - 1,
  _xlpm.country, A14,
  _xlpm.symbol, F14,
  _xlpm.pos, C14,
  _xlpm.t_sep, _xlfn.SWITCH(D14, "Space", " ", "Comma", ",", "Dot", ".", "Apostrophe", "'"),
  _xlpm.d_sep, E14,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35.000 € - 49.999 €</v>
      </c>
      <c r="AJ14" s="3" t="str" cm="1">
        <f t="array" aca="1" ref="AJ14" ca="1">_xlfn.LET(
  _xlpm.ppp, H14,
  _xlpm.raw_min, CEILING(50000 * _xlpm.ppp, IF(_xlpm.ppp &gt; 1000, 10000, 1000)),
  _xlpm.raw_max, CEILING(74999 * _xlpm.ppp + 1, IF(_xlpm.ppp &gt; 1000, 10000, 1000)) - 1,
  _xlpm.country, A14,
  _xlpm.symbol, F14,
  _xlpm.pos, C14,
  _xlpm.t_sep, _xlfn.SWITCH(D14, "Space", " ", "Comma", ",", "Dot", ".", "Apostrophe", "'"),
  _xlpm.d_sep, E14,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50.000 € - 74.999 €</v>
      </c>
      <c r="AK14" s="3" t="str" cm="1">
        <f t="array" aca="1" ref="AK14" ca="1">_xlfn.LET(
  _xlpm.ppp, H14,
  _xlpm.raw_min, CEILING(75000 * _xlpm.ppp, IF(_xlpm.ppp &gt; 1000, 10000, 1000)),
  _xlpm.raw_max, CEILING(99999 * _xlpm.ppp + 1, IF(_xlpm.ppp &gt; 1000, 10000, 1000)) - 1,
  _xlpm.country, A14,
  _xlpm.symbol, F14,
  _xlpm.pos, C14,
  _xlpm.t_sep, _xlfn.SWITCH(D14, "Space", " ", "Comma", ",", "Dot", ".", "Apostrophe", "'"),
  _xlpm.d_sep, E14,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75.000 € - 99.999 €</v>
      </c>
      <c r="AL14" s="3" t="str" cm="1">
        <f t="array" aca="1" ref="AL14" ca="1">_xlfn.LET(
  _xlpm.ppp, H14,
  _xlpm.raw_min, CEILING(100000 * _xlpm.ppp, IF(_xlpm.ppp &gt; 1000, 10000, 1000)),
  _xlpm.raw_max, CEILING(149999 * _xlpm.ppp + 1, IF(_xlpm.ppp &gt; 1000, 10000, 1000)) - 1,
  _xlpm.country, A14,
  _xlpm.symbol, F14,
  _xlpm.pos, C14,
  _xlpm.t_sep, _xlfn.SWITCH(D14, "Space", " ", "Comma", ",", "Dot", ".", "Apostrophe", "'"),
  _xlpm.d_sep, E14,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100.000 € - 149.999 €</v>
      </c>
      <c r="AM14" s="3" t="str" cm="1">
        <f t="array" aca="1" ref="AM14" ca="1">_xlfn.LET(
  _xlpm.ppp, H14,
  _xlpm.raw_min, CEILING(150000 * _xlpm.ppp, IF(_xlpm.ppp &gt; 1000, 10000, 1000)),
  _xlpm.raw_max, CEILING(199999 * _xlpm.ppp + 1, IF(_xlpm.ppp &gt; 1000, 10000, 1000)) - 1,
  _xlpm.country, A14,
  _xlpm.symbol, F14,
  _xlpm.pos, C14,
  _xlpm.t_sep, _xlfn.SWITCH(D14, "Space", " ", "Comma", ",", "Dot", ".", "Apostrophe", "'"),
  _xlpm.d_sep, E14,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150.000 € - 199.999 €</v>
      </c>
      <c r="AN14" s="3" t="str" cm="1">
        <f t="array" aca="1" ref="AN14" ca="1">_xlfn.LET(
  _xlpm.ppp, H14,
  _xlpm.raw_min, CEILING(200000 * _xlpm.ppp, IF(_xlpm.ppp &gt; 1000, 10000, 1000)),
  _xlpm.raw_max, CEILING(999999 * _xlpm.ppp + 1, IF(_xlpm.ppp &gt; 1000, 10000, 1000)) - 1,
  _xlpm.country, A14,
  _xlpm.symbol, F14,
  _xlpm.pos, C14,
  _xlpm.t_sep, _xlfn.SWITCH(D14, "Space", " ", "Comma", ",", "Dot", ".", "Apostrophe", "'"),
  _xlpm.d_sep, E14,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200.000 € - 999.999 €</v>
      </c>
      <c r="AO14" s="3" t="str" cm="1">
        <f t="array" aca="1" ref="AO14" ca="1">_xlfn.LET(
  _xlpm.ppp, H14,
  _xlpm.raw_min, CEILING(1000000 * _xlpm.ppp, IF(_xlpm.ppp &gt; 1000, 10000, 1000)),
  _xlpm.country, A14,
  _xlpm.symbol, F14,
  _xlpm.pos, C14,
  _xlpm.t_sep, _xlfn.SWITCH(D14, "Space", " ", "Comma", ",", "Dot", ".", "Apostrophe", "'"),
  _xlpm.d_sep, E14,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1.000.000 €+</v>
      </c>
    </row>
    <row r="15" spans="1:41" x14ac:dyDescent="0.45">
      <c r="A15" t="s">
        <v>46</v>
      </c>
      <c r="B15" s="1" t="s">
        <v>47</v>
      </c>
      <c r="C15" t="s">
        <v>25</v>
      </c>
      <c r="D15" t="s">
        <v>748</v>
      </c>
      <c r="E15" t="s">
        <v>750</v>
      </c>
      <c r="F15" t="s">
        <v>48</v>
      </c>
      <c r="G15" s="56">
        <v>182.709</v>
      </c>
      <c r="H15" s="8">
        <v>200</v>
      </c>
      <c r="I15" s="9" t="str">
        <f t="shared" si="0"/>
        <v>0 Ft</v>
      </c>
      <c r="J15" s="3" t="str" cm="1">
        <f t="array" aca="1" ref="J15" ca="1">_xlfn.LET(
    _xlpm.pos, C15,
    _xlpm.symbol, F15,
    _xlpm.ppp, H15,
    _xlpm.raw, $J$1,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200 Ft</v>
      </c>
      <c r="K15" s="3" t="str" cm="1">
        <f t="array" aca="1" ref="K15" ca="1">_xlfn.LET(
    _xlpm.pos, C15,
    _xlpm.symbol, F15,
    _xlpm.ppp, H15,
    _xlpm.raw, $K$1,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600 Ft</v>
      </c>
      <c r="L15" s="3" t="str" cm="1">
        <f t="array" aca="1" ref="L15" ca="1">_xlfn.LET(
    _xlpm.pos, C15,
    _xlpm.symbol, F15,
    _xlpm.ppp, H15,
    _xlpm.raw, $L$1,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1 000 Ft</v>
      </c>
      <c r="M15" s="28" t="str" cm="1">
        <f t="array" aca="1" ref="M15" ca="1">_xlfn.LET(
    _xlpm.pos, C15,
    _xlpm.symbol, F15,
    _xlpm.ppp, H15,
    _xlpm.raw, $M$1,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1 500 Ft</v>
      </c>
      <c r="N15" s="3" t="str" cm="1">
        <f t="array" aca="1" ref="N15" ca="1">_xlfn.LET(
    _xlpm.pos, C15,
    _xlpm.symbol, F15,
    _xlpm.ppp, H15,
    _xlpm.raw, $N$1,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2 000 Ft</v>
      </c>
      <c r="O15" s="3" t="str" cm="1">
        <f t="array" aca="1" ref="O15" ca="1">_xlfn.LET(
    _xlpm.pos, C15,
    _xlpm.symbol, F15,
    _xlpm.ppp, H15,
    _xlpm.raw, $O$1,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2 500 Ft</v>
      </c>
      <c r="P15" s="3" t="str" cm="1">
        <f t="array" aca="1" ref="P15" ca="1">_xlfn.LET(
    _xlpm.pos, C15,
    _xlpm.symbol, F15,
    _xlpm.ppp, H15,
    _xlpm.raw, $P$1,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3 000 Ft</v>
      </c>
      <c r="Q15" s="28" t="str" cm="1">
        <f t="array" aca="1" ref="Q15" ca="1">_xlfn.LET(
    _xlpm.pos, C15,
    _xlpm.symbol, F15,
    _xlpm.ppp, H15,
    _xlpm.raw, $Q$1,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3 500 Ft</v>
      </c>
      <c r="R15" s="3" t="str" cm="1">
        <f t="array" aca="1" ref="R15" ca="1">_xlfn.LET(
    _xlpm.pos, C15,
    _xlpm.symbol, F15,
    _xlpm.ppp, H15,
    _xlpm.raw, $R$1,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5 000 Ft</v>
      </c>
      <c r="S15" s="3" t="str" cm="1">
        <f t="array" aca="1" ref="S15" ca="1">_xlfn.LET(
    _xlpm.pos, C15,
    _xlpm.symbol, F15,
    _xlpm.ppp, H15,
    _xlpm.raw, $S$1,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6 000 Ft</v>
      </c>
      <c r="T15" s="3" t="str" cm="1">
        <f t="array" aca="1" ref="T15" ca="1">_xlfn.LET(
    _xlpm.pos, C15,
    _xlpm.symbol, F15,
    _xlpm.ppp, H15,
    _xlpm.raw, $T$1,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20 000 Ft</v>
      </c>
      <c r="U15" s="3" t="str" cm="1">
        <f t="array" aca="1" ref="U15" ca="1">_xlfn.LET(
    _xlpm.pos, C15,
    _xlpm.symbol, F15,
    _xlpm.ppp, H15,
    _xlpm.raw, $U$1,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40 000 Ft</v>
      </c>
      <c r="V15" s="3" t="str" cm="1">
        <f t="array" aca="1" ref="V15" ca="1">_xlfn.LET(
_xlpm.pos,C15,
_xlpm.symbol,F15,
_xlpm.ppp,H15,
_xlpm.raw,$V$1,
_xlpm.value,_xlpm.raw*_xlpm.ppp,
_xlpm.country,A15,
_xlpm.use_indian_format,OR(_xlpm.country="India",_xlpm.country="Pakistan"),
_xlpm.t_sep,_xlfn.SWITCH(D15,"Space"," ","Comma",",","Dot",".","Apostrophe","'"),
_xlpm.d_sep,E15,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60 000 Ft</v>
      </c>
      <c r="W15" s="3" t="str" cm="1">
        <f t="array" aca="1" ref="W15" ca="1">_xlfn.LET(
    _xlpm.pos, C15,
    _xlpm.symbol, F15,
    _xlpm.ppp, H15,
    _xlpm.raw, $W$1,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80 000 Ft</v>
      </c>
      <c r="X15" s="3" t="str" cm="1">
        <f t="array" aca="1" ref="X15" ca="1">_xlfn.LET(
    _xlpm.pos, C15,
    _xlpm.symbol, F15,
    _xlpm.ppp, H15,
    _xlpm.raw, $X$1,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120 000 Ft</v>
      </c>
      <c r="Y15" s="3" t="str" cm="1">
        <f t="array" aca="1" ref="Y15" ca="1">_xlfn.LET(
    _xlpm.pos, C15,
    _xlpm.symbol, F15,
    _xlpm.ppp, H15,
    _xlpm.raw, $Y$1,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140 000 Ft</v>
      </c>
      <c r="Z15" s="3" t="str" cm="1">
        <f t="array" aca="1" ref="Z15" ca="1">_xlfn.LET(
    _xlpm.pos, C15,
    _xlpm.symbol, F15,
    _xlpm.ppp, H15,
    _xlpm.raw, $Z$1,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160 000 Ft</v>
      </c>
      <c r="AA15" s="3" t="str" cm="1">
        <f t="array" aca="1" ref="AA15" ca="1">_xlfn.LET(
    _xlpm.pos, C15,
    _xlpm.symbol, F15,
    _xlpm.ppp, H15,
    _xlpm.raw, $AA$1,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180 000 Ft</v>
      </c>
      <c r="AB15" s="3" t="str" cm="1">
        <f t="array" aca="1" ref="AB15" ca="1">_xlfn.LET(
    _xlpm.pos, C15,
    _xlpm.symbol, F15,
    _xlpm.ppp, H15,
    _xlpm.raw, $AB$1,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200 000 Ft</v>
      </c>
      <c r="AC15" s="3" t="str" cm="1">
        <f t="array" aca="1" ref="AC15" ca="1">_xlfn.LET(
    _xlpm.pos, C15,
    _xlpm.symbol, F15,
    _xlpm.ppp, H15,
    _xlpm.raw, $AC$1,
    _xlpm.value, _xlpm.raw * _xlpm.ppp,
    _xlpm.country, A15,
    _xlpm.use_indian_format, OR(_xlpm.country="India", _xlpm.country="Pakistan"),
    _xlpm.t_sep, _xlfn.SWITCH(D15, "Space", " ", "Comma", ",", "Dot", ".", "Apostrophe", "'"),
    _xlpm.d_sep, E15,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220 000 Ft</v>
      </c>
      <c r="AD15" s="3" t="str" cm="1">
        <f t="array" aca="1" ref="AD15" ca="1">_xlfn.LET(
  _xlpm.ppp, H15,
  _xlpm.raw_min, 0,
  _xlpm.raw_max, CEILING(H15 * 999 + 1, IF(H15 &gt; 1000, 10000, 1000)) - 1,
  _xlpm.country, A15,
  _xlpm.symbol, F15,
  _xlpm.pos, C15,
  _xlpm.t_sep, _xlfn.SWITCH(D15, "Space", " ", "Comma", ",", "Dot", ".", "Apostrophe", "'"),
  _xlpm.d_sep, E15,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Ft - 199 999 Ft</v>
      </c>
      <c r="AE15" s="3" t="str" cm="1">
        <f t="array" aca="1" ref="AE15" ca="1">_xlfn.LET(
  _xlpm.ppp, H15,
  _xlpm.raw_min, CEILING(1000 * _xlpm.ppp, IF(_xlpm.ppp &gt; 1000, 10000, 1000)),
  _xlpm.raw_max, CEILING(4999 * _xlpm.ppp + 1, IF(_xlpm.ppp &gt; 1000, 10000, 1000)) - 1,
  _xlpm.country, A15,
  _xlpm.symbol, F15,
  _xlpm.pos, C15,
  _xlpm.t_sep, _xlfn.SWITCH(D15, "Space", " ", "Comma", ",", "Dot", ".", "Apostrophe", "'"),
  _xlpm.d_sep, E15,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200 000 Ft - 999 999 Ft</v>
      </c>
      <c r="AF15" s="3" t="str" cm="1">
        <f t="array" aca="1" ref="AF15" ca="1">_xlfn.LET(
  _xlpm.ppp, H15,
  _xlpm.raw_min, CEILING(5000 * _xlpm.ppp, IF(_xlpm.ppp &gt; 1000, 10000, 1000)),
  _xlpm.raw_max, CEILING(14999 * _xlpm.ppp + 1, IF(_xlpm.ppp &gt; 1000, 10000, 1000)) - 1,
  _xlpm.country, A15,
  _xlpm.symbol, F15,
  _xlpm.pos, C15,
  _xlpm.t_sep, _xlfn.SWITCH(D15, "Space", " ", "Comma", ",", "Dot", ".", "Apostrophe", "'"),
  _xlpm.d_sep, E15,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1 000 000 Ft - 2 999 999 Ft</v>
      </c>
      <c r="AG15" s="3" t="str" cm="1">
        <f t="array" aca="1" ref="AG15" ca="1">_xlfn.LET(
  _xlpm.ppp, H15,
  _xlpm.raw_min, CEILING(15000 * _xlpm.ppp, IF(_xlpm.ppp &gt; 1000, 10000, 1000)),
  _xlpm.raw_max, CEILING(24999 * _xlpm.ppp + 1, IF(_xlpm.ppp &gt; 1000, 10000, 1000)) - 1,
  _xlpm.country, A15,
  _xlpm.symbol, F15,
  _xlpm.pos, C15,
  _xlpm.t_sep, _xlfn.SWITCH(D15, "Space", " ", "Comma", ",", "Dot", ".", "Apostrophe", "'"),
  _xlpm.d_sep, E15,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3 000 000 Ft - 4 999 999 Ft</v>
      </c>
      <c r="AH15" s="3" t="str" cm="1">
        <f t="array" aca="1" ref="AH15" ca="1">_xlfn.LET(
  _xlpm.ppp, H15,
  _xlpm.raw_min, CEILING(25000 * _xlpm.ppp, IF(_xlpm.ppp &gt; 1000, 10000, 1000)),
  _xlpm.raw_max, CEILING(34999 * _xlpm.ppp + 1, IF(_xlpm.ppp &gt; 1000, 10000, 1000)) - 1,
  _xlpm.country, A15,
  _xlpm.symbol, F15,
  _xlpm.pos, C15,
  _xlpm.t_sep, _xlfn.SWITCH(D15, "Space", " ", "Comma", ",", "Dot", ".", "Apostrophe", "'"),
  _xlpm.d_sep, E15,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5 000 000 Ft - 6 999 999 Ft</v>
      </c>
      <c r="AI15" s="3" t="str" cm="1">
        <f t="array" aca="1" ref="AI15" ca="1">_xlfn.LET(
  _xlpm.ppp, H15,
  _xlpm.raw_min, CEILING(35000 * _xlpm.ppp, IF(_xlpm.ppp &gt; 1000, 10000, 1000)),
  _xlpm.raw_max, CEILING(49999 * _xlpm.ppp + 1, IF(_xlpm.ppp &gt; 1000, 10000, 1000)) - 1,
  _xlpm.country, A15,
  _xlpm.symbol, F15,
  _xlpm.pos, C15,
  _xlpm.t_sep, _xlfn.SWITCH(D15, "Space", " ", "Comma", ",", "Dot", ".", "Apostrophe", "'"),
  _xlpm.d_sep, E15,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7 000 000 Ft - 9 999 999 Ft</v>
      </c>
      <c r="AJ15" s="3" t="str" cm="1">
        <f t="array" aca="1" ref="AJ15" ca="1">_xlfn.LET(
  _xlpm.ppp, H15,
  _xlpm.raw_min, CEILING(50000 * _xlpm.ppp, IF(_xlpm.ppp &gt; 1000, 10000, 1000)),
  _xlpm.raw_max, CEILING(74999 * _xlpm.ppp + 1, IF(_xlpm.ppp &gt; 1000, 10000, 1000)) - 1,
  _xlpm.country, A15,
  _xlpm.symbol, F15,
  _xlpm.pos, C15,
  _xlpm.t_sep, _xlfn.SWITCH(D15, "Space", " ", "Comma", ",", "Dot", ".", "Apostrophe", "'"),
  _xlpm.d_sep, E15,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10 000 000 Ft - 14 999 999 Ft</v>
      </c>
      <c r="AK15" s="3" t="str" cm="1">
        <f t="array" aca="1" ref="AK15" ca="1">_xlfn.LET(
  _xlpm.ppp, H15,
  _xlpm.raw_min, CEILING(75000 * _xlpm.ppp, IF(_xlpm.ppp &gt; 1000, 10000, 1000)),
  _xlpm.raw_max, CEILING(99999 * _xlpm.ppp + 1, IF(_xlpm.ppp &gt; 1000, 10000, 1000)) - 1,
  _xlpm.country, A15,
  _xlpm.symbol, F15,
  _xlpm.pos, C15,
  _xlpm.t_sep, _xlfn.SWITCH(D15, "Space", " ", "Comma", ",", "Dot", ".", "Apostrophe", "'"),
  _xlpm.d_sep, E15,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15 000 000 Ft - 19 999 999 Ft</v>
      </c>
      <c r="AL15" s="3" t="str" cm="1">
        <f t="array" aca="1" ref="AL15" ca="1">_xlfn.LET(
  _xlpm.ppp, H15,
  _xlpm.raw_min, CEILING(100000 * _xlpm.ppp, IF(_xlpm.ppp &gt; 1000, 10000, 1000)),
  _xlpm.raw_max, CEILING(149999 * _xlpm.ppp + 1, IF(_xlpm.ppp &gt; 1000, 10000, 1000)) - 1,
  _xlpm.country, A15,
  _xlpm.symbol, F15,
  _xlpm.pos, C15,
  _xlpm.t_sep, _xlfn.SWITCH(D15, "Space", " ", "Comma", ",", "Dot", ".", "Apostrophe", "'"),
  _xlpm.d_sep, E15,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20 000 000 Ft - 29 999 999 Ft</v>
      </c>
      <c r="AM15" s="3" t="str" cm="1">
        <f t="array" aca="1" ref="AM15" ca="1">_xlfn.LET(
  _xlpm.ppp, H15,
  _xlpm.raw_min, CEILING(150000 * _xlpm.ppp, IF(_xlpm.ppp &gt; 1000, 10000, 1000)),
  _xlpm.raw_max, CEILING(199999 * _xlpm.ppp + 1, IF(_xlpm.ppp &gt; 1000, 10000, 1000)) - 1,
  _xlpm.country, A15,
  _xlpm.symbol, F15,
  _xlpm.pos, C15,
  _xlpm.t_sep, _xlfn.SWITCH(D15, "Space", " ", "Comma", ",", "Dot", ".", "Apostrophe", "'"),
  _xlpm.d_sep, E15,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30 000 000 Ft - 39 999 999 Ft</v>
      </c>
      <c r="AN15" s="3" t="str" cm="1">
        <f t="array" aca="1" ref="AN15" ca="1">_xlfn.LET(
  _xlpm.ppp, H15,
  _xlpm.raw_min, CEILING(200000 * _xlpm.ppp, IF(_xlpm.ppp &gt; 1000, 10000, 1000)),
  _xlpm.raw_max, CEILING(999999 * _xlpm.ppp + 1, IF(_xlpm.ppp &gt; 1000, 10000, 1000)) - 1,
  _xlpm.country, A15,
  _xlpm.symbol, F15,
  _xlpm.pos, C15,
  _xlpm.t_sep, _xlfn.SWITCH(D15, "Space", " ", "Comma", ",", "Dot", ".", "Apostrophe", "'"),
  _xlpm.d_sep, E15,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40 000 000 Ft - 199 999 999 Ft</v>
      </c>
      <c r="AO15" s="3" t="str" cm="1">
        <f t="array" aca="1" ref="AO15" ca="1">_xlfn.LET(
  _xlpm.ppp, H15,
  _xlpm.raw_min, CEILING(1000000 * _xlpm.ppp, IF(_xlpm.ppp &gt; 1000, 10000, 1000)),
  _xlpm.country, A15,
  _xlpm.symbol, F15,
  _xlpm.pos, C15,
  _xlpm.t_sep, _xlfn.SWITCH(D15, "Space", " ", "Comma", ",", "Dot", ".", "Apostrophe", "'"),
  _xlpm.d_sep, E15,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200 000 000 Ft+</v>
      </c>
    </row>
    <row r="16" spans="1:41" x14ac:dyDescent="0.45">
      <c r="A16" t="s">
        <v>49</v>
      </c>
      <c r="B16" s="1" t="s">
        <v>50</v>
      </c>
      <c r="C16" t="s">
        <v>18</v>
      </c>
      <c r="D16" s="38" t="s">
        <v>746</v>
      </c>
      <c r="E16" t="s">
        <v>751</v>
      </c>
      <c r="F16" t="s">
        <v>51</v>
      </c>
      <c r="G16" s="56">
        <v>20.431999999999999</v>
      </c>
      <c r="H16" s="8">
        <v>20</v>
      </c>
      <c r="I16" s="9" t="str">
        <f t="shared" si="0"/>
        <v>₹0</v>
      </c>
      <c r="J16" s="3" t="str" cm="1">
        <f t="array" aca="1" ref="J16" ca="1">_xlfn.LET(
    _xlpm.pos, C16,
    _xlpm.symbol, F16,
    _xlpm.ppp, H16,
    _xlpm.raw, $J$1,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₹20</v>
      </c>
      <c r="K16" s="3" t="str" cm="1">
        <f t="array" aca="1" ref="K16" ca="1">_xlfn.LET(
    _xlpm.pos, C16,
    _xlpm.symbol, F16,
    _xlpm.ppp, H16,
    _xlpm.raw, $K$1,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₹60</v>
      </c>
      <c r="L16" s="3" t="str" cm="1">
        <f t="array" aca="1" ref="L16" ca="1">_xlfn.LET(
    _xlpm.pos, C16,
    _xlpm.symbol, F16,
    _xlpm.ppp, H16,
    _xlpm.raw, $L$1,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₹100</v>
      </c>
      <c r="M16" s="28" t="str" cm="1">
        <f t="array" aca="1" ref="M16" ca="1">_xlfn.LET(
    _xlpm.pos, C16,
    _xlpm.symbol, F16,
    _xlpm.ppp, H16,
    _xlpm.raw, $M$1,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₹150</v>
      </c>
      <c r="N16" s="3" t="str" cm="1">
        <f t="array" aca="1" ref="N16" ca="1">_xlfn.LET(
    _xlpm.pos, C16,
    _xlpm.symbol, F16,
    _xlpm.ppp, H16,
    _xlpm.raw, $N$1,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₹200</v>
      </c>
      <c r="O16" s="3" t="str" cm="1">
        <f t="array" aca="1" ref="O16" ca="1">_xlfn.LET(
    _xlpm.pos, C16,
    _xlpm.symbol, F16,
    _xlpm.ppp, H16,
    _xlpm.raw, $O$1,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₹250</v>
      </c>
      <c r="P16" s="3" t="str" cm="1">
        <f t="array" aca="1" ref="P16" ca="1">_xlfn.LET(
    _xlpm.pos, C16,
    _xlpm.symbol, F16,
    _xlpm.ppp, H16,
    _xlpm.raw, $P$1,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₹300</v>
      </c>
      <c r="Q16" s="28" t="str" cm="1">
        <f t="array" aca="1" ref="Q16" ca="1">_xlfn.LET(
    _xlpm.pos, C16,
    _xlpm.symbol, F16,
    _xlpm.ppp, H16,
    _xlpm.raw, $Q$1,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₹350</v>
      </c>
      <c r="R16" s="3" t="str" cm="1">
        <f t="array" aca="1" ref="R16" ca="1">_xlfn.LET(
    _xlpm.pos, C16,
    _xlpm.symbol, F16,
    _xlpm.ppp, H16,
    _xlpm.raw, $R$1,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₹500</v>
      </c>
      <c r="S16" s="3" t="str" cm="1">
        <f t="array" aca="1" ref="S16" ca="1">_xlfn.LET(
    _xlpm.pos, C16,
    _xlpm.symbol, F16,
    _xlpm.ppp, H16,
    _xlpm.raw, $S$1,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v>
      </c>
      <c r="T16" s="3" t="str" cm="1">
        <f t="array" aca="1" ref="T16" ca="1">_xlfn.LET(
    _xlpm.pos, C16,
    _xlpm.symbol, F16,
    _xlpm.ppp, H16,
    _xlpm.raw, $T$1,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₹2,000</v>
      </c>
      <c r="U16" s="3" t="str" cm="1">
        <f t="array" aca="1" ref="U16" ca="1">_xlfn.LET(
    _xlpm.pos, C16,
    _xlpm.symbol, F16,
    _xlpm.ppp, H16,
    _xlpm.raw, $U$1,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₹4,000</v>
      </c>
      <c r="V16" s="3" t="str" cm="1">
        <f t="array" aca="1" ref="V16" ca="1">_xlfn.LET(
_xlpm.pos,C16,
_xlpm.symbol,F16,
_xlpm.ppp,H16,
_xlpm.raw,$V$1,
_xlpm.value,_xlpm.raw*_xlpm.ppp,
_xlpm.country,A16,
_xlpm.use_indian_format,OR(_xlpm.country="India",_xlpm.country="Pakistan"),
_xlpm.t_sep,_xlfn.SWITCH(D16,"Space"," ","Comma",",","Dot",".","Apostrophe","'"),
_xlpm.d_sep,E16,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₹6,000</v>
      </c>
      <c r="W16" s="3" t="str" cm="1">
        <f t="array" aca="1" ref="W16" ca="1">_xlfn.LET(
    _xlpm.pos, C16,
    _xlpm.symbol, F16,
    _xlpm.ppp, H16,
    _xlpm.raw, $W$1,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₹8,000</v>
      </c>
      <c r="X16" s="3" t="str" cm="1">
        <f t="array" aca="1" ref="X16" ca="1">_xlfn.LET(
    _xlpm.pos, C16,
    _xlpm.symbol, F16,
    _xlpm.ppp, H16,
    _xlpm.raw, $X$1,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₹12,000</v>
      </c>
      <c r="Y16" s="3" t="str" cm="1">
        <f t="array" aca="1" ref="Y16" ca="1">_xlfn.LET(
    _xlpm.pos, C16,
    _xlpm.symbol, F16,
    _xlpm.ppp, H16,
    _xlpm.raw, $Y$1,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₹14,000</v>
      </c>
      <c r="Z16" s="3" t="str" cm="1">
        <f t="array" aca="1" ref="Z16" ca="1">_xlfn.LET(
    _xlpm.pos, C16,
    _xlpm.symbol, F16,
    _xlpm.ppp, H16,
    _xlpm.raw, $Z$1,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₹16,000</v>
      </c>
      <c r="AA16" s="3" t="str" cm="1">
        <f t="array" aca="1" ref="AA16" ca="1">_xlfn.LET(
    _xlpm.pos, C16,
    _xlpm.symbol, F16,
    _xlpm.ppp, H16,
    _xlpm.raw, $AA$1,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₹18,000</v>
      </c>
      <c r="AB16" s="3" t="str" cm="1">
        <f t="array" aca="1" ref="AB16" ca="1">_xlfn.LET(
    _xlpm.pos, C16,
    _xlpm.symbol, F16,
    _xlpm.ppp, H16,
    _xlpm.raw, $AB$1,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₹20,000</v>
      </c>
      <c r="AC16" s="3" t="str" cm="1">
        <f t="array" aca="1" ref="AC16" ca="1">_xlfn.LET(
    _xlpm.pos, C16,
    _xlpm.symbol, F16,
    _xlpm.ppp, H16,
    _xlpm.raw, $AC$1,
    _xlpm.value, _xlpm.raw * _xlpm.ppp,
    _xlpm.country, A16,
    _xlpm.use_indian_format, OR(_xlpm.country="India", _xlpm.country="Pakistan"),
    _xlpm.t_sep, _xlfn.SWITCH(D16, "Space", " ", "Comma", ",", "Dot", ".", "Apostrophe", "'"),
    _xlpm.d_sep, E16,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₹22,000</v>
      </c>
      <c r="AD16" s="3" t="str" cm="1">
        <f t="array" aca="1" ref="AD16" ca="1">_xlfn.LET(
  _xlpm.ppp, H16,
  _xlpm.raw_min, 0,
  _xlpm.raw_max, CEILING(H16 * 999 + 1, IF(H16 &gt; 1000, 10000, 1000)) - 1,
  _xlpm.country, A16,
  _xlpm.symbol, F16,
  _xlpm.pos, C16,
  _xlpm.t_sep, _xlfn.SWITCH(D16, "Space", " ", "Comma", ",", "Dot", ".", "Apostrophe", "'"),
  _xlpm.d_sep, E16,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₹19,999</v>
      </c>
      <c r="AE16" s="3" t="str" cm="1">
        <f t="array" aca="1" ref="AE16" ca="1">_xlfn.LET(
  _xlpm.ppp, H16,
  _xlpm.raw_min, CEILING(1000 * _xlpm.ppp, IF(_xlpm.ppp &gt; 1000, 10000, 1000)),
  _xlpm.raw_max, CEILING(4999 * _xlpm.ppp + 1, IF(_xlpm.ppp &gt; 1000, 10000, 1000)) - 1,
  _xlpm.country, A16,
  _xlpm.symbol, F16,
  _xlpm.pos, C16,
  _xlpm.t_sep, _xlfn.SWITCH(D16, "Space", " ", "Comma", ",", "Dot", ".", "Apostrophe", "'"),
  _xlpm.d_sep, E16,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₹20,000 - ₹99,999</v>
      </c>
      <c r="AF16" s="3" t="str" cm="1">
        <f t="array" aca="1" ref="AF16" ca="1">_xlfn.LET(
  _xlpm.ppp, H16,
  _xlpm.raw_min, CEILING(5000 * _xlpm.ppp, IF(_xlpm.ppp &gt; 1000, 10000, 1000)),
  _xlpm.raw_max, CEILING(14999 * _xlpm.ppp + 1, IF(_xlpm.ppp &gt; 1000, 10000, 1000)) - 1,
  _xlpm.country, A16,
  _xlpm.symbol, F16,
  _xlpm.pos, C16,
  _xlpm.t_sep, _xlfn.SWITCH(D16, "Space", " ", "Comma", ",", "Dot", ".", "Apostrophe", "'"),
  _xlpm.d_sep, E16,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₹1,00,000 - ₹2,99,999</v>
      </c>
      <c r="AG16" s="3" t="str" cm="1">
        <f t="array" aca="1" ref="AG16" ca="1">_xlfn.LET(
  _xlpm.ppp, H16,
  _xlpm.raw_min, CEILING(15000 * _xlpm.ppp, IF(_xlpm.ppp &gt; 1000, 10000, 1000)),
  _xlpm.raw_max, CEILING(24999 * _xlpm.ppp + 1, IF(_xlpm.ppp &gt; 1000, 10000, 1000)) - 1,
  _xlpm.country, A16,
  _xlpm.symbol, F16,
  _xlpm.pos, C16,
  _xlpm.t_sep, _xlfn.SWITCH(D16, "Space", " ", "Comma", ",", "Dot", ".", "Apostrophe", "'"),
  _xlpm.d_sep, E16,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₹3,00,000 - ₹4,99,999</v>
      </c>
      <c r="AH16" s="3" t="str" cm="1">
        <f t="array" aca="1" ref="AH16" ca="1">_xlfn.LET(
  _xlpm.ppp, H16,
  _xlpm.raw_min, CEILING(25000 * _xlpm.ppp, IF(_xlpm.ppp &gt; 1000, 10000, 1000)),
  _xlpm.raw_max, CEILING(34999 * _xlpm.ppp + 1, IF(_xlpm.ppp &gt; 1000, 10000, 1000)) - 1,
  _xlpm.country, A16,
  _xlpm.symbol, F16,
  _xlpm.pos, C16,
  _xlpm.t_sep, _xlfn.SWITCH(D16, "Space", " ", "Comma", ",", "Dot", ".", "Apostrophe", "'"),
  _xlpm.d_sep, E16,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₹5,00,000 - ₹6,99,999</v>
      </c>
      <c r="AI16" s="3" t="str" cm="1">
        <f t="array" aca="1" ref="AI16" ca="1">_xlfn.LET(
  _xlpm.ppp, H16,
  _xlpm.raw_min, CEILING(35000 * _xlpm.ppp, IF(_xlpm.ppp &gt; 1000, 10000, 1000)),
  _xlpm.raw_max, CEILING(49999 * _xlpm.ppp + 1, IF(_xlpm.ppp &gt; 1000, 10000, 1000)) - 1,
  _xlpm.country, A16,
  _xlpm.symbol, F16,
  _xlpm.pos, C16,
  _xlpm.t_sep, _xlfn.SWITCH(D16, "Space", " ", "Comma", ",", "Dot", ".", "Apostrophe", "'"),
  _xlpm.d_sep, E16,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₹7,00,000 - ₹9,99,999</v>
      </c>
      <c r="AJ16" s="3" t="str" cm="1">
        <f t="array" aca="1" ref="AJ16" ca="1">_xlfn.LET(
  _xlpm.ppp, H16,
  _xlpm.raw_min, CEILING(50000 * _xlpm.ppp, IF(_xlpm.ppp &gt; 1000, 10000, 1000)),
  _xlpm.raw_max, CEILING(74999 * _xlpm.ppp + 1, IF(_xlpm.ppp &gt; 1000, 10000, 1000)) - 1,
  _xlpm.country, A16,
  _xlpm.symbol, F16,
  _xlpm.pos, C16,
  _xlpm.t_sep, _xlfn.SWITCH(D16, "Space", " ", "Comma", ",", "Dot", ".", "Apostrophe", "'"),
  _xlpm.d_sep, E16,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₹10,00,000 - ₹14,99,999</v>
      </c>
      <c r="AK16" s="3" t="str" cm="1">
        <f t="array" aca="1" ref="AK16" ca="1">_xlfn.LET(
  _xlpm.ppp, H16,
  _xlpm.raw_min, CEILING(75000 * _xlpm.ppp, IF(_xlpm.ppp &gt; 1000, 10000, 1000)),
  _xlpm.raw_max, CEILING(99999 * _xlpm.ppp + 1, IF(_xlpm.ppp &gt; 1000, 10000, 1000)) - 1,
  _xlpm.country, A16,
  _xlpm.symbol, F16,
  _xlpm.pos, C16,
  _xlpm.t_sep, _xlfn.SWITCH(D16, "Space", " ", "Comma", ",", "Dot", ".", "Apostrophe", "'"),
  _xlpm.d_sep, E16,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₹15,00,000 - ₹19,99,999</v>
      </c>
      <c r="AL16" s="3" t="str" cm="1">
        <f t="array" aca="1" ref="AL16" ca="1">_xlfn.LET(
  _xlpm.ppp, H16,
  _xlpm.raw_min, CEILING(100000 * _xlpm.ppp, IF(_xlpm.ppp &gt; 1000, 10000, 1000)),
  _xlpm.raw_max, CEILING(149999 * _xlpm.ppp + 1, IF(_xlpm.ppp &gt; 1000, 10000, 1000)) - 1,
  _xlpm.country, A16,
  _xlpm.symbol, F16,
  _xlpm.pos, C16,
  _xlpm.t_sep, _xlfn.SWITCH(D16, "Space", " ", "Comma", ",", "Dot", ".", "Apostrophe", "'"),
  _xlpm.d_sep, E16,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₹20,00,000 - ₹29,99,999</v>
      </c>
      <c r="AM16" s="3" t="str" cm="1">
        <f t="array" aca="1" ref="AM16" ca="1">_xlfn.LET(
  _xlpm.ppp, H16,
  _xlpm.raw_min, CEILING(150000 * _xlpm.ppp, IF(_xlpm.ppp &gt; 1000, 10000, 1000)),
  _xlpm.raw_max, CEILING(199999 * _xlpm.ppp + 1, IF(_xlpm.ppp &gt; 1000, 10000, 1000)) - 1,
  _xlpm.country, A16,
  _xlpm.symbol, F16,
  _xlpm.pos, C16,
  _xlpm.t_sep, _xlfn.SWITCH(D16, "Space", " ", "Comma", ",", "Dot", ".", "Apostrophe", "'"),
  _xlpm.d_sep, E16,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₹30,00,000 - ₹39,99,999</v>
      </c>
      <c r="AN16" s="3" t="str" cm="1">
        <f t="array" aca="1" ref="AN16" ca="1">_xlfn.LET(
  _xlpm.ppp, H16,
  _xlpm.raw_min, CEILING(200000 * _xlpm.ppp, IF(_xlpm.ppp &gt; 1000, 10000, 1000)),
  _xlpm.raw_max, CEILING(999999 * _xlpm.ppp + 1, IF(_xlpm.ppp &gt; 1000, 10000, 1000)) - 1,
  _xlpm.country, A16,
  _xlpm.symbol, F16,
  _xlpm.pos, C16,
  _xlpm.t_sep, _xlfn.SWITCH(D16, "Space", " ", "Comma", ",", "Dot", ".", "Apostrophe", "'"),
  _xlpm.d_sep, E16,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₹40,00,000 - ₹1,99,99,999</v>
      </c>
      <c r="AO16" s="3" t="str" cm="1">
        <f t="array" aca="1" ref="AO16" ca="1">_xlfn.LET(
  _xlpm.ppp, H16,
  _xlpm.raw_min, CEILING(1000000 * _xlpm.ppp, IF(_xlpm.ppp &gt; 1000, 10000, 1000)),
  _xlpm.country, A16,
  _xlpm.symbol, F16,
  _xlpm.pos, C16,
  _xlpm.t_sep, _xlfn.SWITCH(D16, "Space", " ", "Comma", ",", "Dot", ".", "Apostrophe", "'"),
  _xlpm.d_sep, E16,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₹2,00,00,000+</v>
      </c>
    </row>
    <row r="17" spans="1:41" x14ac:dyDescent="0.45">
      <c r="A17" t="s">
        <v>52</v>
      </c>
      <c r="B17" s="1" t="s">
        <v>53</v>
      </c>
      <c r="C17" t="s">
        <v>18</v>
      </c>
      <c r="D17" t="s">
        <v>747</v>
      </c>
      <c r="E17" t="s">
        <v>750</v>
      </c>
      <c r="F17" t="s">
        <v>54</v>
      </c>
      <c r="G17" s="56">
        <v>4747.9030000000002</v>
      </c>
      <c r="H17" s="8">
        <v>5000</v>
      </c>
      <c r="I17" s="9" t="str">
        <f>IF(
C17="Left",
    F17 &amp; 0,
   0&amp; " " &amp; F17
)</f>
        <v>Rp 0</v>
      </c>
      <c r="J17" s="3" t="str" cm="1">
        <f t="array" aca="1" ref="J17" ca="1">_xlfn.LET(
    _xlpm.pos, C17,
    _xlpm.symbol, F17,
    _xlpm.ppp, H17,
    _xlpm.raw, $J$1,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Rp 5.000</v>
      </c>
      <c r="K17" s="3" t="str" cm="1">
        <f t="array" aca="1" ref="K17" ca="1">_xlfn.LET(
    _xlpm.pos, C17,
    _xlpm.symbol, F17,
    _xlpm.ppp, H17,
    _xlpm.raw, $K$1,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Rp 15.000</v>
      </c>
      <c r="L17" s="3" t="str" cm="1">
        <f t="array" aca="1" ref="L17" ca="1">_xlfn.LET(
    _xlpm.pos, C17,
    _xlpm.symbol, F17,
    _xlpm.ppp, H17,
    _xlpm.raw, $L$1,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Rp 25.000</v>
      </c>
      <c r="M17" s="28" t="str" cm="1">
        <f t="array" aca="1" ref="M17" ca="1">_xlfn.LET(
    _xlpm.pos, C17,
    _xlpm.symbol, F17,
    _xlpm.ppp, H17,
    _xlpm.raw, $M$1,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Rp 37.500</v>
      </c>
      <c r="N17" s="3" t="str" cm="1">
        <f t="array" aca="1" ref="N17" ca="1">_xlfn.LET(
    _xlpm.pos, C17,
    _xlpm.symbol, F17,
    _xlpm.ppp, H17,
    _xlpm.raw, $N$1,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Rp 50.000</v>
      </c>
      <c r="O17" s="3" t="str" cm="1">
        <f t="array" aca="1" ref="O17" ca="1">_xlfn.LET(
    _xlpm.pos, C17,
    _xlpm.symbol, F17,
    _xlpm.ppp, H17,
    _xlpm.raw, $O$1,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Rp 62.500</v>
      </c>
      <c r="P17" s="3" t="str" cm="1">
        <f t="array" aca="1" ref="P17" ca="1">_xlfn.LET(
    _xlpm.pos, C17,
    _xlpm.symbol, F17,
    _xlpm.ppp, H17,
    _xlpm.raw, $P$1,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Rp 75.000</v>
      </c>
      <c r="Q17" s="28" t="str" cm="1">
        <f t="array" aca="1" ref="Q17" ca="1">_xlfn.LET(
    _xlpm.pos, C17,
    _xlpm.symbol, F17,
    _xlpm.ppp, H17,
    _xlpm.raw, $Q$1,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Rp 87.500</v>
      </c>
      <c r="R17" s="3" t="str" cm="1">
        <f t="array" aca="1" ref="R17" ca="1">_xlfn.LET(
    _xlpm.pos, C17,
    _xlpm.symbol, F17,
    _xlpm.ppp, H17,
    _xlpm.raw, $R$1,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Rp 125.000</v>
      </c>
      <c r="S17" s="3" t="str" cm="1">
        <f t="array" aca="1" ref="S17" ca="1">_xlfn.LET(
    _xlpm.pos, C17,
    _xlpm.symbol, F17,
    _xlpm.ppp, H17,
    _xlpm.raw, $S$1,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Rp 150.000</v>
      </c>
      <c r="T17" s="3" t="str" cm="1">
        <f t="array" aca="1" ref="T17" ca="1">_xlfn.LET(
    _xlpm.pos, C17,
    _xlpm.symbol, F17,
    _xlpm.ppp, H17,
    _xlpm.raw, $T$1,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Rp 500.000</v>
      </c>
      <c r="U17" s="3" t="str" cm="1">
        <f t="array" aca="1" ref="U17" ca="1">_xlfn.LET(
    _xlpm.pos, C17,
    _xlpm.symbol, F17,
    _xlpm.ppp, H17,
    _xlpm.raw, $U$1,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Rp 1.000.000</v>
      </c>
      <c r="V17" s="3" t="str" cm="1">
        <f t="array" aca="1" ref="V17" ca="1">_xlfn.LET(
_xlpm.pos,C17,
_xlpm.symbol,F17,
_xlpm.ppp,H17,
_xlpm.raw,$V$1,
_xlpm.value,_xlpm.raw*_xlpm.ppp,
_xlpm.country,A17,
_xlpm.use_indian_format,OR(_xlpm.country="India",_xlpm.country="Pakistan"),
_xlpm.t_sep,_xlfn.SWITCH(D17,"Space"," ","Comma",",","Dot",".","Apostrophe","'"),
_xlpm.d_sep,E17,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Rp 1.500.000</v>
      </c>
      <c r="W17" s="3" t="str" cm="1">
        <f t="array" aca="1" ref="W17" ca="1">_xlfn.LET(
    _xlpm.pos, C17,
    _xlpm.symbol, F17,
    _xlpm.ppp, H17,
    _xlpm.raw, $W$1,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Rp 2.000.000</v>
      </c>
      <c r="X17" s="3" t="str" cm="1">
        <f t="array" aca="1" ref="X17" ca="1">_xlfn.LET(
    _xlpm.pos, C17,
    _xlpm.symbol, F17,
    _xlpm.ppp, H17,
    _xlpm.raw, $X$1,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Rp 3.000.000</v>
      </c>
      <c r="Y17" s="3" t="str" cm="1">
        <f t="array" aca="1" ref="Y17" ca="1">_xlfn.LET(
    _xlpm.pos, C17,
    _xlpm.symbol, F17,
    _xlpm.ppp, H17,
    _xlpm.raw, $Y$1,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Rp 3.500.000</v>
      </c>
      <c r="Z17" s="3" t="str" cm="1">
        <f t="array" aca="1" ref="Z17" ca="1">_xlfn.LET(
    _xlpm.pos, C17,
    _xlpm.symbol, F17,
    _xlpm.ppp, H17,
    _xlpm.raw, $Z$1,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Rp 4.000.000</v>
      </c>
      <c r="AA17" s="3" t="str" cm="1">
        <f t="array" aca="1" ref="AA17" ca="1">_xlfn.LET(
    _xlpm.pos, C17,
    _xlpm.symbol, F17,
    _xlpm.ppp, H17,
    _xlpm.raw, $AA$1,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Rp 4.500.000</v>
      </c>
      <c r="AB17" s="3" t="str" cm="1">
        <f t="array" aca="1" ref="AB17" ca="1">_xlfn.LET(
    _xlpm.pos, C17,
    _xlpm.symbol, F17,
    _xlpm.ppp, H17,
    _xlpm.raw, $AB$1,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Rp 5.000.000</v>
      </c>
      <c r="AC17" s="3" t="str" cm="1">
        <f t="array" aca="1" ref="AC17" ca="1">_xlfn.LET(
    _xlpm.pos, C17,
    _xlpm.symbol, F17,
    _xlpm.ppp, H17,
    _xlpm.raw, $AC$1,
    _xlpm.value, _xlpm.raw * _xlpm.ppp,
    _xlpm.country, A17,
    _xlpm.use_indian_format, OR(_xlpm.country="India", _xlpm.country="Pakistan"),
    _xlpm.t_sep, _xlfn.SWITCH(D17, "Space", " ", "Comma", ",", "Dot", ".", "Apostrophe", "'"),
    _xlpm.d_sep, E17,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Rp 5.500.000</v>
      </c>
      <c r="AD17" s="3" t="str" cm="1">
        <f t="array" aca="1" ref="AD17" ca="1">_xlfn.LET(
  _xlpm.ppp, H17,
  _xlpm.raw_min, 0,
  _xlpm.raw_max, CEILING(H17 * 999 + 1, IF(H17 &gt; 1000, 10000, 1000)) - 1,
  _xlpm.country, A17,
  _xlpm.symbol, F17,
  _xlpm.pos, C17,
  _xlpm.t_sep, _xlfn.SWITCH(D17, "Space", " ", "Comma", ",", "Dot", ".", "Apostrophe", "'"),
  _xlpm.d_sep, E17,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Rp 0 - Rp 4.999.999</v>
      </c>
      <c r="AE17" s="3" t="str" cm="1">
        <f t="array" aca="1" ref="AE17" ca="1">_xlfn.LET(
  _xlpm.ppp, H17,
  _xlpm.raw_min, CEILING(1000 * _xlpm.ppp, IF(_xlpm.ppp &gt; 1000, 10000, 1000)),
  _xlpm.raw_max, CEILING(4999 * _xlpm.ppp + 1, IF(_xlpm.ppp &gt; 1000, 10000, 1000)) - 1,
  _xlpm.country, A17,
  _xlpm.symbol, F17,
  _xlpm.pos, C17,
  _xlpm.t_sep, _xlfn.SWITCH(D17, "Space", " ", "Comma", ",", "Dot", ".", "Apostrophe", "'"),
  _xlpm.d_sep, E17,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Rp 5.000.000 - Rp 24.999.999</v>
      </c>
      <c r="AF17" s="3" t="str" cm="1">
        <f t="array" aca="1" ref="AF17" ca="1">_xlfn.LET(
  _xlpm.ppp, H17,
  _xlpm.raw_min, CEILING(5000 * _xlpm.ppp, IF(_xlpm.ppp &gt; 1000, 10000, 1000)),
  _xlpm.raw_max, CEILING(14999 * _xlpm.ppp + 1, IF(_xlpm.ppp &gt; 1000, 10000, 1000)) - 1,
  _xlpm.country, A17,
  _xlpm.symbol, F17,
  _xlpm.pos, C17,
  _xlpm.t_sep, _xlfn.SWITCH(D17, "Space", " ", "Comma", ",", "Dot", ".", "Apostrophe", "'"),
  _xlpm.d_sep, E17,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Rp 25.000.000 - Rp 74.999.999</v>
      </c>
      <c r="AG17" s="3" t="str" cm="1">
        <f t="array" aca="1" ref="AG17" ca="1">_xlfn.LET(
  _xlpm.ppp, H17,
  _xlpm.raw_min, CEILING(15000 * _xlpm.ppp, IF(_xlpm.ppp &gt; 1000, 10000, 1000)),
  _xlpm.raw_max, CEILING(24999 * _xlpm.ppp + 1, IF(_xlpm.ppp &gt; 1000, 10000, 1000)) - 1,
  _xlpm.country, A17,
  _xlpm.symbol, F17,
  _xlpm.pos, C17,
  _xlpm.t_sep, _xlfn.SWITCH(D17, "Space", " ", "Comma", ",", "Dot", ".", "Apostrophe", "'"),
  _xlpm.d_sep, E17,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Rp 75.000.000 - Rp 124.999.999</v>
      </c>
      <c r="AH17" s="3" t="str" cm="1">
        <f t="array" aca="1" ref="AH17" ca="1">_xlfn.LET(
  _xlpm.ppp, H17,
  _xlpm.raw_min, CEILING(25000 * _xlpm.ppp, IF(_xlpm.ppp &gt; 1000, 10000, 1000)),
  _xlpm.raw_max, CEILING(34999 * _xlpm.ppp + 1, IF(_xlpm.ppp &gt; 1000, 10000, 1000)) - 1,
  _xlpm.country, A17,
  _xlpm.symbol, F17,
  _xlpm.pos, C17,
  _xlpm.t_sep, _xlfn.SWITCH(D17, "Space", " ", "Comma", ",", "Dot", ".", "Apostrophe", "'"),
  _xlpm.d_sep, E17,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Rp 125.000.000 - Rp 174.999.999</v>
      </c>
      <c r="AI17" s="3" t="str" cm="1">
        <f t="array" aca="1" ref="AI17" ca="1">_xlfn.LET(
  _xlpm.ppp, H17,
  _xlpm.raw_min, CEILING(35000 * _xlpm.ppp, IF(_xlpm.ppp &gt; 1000, 10000, 1000)),
  _xlpm.raw_max, CEILING(49999 * _xlpm.ppp + 1, IF(_xlpm.ppp &gt; 1000, 10000, 1000)) - 1,
  _xlpm.country, A17,
  _xlpm.symbol, F17,
  _xlpm.pos, C17,
  _xlpm.t_sep, _xlfn.SWITCH(D17, "Space", " ", "Comma", ",", "Dot", ".", "Apostrophe", "'"),
  _xlpm.d_sep, E17,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Rp 175.000.000 - Rp 249.999.999</v>
      </c>
      <c r="AJ17" s="3" t="str" cm="1">
        <f t="array" aca="1" ref="AJ17" ca="1">_xlfn.LET(
  _xlpm.ppp, H17,
  _xlpm.raw_min, CEILING(50000 * _xlpm.ppp, IF(_xlpm.ppp &gt; 1000, 10000, 1000)),
  _xlpm.raw_max, CEILING(74999 * _xlpm.ppp + 1, IF(_xlpm.ppp &gt; 1000, 10000, 1000)) - 1,
  _xlpm.country, A17,
  _xlpm.symbol, F17,
  _xlpm.pos, C17,
  _xlpm.t_sep, _xlfn.SWITCH(D17, "Space", " ", "Comma", ",", "Dot", ".", "Apostrophe", "'"),
  _xlpm.d_sep, E17,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Rp 250.000.000 - Rp 374.999.999</v>
      </c>
      <c r="AK17" s="3" t="str" cm="1">
        <f t="array" aca="1" ref="AK17" ca="1">_xlfn.LET(
  _xlpm.ppp, H17,
  _xlpm.raw_min, CEILING(75000 * _xlpm.ppp, IF(_xlpm.ppp &gt; 1000, 10000, 1000)),
  _xlpm.raw_max, CEILING(99999 * _xlpm.ppp + 1, IF(_xlpm.ppp &gt; 1000, 10000, 1000)) - 1,
  _xlpm.country, A17,
  _xlpm.symbol, F17,
  _xlpm.pos, C17,
  _xlpm.t_sep, _xlfn.SWITCH(D17, "Space", " ", "Comma", ",", "Dot", ".", "Apostrophe", "'"),
  _xlpm.d_sep, E17,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Rp 375.000.000 - Rp 499.999.999</v>
      </c>
      <c r="AL17" s="3" t="str" cm="1">
        <f t="array" aca="1" ref="AL17" ca="1">_xlfn.LET(
  _xlpm.ppp, H17,
  _xlpm.raw_min, CEILING(100000 * _xlpm.ppp, IF(_xlpm.ppp &gt; 1000, 10000, 1000)),
  _xlpm.raw_max, CEILING(149999 * _xlpm.ppp + 1, IF(_xlpm.ppp &gt; 1000, 10000, 1000)) - 1,
  _xlpm.country, A17,
  _xlpm.symbol, F17,
  _xlpm.pos, C17,
  _xlpm.t_sep, _xlfn.SWITCH(D17, "Space", " ", "Comma", ",", "Dot", ".", "Apostrophe", "'"),
  _xlpm.d_sep, E17,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Rp 500.000.000 - Rp 749.999.999</v>
      </c>
      <c r="AM17" s="3" t="str" cm="1">
        <f t="array" aca="1" ref="AM17" ca="1">_xlfn.LET(
  _xlpm.ppp, H17,
  _xlpm.raw_min, CEILING(150000 * _xlpm.ppp, IF(_xlpm.ppp &gt; 1000, 10000, 1000)),
  _xlpm.raw_max, CEILING(199999 * _xlpm.ppp + 1, IF(_xlpm.ppp &gt; 1000, 10000, 1000)) - 1,
  _xlpm.country, A17,
  _xlpm.symbol, F17,
  _xlpm.pos, C17,
  _xlpm.t_sep, _xlfn.SWITCH(D17, "Space", " ", "Comma", ",", "Dot", ".", "Apostrophe", "'"),
  _xlpm.d_sep, E17,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Rp 750.000.000 - Rp 999.999.999</v>
      </c>
      <c r="AN17" s="3" t="str" cm="1">
        <f t="array" aca="1" ref="AN17" ca="1">_xlfn.LET(
  _xlpm.ppp, H17,
  _xlpm.raw_min, CEILING(200000 * _xlpm.ppp, IF(_xlpm.ppp &gt; 1000, 10000, 1000)),
  _xlpm.raw_max, CEILING(999999 * _xlpm.ppp + 1, IF(_xlpm.ppp &gt; 1000, 10000, 1000)) - 1,
  _xlpm.country, A17,
  _xlpm.symbol, F17,
  _xlpm.pos, C17,
  _xlpm.t_sep, _xlfn.SWITCH(D17, "Space", " ", "Comma", ",", "Dot", ".", "Apostrophe", "'"),
  _xlpm.d_sep, E17,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Rp 1.000.000.000 - Rp 4.999.999.999</v>
      </c>
      <c r="AO17" s="3" t="str" cm="1">
        <f t="array" aca="1" ref="AO17" ca="1">_xlfn.LET(
  _xlpm.ppp, H17,
  _xlpm.raw_min, CEILING(1000000 * _xlpm.ppp, IF(_xlpm.ppp &gt; 1000, 10000, 1000)),
  _xlpm.country, A17,
  _xlpm.symbol, F17,
  _xlpm.pos, C17,
  _xlpm.t_sep, _xlfn.SWITCH(D17, "Space", " ", "Comma", ",", "Dot", ".", "Apostrophe", "'"),
  _xlpm.d_sep, E17,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Rp 5.000.000.000+</v>
      </c>
    </row>
    <row r="18" spans="1:41" x14ac:dyDescent="0.45">
      <c r="A18" t="s">
        <v>55</v>
      </c>
      <c r="B18" s="1" t="s">
        <v>21</v>
      </c>
      <c r="C18" t="s">
        <v>18</v>
      </c>
      <c r="D18" t="s">
        <v>746</v>
      </c>
      <c r="E18" t="s">
        <v>751</v>
      </c>
      <c r="F18" t="s">
        <v>26</v>
      </c>
      <c r="G18" s="56">
        <v>0.76</v>
      </c>
      <c r="H18" s="8">
        <f t="shared" si="1"/>
        <v>1</v>
      </c>
      <c r="I18" s="9" t="str">
        <f t="shared" si="0"/>
        <v>€0</v>
      </c>
      <c r="J18" s="3" t="str" cm="1">
        <f t="array" aca="1" ref="J18" ca="1">_xlfn.LET(
    _xlpm.pos, C18,
    _xlpm.symbol, F18,
    _xlpm.ppp, H18,
    _xlpm.raw, $J$1,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v>
      </c>
      <c r="K18" s="3" t="str" cm="1">
        <f t="array" aca="1" ref="K18" ca="1">_xlfn.LET(
    _xlpm.pos, C18,
    _xlpm.symbol, F18,
    _xlpm.ppp, H18,
    _xlpm.raw, $K$1,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v>
      </c>
      <c r="L18" s="3" t="str" cm="1">
        <f t="array" aca="1" ref="L18" ca="1">_xlfn.LET(
    _xlpm.pos, C18,
    _xlpm.symbol, F18,
    _xlpm.ppp, H18,
    _xlpm.raw, $L$1,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v>
      </c>
      <c r="M18" s="28" t="str" cm="1">
        <f t="array" aca="1" ref="M18" ca="1">_xlfn.LET(
    _xlpm.pos, C18,
    _xlpm.symbol, F18,
    _xlpm.ppp, H18,
    _xlpm.raw, $M$1,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v>
      </c>
      <c r="N18" s="3" t="str" cm="1">
        <f t="array" aca="1" ref="N18" ca="1">_xlfn.LET(
    _xlpm.pos, C18,
    _xlpm.symbol, F18,
    _xlpm.ppp, H18,
    _xlpm.raw, $N$1,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v>
      </c>
      <c r="O18" s="3" t="str" cm="1">
        <f t="array" aca="1" ref="O18" ca="1">_xlfn.LET(
    _xlpm.pos, C18,
    _xlpm.symbol, F18,
    _xlpm.ppp, H18,
    _xlpm.raw, $O$1,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v>
      </c>
      <c r="P18" s="3" t="str" cm="1">
        <f t="array" aca="1" ref="P18" ca="1">_xlfn.LET(
    _xlpm.pos, C18,
    _xlpm.symbol, F18,
    _xlpm.ppp, H18,
    _xlpm.raw, $P$1,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v>
      </c>
      <c r="Q18" s="28" t="str" cm="1">
        <f t="array" aca="1" ref="Q18" ca="1">_xlfn.LET(
    _xlpm.pos, C18,
    _xlpm.symbol, F18,
    _xlpm.ppp, H18,
    _xlpm.raw, $Q$1,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v>
      </c>
      <c r="R18" s="3" t="str" cm="1">
        <f t="array" aca="1" ref="R18" ca="1">_xlfn.LET(
    _xlpm.pos, C18,
    _xlpm.symbol, F18,
    _xlpm.ppp, H18,
    _xlpm.raw, $R$1,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v>
      </c>
      <c r="S18" s="3" t="str" cm="1">
        <f t="array" aca="1" ref="S18" ca="1">_xlfn.LET(
    _xlpm.pos, C18,
    _xlpm.symbol, F18,
    _xlpm.ppp, H18,
    _xlpm.raw, $S$1,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v>
      </c>
      <c r="T18" s="3" t="str" cm="1">
        <f t="array" aca="1" ref="T18" ca="1">_xlfn.LET(
    _xlpm.pos, C18,
    _xlpm.symbol, F18,
    _xlpm.ppp, H18,
    _xlpm.raw, $T$1,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v>
      </c>
      <c r="U18" s="3" t="str" cm="1">
        <f t="array" aca="1" ref="U18" ca="1">_xlfn.LET(
    _xlpm.pos, C18,
    _xlpm.symbol, F18,
    _xlpm.ppp, H18,
    _xlpm.raw, $U$1,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v>
      </c>
      <c r="V18" s="3" t="str" cm="1">
        <f t="array" aca="1" ref="V18" ca="1">_xlfn.LET(
_xlpm.pos,C18,
_xlpm.symbol,F18,
_xlpm.ppp,H18,
_xlpm.raw,$V$1,
_xlpm.value,_xlpm.raw*_xlpm.ppp,
_xlpm.country,A18,
_xlpm.use_indian_format,OR(_xlpm.country="India",_xlpm.country="Pakistan"),
_xlpm.t_sep,_xlfn.SWITCH(D18,"Space"," ","Comma",",","Dot",".","Apostrophe","'"),
_xlpm.d_sep,E18,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v>
      </c>
      <c r="W18" s="3" t="str" cm="1">
        <f t="array" aca="1" ref="W18" ca="1">_xlfn.LET(
    _xlpm.pos, C18,
    _xlpm.symbol, F18,
    _xlpm.ppp, H18,
    _xlpm.raw, $W$1,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v>
      </c>
      <c r="X18" s="3" t="str" cm="1">
        <f t="array" aca="1" ref="X18" ca="1">_xlfn.LET(
    _xlpm.pos, C18,
    _xlpm.symbol, F18,
    _xlpm.ppp, H18,
    _xlpm.raw, $X$1,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v>
      </c>
      <c r="Y18" s="3" t="str" cm="1">
        <f t="array" aca="1" ref="Y18" ca="1">_xlfn.LET(
    _xlpm.pos, C18,
    _xlpm.symbol, F18,
    _xlpm.ppp, H18,
    _xlpm.raw, $Y$1,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v>
      </c>
      <c r="Z18" s="3" t="str" cm="1">
        <f t="array" aca="1" ref="Z18" ca="1">_xlfn.LET(
    _xlpm.pos, C18,
    _xlpm.symbol, F18,
    _xlpm.ppp, H18,
    _xlpm.raw, $Z$1,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v>
      </c>
      <c r="AA18" s="3" t="str" cm="1">
        <f t="array" aca="1" ref="AA18" ca="1">_xlfn.LET(
    _xlpm.pos, C18,
    _xlpm.symbol, F18,
    _xlpm.ppp, H18,
    _xlpm.raw, $AA$1,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v>
      </c>
      <c r="AB18" s="3" t="str" cm="1">
        <f t="array" aca="1" ref="AB18" ca="1">_xlfn.LET(
    _xlpm.pos, C18,
    _xlpm.symbol, F18,
    _xlpm.ppp, H18,
    _xlpm.raw, $AB$1,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€1,000</v>
      </c>
      <c r="AC18" s="3" t="str" cm="1">
        <f t="array" aca="1" ref="AC18" ca="1">_xlfn.LET(
    _xlpm.pos, C18,
    _xlpm.symbol, F18,
    _xlpm.ppp, H18,
    _xlpm.raw, $AC$1,
    _xlpm.value, _xlpm.raw * _xlpm.ppp,
    _xlpm.country, A18,
    _xlpm.use_indian_format, OR(_xlpm.country="India", _xlpm.country="Pakistan"),
    _xlpm.t_sep, _xlfn.SWITCH(D18, "Space", " ", "Comma", ",", "Dot", ".", "Apostrophe", "'"),
    _xlpm.d_sep, E18,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€1,100</v>
      </c>
      <c r="AD18" s="3" t="str" cm="1">
        <f t="array" aca="1" ref="AD18" ca="1">_xlfn.LET(
  _xlpm.ppp, H18,
  _xlpm.raw_min, 0,
  _xlpm.raw_max, CEILING(H18 * 999 + 1, IF(H18 &gt; 1000, 10000, 1000)) - 1,
  _xlpm.country, A18,
  _xlpm.symbol, F18,
  _xlpm.pos, C18,
  _xlpm.t_sep, _xlfn.SWITCH(D18, "Space", " ", "Comma", ",", "Dot", ".", "Apostrophe", "'"),
  _xlpm.d_sep, E18,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€999</v>
      </c>
      <c r="AE18" s="3" t="str" cm="1">
        <f t="array" aca="1" ref="AE18" ca="1">_xlfn.LET(
  _xlpm.ppp, H18,
  _xlpm.raw_min, CEILING(1000 * _xlpm.ppp, IF(_xlpm.ppp &gt; 1000, 10000, 1000)),
  _xlpm.raw_max, CEILING(4999 * _xlpm.ppp + 1, IF(_xlpm.ppp &gt; 1000, 10000, 1000)) - 1,
  _xlpm.country, A18,
  _xlpm.symbol, F18,
  _xlpm.pos, C18,
  _xlpm.t_sep, _xlfn.SWITCH(D18, "Space", " ", "Comma", ",", "Dot", ".", "Apostrophe", "'"),
  _xlpm.d_sep, E18,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€1,000 - €4,999</v>
      </c>
      <c r="AF18" s="3" t="str" cm="1">
        <f t="array" aca="1" ref="AF18" ca="1">_xlfn.LET(
  _xlpm.ppp, H18,
  _xlpm.raw_min, CEILING(5000 * _xlpm.ppp, IF(_xlpm.ppp &gt; 1000, 10000, 1000)),
  _xlpm.raw_max, CEILING(14999 * _xlpm.ppp + 1, IF(_xlpm.ppp &gt; 1000, 10000, 1000)) - 1,
  _xlpm.country, A18,
  _xlpm.symbol, F18,
  _xlpm.pos, C18,
  _xlpm.t_sep, _xlfn.SWITCH(D18, "Space", " ", "Comma", ",", "Dot", ".", "Apostrophe", "'"),
  _xlpm.d_sep, E18,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€5,000 - €14,999</v>
      </c>
      <c r="AG18" s="3" t="str" cm="1">
        <f t="array" aca="1" ref="AG18" ca="1">_xlfn.LET(
  _xlpm.ppp, H18,
  _xlpm.raw_min, CEILING(15000 * _xlpm.ppp, IF(_xlpm.ppp &gt; 1000, 10000, 1000)),
  _xlpm.raw_max, CEILING(24999 * _xlpm.ppp + 1, IF(_xlpm.ppp &gt; 1000, 10000, 1000)) - 1,
  _xlpm.country, A18,
  _xlpm.symbol, F18,
  _xlpm.pos, C18,
  _xlpm.t_sep, _xlfn.SWITCH(D18, "Space", " ", "Comma", ",", "Dot", ".", "Apostrophe", "'"),
  _xlpm.d_sep, E18,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€15,000 - €24,999</v>
      </c>
      <c r="AH18" s="3" t="str" cm="1">
        <f t="array" aca="1" ref="AH18" ca="1">_xlfn.LET(
  _xlpm.ppp, H18,
  _xlpm.raw_min, CEILING(25000 * _xlpm.ppp, IF(_xlpm.ppp &gt; 1000, 10000, 1000)),
  _xlpm.raw_max, CEILING(34999 * _xlpm.ppp + 1, IF(_xlpm.ppp &gt; 1000, 10000, 1000)) - 1,
  _xlpm.country, A18,
  _xlpm.symbol, F18,
  _xlpm.pos, C18,
  _xlpm.t_sep, _xlfn.SWITCH(D18, "Space", " ", "Comma", ",", "Dot", ".", "Apostrophe", "'"),
  _xlpm.d_sep, E18,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€25,000 - €34,999</v>
      </c>
      <c r="AI18" s="3" t="str" cm="1">
        <f t="array" aca="1" ref="AI18" ca="1">_xlfn.LET(
  _xlpm.ppp, H18,
  _xlpm.raw_min, CEILING(35000 * _xlpm.ppp, IF(_xlpm.ppp &gt; 1000, 10000, 1000)),
  _xlpm.raw_max, CEILING(49999 * _xlpm.ppp + 1, IF(_xlpm.ppp &gt; 1000, 10000, 1000)) - 1,
  _xlpm.country, A18,
  _xlpm.symbol, F18,
  _xlpm.pos, C18,
  _xlpm.t_sep, _xlfn.SWITCH(D18, "Space", " ", "Comma", ",", "Dot", ".", "Apostrophe", "'"),
  _xlpm.d_sep, E18,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€35,000 - €49,999</v>
      </c>
      <c r="AJ18" s="3" t="str" cm="1">
        <f t="array" aca="1" ref="AJ18" ca="1">_xlfn.LET(
  _xlpm.ppp, H18,
  _xlpm.raw_min, CEILING(50000 * _xlpm.ppp, IF(_xlpm.ppp &gt; 1000, 10000, 1000)),
  _xlpm.raw_max, CEILING(74999 * _xlpm.ppp + 1, IF(_xlpm.ppp &gt; 1000, 10000, 1000)) - 1,
  _xlpm.country, A18,
  _xlpm.symbol, F18,
  _xlpm.pos, C18,
  _xlpm.t_sep, _xlfn.SWITCH(D18, "Space", " ", "Comma", ",", "Dot", ".", "Apostrophe", "'"),
  _xlpm.d_sep, E18,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€50,000 - €74,999</v>
      </c>
      <c r="AK18" s="3" t="str" cm="1">
        <f t="array" aca="1" ref="AK18" ca="1">_xlfn.LET(
  _xlpm.ppp, H18,
  _xlpm.raw_min, CEILING(75000 * _xlpm.ppp, IF(_xlpm.ppp &gt; 1000, 10000, 1000)),
  _xlpm.raw_max, CEILING(99999 * _xlpm.ppp + 1, IF(_xlpm.ppp &gt; 1000, 10000, 1000)) - 1,
  _xlpm.country, A18,
  _xlpm.symbol, F18,
  _xlpm.pos, C18,
  _xlpm.t_sep, _xlfn.SWITCH(D18, "Space", " ", "Comma", ",", "Dot", ".", "Apostrophe", "'"),
  _xlpm.d_sep, E18,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€75,000 - €99,999</v>
      </c>
      <c r="AL18" s="3" t="str" cm="1">
        <f t="array" aca="1" ref="AL18" ca="1">_xlfn.LET(
  _xlpm.ppp, H18,
  _xlpm.raw_min, CEILING(100000 * _xlpm.ppp, IF(_xlpm.ppp &gt; 1000, 10000, 1000)),
  _xlpm.raw_max, CEILING(149999 * _xlpm.ppp + 1, IF(_xlpm.ppp &gt; 1000, 10000, 1000)) - 1,
  _xlpm.country, A18,
  _xlpm.symbol, F18,
  _xlpm.pos, C18,
  _xlpm.t_sep, _xlfn.SWITCH(D18, "Space", " ", "Comma", ",", "Dot", ".", "Apostrophe", "'"),
  _xlpm.d_sep, E18,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€100,000 - €149,999</v>
      </c>
      <c r="AM18" s="3" t="str" cm="1">
        <f t="array" aca="1" ref="AM18" ca="1">_xlfn.LET(
  _xlpm.ppp, H18,
  _xlpm.raw_min, CEILING(150000 * _xlpm.ppp, IF(_xlpm.ppp &gt; 1000, 10000, 1000)),
  _xlpm.raw_max, CEILING(199999 * _xlpm.ppp + 1, IF(_xlpm.ppp &gt; 1000, 10000, 1000)) - 1,
  _xlpm.country, A18,
  _xlpm.symbol, F18,
  _xlpm.pos, C18,
  _xlpm.t_sep, _xlfn.SWITCH(D18, "Space", " ", "Comma", ",", "Dot", ".", "Apostrophe", "'"),
  _xlpm.d_sep, E18,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€150,000 - €199,999</v>
      </c>
      <c r="AN18" s="3" t="str" cm="1">
        <f t="array" aca="1" ref="AN18" ca="1">_xlfn.LET(
  _xlpm.ppp, H18,
  _xlpm.raw_min, CEILING(200000 * _xlpm.ppp, IF(_xlpm.ppp &gt; 1000, 10000, 1000)),
  _xlpm.raw_max, CEILING(999999 * _xlpm.ppp + 1, IF(_xlpm.ppp &gt; 1000, 10000, 1000)) - 1,
  _xlpm.country, A18,
  _xlpm.symbol, F18,
  _xlpm.pos, C18,
  _xlpm.t_sep, _xlfn.SWITCH(D18, "Space", " ", "Comma", ",", "Dot", ".", "Apostrophe", "'"),
  _xlpm.d_sep, E18,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€200,000 - €999,999</v>
      </c>
      <c r="AO18" s="3" t="str" cm="1">
        <f t="array" aca="1" ref="AO18" ca="1">_xlfn.LET(
  _xlpm.ppp, H18,
  _xlpm.raw_min, CEILING(1000000 * _xlpm.ppp, IF(_xlpm.ppp &gt; 1000, 10000, 1000)),
  _xlpm.country, A18,
  _xlpm.symbol, F18,
  _xlpm.pos, C18,
  _xlpm.t_sep, _xlfn.SWITCH(D18, "Space", " ", "Comma", ",", "Dot", ".", "Apostrophe", "'"),
  _xlpm.d_sep, E18,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€1,000,000+</v>
      </c>
    </row>
    <row r="19" spans="1:41" x14ac:dyDescent="0.45">
      <c r="A19" t="s">
        <v>56</v>
      </c>
      <c r="B19" s="1" t="s">
        <v>57</v>
      </c>
      <c r="C19" t="s">
        <v>25</v>
      </c>
      <c r="D19" t="s">
        <v>748</v>
      </c>
      <c r="E19" t="s">
        <v>750</v>
      </c>
      <c r="F19" t="s">
        <v>26</v>
      </c>
      <c r="G19" s="56">
        <v>0.60799999999999998</v>
      </c>
      <c r="H19" s="8">
        <f t="shared" si="1"/>
        <v>1</v>
      </c>
      <c r="I19" s="9" t="str">
        <f t="shared" si="0"/>
        <v>0 €</v>
      </c>
      <c r="J19" s="3" t="str" cm="1">
        <f t="array" aca="1" ref="J19" ca="1">_xlfn.LET(
    _xlpm.pos, C19,
    _xlpm.symbol, F19,
    _xlpm.ppp, H19,
    _xlpm.raw, $J$1,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1 €</v>
      </c>
      <c r="K19" s="3" t="str" cm="1">
        <f t="array" aca="1" ref="K19" ca="1">_xlfn.LET(
    _xlpm.pos, C19,
    _xlpm.symbol, F19,
    _xlpm.ppp, H19,
    _xlpm.raw, $K$1,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3 €</v>
      </c>
      <c r="L19" s="3" t="str" cm="1">
        <f t="array" aca="1" ref="L19" ca="1">_xlfn.LET(
    _xlpm.pos, C19,
    _xlpm.symbol, F19,
    _xlpm.ppp, H19,
    _xlpm.raw, $L$1,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5 €</v>
      </c>
      <c r="M19" s="28" t="str" cm="1">
        <f t="array" aca="1" ref="M19" ca="1">_xlfn.LET(
    _xlpm.pos, C19,
    _xlpm.symbol, F19,
    _xlpm.ppp, H19,
    _xlpm.raw, $M$1,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7,5 €</v>
      </c>
      <c r="N19" s="3" t="str" cm="1">
        <f t="array" aca="1" ref="N19" ca="1">_xlfn.LET(
    _xlpm.pos, C19,
    _xlpm.symbol, F19,
    _xlpm.ppp, H19,
    _xlpm.raw, $N$1,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10 €</v>
      </c>
      <c r="O19" s="3" t="str" cm="1">
        <f t="array" aca="1" ref="O19" ca="1">_xlfn.LET(
    _xlpm.pos, C19,
    _xlpm.symbol, F19,
    _xlpm.ppp, H19,
    _xlpm.raw, $O$1,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12,5 €</v>
      </c>
      <c r="P19" s="3" t="str" cm="1">
        <f t="array" aca="1" ref="P19" ca="1">_xlfn.LET(
    _xlpm.pos, C19,
    _xlpm.symbol, F19,
    _xlpm.ppp, H19,
    _xlpm.raw, $P$1,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15 €</v>
      </c>
      <c r="Q19" s="28" t="str" cm="1">
        <f t="array" aca="1" ref="Q19" ca="1">_xlfn.LET(
    _xlpm.pos, C19,
    _xlpm.symbol, F19,
    _xlpm.ppp, H19,
    _xlpm.raw, $Q$1,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17,5 €</v>
      </c>
      <c r="R19" s="3" t="str" cm="1">
        <f t="array" aca="1" ref="R19" ca="1">_xlfn.LET(
    _xlpm.pos, C19,
    _xlpm.symbol, F19,
    _xlpm.ppp, H19,
    _xlpm.raw, $R$1,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25 €</v>
      </c>
      <c r="S19" s="3" t="str" cm="1">
        <f t="array" aca="1" ref="S19" ca="1">_xlfn.LET(
    _xlpm.pos, C19,
    _xlpm.symbol, F19,
    _xlpm.ppp, H19,
    _xlpm.raw, $S$1,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30 €</v>
      </c>
      <c r="T19" s="3" t="str" cm="1">
        <f t="array" aca="1" ref="T19" ca="1">_xlfn.LET(
    _xlpm.pos, C19,
    _xlpm.symbol, F19,
    _xlpm.ppp, H19,
    _xlpm.raw, $T$1,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100 €</v>
      </c>
      <c r="U19" s="3" t="str" cm="1">
        <f t="array" aca="1" ref="U19" ca="1">_xlfn.LET(
    _xlpm.pos, C19,
    _xlpm.symbol, F19,
    _xlpm.ppp, H19,
    _xlpm.raw, $U$1,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200 €</v>
      </c>
      <c r="V19" s="3" t="str" cm="1">
        <f t="array" aca="1" ref="V19" ca="1">_xlfn.LET(
_xlpm.pos,C19,
_xlpm.symbol,F19,
_xlpm.ppp,H19,
_xlpm.raw,$V$1,
_xlpm.value,_xlpm.raw*_xlpm.ppp,
_xlpm.country,A19,
_xlpm.use_indian_format,OR(_xlpm.country="India",_xlpm.country="Pakistan"),
_xlpm.t_sep,_xlfn.SWITCH(D19,"Space"," ","Comma",",","Dot",".","Apostrophe","'"),
_xlpm.d_sep,E19,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300 €</v>
      </c>
      <c r="W19" s="3" t="str" cm="1">
        <f t="array" aca="1" ref="W19" ca="1">_xlfn.LET(
    _xlpm.pos, C19,
    _xlpm.symbol, F19,
    _xlpm.ppp, H19,
    _xlpm.raw, $W$1,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400 €</v>
      </c>
      <c r="X19" s="3" t="str" cm="1">
        <f t="array" aca="1" ref="X19" ca="1">_xlfn.LET(
    _xlpm.pos, C19,
    _xlpm.symbol, F19,
    _xlpm.ppp, H19,
    _xlpm.raw, $X$1,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600 €</v>
      </c>
      <c r="Y19" s="3" t="str" cm="1">
        <f t="array" aca="1" ref="Y19" ca="1">_xlfn.LET(
    _xlpm.pos, C19,
    _xlpm.symbol, F19,
    _xlpm.ppp, H19,
    _xlpm.raw, $Y$1,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700 €</v>
      </c>
      <c r="Z19" s="3" t="str" cm="1">
        <f t="array" aca="1" ref="Z19" ca="1">_xlfn.LET(
    _xlpm.pos, C19,
    _xlpm.symbol, F19,
    _xlpm.ppp, H19,
    _xlpm.raw, $Z$1,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800 €</v>
      </c>
      <c r="AA19" s="3" t="str" cm="1">
        <f t="array" aca="1" ref="AA19" ca="1">_xlfn.LET(
    _xlpm.pos, C19,
    _xlpm.symbol, F19,
    _xlpm.ppp, H19,
    _xlpm.raw, $AA$1,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900 €</v>
      </c>
      <c r="AB19" s="3" t="str" cm="1">
        <f t="array" aca="1" ref="AB19" ca="1">_xlfn.LET(
    _xlpm.pos, C19,
    _xlpm.symbol, F19,
    _xlpm.ppp, H19,
    _xlpm.raw, $AB$1,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1 000 €</v>
      </c>
      <c r="AC19" s="3" t="str" cm="1">
        <f t="array" aca="1" ref="AC19" ca="1">_xlfn.LET(
    _xlpm.pos, C19,
    _xlpm.symbol, F19,
    _xlpm.ppp, H19,
    _xlpm.raw, $AC$1,
    _xlpm.value, _xlpm.raw * _xlpm.ppp,
    _xlpm.country, A19,
    _xlpm.use_indian_format, OR(_xlpm.country="India", _xlpm.country="Pakistan"),
    _xlpm.t_sep, _xlfn.SWITCH(D19, "Space", " ", "Comma", ",", "Dot", ".", "Apostrophe", "'"),
    _xlpm.d_sep, E19,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1 100 €</v>
      </c>
      <c r="AD19" s="3" t="str" cm="1">
        <f t="array" aca="1" ref="AD19" ca="1">_xlfn.LET(
  _xlpm.ppp, H19,
  _xlpm.raw_min, 0,
  _xlpm.raw_max, CEILING(H19 * 999 + 1, IF(H19 &gt; 1000, 10000, 1000)) - 1,
  _xlpm.country, A19,
  _xlpm.symbol, F19,
  _xlpm.pos, C19,
  _xlpm.t_sep, _xlfn.SWITCH(D19, "Space", " ", "Comma", ",", "Dot", ".", "Apostrophe", "'"),
  _xlpm.d_sep, E19,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- 999 €</v>
      </c>
      <c r="AE19" s="3" t="str" cm="1">
        <f t="array" aca="1" ref="AE19" ca="1">_xlfn.LET(
  _xlpm.ppp, H19,
  _xlpm.raw_min, CEILING(1000 * _xlpm.ppp, IF(_xlpm.ppp &gt; 1000, 10000, 1000)),
  _xlpm.raw_max, CEILING(4999 * _xlpm.ppp + 1, IF(_xlpm.ppp &gt; 1000, 10000, 1000)) - 1,
  _xlpm.country, A19,
  _xlpm.symbol, F19,
  _xlpm.pos, C19,
  _xlpm.t_sep, _xlfn.SWITCH(D19, "Space", " ", "Comma", ",", "Dot", ".", "Apostrophe", "'"),
  _xlpm.d_sep, E19,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1 000 € - 4 999 €</v>
      </c>
      <c r="AF19" s="3" t="str" cm="1">
        <f t="array" aca="1" ref="AF19" ca="1">_xlfn.LET(
  _xlpm.ppp, H19,
  _xlpm.raw_min, CEILING(5000 * _xlpm.ppp, IF(_xlpm.ppp &gt; 1000, 10000, 1000)),
  _xlpm.raw_max, CEILING(14999 * _xlpm.ppp + 1, IF(_xlpm.ppp &gt; 1000, 10000, 1000)) - 1,
  _xlpm.country, A19,
  _xlpm.symbol, F19,
  _xlpm.pos, C19,
  _xlpm.t_sep, _xlfn.SWITCH(D19, "Space", " ", "Comma", ",", "Dot", ".", "Apostrophe", "'"),
  _xlpm.d_sep, E19,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5 000 € - 14 999 €</v>
      </c>
      <c r="AG19" s="3" t="str" cm="1">
        <f t="array" aca="1" ref="AG19" ca="1">_xlfn.LET(
  _xlpm.ppp, H19,
  _xlpm.raw_min, CEILING(15000 * _xlpm.ppp, IF(_xlpm.ppp &gt; 1000, 10000, 1000)),
  _xlpm.raw_max, CEILING(24999 * _xlpm.ppp + 1, IF(_xlpm.ppp &gt; 1000, 10000, 1000)) - 1,
  _xlpm.country, A19,
  _xlpm.symbol, F19,
  _xlpm.pos, C19,
  _xlpm.t_sep, _xlfn.SWITCH(D19, "Space", " ", "Comma", ",", "Dot", ".", "Apostrophe", "'"),
  _xlpm.d_sep, E19,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15 000 € - 24 999 €</v>
      </c>
      <c r="AH19" s="3" t="str" cm="1">
        <f t="array" aca="1" ref="AH19" ca="1">_xlfn.LET(
  _xlpm.ppp, H19,
  _xlpm.raw_min, CEILING(25000 * _xlpm.ppp, IF(_xlpm.ppp &gt; 1000, 10000, 1000)),
  _xlpm.raw_max, CEILING(34999 * _xlpm.ppp + 1, IF(_xlpm.ppp &gt; 1000, 10000, 1000)) - 1,
  _xlpm.country, A19,
  _xlpm.symbol, F19,
  _xlpm.pos, C19,
  _xlpm.t_sep, _xlfn.SWITCH(D19, "Space", " ", "Comma", ",", "Dot", ".", "Apostrophe", "'"),
  _xlpm.d_sep, E19,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25 000 € - 34 999 €</v>
      </c>
      <c r="AI19" s="3" t="str" cm="1">
        <f t="array" aca="1" ref="AI19" ca="1">_xlfn.LET(
  _xlpm.ppp, H19,
  _xlpm.raw_min, CEILING(35000 * _xlpm.ppp, IF(_xlpm.ppp &gt; 1000, 10000, 1000)),
  _xlpm.raw_max, CEILING(49999 * _xlpm.ppp + 1, IF(_xlpm.ppp &gt; 1000, 10000, 1000)) - 1,
  _xlpm.country, A19,
  _xlpm.symbol, F19,
  _xlpm.pos, C19,
  _xlpm.t_sep, _xlfn.SWITCH(D19, "Space", " ", "Comma", ",", "Dot", ".", "Apostrophe", "'"),
  _xlpm.d_sep, E19,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35 000 € - 49 999 €</v>
      </c>
      <c r="AJ19" s="3" t="str" cm="1">
        <f t="array" aca="1" ref="AJ19" ca="1">_xlfn.LET(
  _xlpm.ppp, H19,
  _xlpm.raw_min, CEILING(50000 * _xlpm.ppp, IF(_xlpm.ppp &gt; 1000, 10000, 1000)),
  _xlpm.raw_max, CEILING(74999 * _xlpm.ppp + 1, IF(_xlpm.ppp &gt; 1000, 10000, 1000)) - 1,
  _xlpm.country, A19,
  _xlpm.symbol, F19,
  _xlpm.pos, C19,
  _xlpm.t_sep, _xlfn.SWITCH(D19, "Space", " ", "Comma", ",", "Dot", ".", "Apostrophe", "'"),
  _xlpm.d_sep, E19,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50 000 € - 74 999 €</v>
      </c>
      <c r="AK19" s="3" t="str" cm="1">
        <f t="array" aca="1" ref="AK19" ca="1">_xlfn.LET(
  _xlpm.ppp, H19,
  _xlpm.raw_min, CEILING(75000 * _xlpm.ppp, IF(_xlpm.ppp &gt; 1000, 10000, 1000)),
  _xlpm.raw_max, CEILING(99999 * _xlpm.ppp + 1, IF(_xlpm.ppp &gt; 1000, 10000, 1000)) - 1,
  _xlpm.country, A19,
  _xlpm.symbol, F19,
  _xlpm.pos, C19,
  _xlpm.t_sep, _xlfn.SWITCH(D19, "Space", " ", "Comma", ",", "Dot", ".", "Apostrophe", "'"),
  _xlpm.d_sep, E19,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75 000 € - 99 999 €</v>
      </c>
      <c r="AL19" s="3" t="str" cm="1">
        <f t="array" aca="1" ref="AL19" ca="1">_xlfn.LET(
  _xlpm.ppp, H19,
  _xlpm.raw_min, CEILING(100000 * _xlpm.ppp, IF(_xlpm.ppp &gt; 1000, 10000, 1000)),
  _xlpm.raw_max, CEILING(149999 * _xlpm.ppp + 1, IF(_xlpm.ppp &gt; 1000, 10000, 1000)) - 1,
  _xlpm.country, A19,
  _xlpm.symbol, F19,
  _xlpm.pos, C19,
  _xlpm.t_sep, _xlfn.SWITCH(D19, "Space", " ", "Comma", ",", "Dot", ".", "Apostrophe", "'"),
  _xlpm.d_sep, E19,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100 000 € - 149 999 €</v>
      </c>
      <c r="AM19" s="3" t="str" cm="1">
        <f t="array" aca="1" ref="AM19" ca="1">_xlfn.LET(
  _xlpm.ppp, H19,
  _xlpm.raw_min, CEILING(150000 * _xlpm.ppp, IF(_xlpm.ppp &gt; 1000, 10000, 1000)),
  _xlpm.raw_max, CEILING(199999 * _xlpm.ppp + 1, IF(_xlpm.ppp &gt; 1000, 10000, 1000)) - 1,
  _xlpm.country, A19,
  _xlpm.symbol, F19,
  _xlpm.pos, C19,
  _xlpm.t_sep, _xlfn.SWITCH(D19, "Space", " ", "Comma", ",", "Dot", ".", "Apostrophe", "'"),
  _xlpm.d_sep, E19,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150 000 € - 199 999 €</v>
      </c>
      <c r="AN19" s="3" t="str" cm="1">
        <f t="array" aca="1" ref="AN19" ca="1">_xlfn.LET(
  _xlpm.ppp, H19,
  _xlpm.raw_min, CEILING(200000 * _xlpm.ppp, IF(_xlpm.ppp &gt; 1000, 10000, 1000)),
  _xlpm.raw_max, CEILING(999999 * _xlpm.ppp + 1, IF(_xlpm.ppp &gt; 1000, 10000, 1000)) - 1,
  _xlpm.country, A19,
  _xlpm.symbol, F19,
  _xlpm.pos, C19,
  _xlpm.t_sep, _xlfn.SWITCH(D19, "Space", " ", "Comma", ",", "Dot", ".", "Apostrophe", "'"),
  _xlpm.d_sep, E19,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200 000 € - 999 999 €</v>
      </c>
      <c r="AO19" s="3" t="str" cm="1">
        <f t="array" aca="1" ref="AO19" ca="1">_xlfn.LET(
  _xlpm.ppp, H19,
  _xlpm.raw_min, CEILING(1000000 * _xlpm.ppp, IF(_xlpm.ppp &gt; 1000, 10000, 1000)),
  _xlpm.country, A19,
  _xlpm.symbol, F19,
  _xlpm.pos, C19,
  _xlpm.t_sep, _xlfn.SWITCH(D19, "Space", " ", "Comma", ",", "Dot", ".", "Apostrophe", "'"),
  _xlpm.d_sep, E19,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1 000 000 €+</v>
      </c>
    </row>
    <row r="20" spans="1:41" x14ac:dyDescent="0.45">
      <c r="A20" t="s">
        <v>58</v>
      </c>
      <c r="B20" s="1" t="s">
        <v>59</v>
      </c>
      <c r="C20" t="s">
        <v>18</v>
      </c>
      <c r="D20" t="s">
        <v>746</v>
      </c>
      <c r="E20" t="s">
        <v>751</v>
      </c>
      <c r="F20" t="s">
        <v>34</v>
      </c>
      <c r="G20" s="56">
        <v>93.32</v>
      </c>
      <c r="H20" s="8">
        <v>100</v>
      </c>
      <c r="I20" s="9" t="str">
        <f t="shared" si="0"/>
        <v>¥0</v>
      </c>
      <c r="J20" s="3" t="str" cm="1">
        <f t="array" aca="1" ref="J20" ca="1">_xlfn.LET(
    _xlpm.pos, C20,
    _xlpm.symbol, F20,
    _xlpm.ppp, H20,
    _xlpm.raw, $J$1,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¥100</v>
      </c>
      <c r="K20" s="3" t="str" cm="1">
        <f t="array" aca="1" ref="K20" ca="1">_xlfn.LET(
    _xlpm.pos, C20,
    _xlpm.symbol, F20,
    _xlpm.ppp, H20,
    _xlpm.raw, $K$1,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¥300</v>
      </c>
      <c r="L20" s="3" t="str" cm="1">
        <f t="array" aca="1" ref="L20" ca="1">_xlfn.LET(
    _xlpm.pos, C20,
    _xlpm.symbol, F20,
    _xlpm.ppp, H20,
    _xlpm.raw, $L$1,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¥500</v>
      </c>
      <c r="M20" s="28" t="str" cm="1">
        <f t="array" aca="1" ref="M20" ca="1">_xlfn.LET(
    _xlpm.pos, C20,
    _xlpm.symbol, F20,
    _xlpm.ppp, H20,
    _xlpm.raw, $M$1,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¥750</v>
      </c>
      <c r="N20" s="3" t="str" cm="1">
        <f t="array" aca="1" ref="N20" ca="1">_xlfn.LET(
    _xlpm.pos, C20,
    _xlpm.symbol, F20,
    _xlpm.ppp, H20,
    _xlpm.raw, $N$1,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¥1,000</v>
      </c>
      <c r="O20" s="3" t="str" cm="1">
        <f t="array" aca="1" ref="O20" ca="1">_xlfn.LET(
    _xlpm.pos, C20,
    _xlpm.symbol, F20,
    _xlpm.ppp, H20,
    _xlpm.raw, $O$1,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¥1,250</v>
      </c>
      <c r="P20" s="3" t="str" cm="1">
        <f t="array" aca="1" ref="P20" ca="1">_xlfn.LET(
    _xlpm.pos, C20,
    _xlpm.symbol, F20,
    _xlpm.ppp, H20,
    _xlpm.raw, $P$1,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¥1,500</v>
      </c>
      <c r="Q20" s="28" t="str" cm="1">
        <f t="array" aca="1" ref="Q20" ca="1">_xlfn.LET(
    _xlpm.pos, C20,
    _xlpm.symbol, F20,
    _xlpm.ppp, H20,
    _xlpm.raw, $Q$1,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¥1,750</v>
      </c>
      <c r="R20" s="3" t="str" cm="1">
        <f t="array" aca="1" ref="R20" ca="1">_xlfn.LET(
    _xlpm.pos, C20,
    _xlpm.symbol, F20,
    _xlpm.ppp, H20,
    _xlpm.raw, $R$1,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¥2,500</v>
      </c>
      <c r="S20" s="3" t="str" cm="1">
        <f t="array" aca="1" ref="S20" ca="1">_xlfn.LET(
    _xlpm.pos, C20,
    _xlpm.symbol, F20,
    _xlpm.ppp, H20,
    _xlpm.raw, $S$1,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¥3,000</v>
      </c>
      <c r="T20" s="3" t="str" cm="1">
        <f t="array" aca="1" ref="T20" ca="1">_xlfn.LET(
    _xlpm.pos, C20,
    _xlpm.symbol, F20,
    _xlpm.ppp, H20,
    _xlpm.raw, $T$1,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¥10,000</v>
      </c>
      <c r="U20" s="3" t="str" cm="1">
        <f t="array" aca="1" ref="U20" ca="1">_xlfn.LET(
    _xlpm.pos, C20,
    _xlpm.symbol, F20,
    _xlpm.ppp, H20,
    _xlpm.raw, $U$1,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¥20,000</v>
      </c>
      <c r="V20" s="3" t="str" cm="1">
        <f t="array" aca="1" ref="V20" ca="1">_xlfn.LET(
_xlpm.pos,C20,
_xlpm.symbol,F20,
_xlpm.ppp,H20,
_xlpm.raw,$V$1,
_xlpm.value,_xlpm.raw*_xlpm.ppp,
_xlpm.country,A20,
_xlpm.use_indian_format,OR(_xlpm.country="India",_xlpm.country="Pakistan"),
_xlpm.t_sep,_xlfn.SWITCH(D20,"Space"," ","Comma",",","Dot",".","Apostrophe","'"),
_xlpm.d_sep,E20,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¥30,000</v>
      </c>
      <c r="W20" s="3" t="str" cm="1">
        <f t="array" aca="1" ref="W20" ca="1">_xlfn.LET(
    _xlpm.pos, C20,
    _xlpm.symbol, F20,
    _xlpm.ppp, H20,
    _xlpm.raw, $W$1,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¥40,000</v>
      </c>
      <c r="X20" s="3" t="str" cm="1">
        <f t="array" aca="1" ref="X20" ca="1">_xlfn.LET(
    _xlpm.pos, C20,
    _xlpm.symbol, F20,
    _xlpm.ppp, H20,
    _xlpm.raw, $X$1,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¥60,000</v>
      </c>
      <c r="Y20" s="3" t="str" cm="1">
        <f t="array" aca="1" ref="Y20" ca="1">_xlfn.LET(
    _xlpm.pos, C20,
    _xlpm.symbol, F20,
    _xlpm.ppp, H20,
    _xlpm.raw, $Y$1,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¥70,000</v>
      </c>
      <c r="Z20" s="3" t="str" cm="1">
        <f t="array" aca="1" ref="Z20" ca="1">_xlfn.LET(
    _xlpm.pos, C20,
    _xlpm.symbol, F20,
    _xlpm.ppp, H20,
    _xlpm.raw, $Z$1,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¥80,000</v>
      </c>
      <c r="AA20" s="3" t="str" cm="1">
        <f t="array" aca="1" ref="AA20" ca="1">_xlfn.LET(
    _xlpm.pos, C20,
    _xlpm.symbol, F20,
    _xlpm.ppp, H20,
    _xlpm.raw, $AA$1,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¥90,000</v>
      </c>
      <c r="AB20" s="3" t="str" cm="1">
        <f t="array" aca="1" ref="AB20" ca="1">_xlfn.LET(
    _xlpm.pos, C20,
    _xlpm.symbol, F20,
    _xlpm.ppp, H20,
    _xlpm.raw, $AB$1,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¥100,000</v>
      </c>
      <c r="AC20" s="3" t="str" cm="1">
        <f t="array" aca="1" ref="AC20" ca="1">_xlfn.LET(
    _xlpm.pos, C20,
    _xlpm.symbol, F20,
    _xlpm.ppp, H20,
    _xlpm.raw, $AC$1,
    _xlpm.value, _xlpm.raw * _xlpm.ppp,
    _xlpm.country, A20,
    _xlpm.use_indian_format, OR(_xlpm.country="India", _xlpm.country="Pakistan"),
    _xlpm.t_sep, _xlfn.SWITCH(D20, "Space", " ", "Comma", ",", "Dot", ".", "Apostrophe", "'"),
    _xlpm.d_sep, E20,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¥110,000</v>
      </c>
      <c r="AD20" s="3" t="str" cm="1">
        <f t="array" aca="1" ref="AD20" ca="1">_xlfn.LET(
  _xlpm.ppp, H20,
  _xlpm.raw_min, 0,
  _xlpm.raw_max, CEILING(H20 * 999 + 1, IF(H20 &gt; 1000, 10000, 1000)) - 1,
  _xlpm.country, A20,
  _xlpm.symbol, F20,
  _xlpm.pos, C20,
  _xlpm.t_sep, _xlfn.SWITCH(D20, "Space", " ", "Comma", ",", "Dot", ".", "Apostrophe", "'"),
  _xlpm.d_sep, E20,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¥99,999</v>
      </c>
      <c r="AE20" s="3" t="str" cm="1">
        <f t="array" aca="1" ref="AE20" ca="1">_xlfn.LET(
  _xlpm.ppp, H20,
  _xlpm.raw_min, CEILING(1000 * _xlpm.ppp, IF(_xlpm.ppp &gt; 1000, 10000, 1000)),
  _xlpm.raw_max, CEILING(4999 * _xlpm.ppp + 1, IF(_xlpm.ppp &gt; 1000, 10000, 1000)) - 1,
  _xlpm.country, A20,
  _xlpm.symbol, F20,
  _xlpm.pos, C20,
  _xlpm.t_sep, _xlfn.SWITCH(D20, "Space", " ", "Comma", ",", "Dot", ".", "Apostrophe", "'"),
  _xlpm.d_sep, E20,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¥100,000 - ¥499,999</v>
      </c>
      <c r="AF20" s="3" t="str" cm="1">
        <f t="array" aca="1" ref="AF20" ca="1">_xlfn.LET(
  _xlpm.ppp, H20,
  _xlpm.raw_min, CEILING(5000 * _xlpm.ppp, IF(_xlpm.ppp &gt; 1000, 10000, 1000)),
  _xlpm.raw_max, CEILING(14999 * _xlpm.ppp + 1, IF(_xlpm.ppp &gt; 1000, 10000, 1000)) - 1,
  _xlpm.country, A20,
  _xlpm.symbol, F20,
  _xlpm.pos, C20,
  _xlpm.t_sep, _xlfn.SWITCH(D20, "Space", " ", "Comma", ",", "Dot", ".", "Apostrophe", "'"),
  _xlpm.d_sep, E20,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¥500,000 - ¥1,499,999</v>
      </c>
      <c r="AG20" s="3" t="str" cm="1">
        <f t="array" aca="1" ref="AG20" ca="1">_xlfn.LET(
  _xlpm.ppp, H20,
  _xlpm.raw_min, CEILING(15000 * _xlpm.ppp, IF(_xlpm.ppp &gt; 1000, 10000, 1000)),
  _xlpm.raw_max, CEILING(24999 * _xlpm.ppp + 1, IF(_xlpm.ppp &gt; 1000, 10000, 1000)) - 1,
  _xlpm.country, A20,
  _xlpm.symbol, F20,
  _xlpm.pos, C20,
  _xlpm.t_sep, _xlfn.SWITCH(D20, "Space", " ", "Comma", ",", "Dot", ".", "Apostrophe", "'"),
  _xlpm.d_sep, E20,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¥1,500,000 - ¥2,499,999</v>
      </c>
      <c r="AH20" s="3" t="str" cm="1">
        <f t="array" aca="1" ref="AH20" ca="1">_xlfn.LET(
  _xlpm.ppp, H20,
  _xlpm.raw_min, CEILING(25000 * _xlpm.ppp, IF(_xlpm.ppp &gt; 1000, 10000, 1000)),
  _xlpm.raw_max, CEILING(34999 * _xlpm.ppp + 1, IF(_xlpm.ppp &gt; 1000, 10000, 1000)) - 1,
  _xlpm.country, A20,
  _xlpm.symbol, F20,
  _xlpm.pos, C20,
  _xlpm.t_sep, _xlfn.SWITCH(D20, "Space", " ", "Comma", ",", "Dot", ".", "Apostrophe", "'"),
  _xlpm.d_sep, E20,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¥2,500,000 - ¥3,499,999</v>
      </c>
      <c r="AI20" s="3" t="str" cm="1">
        <f t="array" aca="1" ref="AI20" ca="1">_xlfn.LET(
  _xlpm.ppp, H20,
  _xlpm.raw_min, CEILING(35000 * _xlpm.ppp, IF(_xlpm.ppp &gt; 1000, 10000, 1000)),
  _xlpm.raw_max, CEILING(49999 * _xlpm.ppp + 1, IF(_xlpm.ppp &gt; 1000, 10000, 1000)) - 1,
  _xlpm.country, A20,
  _xlpm.symbol, F20,
  _xlpm.pos, C20,
  _xlpm.t_sep, _xlfn.SWITCH(D20, "Space", " ", "Comma", ",", "Dot", ".", "Apostrophe", "'"),
  _xlpm.d_sep, E20,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¥3,500,000 - ¥4,999,999</v>
      </c>
      <c r="AJ20" s="3" t="str" cm="1">
        <f t="array" aca="1" ref="AJ20" ca="1">_xlfn.LET(
  _xlpm.ppp, H20,
  _xlpm.raw_min, CEILING(50000 * _xlpm.ppp, IF(_xlpm.ppp &gt; 1000, 10000, 1000)),
  _xlpm.raw_max, CEILING(74999 * _xlpm.ppp + 1, IF(_xlpm.ppp &gt; 1000, 10000, 1000)) - 1,
  _xlpm.country, A20,
  _xlpm.symbol, F20,
  _xlpm.pos, C20,
  _xlpm.t_sep, _xlfn.SWITCH(D20, "Space", " ", "Comma", ",", "Dot", ".", "Apostrophe", "'"),
  _xlpm.d_sep, E20,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¥5,000,000 - ¥7,499,999</v>
      </c>
      <c r="AK20" s="3" t="str" cm="1">
        <f t="array" aca="1" ref="AK20" ca="1">_xlfn.LET(
  _xlpm.ppp, H20,
  _xlpm.raw_min, CEILING(75000 * _xlpm.ppp, IF(_xlpm.ppp &gt; 1000, 10000, 1000)),
  _xlpm.raw_max, CEILING(99999 * _xlpm.ppp + 1, IF(_xlpm.ppp &gt; 1000, 10000, 1000)) - 1,
  _xlpm.country, A20,
  _xlpm.symbol, F20,
  _xlpm.pos, C20,
  _xlpm.t_sep, _xlfn.SWITCH(D20, "Space", " ", "Comma", ",", "Dot", ".", "Apostrophe", "'"),
  _xlpm.d_sep, E20,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¥7,500,000 - ¥9,999,999</v>
      </c>
      <c r="AL20" s="3" t="str" cm="1">
        <f t="array" aca="1" ref="AL20" ca="1">_xlfn.LET(
  _xlpm.ppp, H20,
  _xlpm.raw_min, CEILING(100000 * _xlpm.ppp, IF(_xlpm.ppp &gt; 1000, 10000, 1000)),
  _xlpm.raw_max, CEILING(149999 * _xlpm.ppp + 1, IF(_xlpm.ppp &gt; 1000, 10000, 1000)) - 1,
  _xlpm.country, A20,
  _xlpm.symbol, F20,
  _xlpm.pos, C20,
  _xlpm.t_sep, _xlfn.SWITCH(D20, "Space", " ", "Comma", ",", "Dot", ".", "Apostrophe", "'"),
  _xlpm.d_sep, E20,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¥10,000,000 - ¥14,999,999</v>
      </c>
      <c r="AM20" s="3" t="str" cm="1">
        <f t="array" aca="1" ref="AM20" ca="1">_xlfn.LET(
  _xlpm.ppp, H20,
  _xlpm.raw_min, CEILING(150000 * _xlpm.ppp, IF(_xlpm.ppp &gt; 1000, 10000, 1000)),
  _xlpm.raw_max, CEILING(199999 * _xlpm.ppp + 1, IF(_xlpm.ppp &gt; 1000, 10000, 1000)) - 1,
  _xlpm.country, A20,
  _xlpm.symbol, F20,
  _xlpm.pos, C20,
  _xlpm.t_sep, _xlfn.SWITCH(D20, "Space", " ", "Comma", ",", "Dot", ".", "Apostrophe", "'"),
  _xlpm.d_sep, E20,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¥15,000,000 - ¥19,999,999</v>
      </c>
      <c r="AN20" s="3" t="str" cm="1">
        <f t="array" aca="1" ref="AN20" ca="1">_xlfn.LET(
  _xlpm.ppp, H20,
  _xlpm.raw_min, CEILING(200000 * _xlpm.ppp, IF(_xlpm.ppp &gt; 1000, 10000, 1000)),
  _xlpm.raw_max, CEILING(999999 * _xlpm.ppp + 1, IF(_xlpm.ppp &gt; 1000, 10000, 1000)) - 1,
  _xlpm.country, A20,
  _xlpm.symbol, F20,
  _xlpm.pos, C20,
  _xlpm.t_sep, _xlfn.SWITCH(D20, "Space", " ", "Comma", ",", "Dot", ".", "Apostrophe", "'"),
  _xlpm.d_sep, E20,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¥20,000,000 - ¥99,999,999</v>
      </c>
      <c r="AO20" s="3" t="str" cm="1">
        <f t="array" aca="1" ref="AO20" ca="1">_xlfn.LET(
  _xlpm.ppp, H20,
  _xlpm.raw_min, CEILING(1000000 * _xlpm.ppp, IF(_xlpm.ppp &gt; 1000, 10000, 1000)),
  _xlpm.country, A20,
  _xlpm.symbol, F20,
  _xlpm.pos, C20,
  _xlpm.t_sep, _xlfn.SWITCH(D20, "Space", " ", "Comma", ",", "Dot", ".", "Apostrophe", "'"),
  _xlpm.d_sep, E20,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¥100,000,000+</v>
      </c>
    </row>
    <row r="21" spans="1:41" x14ac:dyDescent="0.45">
      <c r="A21" t="s">
        <v>60</v>
      </c>
      <c r="B21" s="1" t="s">
        <v>61</v>
      </c>
      <c r="C21" t="s">
        <v>18</v>
      </c>
      <c r="D21" t="s">
        <v>746</v>
      </c>
      <c r="E21" t="s">
        <v>751</v>
      </c>
      <c r="F21" t="s">
        <v>398</v>
      </c>
      <c r="G21" s="56">
        <v>1.4019999999999999</v>
      </c>
      <c r="H21" s="8">
        <v>1</v>
      </c>
      <c r="I21" s="9" t="str">
        <f t="shared" si="0"/>
        <v>RM0</v>
      </c>
      <c r="J21" s="3" t="str" cm="1">
        <f t="array" aca="1" ref="J21" ca="1">_xlfn.LET(
    _xlpm.pos, C21,
    _xlpm.symbol, F21,
    _xlpm.ppp, H21,
    _xlpm.raw, $J$1,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RM1</v>
      </c>
      <c r="K21" s="3" t="str" cm="1">
        <f t="array" aca="1" ref="K21" ca="1">_xlfn.LET(
    _xlpm.pos, C21,
    _xlpm.symbol, F21,
    _xlpm.ppp, H21,
    _xlpm.raw, $K$1,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RM3</v>
      </c>
      <c r="L21" s="3" t="str" cm="1">
        <f t="array" aca="1" ref="L21" ca="1">_xlfn.LET(
    _xlpm.pos, C21,
    _xlpm.symbol, F21,
    _xlpm.ppp, H21,
    _xlpm.raw, $L$1,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RM5</v>
      </c>
      <c r="M21" s="28" t="str" cm="1">
        <f t="array" aca="1" ref="M21" ca="1">_xlfn.LET(
    _xlpm.pos, C21,
    _xlpm.symbol, F21,
    _xlpm.ppp, H21,
    _xlpm.raw, $M$1,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RM7.5</v>
      </c>
      <c r="N21" s="3" t="str" cm="1">
        <f t="array" aca="1" ref="N21" ca="1">_xlfn.LET(
    _xlpm.pos, C21,
    _xlpm.symbol, F21,
    _xlpm.ppp, H21,
    _xlpm.raw, $N$1,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RM10</v>
      </c>
      <c r="O21" s="3" t="str" cm="1">
        <f t="array" aca="1" ref="O21" ca="1">_xlfn.LET(
    _xlpm.pos, C21,
    _xlpm.symbol, F21,
    _xlpm.ppp, H21,
    _xlpm.raw, $O$1,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RM12.5</v>
      </c>
      <c r="P21" s="3" t="str" cm="1">
        <f t="array" aca="1" ref="P21" ca="1">_xlfn.LET(
    _xlpm.pos, C21,
    _xlpm.symbol, F21,
    _xlpm.ppp, H21,
    _xlpm.raw, $P$1,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RM15</v>
      </c>
      <c r="Q21" s="28" t="str" cm="1">
        <f t="array" aca="1" ref="Q21" ca="1">_xlfn.LET(
    _xlpm.pos, C21,
    _xlpm.symbol, F21,
    _xlpm.ppp, H21,
    _xlpm.raw, $Q$1,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RM17.5</v>
      </c>
      <c r="R21" s="3" t="str" cm="1">
        <f t="array" aca="1" ref="R21" ca="1">_xlfn.LET(
    _xlpm.pos, C21,
    _xlpm.symbol, F21,
    _xlpm.ppp, H21,
    _xlpm.raw, $R$1,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RM25</v>
      </c>
      <c r="S21" s="3" t="str" cm="1">
        <f t="array" aca="1" ref="S21" ca="1">_xlfn.LET(
    _xlpm.pos, C21,
    _xlpm.symbol, F21,
    _xlpm.ppp, H21,
    _xlpm.raw, $S$1,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RM30</v>
      </c>
      <c r="T21" s="3" t="str" cm="1">
        <f t="array" aca="1" ref="T21" ca="1">_xlfn.LET(
    _xlpm.pos, C21,
    _xlpm.symbol, F21,
    _xlpm.ppp, H21,
    _xlpm.raw, $T$1,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RM100</v>
      </c>
      <c r="U21" s="3" t="str" cm="1">
        <f t="array" aca="1" ref="U21" ca="1">_xlfn.LET(
    _xlpm.pos, C21,
    _xlpm.symbol, F21,
    _xlpm.ppp, H21,
    _xlpm.raw, $U$1,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RM200</v>
      </c>
      <c r="V21" s="3" t="str" cm="1">
        <f t="array" aca="1" ref="V21" ca="1">_xlfn.LET(
_xlpm.pos,C21,
_xlpm.symbol,F21,
_xlpm.ppp,H21,
_xlpm.raw,$V$1,
_xlpm.value,_xlpm.raw*_xlpm.ppp,
_xlpm.country,A21,
_xlpm.use_indian_format,OR(_xlpm.country="India",_xlpm.country="Pakistan"),
_xlpm.t_sep,_xlfn.SWITCH(D21,"Space"," ","Comma",",","Dot",".","Apostrophe","'"),
_xlpm.d_sep,E21,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RM300</v>
      </c>
      <c r="W21" s="3" t="str" cm="1">
        <f t="array" aca="1" ref="W21" ca="1">_xlfn.LET(
    _xlpm.pos, C21,
    _xlpm.symbol, F21,
    _xlpm.ppp, H21,
    _xlpm.raw, $W$1,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RM400</v>
      </c>
      <c r="X21" s="3" t="str" cm="1">
        <f t="array" aca="1" ref="X21" ca="1">_xlfn.LET(
    _xlpm.pos, C21,
    _xlpm.symbol, F21,
    _xlpm.ppp, H21,
    _xlpm.raw, $X$1,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RM600</v>
      </c>
      <c r="Y21" s="3" t="str" cm="1">
        <f t="array" aca="1" ref="Y21" ca="1">_xlfn.LET(
    _xlpm.pos, C21,
    _xlpm.symbol, F21,
    _xlpm.ppp, H21,
    _xlpm.raw, $Y$1,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RM700</v>
      </c>
      <c r="Z21" s="3" t="str" cm="1">
        <f t="array" aca="1" ref="Z21" ca="1">_xlfn.LET(
    _xlpm.pos, C21,
    _xlpm.symbol, F21,
    _xlpm.ppp, H21,
    _xlpm.raw, $Z$1,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RM800</v>
      </c>
      <c r="AA21" s="3" t="str" cm="1">
        <f t="array" aca="1" ref="AA21" ca="1">_xlfn.LET(
    _xlpm.pos, C21,
    _xlpm.symbol, F21,
    _xlpm.ppp, H21,
    _xlpm.raw, $AA$1,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RM900</v>
      </c>
      <c r="AB21" s="3" t="str" cm="1">
        <f t="array" aca="1" ref="AB21" ca="1">_xlfn.LET(
    _xlpm.pos, C21,
    _xlpm.symbol, F21,
    _xlpm.ppp, H21,
    _xlpm.raw, $AB$1,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RM1,000</v>
      </c>
      <c r="AC21" s="3" t="str" cm="1">
        <f t="array" aca="1" ref="AC21" ca="1">_xlfn.LET(
    _xlpm.pos, C21,
    _xlpm.symbol, F21,
    _xlpm.ppp, H21,
    _xlpm.raw, $AC$1,
    _xlpm.value, _xlpm.raw * _xlpm.ppp,
    _xlpm.country, A21,
    _xlpm.use_indian_format, OR(_xlpm.country="India", _xlpm.country="Pakistan"),
    _xlpm.t_sep, _xlfn.SWITCH(D21, "Space", " ", "Comma", ",", "Dot", ".", "Apostrophe", "'"),
    _xlpm.d_sep, E21,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RM1,100</v>
      </c>
      <c r="AD21" s="3" t="str" cm="1">
        <f t="array" aca="1" ref="AD21" ca="1">_xlfn.LET(
  _xlpm.ppp, H21,
  _xlpm.raw_min, 0,
  _xlpm.raw_max, CEILING(H21 * 999 + 1, IF(H21 &gt; 1000, 10000, 1000)) - 1,
  _xlpm.country, A21,
  _xlpm.symbol, F21,
  _xlpm.pos, C21,
  _xlpm.t_sep, _xlfn.SWITCH(D21, "Space", " ", "Comma", ",", "Dot", ".", "Apostrophe", "'"),
  _xlpm.d_sep, E21,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RM0 - RM999</v>
      </c>
      <c r="AE21" s="3" t="str" cm="1">
        <f t="array" aca="1" ref="AE21" ca="1">_xlfn.LET(
  _xlpm.ppp, H21,
  _xlpm.raw_min, CEILING(1000 * _xlpm.ppp, IF(_xlpm.ppp &gt; 1000, 10000, 1000)),
  _xlpm.raw_max, CEILING(4999 * _xlpm.ppp + 1, IF(_xlpm.ppp &gt; 1000, 10000, 1000)) - 1,
  _xlpm.country, A21,
  _xlpm.symbol, F21,
  _xlpm.pos, C21,
  _xlpm.t_sep, _xlfn.SWITCH(D21, "Space", " ", "Comma", ",", "Dot", ".", "Apostrophe", "'"),
  _xlpm.d_sep, E21,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RM1,000 - RM4,999</v>
      </c>
      <c r="AF21" s="3" t="str" cm="1">
        <f t="array" aca="1" ref="AF21" ca="1">_xlfn.LET(
  _xlpm.ppp, H21,
  _xlpm.raw_min, CEILING(5000 * _xlpm.ppp, IF(_xlpm.ppp &gt; 1000, 10000, 1000)),
  _xlpm.raw_max, CEILING(14999 * _xlpm.ppp + 1, IF(_xlpm.ppp &gt; 1000, 10000, 1000)) - 1,
  _xlpm.country, A21,
  _xlpm.symbol, F21,
  _xlpm.pos, C21,
  _xlpm.t_sep, _xlfn.SWITCH(D21, "Space", " ", "Comma", ",", "Dot", ".", "Apostrophe", "'"),
  _xlpm.d_sep, E21,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RM5,000 - RM14,999</v>
      </c>
      <c r="AG21" s="3" t="str" cm="1">
        <f t="array" aca="1" ref="AG21" ca="1">_xlfn.LET(
  _xlpm.ppp, H21,
  _xlpm.raw_min, CEILING(15000 * _xlpm.ppp, IF(_xlpm.ppp &gt; 1000, 10000, 1000)),
  _xlpm.raw_max, CEILING(24999 * _xlpm.ppp + 1, IF(_xlpm.ppp &gt; 1000, 10000, 1000)) - 1,
  _xlpm.country, A21,
  _xlpm.symbol, F21,
  _xlpm.pos, C21,
  _xlpm.t_sep, _xlfn.SWITCH(D21, "Space", " ", "Comma", ",", "Dot", ".", "Apostrophe", "'"),
  _xlpm.d_sep, E21,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RM15,000 - RM24,999</v>
      </c>
      <c r="AH21" s="3" t="str" cm="1">
        <f t="array" aca="1" ref="AH21" ca="1">_xlfn.LET(
  _xlpm.ppp, H21,
  _xlpm.raw_min, CEILING(25000 * _xlpm.ppp, IF(_xlpm.ppp &gt; 1000, 10000, 1000)),
  _xlpm.raw_max, CEILING(34999 * _xlpm.ppp + 1, IF(_xlpm.ppp &gt; 1000, 10000, 1000)) - 1,
  _xlpm.country, A21,
  _xlpm.symbol, F21,
  _xlpm.pos, C21,
  _xlpm.t_sep, _xlfn.SWITCH(D21, "Space", " ", "Comma", ",", "Dot", ".", "Apostrophe", "'"),
  _xlpm.d_sep, E21,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RM25,000 - RM34,999</v>
      </c>
      <c r="AI21" s="3" t="str" cm="1">
        <f t="array" aca="1" ref="AI21" ca="1">_xlfn.LET(
  _xlpm.ppp, H21,
  _xlpm.raw_min, CEILING(35000 * _xlpm.ppp, IF(_xlpm.ppp &gt; 1000, 10000, 1000)),
  _xlpm.raw_max, CEILING(49999 * _xlpm.ppp + 1, IF(_xlpm.ppp &gt; 1000, 10000, 1000)) - 1,
  _xlpm.country, A21,
  _xlpm.symbol, F21,
  _xlpm.pos, C21,
  _xlpm.t_sep, _xlfn.SWITCH(D21, "Space", " ", "Comma", ",", "Dot", ".", "Apostrophe", "'"),
  _xlpm.d_sep, E21,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RM35,000 - RM49,999</v>
      </c>
      <c r="AJ21" s="3" t="str" cm="1">
        <f t="array" aca="1" ref="AJ21" ca="1">_xlfn.LET(
  _xlpm.ppp, H21,
  _xlpm.raw_min, CEILING(50000 * _xlpm.ppp, IF(_xlpm.ppp &gt; 1000, 10000, 1000)),
  _xlpm.raw_max, CEILING(74999 * _xlpm.ppp + 1, IF(_xlpm.ppp &gt; 1000, 10000, 1000)) - 1,
  _xlpm.country, A21,
  _xlpm.symbol, F21,
  _xlpm.pos, C21,
  _xlpm.t_sep, _xlfn.SWITCH(D21, "Space", " ", "Comma", ",", "Dot", ".", "Apostrophe", "'"),
  _xlpm.d_sep, E21,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RM50,000 - RM74,999</v>
      </c>
      <c r="AK21" s="3" t="str" cm="1">
        <f t="array" aca="1" ref="AK21" ca="1">_xlfn.LET(
  _xlpm.ppp, H21,
  _xlpm.raw_min, CEILING(75000 * _xlpm.ppp, IF(_xlpm.ppp &gt; 1000, 10000, 1000)),
  _xlpm.raw_max, CEILING(99999 * _xlpm.ppp + 1, IF(_xlpm.ppp &gt; 1000, 10000, 1000)) - 1,
  _xlpm.country, A21,
  _xlpm.symbol, F21,
  _xlpm.pos, C21,
  _xlpm.t_sep, _xlfn.SWITCH(D21, "Space", " ", "Comma", ",", "Dot", ".", "Apostrophe", "'"),
  _xlpm.d_sep, E21,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RM75,000 - RM99,999</v>
      </c>
      <c r="AL21" s="3" t="str" cm="1">
        <f t="array" aca="1" ref="AL21" ca="1">_xlfn.LET(
  _xlpm.ppp, H21,
  _xlpm.raw_min, CEILING(100000 * _xlpm.ppp, IF(_xlpm.ppp &gt; 1000, 10000, 1000)),
  _xlpm.raw_max, CEILING(149999 * _xlpm.ppp + 1, IF(_xlpm.ppp &gt; 1000, 10000, 1000)) - 1,
  _xlpm.country, A21,
  _xlpm.symbol, F21,
  _xlpm.pos, C21,
  _xlpm.t_sep, _xlfn.SWITCH(D21, "Space", " ", "Comma", ",", "Dot", ".", "Apostrophe", "'"),
  _xlpm.d_sep, E21,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RM100,000 - RM149,999</v>
      </c>
      <c r="AM21" s="3" t="str" cm="1">
        <f t="array" aca="1" ref="AM21" ca="1">_xlfn.LET(
  _xlpm.ppp, H21,
  _xlpm.raw_min, CEILING(150000 * _xlpm.ppp, IF(_xlpm.ppp &gt; 1000, 10000, 1000)),
  _xlpm.raw_max, CEILING(199999 * _xlpm.ppp + 1, IF(_xlpm.ppp &gt; 1000, 10000, 1000)) - 1,
  _xlpm.country, A21,
  _xlpm.symbol, F21,
  _xlpm.pos, C21,
  _xlpm.t_sep, _xlfn.SWITCH(D21, "Space", " ", "Comma", ",", "Dot", ".", "Apostrophe", "'"),
  _xlpm.d_sep, E21,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RM150,000 - RM199,999</v>
      </c>
      <c r="AN21" s="3" t="str" cm="1">
        <f t="array" aca="1" ref="AN21" ca="1">_xlfn.LET(
  _xlpm.ppp, H21,
  _xlpm.raw_min, CEILING(200000 * _xlpm.ppp, IF(_xlpm.ppp &gt; 1000, 10000, 1000)),
  _xlpm.raw_max, CEILING(999999 * _xlpm.ppp + 1, IF(_xlpm.ppp &gt; 1000, 10000, 1000)) - 1,
  _xlpm.country, A21,
  _xlpm.symbol, F21,
  _xlpm.pos, C21,
  _xlpm.t_sep, _xlfn.SWITCH(D21, "Space", " ", "Comma", ",", "Dot", ".", "Apostrophe", "'"),
  _xlpm.d_sep, E21,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RM200,000 - RM999,999</v>
      </c>
      <c r="AO21" s="3" t="str" cm="1">
        <f t="array" aca="1" ref="AO21" ca="1">_xlfn.LET(
  _xlpm.ppp, H21,
  _xlpm.raw_min, CEILING(1000000 * _xlpm.ppp, IF(_xlpm.ppp &gt; 1000, 10000, 1000)),
  _xlpm.country, A21,
  _xlpm.symbol, F21,
  _xlpm.pos, C21,
  _xlpm.t_sep, _xlfn.SWITCH(D21, "Space", " ", "Comma", ",", "Dot", ".", "Apostrophe", "'"),
  _xlpm.d_sep, E21,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RM1,000,000+</v>
      </c>
    </row>
    <row r="22" spans="1:41" x14ac:dyDescent="0.45">
      <c r="A22" t="s">
        <v>62</v>
      </c>
      <c r="B22" s="1" t="s">
        <v>17</v>
      </c>
      <c r="C22" t="s">
        <v>18</v>
      </c>
      <c r="D22" t="s">
        <v>746</v>
      </c>
      <c r="E22" t="s">
        <v>751</v>
      </c>
      <c r="F22" t="s">
        <v>395</v>
      </c>
      <c r="G22" s="56">
        <v>10.225</v>
      </c>
      <c r="H22" s="8">
        <v>10</v>
      </c>
      <c r="I22" s="9" t="str">
        <f t="shared" si="0"/>
        <v>Mex$0</v>
      </c>
      <c r="J22" s="3" t="str" cm="1">
        <f t="array" aca="1" ref="J22" ca="1">_xlfn.LET(
    _xlpm.pos, C22,
    _xlpm.symbol, F22,
    _xlpm.ppp, H22,
    _xlpm.raw, $J$1,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Mex$10</v>
      </c>
      <c r="K22" s="3" t="str" cm="1">
        <f t="array" aca="1" ref="K22" ca="1">_xlfn.LET(
    _xlpm.pos, C22,
    _xlpm.symbol, F22,
    _xlpm.ppp, H22,
    _xlpm.raw, $K$1,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Mex$30</v>
      </c>
      <c r="L22" s="3" t="str" cm="1">
        <f t="array" aca="1" ref="L22" ca="1">_xlfn.LET(
    _xlpm.pos, C22,
    _xlpm.symbol, F22,
    _xlpm.ppp, H22,
    _xlpm.raw, $L$1,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Mex$50</v>
      </c>
      <c r="M22" s="28" t="str" cm="1">
        <f t="array" aca="1" ref="M22" ca="1">_xlfn.LET(
    _xlpm.pos, C22,
    _xlpm.symbol, F22,
    _xlpm.ppp, H22,
    _xlpm.raw, $M$1,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Mex$75</v>
      </c>
      <c r="N22" s="3" t="str" cm="1">
        <f t="array" aca="1" ref="N22" ca="1">_xlfn.LET(
    _xlpm.pos, C22,
    _xlpm.symbol, F22,
    _xlpm.ppp, H22,
    _xlpm.raw, $N$1,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Mex$100</v>
      </c>
      <c r="O22" s="3" t="str" cm="1">
        <f t="array" aca="1" ref="O22" ca="1">_xlfn.LET(
    _xlpm.pos, C22,
    _xlpm.symbol, F22,
    _xlpm.ppp, H22,
    _xlpm.raw, $O$1,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Mex$125</v>
      </c>
      <c r="P22" s="3" t="str" cm="1">
        <f t="array" aca="1" ref="P22" ca="1">_xlfn.LET(
    _xlpm.pos, C22,
    _xlpm.symbol, F22,
    _xlpm.ppp, H22,
    _xlpm.raw, $P$1,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Mex$150</v>
      </c>
      <c r="Q22" s="28" t="str" cm="1">
        <f t="array" aca="1" ref="Q22" ca="1">_xlfn.LET(
    _xlpm.pos, C22,
    _xlpm.symbol, F22,
    _xlpm.ppp, H22,
    _xlpm.raw, $Q$1,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Mex$175</v>
      </c>
      <c r="R22" s="3" t="str" cm="1">
        <f t="array" aca="1" ref="R22" ca="1">_xlfn.LET(
    _xlpm.pos, C22,
    _xlpm.symbol, F22,
    _xlpm.ppp, H22,
    _xlpm.raw, $R$1,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Mex$250</v>
      </c>
      <c r="S22" s="3" t="str" cm="1">
        <f t="array" aca="1" ref="S22" ca="1">_xlfn.LET(
    _xlpm.pos, C22,
    _xlpm.symbol, F22,
    _xlpm.ppp, H22,
    _xlpm.raw, $S$1,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Mex$300</v>
      </c>
      <c r="T22" s="3" t="str" cm="1">
        <f t="array" aca="1" ref="T22" ca="1">_xlfn.LET(
    _xlpm.pos, C22,
    _xlpm.symbol, F22,
    _xlpm.ppp, H22,
    _xlpm.raw, $T$1,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Mex$1,000</v>
      </c>
      <c r="U22" s="3" t="str" cm="1">
        <f t="array" aca="1" ref="U22" ca="1">_xlfn.LET(
    _xlpm.pos, C22,
    _xlpm.symbol, F22,
    _xlpm.ppp, H22,
    _xlpm.raw, $U$1,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Mex$2,000</v>
      </c>
      <c r="V22" s="3" t="str" cm="1">
        <f t="array" aca="1" ref="V22" ca="1">_xlfn.LET(
_xlpm.pos,C22,
_xlpm.symbol,F22,
_xlpm.ppp,H22,
_xlpm.raw,$V$1,
_xlpm.value,_xlpm.raw*_xlpm.ppp,
_xlpm.country,A22,
_xlpm.use_indian_format,OR(_xlpm.country="India",_xlpm.country="Pakistan"),
_xlpm.t_sep,_xlfn.SWITCH(D22,"Space"," ","Comma",",","Dot",".","Apostrophe","'"),
_xlpm.d_sep,E22,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Mex$3,000</v>
      </c>
      <c r="W22" s="3" t="str" cm="1">
        <f t="array" aca="1" ref="W22" ca="1">_xlfn.LET(
    _xlpm.pos, C22,
    _xlpm.symbol, F22,
    _xlpm.ppp, H22,
    _xlpm.raw, $W$1,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Mex$4,000</v>
      </c>
      <c r="X22" s="3" t="str" cm="1">
        <f t="array" aca="1" ref="X22" ca="1">_xlfn.LET(
    _xlpm.pos, C22,
    _xlpm.symbol, F22,
    _xlpm.ppp, H22,
    _xlpm.raw, $X$1,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Mex$6,000</v>
      </c>
      <c r="Y22" s="3" t="str" cm="1">
        <f t="array" aca="1" ref="Y22" ca="1">_xlfn.LET(
    _xlpm.pos, C22,
    _xlpm.symbol, F22,
    _xlpm.ppp, H22,
    _xlpm.raw, $Y$1,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Mex$7,000</v>
      </c>
      <c r="Z22" s="3" t="str" cm="1">
        <f t="array" aca="1" ref="Z22" ca="1">_xlfn.LET(
    _xlpm.pos, C22,
    _xlpm.symbol, F22,
    _xlpm.ppp, H22,
    _xlpm.raw, $Z$1,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Mex$8,000</v>
      </c>
      <c r="AA22" s="3" t="str" cm="1">
        <f t="array" aca="1" ref="AA22" ca="1">_xlfn.LET(
    _xlpm.pos, C22,
    _xlpm.symbol, F22,
    _xlpm.ppp, H22,
    _xlpm.raw, $AA$1,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Mex$9,000</v>
      </c>
      <c r="AB22" s="3" t="str" cm="1">
        <f t="array" aca="1" ref="AB22" ca="1">_xlfn.LET(
    _xlpm.pos, C22,
    _xlpm.symbol, F22,
    _xlpm.ppp, H22,
    _xlpm.raw, $AB$1,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Mex$10,000</v>
      </c>
      <c r="AC22" s="3" t="str" cm="1">
        <f t="array" aca="1" ref="AC22" ca="1">_xlfn.LET(
    _xlpm.pos, C22,
    _xlpm.symbol, F22,
    _xlpm.ppp, H22,
    _xlpm.raw, $AC$1,
    _xlpm.value, _xlpm.raw * _xlpm.ppp,
    _xlpm.country, A22,
    _xlpm.use_indian_format, OR(_xlpm.country="India", _xlpm.country="Pakistan"),
    _xlpm.t_sep, _xlfn.SWITCH(D22, "Space", " ", "Comma", ",", "Dot", ".", "Apostrophe", "'"),
    _xlpm.d_sep, E22,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Mex$11,000</v>
      </c>
      <c r="AD22" s="3" t="str" cm="1">
        <f t="array" aca="1" ref="AD22" ca="1">_xlfn.LET(
  _xlpm.ppp, H22,
  _xlpm.raw_min, 0,
  _xlpm.raw_max, CEILING(H22 * 999 + 1, IF(H22 &gt; 1000, 10000, 1000)) - 1,
  _xlpm.country, A22,
  _xlpm.symbol, F22,
  _xlpm.pos, C22,
  _xlpm.t_sep, _xlfn.SWITCH(D22, "Space", " ", "Comma", ",", "Dot", ".", "Apostrophe", "'"),
  _xlpm.d_sep, E22,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Mex$0 - Mex$9,999</v>
      </c>
      <c r="AE22" s="3" t="str" cm="1">
        <f t="array" aca="1" ref="AE22" ca="1">_xlfn.LET(
  _xlpm.ppp, H22,
  _xlpm.raw_min, CEILING(1000 * _xlpm.ppp, IF(_xlpm.ppp &gt; 1000, 10000, 1000)),
  _xlpm.raw_max, CEILING(4999 * _xlpm.ppp + 1, IF(_xlpm.ppp &gt; 1000, 10000, 1000)) - 1,
  _xlpm.country, A22,
  _xlpm.symbol, F22,
  _xlpm.pos, C22,
  _xlpm.t_sep, _xlfn.SWITCH(D22, "Space", " ", "Comma", ",", "Dot", ".", "Apostrophe", "'"),
  _xlpm.d_sep, E22,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Mex$10,000 - Mex$49,999</v>
      </c>
      <c r="AF22" s="3" t="str" cm="1">
        <f t="array" aca="1" ref="AF22" ca="1">_xlfn.LET(
  _xlpm.ppp, H22,
  _xlpm.raw_min, CEILING(5000 * _xlpm.ppp, IF(_xlpm.ppp &gt; 1000, 10000, 1000)),
  _xlpm.raw_max, CEILING(14999 * _xlpm.ppp + 1, IF(_xlpm.ppp &gt; 1000, 10000, 1000)) - 1,
  _xlpm.country, A22,
  _xlpm.symbol, F22,
  _xlpm.pos, C22,
  _xlpm.t_sep, _xlfn.SWITCH(D22, "Space", " ", "Comma", ",", "Dot", ".", "Apostrophe", "'"),
  _xlpm.d_sep, E22,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Mex$50,000 - Mex$149,999</v>
      </c>
      <c r="AG22" s="3" t="str" cm="1">
        <f t="array" aca="1" ref="AG22" ca="1">_xlfn.LET(
  _xlpm.ppp, H22,
  _xlpm.raw_min, CEILING(15000 * _xlpm.ppp, IF(_xlpm.ppp &gt; 1000, 10000, 1000)),
  _xlpm.raw_max, CEILING(24999 * _xlpm.ppp + 1, IF(_xlpm.ppp &gt; 1000, 10000, 1000)) - 1,
  _xlpm.country, A22,
  _xlpm.symbol, F22,
  _xlpm.pos, C22,
  _xlpm.t_sep, _xlfn.SWITCH(D22, "Space", " ", "Comma", ",", "Dot", ".", "Apostrophe", "'"),
  _xlpm.d_sep, E22,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Mex$150,000 - Mex$249,999</v>
      </c>
      <c r="AH22" s="3" t="str" cm="1">
        <f t="array" aca="1" ref="AH22" ca="1">_xlfn.LET(
  _xlpm.ppp, H22,
  _xlpm.raw_min, CEILING(25000 * _xlpm.ppp, IF(_xlpm.ppp &gt; 1000, 10000, 1000)),
  _xlpm.raw_max, CEILING(34999 * _xlpm.ppp + 1, IF(_xlpm.ppp &gt; 1000, 10000, 1000)) - 1,
  _xlpm.country, A22,
  _xlpm.symbol, F22,
  _xlpm.pos, C22,
  _xlpm.t_sep, _xlfn.SWITCH(D22, "Space", " ", "Comma", ",", "Dot", ".", "Apostrophe", "'"),
  _xlpm.d_sep, E22,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Mex$250,000 - Mex$349,999</v>
      </c>
      <c r="AI22" s="3" t="str" cm="1">
        <f t="array" aca="1" ref="AI22" ca="1">_xlfn.LET(
  _xlpm.ppp, H22,
  _xlpm.raw_min, CEILING(35000 * _xlpm.ppp, IF(_xlpm.ppp &gt; 1000, 10000, 1000)),
  _xlpm.raw_max, CEILING(49999 * _xlpm.ppp + 1, IF(_xlpm.ppp &gt; 1000, 10000, 1000)) - 1,
  _xlpm.country, A22,
  _xlpm.symbol, F22,
  _xlpm.pos, C22,
  _xlpm.t_sep, _xlfn.SWITCH(D22, "Space", " ", "Comma", ",", "Dot", ".", "Apostrophe", "'"),
  _xlpm.d_sep, E22,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Mex$350,000 - Mex$499,999</v>
      </c>
      <c r="AJ22" s="3" t="str" cm="1">
        <f t="array" aca="1" ref="AJ22" ca="1">_xlfn.LET(
  _xlpm.ppp, H22,
  _xlpm.raw_min, CEILING(50000 * _xlpm.ppp, IF(_xlpm.ppp &gt; 1000, 10000, 1000)),
  _xlpm.raw_max, CEILING(74999 * _xlpm.ppp + 1, IF(_xlpm.ppp &gt; 1000, 10000, 1000)) - 1,
  _xlpm.country, A22,
  _xlpm.symbol, F22,
  _xlpm.pos, C22,
  _xlpm.t_sep, _xlfn.SWITCH(D22, "Space", " ", "Comma", ",", "Dot", ".", "Apostrophe", "'"),
  _xlpm.d_sep, E22,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Mex$500,000 - Mex$749,999</v>
      </c>
      <c r="AK22" s="3" t="str" cm="1">
        <f t="array" aca="1" ref="AK22" ca="1">_xlfn.LET(
  _xlpm.ppp, H22,
  _xlpm.raw_min, CEILING(75000 * _xlpm.ppp, IF(_xlpm.ppp &gt; 1000, 10000, 1000)),
  _xlpm.raw_max, CEILING(99999 * _xlpm.ppp + 1, IF(_xlpm.ppp &gt; 1000, 10000, 1000)) - 1,
  _xlpm.country, A22,
  _xlpm.symbol, F22,
  _xlpm.pos, C22,
  _xlpm.t_sep, _xlfn.SWITCH(D22, "Space", " ", "Comma", ",", "Dot", ".", "Apostrophe", "'"),
  _xlpm.d_sep, E22,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Mex$750,000 - Mex$999,999</v>
      </c>
      <c r="AL22" s="3" t="str" cm="1">
        <f t="array" aca="1" ref="AL22" ca="1">_xlfn.LET(
  _xlpm.ppp, H22,
  _xlpm.raw_min, CEILING(100000 * _xlpm.ppp, IF(_xlpm.ppp &gt; 1000, 10000, 1000)),
  _xlpm.raw_max, CEILING(149999 * _xlpm.ppp + 1, IF(_xlpm.ppp &gt; 1000, 10000, 1000)) - 1,
  _xlpm.country, A22,
  _xlpm.symbol, F22,
  _xlpm.pos, C22,
  _xlpm.t_sep, _xlfn.SWITCH(D22, "Space", " ", "Comma", ",", "Dot", ".", "Apostrophe", "'"),
  _xlpm.d_sep, E22,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Mex$1,000,000 - Mex$1,499,999</v>
      </c>
      <c r="AM22" s="3" t="str" cm="1">
        <f t="array" aca="1" ref="AM22" ca="1">_xlfn.LET(
  _xlpm.ppp, H22,
  _xlpm.raw_min, CEILING(150000 * _xlpm.ppp, IF(_xlpm.ppp &gt; 1000, 10000, 1000)),
  _xlpm.raw_max, CEILING(199999 * _xlpm.ppp + 1, IF(_xlpm.ppp &gt; 1000, 10000, 1000)) - 1,
  _xlpm.country, A22,
  _xlpm.symbol, F22,
  _xlpm.pos, C22,
  _xlpm.t_sep, _xlfn.SWITCH(D22, "Space", " ", "Comma", ",", "Dot", ".", "Apostrophe", "'"),
  _xlpm.d_sep, E22,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Mex$1,500,000 - Mex$1,999,999</v>
      </c>
      <c r="AN22" s="3" t="str" cm="1">
        <f t="array" aca="1" ref="AN22" ca="1">_xlfn.LET(
  _xlpm.ppp, H22,
  _xlpm.raw_min, CEILING(200000 * _xlpm.ppp, IF(_xlpm.ppp &gt; 1000, 10000, 1000)),
  _xlpm.raw_max, CEILING(999999 * _xlpm.ppp + 1, IF(_xlpm.ppp &gt; 1000, 10000, 1000)) - 1,
  _xlpm.country, A22,
  _xlpm.symbol, F22,
  _xlpm.pos, C22,
  _xlpm.t_sep, _xlfn.SWITCH(D22, "Space", " ", "Comma", ",", "Dot", ".", "Apostrophe", "'"),
  _xlpm.d_sep, E22,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Mex$2,000,000 - Mex$9,999,999</v>
      </c>
      <c r="AO22" s="3" t="str" cm="1">
        <f t="array" aca="1" ref="AO22" ca="1">_xlfn.LET(
  _xlpm.ppp, H22,
  _xlpm.raw_min, CEILING(1000000 * _xlpm.ppp, IF(_xlpm.ppp &gt; 1000, 10000, 1000)),
  _xlpm.country, A22,
  _xlpm.symbol, F22,
  _xlpm.pos, C22,
  _xlpm.t_sep, _xlfn.SWITCH(D22, "Space", " ", "Comma", ",", "Dot", ".", "Apostrophe", "'"),
  _xlpm.d_sep, E22,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Mex$10,000,000+</v>
      </c>
    </row>
    <row r="23" spans="1:41" x14ac:dyDescent="0.45">
      <c r="A23" t="s">
        <v>63</v>
      </c>
      <c r="B23" s="1" t="s">
        <v>64</v>
      </c>
      <c r="C23" t="s">
        <v>18</v>
      </c>
      <c r="D23" t="s">
        <v>747</v>
      </c>
      <c r="E23" t="s">
        <v>750</v>
      </c>
      <c r="F23" t="s">
        <v>26</v>
      </c>
      <c r="G23" s="56">
        <v>0.77400000000000002</v>
      </c>
      <c r="H23" s="8">
        <f t="shared" si="1"/>
        <v>1</v>
      </c>
      <c r="I23" s="9" t="str">
        <f t="shared" si="0"/>
        <v>€0</v>
      </c>
      <c r="J23" s="3" t="str" cm="1">
        <f t="array" aca="1" ref="J23" ca="1">_xlfn.LET(
    _xlpm.pos, C23,
    _xlpm.symbol, F23,
    _xlpm.ppp, H23,
    _xlpm.raw, $J$1,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v>
      </c>
      <c r="K23" s="3" t="str" cm="1">
        <f t="array" aca="1" ref="K23" ca="1">_xlfn.LET(
    _xlpm.pos, C23,
    _xlpm.symbol, F23,
    _xlpm.ppp, H23,
    _xlpm.raw, $K$1,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v>
      </c>
      <c r="L23" s="3" t="str" cm="1">
        <f t="array" aca="1" ref="L23" ca="1">_xlfn.LET(
    _xlpm.pos, C23,
    _xlpm.symbol, F23,
    _xlpm.ppp, H23,
    _xlpm.raw, $L$1,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v>
      </c>
      <c r="M23" s="28" t="str" cm="1">
        <f t="array" aca="1" ref="M23" ca="1">_xlfn.LET(
    _xlpm.pos, C23,
    _xlpm.symbol, F23,
    _xlpm.ppp, H23,
    _xlpm.raw, $M$1,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v>
      </c>
      <c r="N23" s="3" t="str" cm="1">
        <f t="array" aca="1" ref="N23" ca="1">_xlfn.LET(
    _xlpm.pos, C23,
    _xlpm.symbol, F23,
    _xlpm.ppp, H23,
    _xlpm.raw, $N$1,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v>
      </c>
      <c r="O23" s="3" t="str" cm="1">
        <f t="array" aca="1" ref="O23" ca="1">_xlfn.LET(
    _xlpm.pos, C23,
    _xlpm.symbol, F23,
    _xlpm.ppp, H23,
    _xlpm.raw, $O$1,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v>
      </c>
      <c r="P23" s="3" t="str" cm="1">
        <f t="array" aca="1" ref="P23" ca="1">_xlfn.LET(
    _xlpm.pos, C23,
    _xlpm.symbol, F23,
    _xlpm.ppp, H23,
    _xlpm.raw, $P$1,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v>
      </c>
      <c r="Q23" s="28" t="str" cm="1">
        <f t="array" aca="1" ref="Q23" ca="1">_xlfn.LET(
    _xlpm.pos, C23,
    _xlpm.symbol, F23,
    _xlpm.ppp, H23,
    _xlpm.raw, $Q$1,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v>
      </c>
      <c r="R23" s="3" t="str" cm="1">
        <f t="array" aca="1" ref="R23" ca="1">_xlfn.LET(
    _xlpm.pos, C23,
    _xlpm.symbol, F23,
    _xlpm.ppp, H23,
    _xlpm.raw, $R$1,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v>
      </c>
      <c r="S23" s="3" t="str" cm="1">
        <f t="array" aca="1" ref="S23" ca="1">_xlfn.LET(
    _xlpm.pos, C23,
    _xlpm.symbol, F23,
    _xlpm.ppp, H23,
    _xlpm.raw, $S$1,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v>
      </c>
      <c r="T23" s="3" t="str" cm="1">
        <f t="array" aca="1" ref="T23" ca="1">_xlfn.LET(
    _xlpm.pos, C23,
    _xlpm.symbol, F23,
    _xlpm.ppp, H23,
    _xlpm.raw, $T$1,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v>
      </c>
      <c r="U23" s="3" t="str" cm="1">
        <f t="array" aca="1" ref="U23" ca="1">_xlfn.LET(
    _xlpm.pos, C23,
    _xlpm.symbol, F23,
    _xlpm.ppp, H23,
    _xlpm.raw, $U$1,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v>
      </c>
      <c r="V23" s="3" t="str" cm="1">
        <f t="array" aca="1" ref="V23" ca="1">_xlfn.LET(
_xlpm.pos,C23,
_xlpm.symbol,F23,
_xlpm.ppp,H23,
_xlpm.raw,$V$1,
_xlpm.value,_xlpm.raw*_xlpm.ppp,
_xlpm.country,A23,
_xlpm.use_indian_format,OR(_xlpm.country="India",_xlpm.country="Pakistan"),
_xlpm.t_sep,_xlfn.SWITCH(D23,"Space"," ","Comma",",","Dot",".","Apostrophe","'"),
_xlpm.d_sep,E23,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v>
      </c>
      <c r="W23" s="3" t="str" cm="1">
        <f t="array" aca="1" ref="W23" ca="1">_xlfn.LET(
    _xlpm.pos, C23,
    _xlpm.symbol, F23,
    _xlpm.ppp, H23,
    _xlpm.raw, $W$1,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v>
      </c>
      <c r="X23" s="3" t="str" cm="1">
        <f t="array" aca="1" ref="X23" ca="1">_xlfn.LET(
    _xlpm.pos, C23,
    _xlpm.symbol, F23,
    _xlpm.ppp, H23,
    _xlpm.raw, $X$1,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v>
      </c>
      <c r="Y23" s="3" t="str" cm="1">
        <f t="array" aca="1" ref="Y23" ca="1">_xlfn.LET(
    _xlpm.pos, C23,
    _xlpm.symbol, F23,
    _xlpm.ppp, H23,
    _xlpm.raw, $Y$1,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v>
      </c>
      <c r="Z23" s="3" t="str" cm="1">
        <f t="array" aca="1" ref="Z23" ca="1">_xlfn.LET(
    _xlpm.pos, C23,
    _xlpm.symbol, F23,
    _xlpm.ppp, H23,
    _xlpm.raw, $Z$1,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v>
      </c>
      <c r="AA23" s="3" t="str" cm="1">
        <f t="array" aca="1" ref="AA23" ca="1">_xlfn.LET(
    _xlpm.pos, C23,
    _xlpm.symbol, F23,
    _xlpm.ppp, H23,
    _xlpm.raw, $AA$1,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v>
      </c>
      <c r="AB23" s="3" t="str" cm="1">
        <f t="array" aca="1" ref="AB23" ca="1">_xlfn.LET(
    _xlpm.pos, C23,
    _xlpm.symbol, F23,
    _xlpm.ppp, H23,
    _xlpm.raw, $AB$1,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€1.000</v>
      </c>
      <c r="AC23" s="3" t="str" cm="1">
        <f t="array" aca="1" ref="AC23" ca="1">_xlfn.LET(
    _xlpm.pos, C23,
    _xlpm.symbol, F23,
    _xlpm.ppp, H23,
    _xlpm.raw, $AC$1,
    _xlpm.value, _xlpm.raw * _xlpm.ppp,
    _xlpm.country, A23,
    _xlpm.use_indian_format, OR(_xlpm.country="India", _xlpm.country="Pakistan"),
    _xlpm.t_sep, _xlfn.SWITCH(D23, "Space", " ", "Comma", ",", "Dot", ".", "Apostrophe", "'"),
    _xlpm.d_sep, E23,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€1.100</v>
      </c>
      <c r="AD23" s="3" t="str" cm="1">
        <f t="array" aca="1" ref="AD23" ca="1">_xlfn.LET(
  _xlpm.ppp, H23,
  _xlpm.raw_min, 0,
  _xlpm.raw_max, CEILING(H23 * 999 + 1, IF(H23 &gt; 1000, 10000, 1000)) - 1,
  _xlpm.country, A23,
  _xlpm.symbol, F23,
  _xlpm.pos, C23,
  _xlpm.t_sep, _xlfn.SWITCH(D23, "Space", " ", "Comma", ",", "Dot", ".", "Apostrophe", "'"),
  _xlpm.d_sep, E23,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€999</v>
      </c>
      <c r="AE23" s="3" t="str" cm="1">
        <f t="array" aca="1" ref="AE23" ca="1">_xlfn.LET(
  _xlpm.ppp, H23,
  _xlpm.raw_min, CEILING(1000 * _xlpm.ppp, IF(_xlpm.ppp &gt; 1000, 10000, 1000)),
  _xlpm.raw_max, CEILING(4999 * _xlpm.ppp + 1, IF(_xlpm.ppp &gt; 1000, 10000, 1000)) - 1,
  _xlpm.country, A23,
  _xlpm.symbol, F23,
  _xlpm.pos, C23,
  _xlpm.t_sep, _xlfn.SWITCH(D23, "Space", " ", "Comma", ",", "Dot", ".", "Apostrophe", "'"),
  _xlpm.d_sep, E23,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€1.000 - €4.999</v>
      </c>
      <c r="AF23" s="3" t="str" cm="1">
        <f t="array" aca="1" ref="AF23" ca="1">_xlfn.LET(
  _xlpm.ppp, H23,
  _xlpm.raw_min, CEILING(5000 * _xlpm.ppp, IF(_xlpm.ppp &gt; 1000, 10000, 1000)),
  _xlpm.raw_max, CEILING(14999 * _xlpm.ppp + 1, IF(_xlpm.ppp &gt; 1000, 10000, 1000)) - 1,
  _xlpm.country, A23,
  _xlpm.symbol, F23,
  _xlpm.pos, C23,
  _xlpm.t_sep, _xlfn.SWITCH(D23, "Space", " ", "Comma", ",", "Dot", ".", "Apostrophe", "'"),
  _xlpm.d_sep, E23,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€5.000 - €14.999</v>
      </c>
      <c r="AG23" s="3" t="str" cm="1">
        <f t="array" aca="1" ref="AG23" ca="1">_xlfn.LET(
  _xlpm.ppp, H23,
  _xlpm.raw_min, CEILING(15000 * _xlpm.ppp, IF(_xlpm.ppp &gt; 1000, 10000, 1000)),
  _xlpm.raw_max, CEILING(24999 * _xlpm.ppp + 1, IF(_xlpm.ppp &gt; 1000, 10000, 1000)) - 1,
  _xlpm.country, A23,
  _xlpm.symbol, F23,
  _xlpm.pos, C23,
  _xlpm.t_sep, _xlfn.SWITCH(D23, "Space", " ", "Comma", ",", "Dot", ".", "Apostrophe", "'"),
  _xlpm.d_sep, E23,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€15.000 - €24.999</v>
      </c>
      <c r="AH23" s="3" t="str" cm="1">
        <f t="array" aca="1" ref="AH23" ca="1">_xlfn.LET(
  _xlpm.ppp, H23,
  _xlpm.raw_min, CEILING(25000 * _xlpm.ppp, IF(_xlpm.ppp &gt; 1000, 10000, 1000)),
  _xlpm.raw_max, CEILING(34999 * _xlpm.ppp + 1, IF(_xlpm.ppp &gt; 1000, 10000, 1000)) - 1,
  _xlpm.country, A23,
  _xlpm.symbol, F23,
  _xlpm.pos, C23,
  _xlpm.t_sep, _xlfn.SWITCH(D23, "Space", " ", "Comma", ",", "Dot", ".", "Apostrophe", "'"),
  _xlpm.d_sep, E23,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€25.000 - €34.999</v>
      </c>
      <c r="AI23" s="3" t="str" cm="1">
        <f t="array" aca="1" ref="AI23" ca="1">_xlfn.LET(
  _xlpm.ppp, H23,
  _xlpm.raw_min, CEILING(35000 * _xlpm.ppp, IF(_xlpm.ppp &gt; 1000, 10000, 1000)),
  _xlpm.raw_max, CEILING(49999 * _xlpm.ppp + 1, IF(_xlpm.ppp &gt; 1000, 10000, 1000)) - 1,
  _xlpm.country, A23,
  _xlpm.symbol, F23,
  _xlpm.pos, C23,
  _xlpm.t_sep, _xlfn.SWITCH(D23, "Space", " ", "Comma", ",", "Dot", ".", "Apostrophe", "'"),
  _xlpm.d_sep, E23,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€35.000 - €49.999</v>
      </c>
      <c r="AJ23" s="3" t="str" cm="1">
        <f t="array" aca="1" ref="AJ23" ca="1">_xlfn.LET(
  _xlpm.ppp, H23,
  _xlpm.raw_min, CEILING(50000 * _xlpm.ppp, IF(_xlpm.ppp &gt; 1000, 10000, 1000)),
  _xlpm.raw_max, CEILING(74999 * _xlpm.ppp + 1, IF(_xlpm.ppp &gt; 1000, 10000, 1000)) - 1,
  _xlpm.country, A23,
  _xlpm.symbol, F23,
  _xlpm.pos, C23,
  _xlpm.t_sep, _xlfn.SWITCH(D23, "Space", " ", "Comma", ",", "Dot", ".", "Apostrophe", "'"),
  _xlpm.d_sep, E23,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€50.000 - €74.999</v>
      </c>
      <c r="AK23" s="3" t="str" cm="1">
        <f t="array" aca="1" ref="AK23" ca="1">_xlfn.LET(
  _xlpm.ppp, H23,
  _xlpm.raw_min, CEILING(75000 * _xlpm.ppp, IF(_xlpm.ppp &gt; 1000, 10000, 1000)),
  _xlpm.raw_max, CEILING(99999 * _xlpm.ppp + 1, IF(_xlpm.ppp &gt; 1000, 10000, 1000)) - 1,
  _xlpm.country, A23,
  _xlpm.symbol, F23,
  _xlpm.pos, C23,
  _xlpm.t_sep, _xlfn.SWITCH(D23, "Space", " ", "Comma", ",", "Dot", ".", "Apostrophe", "'"),
  _xlpm.d_sep, E23,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€75.000 - €99.999</v>
      </c>
      <c r="AL23" s="3" t="str" cm="1">
        <f t="array" aca="1" ref="AL23" ca="1">_xlfn.LET(
  _xlpm.ppp, H23,
  _xlpm.raw_min, CEILING(100000 * _xlpm.ppp, IF(_xlpm.ppp &gt; 1000, 10000, 1000)),
  _xlpm.raw_max, CEILING(149999 * _xlpm.ppp + 1, IF(_xlpm.ppp &gt; 1000, 10000, 1000)) - 1,
  _xlpm.country, A23,
  _xlpm.symbol, F23,
  _xlpm.pos, C23,
  _xlpm.t_sep, _xlfn.SWITCH(D23, "Space", " ", "Comma", ",", "Dot", ".", "Apostrophe", "'"),
  _xlpm.d_sep, E23,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€100.000 - €149.999</v>
      </c>
      <c r="AM23" s="3" t="str" cm="1">
        <f t="array" aca="1" ref="AM23" ca="1">_xlfn.LET(
  _xlpm.ppp, H23,
  _xlpm.raw_min, CEILING(150000 * _xlpm.ppp, IF(_xlpm.ppp &gt; 1000, 10000, 1000)),
  _xlpm.raw_max, CEILING(199999 * _xlpm.ppp + 1, IF(_xlpm.ppp &gt; 1000, 10000, 1000)) - 1,
  _xlpm.country, A23,
  _xlpm.symbol, F23,
  _xlpm.pos, C23,
  _xlpm.t_sep, _xlfn.SWITCH(D23, "Space", " ", "Comma", ",", "Dot", ".", "Apostrophe", "'"),
  _xlpm.d_sep, E23,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€150.000 - €199.999</v>
      </c>
      <c r="AN23" s="3" t="str" cm="1">
        <f t="array" aca="1" ref="AN23" ca="1">_xlfn.LET(
  _xlpm.ppp, H23,
  _xlpm.raw_min, CEILING(200000 * _xlpm.ppp, IF(_xlpm.ppp &gt; 1000, 10000, 1000)),
  _xlpm.raw_max, CEILING(999999 * _xlpm.ppp + 1, IF(_xlpm.ppp &gt; 1000, 10000, 1000)) - 1,
  _xlpm.country, A23,
  _xlpm.symbol, F23,
  _xlpm.pos, C23,
  _xlpm.t_sep, _xlfn.SWITCH(D23, "Space", " ", "Comma", ",", "Dot", ".", "Apostrophe", "'"),
  _xlpm.d_sep, E23,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€200.000 - €999.999</v>
      </c>
      <c r="AO23" s="3" t="str" cm="1">
        <f t="array" aca="1" ref="AO23" ca="1">_xlfn.LET(
  _xlpm.ppp, H23,
  _xlpm.raw_min, CEILING(1000000 * _xlpm.ppp, IF(_xlpm.ppp &gt; 1000, 10000, 1000)),
  _xlpm.country, A23,
  _xlpm.symbol, F23,
  _xlpm.pos, C23,
  _xlpm.t_sep, _xlfn.SWITCH(D23, "Space", " ", "Comma", ",", "Dot", ".", "Apostrophe", "'"),
  _xlpm.d_sep, E23,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€1.000.000+</v>
      </c>
    </row>
    <row r="24" spans="1:41" x14ac:dyDescent="0.45">
      <c r="A24" t="s">
        <v>65</v>
      </c>
      <c r="B24" s="1" t="s">
        <v>21</v>
      </c>
      <c r="C24" t="s">
        <v>18</v>
      </c>
      <c r="D24" t="s">
        <v>746</v>
      </c>
      <c r="E24" t="s">
        <v>751</v>
      </c>
      <c r="F24" t="s">
        <v>66</v>
      </c>
      <c r="G24" s="56">
        <v>1.4810000000000001</v>
      </c>
      <c r="H24" s="8">
        <v>2</v>
      </c>
      <c r="I24" s="9" t="str">
        <f t="shared" si="0"/>
        <v>NZ$0</v>
      </c>
      <c r="J24" s="3" t="str" cm="1">
        <f t="array" aca="1" ref="J24" ca="1">_xlfn.LET(
    _xlpm.pos, C24,
    _xlpm.symbol, F24,
    _xlpm.ppp, H24,
    _xlpm.raw, $J$1,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NZ$2</v>
      </c>
      <c r="K24" s="3" t="str" cm="1">
        <f t="array" aca="1" ref="K24" ca="1">_xlfn.LET(
    _xlpm.pos, C24,
    _xlpm.symbol, F24,
    _xlpm.ppp, H24,
    _xlpm.raw, $K$1,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NZ$6</v>
      </c>
      <c r="L24" s="3" t="str" cm="1">
        <f t="array" aca="1" ref="L24" ca="1">_xlfn.LET(
    _xlpm.pos, C24,
    _xlpm.symbol, F24,
    _xlpm.ppp, H24,
    _xlpm.raw, $L$1,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NZ$10</v>
      </c>
      <c r="M24" s="28" t="str" cm="1">
        <f t="array" aca="1" ref="M24" ca="1">_xlfn.LET(
    _xlpm.pos, C24,
    _xlpm.symbol, F24,
    _xlpm.ppp, H24,
    _xlpm.raw, $M$1,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NZ$15</v>
      </c>
      <c r="N24" s="3" t="str" cm="1">
        <f t="array" aca="1" ref="N24" ca="1">_xlfn.LET(
    _xlpm.pos, C24,
    _xlpm.symbol, F24,
    _xlpm.ppp, H24,
    _xlpm.raw, $N$1,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NZ$20</v>
      </c>
      <c r="O24" s="3" t="str" cm="1">
        <f t="array" aca="1" ref="O24" ca="1">_xlfn.LET(
    _xlpm.pos, C24,
    _xlpm.symbol, F24,
    _xlpm.ppp, H24,
    _xlpm.raw, $O$1,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NZ$25</v>
      </c>
      <c r="P24" s="3" t="str" cm="1">
        <f t="array" aca="1" ref="P24" ca="1">_xlfn.LET(
    _xlpm.pos, C24,
    _xlpm.symbol, F24,
    _xlpm.ppp, H24,
    _xlpm.raw, $P$1,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NZ$30</v>
      </c>
      <c r="Q24" s="28" t="str" cm="1">
        <f t="array" aca="1" ref="Q24" ca="1">_xlfn.LET(
    _xlpm.pos, C24,
    _xlpm.symbol, F24,
    _xlpm.ppp, H24,
    _xlpm.raw, $Q$1,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NZ$35</v>
      </c>
      <c r="R24" s="3" t="str" cm="1">
        <f t="array" aca="1" ref="R24" ca="1">_xlfn.LET(
    _xlpm.pos, C24,
    _xlpm.symbol, F24,
    _xlpm.ppp, H24,
    _xlpm.raw, $R$1,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NZ$50</v>
      </c>
      <c r="S24" s="3" t="str" cm="1">
        <f t="array" aca="1" ref="S24" ca="1">_xlfn.LET(
    _xlpm.pos, C24,
    _xlpm.symbol, F24,
    _xlpm.ppp, H24,
    _xlpm.raw, $S$1,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NZ$60</v>
      </c>
      <c r="T24" s="3" t="str" cm="1">
        <f t="array" aca="1" ref="T24" ca="1">_xlfn.LET(
    _xlpm.pos, C24,
    _xlpm.symbol, F24,
    _xlpm.ppp, H24,
    _xlpm.raw, $T$1,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NZ$200</v>
      </c>
      <c r="U24" s="3" t="str" cm="1">
        <f t="array" aca="1" ref="U24" ca="1">_xlfn.LET(
    _xlpm.pos, C24,
    _xlpm.symbol, F24,
    _xlpm.ppp, H24,
    _xlpm.raw, $U$1,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NZ$400</v>
      </c>
      <c r="V24" s="3" t="str" cm="1">
        <f t="array" aca="1" ref="V24" ca="1">_xlfn.LET(
_xlpm.pos,C24,
_xlpm.symbol,F24,
_xlpm.ppp,H24,
_xlpm.raw,$V$1,
_xlpm.value,_xlpm.raw*_xlpm.ppp,
_xlpm.country,A24,
_xlpm.use_indian_format,OR(_xlpm.country="India",_xlpm.country="Pakistan"),
_xlpm.t_sep,_xlfn.SWITCH(D24,"Space"," ","Comma",",","Dot",".","Apostrophe","'"),
_xlpm.d_sep,E24,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NZ$600</v>
      </c>
      <c r="W24" s="3" t="str" cm="1">
        <f t="array" aca="1" ref="W24" ca="1">_xlfn.LET(
    _xlpm.pos, C24,
    _xlpm.symbol, F24,
    _xlpm.ppp, H24,
    _xlpm.raw, $W$1,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NZ$800</v>
      </c>
      <c r="X24" s="3" t="str" cm="1">
        <f t="array" aca="1" ref="X24" ca="1">_xlfn.LET(
    _xlpm.pos, C24,
    _xlpm.symbol, F24,
    _xlpm.ppp, H24,
    _xlpm.raw, $X$1,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NZ$1,200</v>
      </c>
      <c r="Y24" s="3" t="str" cm="1">
        <f t="array" aca="1" ref="Y24" ca="1">_xlfn.LET(
    _xlpm.pos, C24,
    _xlpm.symbol, F24,
    _xlpm.ppp, H24,
    _xlpm.raw, $Y$1,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NZ$1,400</v>
      </c>
      <c r="Z24" s="3" t="str" cm="1">
        <f t="array" aca="1" ref="Z24" ca="1">_xlfn.LET(
    _xlpm.pos, C24,
    _xlpm.symbol, F24,
    _xlpm.ppp, H24,
    _xlpm.raw, $Z$1,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NZ$1,600</v>
      </c>
      <c r="AA24" s="3" t="str" cm="1">
        <f t="array" aca="1" ref="AA24" ca="1">_xlfn.LET(
    _xlpm.pos, C24,
    _xlpm.symbol, F24,
    _xlpm.ppp, H24,
    _xlpm.raw, $AA$1,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NZ$1,800</v>
      </c>
      <c r="AB24" s="3" t="str" cm="1">
        <f t="array" aca="1" ref="AB24" ca="1">_xlfn.LET(
    _xlpm.pos, C24,
    _xlpm.symbol, F24,
    _xlpm.ppp, H24,
    _xlpm.raw, $AB$1,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NZ$2,000</v>
      </c>
      <c r="AC24" s="3" t="str" cm="1">
        <f t="array" aca="1" ref="AC24" ca="1">_xlfn.LET(
    _xlpm.pos, C24,
    _xlpm.symbol, F24,
    _xlpm.ppp, H24,
    _xlpm.raw, $AC$1,
    _xlpm.value, _xlpm.raw * _xlpm.ppp,
    _xlpm.country, A24,
    _xlpm.use_indian_format, OR(_xlpm.country="India", _xlpm.country="Pakistan"),
    _xlpm.t_sep, _xlfn.SWITCH(D24, "Space", " ", "Comma", ",", "Dot", ".", "Apostrophe", "'"),
    _xlpm.d_sep, E24,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NZ$2,200</v>
      </c>
      <c r="AD24" s="3" t="str" cm="1">
        <f t="array" aca="1" ref="AD24" ca="1">_xlfn.LET(
  _xlpm.ppp, H24,
  _xlpm.raw_min, 0,
  _xlpm.raw_max, CEILING(H24 * 999 + 1, IF(H24 &gt; 1000, 10000, 1000)) - 1,
  _xlpm.country, A24,
  _xlpm.symbol, F24,
  _xlpm.pos, C24,
  _xlpm.t_sep, _xlfn.SWITCH(D24, "Space", " ", "Comma", ",", "Dot", ".", "Apostrophe", "'"),
  _xlpm.d_sep, E24,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NZ$0 - NZ$1,999</v>
      </c>
      <c r="AE24" s="3" t="str" cm="1">
        <f t="array" aca="1" ref="AE24" ca="1">_xlfn.LET(
  _xlpm.ppp, H24,
  _xlpm.raw_min, CEILING(1000 * _xlpm.ppp, IF(_xlpm.ppp &gt; 1000, 10000, 1000)),
  _xlpm.raw_max, CEILING(4999 * _xlpm.ppp + 1, IF(_xlpm.ppp &gt; 1000, 10000, 1000)) - 1,
  _xlpm.country, A24,
  _xlpm.symbol, F24,
  _xlpm.pos, C24,
  _xlpm.t_sep, _xlfn.SWITCH(D24, "Space", " ", "Comma", ",", "Dot", ".", "Apostrophe", "'"),
  _xlpm.d_sep, E24,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NZ$2,000 - NZ$9,999</v>
      </c>
      <c r="AF24" s="3" t="str" cm="1">
        <f t="array" aca="1" ref="AF24" ca="1">_xlfn.LET(
  _xlpm.ppp, H24,
  _xlpm.raw_min, CEILING(5000 * _xlpm.ppp, IF(_xlpm.ppp &gt; 1000, 10000, 1000)),
  _xlpm.raw_max, CEILING(14999 * _xlpm.ppp + 1, IF(_xlpm.ppp &gt; 1000, 10000, 1000)) - 1,
  _xlpm.country, A24,
  _xlpm.symbol, F24,
  _xlpm.pos, C24,
  _xlpm.t_sep, _xlfn.SWITCH(D24, "Space", " ", "Comma", ",", "Dot", ".", "Apostrophe", "'"),
  _xlpm.d_sep, E24,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NZ$10,000 - NZ$29,999</v>
      </c>
      <c r="AG24" s="3" t="str" cm="1">
        <f t="array" aca="1" ref="AG24" ca="1">_xlfn.LET(
  _xlpm.ppp, H24,
  _xlpm.raw_min, CEILING(15000 * _xlpm.ppp, IF(_xlpm.ppp &gt; 1000, 10000, 1000)),
  _xlpm.raw_max, CEILING(24999 * _xlpm.ppp + 1, IF(_xlpm.ppp &gt; 1000, 10000, 1000)) - 1,
  _xlpm.country, A24,
  _xlpm.symbol, F24,
  _xlpm.pos, C24,
  _xlpm.t_sep, _xlfn.SWITCH(D24, "Space", " ", "Comma", ",", "Dot", ".", "Apostrophe", "'"),
  _xlpm.d_sep, E24,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NZ$30,000 - NZ$49,999</v>
      </c>
      <c r="AH24" s="3" t="str" cm="1">
        <f t="array" aca="1" ref="AH24" ca="1">_xlfn.LET(
  _xlpm.ppp, H24,
  _xlpm.raw_min, CEILING(25000 * _xlpm.ppp, IF(_xlpm.ppp &gt; 1000, 10000, 1000)),
  _xlpm.raw_max, CEILING(34999 * _xlpm.ppp + 1, IF(_xlpm.ppp &gt; 1000, 10000, 1000)) - 1,
  _xlpm.country, A24,
  _xlpm.symbol, F24,
  _xlpm.pos, C24,
  _xlpm.t_sep, _xlfn.SWITCH(D24, "Space", " ", "Comma", ",", "Dot", ".", "Apostrophe", "'"),
  _xlpm.d_sep, E24,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NZ$50,000 - NZ$69,999</v>
      </c>
      <c r="AI24" s="3" t="str" cm="1">
        <f t="array" aca="1" ref="AI24" ca="1">_xlfn.LET(
  _xlpm.ppp, H24,
  _xlpm.raw_min, CEILING(35000 * _xlpm.ppp, IF(_xlpm.ppp &gt; 1000, 10000, 1000)),
  _xlpm.raw_max, CEILING(49999 * _xlpm.ppp + 1, IF(_xlpm.ppp &gt; 1000, 10000, 1000)) - 1,
  _xlpm.country, A24,
  _xlpm.symbol, F24,
  _xlpm.pos, C24,
  _xlpm.t_sep, _xlfn.SWITCH(D24, "Space", " ", "Comma", ",", "Dot", ".", "Apostrophe", "'"),
  _xlpm.d_sep, E24,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NZ$70,000 - NZ$99,999</v>
      </c>
      <c r="AJ24" s="3" t="str" cm="1">
        <f t="array" aca="1" ref="AJ24" ca="1">_xlfn.LET(
  _xlpm.ppp, H24,
  _xlpm.raw_min, CEILING(50000 * _xlpm.ppp, IF(_xlpm.ppp &gt; 1000, 10000, 1000)),
  _xlpm.raw_max, CEILING(74999 * _xlpm.ppp + 1, IF(_xlpm.ppp &gt; 1000, 10000, 1000)) - 1,
  _xlpm.country, A24,
  _xlpm.symbol, F24,
  _xlpm.pos, C24,
  _xlpm.t_sep, _xlfn.SWITCH(D24, "Space", " ", "Comma", ",", "Dot", ".", "Apostrophe", "'"),
  _xlpm.d_sep, E24,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NZ$100,000 - NZ$149,999</v>
      </c>
      <c r="AK24" s="3" t="str" cm="1">
        <f t="array" aca="1" ref="AK24" ca="1">_xlfn.LET(
  _xlpm.ppp, H24,
  _xlpm.raw_min, CEILING(75000 * _xlpm.ppp, IF(_xlpm.ppp &gt; 1000, 10000, 1000)),
  _xlpm.raw_max, CEILING(99999 * _xlpm.ppp + 1, IF(_xlpm.ppp &gt; 1000, 10000, 1000)) - 1,
  _xlpm.country, A24,
  _xlpm.symbol, F24,
  _xlpm.pos, C24,
  _xlpm.t_sep, _xlfn.SWITCH(D24, "Space", " ", "Comma", ",", "Dot", ".", "Apostrophe", "'"),
  _xlpm.d_sep, E24,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NZ$150,000 - NZ$199,999</v>
      </c>
      <c r="AL24" s="3" t="str" cm="1">
        <f t="array" aca="1" ref="AL24" ca="1">_xlfn.LET(
  _xlpm.ppp, H24,
  _xlpm.raw_min, CEILING(100000 * _xlpm.ppp, IF(_xlpm.ppp &gt; 1000, 10000, 1000)),
  _xlpm.raw_max, CEILING(149999 * _xlpm.ppp + 1, IF(_xlpm.ppp &gt; 1000, 10000, 1000)) - 1,
  _xlpm.country, A24,
  _xlpm.symbol, F24,
  _xlpm.pos, C24,
  _xlpm.t_sep, _xlfn.SWITCH(D24, "Space", " ", "Comma", ",", "Dot", ".", "Apostrophe", "'"),
  _xlpm.d_sep, E24,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NZ$200,000 - NZ$299,999</v>
      </c>
      <c r="AM24" s="3" t="str" cm="1">
        <f t="array" aca="1" ref="AM24" ca="1">_xlfn.LET(
  _xlpm.ppp, H24,
  _xlpm.raw_min, CEILING(150000 * _xlpm.ppp, IF(_xlpm.ppp &gt; 1000, 10000, 1000)),
  _xlpm.raw_max, CEILING(199999 * _xlpm.ppp + 1, IF(_xlpm.ppp &gt; 1000, 10000, 1000)) - 1,
  _xlpm.country, A24,
  _xlpm.symbol, F24,
  _xlpm.pos, C24,
  _xlpm.t_sep, _xlfn.SWITCH(D24, "Space", " ", "Comma", ",", "Dot", ".", "Apostrophe", "'"),
  _xlpm.d_sep, E24,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NZ$300,000 - NZ$399,999</v>
      </c>
      <c r="AN24" s="3" t="str" cm="1">
        <f t="array" aca="1" ref="AN24" ca="1">_xlfn.LET(
  _xlpm.ppp, H24,
  _xlpm.raw_min, CEILING(200000 * _xlpm.ppp, IF(_xlpm.ppp &gt; 1000, 10000, 1000)),
  _xlpm.raw_max, CEILING(999999 * _xlpm.ppp + 1, IF(_xlpm.ppp &gt; 1000, 10000, 1000)) - 1,
  _xlpm.country, A24,
  _xlpm.symbol, F24,
  _xlpm.pos, C24,
  _xlpm.t_sep, _xlfn.SWITCH(D24, "Space", " ", "Comma", ",", "Dot", ".", "Apostrophe", "'"),
  _xlpm.d_sep, E24,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NZ$400,000 - NZ$1,999,999</v>
      </c>
      <c r="AO24" s="3" t="str" cm="1">
        <f t="array" aca="1" ref="AO24" ca="1">_xlfn.LET(
  _xlpm.ppp, H24,
  _xlpm.raw_min, CEILING(1000000 * _xlpm.ppp, IF(_xlpm.ppp &gt; 1000, 10000, 1000)),
  _xlpm.country, A24,
  _xlpm.symbol, F24,
  _xlpm.pos, C24,
  _xlpm.t_sep, _xlfn.SWITCH(D24, "Space", " ", "Comma", ",", "Dot", ".", "Apostrophe", "'"),
  _xlpm.d_sep, E24,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NZ$2,000,000+</v>
      </c>
    </row>
    <row r="25" spans="1:41" x14ac:dyDescent="0.45">
      <c r="A25" t="s">
        <v>67</v>
      </c>
      <c r="B25" s="1" t="s">
        <v>68</v>
      </c>
      <c r="C25" t="s">
        <v>25</v>
      </c>
      <c r="D25" t="s">
        <v>748</v>
      </c>
      <c r="E25" t="s">
        <v>750</v>
      </c>
      <c r="F25" t="s">
        <v>69</v>
      </c>
      <c r="G25" s="56">
        <v>8.9849999999999994</v>
      </c>
      <c r="H25" s="8">
        <v>10</v>
      </c>
      <c r="I25" s="9" t="str">
        <f t="shared" si="0"/>
        <v>0 kr</v>
      </c>
      <c r="J25" s="3" t="str" cm="1">
        <f t="array" aca="1" ref="J25" ca="1">_xlfn.LET(
    _xlpm.pos, C25,
    _xlpm.symbol, F25,
    _xlpm.ppp, H25,
    _xlpm.raw, $J$1,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 kr</v>
      </c>
      <c r="K25" s="3" t="str" cm="1">
        <f t="array" aca="1" ref="K25" ca="1">_xlfn.LET(
    _xlpm.pos, C25,
    _xlpm.symbol, F25,
    _xlpm.ppp, H25,
    _xlpm.raw, $K$1,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30 kr</v>
      </c>
      <c r="L25" s="3" t="str" cm="1">
        <f t="array" aca="1" ref="L25" ca="1">_xlfn.LET(
    _xlpm.pos, C25,
    _xlpm.symbol, F25,
    _xlpm.ppp, H25,
    _xlpm.raw, $L$1,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50 kr</v>
      </c>
      <c r="M25" s="28" t="str" cm="1">
        <f t="array" aca="1" ref="M25" ca="1">_xlfn.LET(
    _xlpm.pos, C25,
    _xlpm.symbol, F25,
    _xlpm.ppp, H25,
    _xlpm.raw, $M$1,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 kr</v>
      </c>
      <c r="N25" s="3" t="str" cm="1">
        <f t="array" aca="1" ref="N25" ca="1">_xlfn.LET(
    _xlpm.pos, C25,
    _xlpm.symbol, F25,
    _xlpm.ppp, H25,
    _xlpm.raw, $N$1,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100 kr</v>
      </c>
      <c r="O25" s="3" t="str" cm="1">
        <f t="array" aca="1" ref="O25" ca="1">_xlfn.LET(
    _xlpm.pos, C25,
    _xlpm.symbol, F25,
    _xlpm.ppp, H25,
    _xlpm.raw, $O$1,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 kr</v>
      </c>
      <c r="P25" s="3" t="str" cm="1">
        <f t="array" aca="1" ref="P25" ca="1">_xlfn.LET(
    _xlpm.pos, C25,
    _xlpm.symbol, F25,
    _xlpm.ppp, H25,
    _xlpm.raw, $P$1,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150 kr</v>
      </c>
      <c r="Q25" s="28" t="str" cm="1">
        <f t="array" aca="1" ref="Q25" ca="1">_xlfn.LET(
    _xlpm.pos, C25,
    _xlpm.symbol, F25,
    _xlpm.ppp, H25,
    _xlpm.raw, $Q$1,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 kr</v>
      </c>
      <c r="R25" s="3" t="str" cm="1">
        <f t="array" aca="1" ref="R25" ca="1">_xlfn.LET(
    _xlpm.pos, C25,
    _xlpm.symbol, F25,
    _xlpm.ppp, H25,
    _xlpm.raw, $R$1,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250 kr</v>
      </c>
      <c r="S25" s="3" t="str" cm="1">
        <f t="array" aca="1" ref="S25" ca="1">_xlfn.LET(
    _xlpm.pos, C25,
    _xlpm.symbol, F25,
    _xlpm.ppp, H25,
    _xlpm.raw, $S$1,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300 kr</v>
      </c>
      <c r="T25" s="3" t="str" cm="1">
        <f t="array" aca="1" ref="T25" ca="1">_xlfn.LET(
    _xlpm.pos, C25,
    _xlpm.symbol, F25,
    _xlpm.ppp, H25,
    _xlpm.raw, $T$1,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1 000 kr</v>
      </c>
      <c r="U25" s="3" t="str" cm="1">
        <f t="array" aca="1" ref="U25" ca="1">_xlfn.LET(
    _xlpm.pos, C25,
    _xlpm.symbol, F25,
    _xlpm.ppp, H25,
    _xlpm.raw, $U$1,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2 000 kr</v>
      </c>
      <c r="V25" s="3" t="str" cm="1">
        <f t="array" aca="1" ref="V25" ca="1">_xlfn.LET(
_xlpm.pos,C25,
_xlpm.symbol,F25,
_xlpm.ppp,H25,
_xlpm.raw,$V$1,
_xlpm.value,_xlpm.raw*_xlpm.ppp,
_xlpm.country,A25,
_xlpm.use_indian_format,OR(_xlpm.country="India",_xlpm.country="Pakistan"),
_xlpm.t_sep,_xlfn.SWITCH(D25,"Space"," ","Comma",",","Dot",".","Apostrophe","'"),
_xlpm.d_sep,E25,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3 000 kr</v>
      </c>
      <c r="W25" s="3" t="str" cm="1">
        <f t="array" aca="1" ref="W25" ca="1">_xlfn.LET(
    _xlpm.pos, C25,
    _xlpm.symbol, F25,
    _xlpm.ppp, H25,
    _xlpm.raw, $W$1,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4 000 kr</v>
      </c>
      <c r="X25" s="3" t="str" cm="1">
        <f t="array" aca="1" ref="X25" ca="1">_xlfn.LET(
    _xlpm.pos, C25,
    _xlpm.symbol, F25,
    _xlpm.ppp, H25,
    _xlpm.raw, $X$1,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6 000 kr</v>
      </c>
      <c r="Y25" s="3" t="str" cm="1">
        <f t="array" aca="1" ref="Y25" ca="1">_xlfn.LET(
    _xlpm.pos, C25,
    _xlpm.symbol, F25,
    _xlpm.ppp, H25,
    _xlpm.raw, $Y$1,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7 000 kr</v>
      </c>
      <c r="Z25" s="3" t="str" cm="1">
        <f t="array" aca="1" ref="Z25" ca="1">_xlfn.LET(
    _xlpm.pos, C25,
    _xlpm.symbol, F25,
    _xlpm.ppp, H25,
    _xlpm.raw, $Z$1,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8 000 kr</v>
      </c>
      <c r="AA25" s="3" t="str" cm="1">
        <f t="array" aca="1" ref="AA25" ca="1">_xlfn.LET(
    _xlpm.pos, C25,
    _xlpm.symbol, F25,
    _xlpm.ppp, H25,
    _xlpm.raw, $AA$1,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9 000 kr</v>
      </c>
      <c r="AB25" s="3" t="str" cm="1">
        <f t="array" aca="1" ref="AB25" ca="1">_xlfn.LET(
    _xlpm.pos, C25,
    _xlpm.symbol, F25,
    _xlpm.ppp, H25,
    _xlpm.raw, $AB$1,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10 000 kr</v>
      </c>
      <c r="AC25" s="3" t="str" cm="1">
        <f t="array" aca="1" ref="AC25" ca="1">_xlfn.LET(
    _xlpm.pos, C25,
    _xlpm.symbol, F25,
    _xlpm.ppp, H25,
    _xlpm.raw, $AC$1,
    _xlpm.value, _xlpm.raw * _xlpm.ppp,
    _xlpm.country, A25,
    _xlpm.use_indian_format, OR(_xlpm.country="India", _xlpm.country="Pakistan"),
    _xlpm.t_sep, _xlfn.SWITCH(D25, "Space", " ", "Comma", ",", "Dot", ".", "Apostrophe", "'"),
    _xlpm.d_sep, E25,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11 000 kr</v>
      </c>
      <c r="AD25" s="3" t="str" cm="1">
        <f t="array" aca="1" ref="AD25" ca="1">_xlfn.LET(
  _xlpm.ppp, H25,
  _xlpm.raw_min, 0,
  _xlpm.raw_max, CEILING(H25 * 999 + 1, IF(H25 &gt; 1000, 10000, 1000)) - 1,
  _xlpm.country, A25,
  _xlpm.symbol, F25,
  _xlpm.pos, C25,
  _xlpm.t_sep, _xlfn.SWITCH(D25, "Space", " ", "Comma", ",", "Dot", ".", "Apostrophe", "'"),
  _xlpm.d_sep, E25,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kr - 9 999 kr</v>
      </c>
      <c r="AE25" s="3" t="str" cm="1">
        <f t="array" aca="1" ref="AE25" ca="1">_xlfn.LET(
  _xlpm.ppp, H25,
  _xlpm.raw_min, CEILING(1000 * _xlpm.ppp, IF(_xlpm.ppp &gt; 1000, 10000, 1000)),
  _xlpm.raw_max, CEILING(4999 * _xlpm.ppp + 1, IF(_xlpm.ppp &gt; 1000, 10000, 1000)) - 1,
  _xlpm.country, A25,
  _xlpm.symbol, F25,
  _xlpm.pos, C25,
  _xlpm.t_sep, _xlfn.SWITCH(D25, "Space", " ", "Comma", ",", "Dot", ".", "Apostrophe", "'"),
  _xlpm.d_sep, E25,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10 000 kr - 49 999 kr</v>
      </c>
      <c r="AF25" s="3" t="str" cm="1">
        <f t="array" aca="1" ref="AF25" ca="1">_xlfn.LET(
  _xlpm.ppp, H25,
  _xlpm.raw_min, CEILING(5000 * _xlpm.ppp, IF(_xlpm.ppp &gt; 1000, 10000, 1000)),
  _xlpm.raw_max, CEILING(14999 * _xlpm.ppp + 1, IF(_xlpm.ppp &gt; 1000, 10000, 1000)) - 1,
  _xlpm.country, A25,
  _xlpm.symbol, F25,
  _xlpm.pos, C25,
  _xlpm.t_sep, _xlfn.SWITCH(D25, "Space", " ", "Comma", ",", "Dot", ".", "Apostrophe", "'"),
  _xlpm.d_sep, E25,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50 000 kr - 149 999 kr</v>
      </c>
      <c r="AG25" s="3" t="str" cm="1">
        <f t="array" aca="1" ref="AG25" ca="1">_xlfn.LET(
  _xlpm.ppp, H25,
  _xlpm.raw_min, CEILING(15000 * _xlpm.ppp, IF(_xlpm.ppp &gt; 1000, 10000, 1000)),
  _xlpm.raw_max, CEILING(24999 * _xlpm.ppp + 1, IF(_xlpm.ppp &gt; 1000, 10000, 1000)) - 1,
  _xlpm.country, A25,
  _xlpm.symbol, F25,
  _xlpm.pos, C25,
  _xlpm.t_sep, _xlfn.SWITCH(D25, "Space", " ", "Comma", ",", "Dot", ".", "Apostrophe", "'"),
  _xlpm.d_sep, E25,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150 000 kr - 249 999 kr</v>
      </c>
      <c r="AH25" s="3" t="str" cm="1">
        <f t="array" aca="1" ref="AH25" ca="1">_xlfn.LET(
  _xlpm.ppp, H25,
  _xlpm.raw_min, CEILING(25000 * _xlpm.ppp, IF(_xlpm.ppp &gt; 1000, 10000, 1000)),
  _xlpm.raw_max, CEILING(34999 * _xlpm.ppp + 1, IF(_xlpm.ppp &gt; 1000, 10000, 1000)) - 1,
  _xlpm.country, A25,
  _xlpm.symbol, F25,
  _xlpm.pos, C25,
  _xlpm.t_sep, _xlfn.SWITCH(D25, "Space", " ", "Comma", ",", "Dot", ".", "Apostrophe", "'"),
  _xlpm.d_sep, E25,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250 000 kr - 349 999 kr</v>
      </c>
      <c r="AI25" s="3" t="str" cm="1">
        <f t="array" aca="1" ref="AI25" ca="1">_xlfn.LET(
  _xlpm.ppp, H25,
  _xlpm.raw_min, CEILING(35000 * _xlpm.ppp, IF(_xlpm.ppp &gt; 1000, 10000, 1000)),
  _xlpm.raw_max, CEILING(49999 * _xlpm.ppp + 1, IF(_xlpm.ppp &gt; 1000, 10000, 1000)) - 1,
  _xlpm.country, A25,
  _xlpm.symbol, F25,
  _xlpm.pos, C25,
  _xlpm.t_sep, _xlfn.SWITCH(D25, "Space", " ", "Comma", ",", "Dot", ".", "Apostrophe", "'"),
  _xlpm.d_sep, E25,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350 000 kr - 499 999 kr</v>
      </c>
      <c r="AJ25" s="3" t="str" cm="1">
        <f t="array" aca="1" ref="AJ25" ca="1">_xlfn.LET(
  _xlpm.ppp, H25,
  _xlpm.raw_min, CEILING(50000 * _xlpm.ppp, IF(_xlpm.ppp &gt; 1000, 10000, 1000)),
  _xlpm.raw_max, CEILING(74999 * _xlpm.ppp + 1, IF(_xlpm.ppp &gt; 1000, 10000, 1000)) - 1,
  _xlpm.country, A25,
  _xlpm.symbol, F25,
  _xlpm.pos, C25,
  _xlpm.t_sep, _xlfn.SWITCH(D25, "Space", " ", "Comma", ",", "Dot", ".", "Apostrophe", "'"),
  _xlpm.d_sep, E25,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500 000 kr - 749 999 kr</v>
      </c>
      <c r="AK25" s="3" t="str" cm="1">
        <f t="array" aca="1" ref="AK25" ca="1">_xlfn.LET(
  _xlpm.ppp, H25,
  _xlpm.raw_min, CEILING(75000 * _xlpm.ppp, IF(_xlpm.ppp &gt; 1000, 10000, 1000)),
  _xlpm.raw_max, CEILING(99999 * _xlpm.ppp + 1, IF(_xlpm.ppp &gt; 1000, 10000, 1000)) - 1,
  _xlpm.country, A25,
  _xlpm.symbol, F25,
  _xlpm.pos, C25,
  _xlpm.t_sep, _xlfn.SWITCH(D25, "Space", " ", "Comma", ",", "Dot", ".", "Apostrophe", "'"),
  _xlpm.d_sep, E25,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750 000 kr - 999 999 kr</v>
      </c>
      <c r="AL25" s="3" t="str" cm="1">
        <f t="array" aca="1" ref="AL25" ca="1">_xlfn.LET(
  _xlpm.ppp, H25,
  _xlpm.raw_min, CEILING(100000 * _xlpm.ppp, IF(_xlpm.ppp &gt; 1000, 10000, 1000)),
  _xlpm.raw_max, CEILING(149999 * _xlpm.ppp + 1, IF(_xlpm.ppp &gt; 1000, 10000, 1000)) - 1,
  _xlpm.country, A25,
  _xlpm.symbol, F25,
  _xlpm.pos, C25,
  _xlpm.t_sep, _xlfn.SWITCH(D25, "Space", " ", "Comma", ",", "Dot", ".", "Apostrophe", "'"),
  _xlpm.d_sep, E25,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1 000 000 kr - 1 499 999 kr</v>
      </c>
      <c r="AM25" s="3" t="str" cm="1">
        <f t="array" aca="1" ref="AM25" ca="1">_xlfn.LET(
  _xlpm.ppp, H25,
  _xlpm.raw_min, CEILING(150000 * _xlpm.ppp, IF(_xlpm.ppp &gt; 1000, 10000, 1000)),
  _xlpm.raw_max, CEILING(199999 * _xlpm.ppp + 1, IF(_xlpm.ppp &gt; 1000, 10000, 1000)) - 1,
  _xlpm.country, A25,
  _xlpm.symbol, F25,
  _xlpm.pos, C25,
  _xlpm.t_sep, _xlfn.SWITCH(D25, "Space", " ", "Comma", ",", "Dot", ".", "Apostrophe", "'"),
  _xlpm.d_sep, E25,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1 500 000 kr - 1 999 999 kr</v>
      </c>
      <c r="AN25" s="3" t="str" cm="1">
        <f t="array" aca="1" ref="AN25" ca="1">_xlfn.LET(
  _xlpm.ppp, H25,
  _xlpm.raw_min, CEILING(200000 * _xlpm.ppp, IF(_xlpm.ppp &gt; 1000, 10000, 1000)),
  _xlpm.raw_max, CEILING(999999 * _xlpm.ppp + 1, IF(_xlpm.ppp &gt; 1000, 10000, 1000)) - 1,
  _xlpm.country, A25,
  _xlpm.symbol, F25,
  _xlpm.pos, C25,
  _xlpm.t_sep, _xlfn.SWITCH(D25, "Space", " ", "Comma", ",", "Dot", ".", "Apostrophe", "'"),
  _xlpm.d_sep, E25,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2 000 000 kr - 9 999 999 kr</v>
      </c>
      <c r="AO25" s="3" t="str" cm="1">
        <f t="array" aca="1" ref="AO25" ca="1">_xlfn.LET(
  _xlpm.ppp, H25,
  _xlpm.raw_min, CEILING(1000000 * _xlpm.ppp, IF(_xlpm.ppp &gt; 1000, 10000, 1000)),
  _xlpm.country, A25,
  _xlpm.symbol, F25,
  _xlpm.pos, C25,
  _xlpm.t_sep, _xlfn.SWITCH(D25, "Space", " ", "Comma", ",", "Dot", ".", "Apostrophe", "'"),
  _xlpm.d_sep, E25,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10 000 000 kr+</v>
      </c>
    </row>
    <row r="26" spans="1:41" x14ac:dyDescent="0.45">
      <c r="A26" t="s">
        <v>70</v>
      </c>
      <c r="B26" s="1" t="s">
        <v>71</v>
      </c>
      <c r="C26" t="s">
        <v>18</v>
      </c>
      <c r="D26" s="38" t="s">
        <v>746</v>
      </c>
      <c r="E26" t="s">
        <v>751</v>
      </c>
      <c r="F26" t="s">
        <v>354</v>
      </c>
      <c r="G26" s="56">
        <v>66.567999999999998</v>
      </c>
      <c r="H26" s="8">
        <v>50</v>
      </c>
      <c r="I26" s="9" t="str">
        <f t="shared" si="0"/>
        <v>₨0</v>
      </c>
      <c r="J26" s="3" t="str" cm="1">
        <f t="array" aca="1" ref="J26" ca="1">_xlfn.LET(
    _xlpm.pos, C26,
    _xlpm.symbol, F26,
    _xlpm.ppp, H26,
    _xlpm.raw, $J$1,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₨50</v>
      </c>
      <c r="K26" s="3" t="str" cm="1">
        <f t="array" aca="1" ref="K26" ca="1">_xlfn.LET(
    _xlpm.pos, C26,
    _xlpm.symbol, F26,
    _xlpm.ppp, H26,
    _xlpm.raw, $K$1,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₨150</v>
      </c>
      <c r="L26" s="3" t="str" cm="1">
        <f t="array" aca="1" ref="L26" ca="1">_xlfn.LET(
    _xlpm.pos, C26,
    _xlpm.symbol, F26,
    _xlpm.ppp, H26,
    _xlpm.raw, $L$1,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₨250</v>
      </c>
      <c r="M26" s="28" t="str" cm="1">
        <f t="array" aca="1" ref="M26" ca="1">_xlfn.LET(
    _xlpm.pos, C26,
    _xlpm.symbol, F26,
    _xlpm.ppp, H26,
    _xlpm.raw, $M$1,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₨375</v>
      </c>
      <c r="N26" s="3" t="str" cm="1">
        <f t="array" aca="1" ref="N26" ca="1">_xlfn.LET(
    _xlpm.pos, C26,
    _xlpm.symbol, F26,
    _xlpm.ppp, H26,
    _xlpm.raw, $N$1,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₨500</v>
      </c>
      <c r="O26" s="3" t="str" cm="1">
        <f t="array" aca="1" ref="O26" ca="1">_xlfn.LET(
    _xlpm.pos, C26,
    _xlpm.symbol, F26,
    _xlpm.ppp, H26,
    _xlpm.raw, $O$1,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₨625</v>
      </c>
      <c r="P26" s="3" t="str" cm="1">
        <f t="array" aca="1" ref="P26" ca="1">_xlfn.LET(
    _xlpm.pos, C26,
    _xlpm.symbol, F26,
    _xlpm.ppp, H26,
    _xlpm.raw, $P$1,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₨750</v>
      </c>
      <c r="Q26" s="28" t="str" cm="1">
        <f t="array" aca="1" ref="Q26" ca="1">_xlfn.LET(
    _xlpm.pos, C26,
    _xlpm.symbol, F26,
    _xlpm.ppp, H26,
    _xlpm.raw, $Q$1,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₨875</v>
      </c>
      <c r="R26" s="3" t="str" cm="1">
        <f t="array" aca="1" ref="R26" ca="1">_xlfn.LET(
    _xlpm.pos, C26,
    _xlpm.symbol, F26,
    _xlpm.ppp, H26,
    _xlpm.raw, $R$1,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₨1,250</v>
      </c>
      <c r="S26" s="3" t="str" cm="1">
        <f t="array" aca="1" ref="S26" ca="1">_xlfn.LET(
    _xlpm.pos, C26,
    _xlpm.symbol, F26,
    _xlpm.ppp, H26,
    _xlpm.raw, $S$1,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₨1,500</v>
      </c>
      <c r="T26" s="3" t="str" cm="1">
        <f t="array" aca="1" ref="T26" ca="1">_xlfn.LET(
    _xlpm.pos, C26,
    _xlpm.symbol, F26,
    _xlpm.ppp, H26,
    _xlpm.raw, $T$1,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₨5,000</v>
      </c>
      <c r="U26" s="3" t="str" cm="1">
        <f t="array" aca="1" ref="U26" ca="1">_xlfn.LET(
    _xlpm.pos, C26,
    _xlpm.symbol, F26,
    _xlpm.ppp, H26,
    _xlpm.raw, $U$1,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₨10,000</v>
      </c>
      <c r="V26" s="3" t="str" cm="1">
        <f t="array" aca="1" ref="V26" ca="1">_xlfn.LET(
_xlpm.pos,C26,
_xlpm.symbol,F26,
_xlpm.ppp,H26,
_xlpm.raw,$V$1,
_xlpm.value,_xlpm.raw*_xlpm.ppp,
_xlpm.country,A26,
_xlpm.use_indian_format,OR(_xlpm.country="India",_xlpm.country="Pakistan"),
_xlpm.t_sep,_xlfn.SWITCH(D26,"Space"," ","Comma",",","Dot",".","Apostrophe","'"),
_xlpm.d_sep,E26,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₨15,000</v>
      </c>
      <c r="W26" s="3" t="str" cm="1">
        <f t="array" aca="1" ref="W26" ca="1">_xlfn.LET(
    _xlpm.pos, C26,
    _xlpm.symbol, F26,
    _xlpm.ppp, H26,
    _xlpm.raw, $W$1,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₨20,000</v>
      </c>
      <c r="X26" s="3" t="str" cm="1">
        <f t="array" aca="1" ref="X26" ca="1">_xlfn.LET(
    _xlpm.pos, C26,
    _xlpm.symbol, F26,
    _xlpm.ppp, H26,
    _xlpm.raw, $X$1,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₨30,000</v>
      </c>
      <c r="Y26" s="3" t="str" cm="1">
        <f t="array" aca="1" ref="Y26" ca="1">_xlfn.LET(
    _xlpm.pos, C26,
    _xlpm.symbol, F26,
    _xlpm.ppp, H26,
    _xlpm.raw, $Y$1,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₨35,000</v>
      </c>
      <c r="Z26" s="3" t="str" cm="1">
        <f t="array" aca="1" ref="Z26" ca="1">_xlfn.LET(
    _xlpm.pos, C26,
    _xlpm.symbol, F26,
    _xlpm.ppp, H26,
    _xlpm.raw, $Z$1,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₨40,000</v>
      </c>
      <c r="AA26" s="3" t="str" cm="1">
        <f t="array" aca="1" ref="AA26" ca="1">_xlfn.LET(
    _xlpm.pos, C26,
    _xlpm.symbol, F26,
    _xlpm.ppp, H26,
    _xlpm.raw, $AA$1,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₨45,000</v>
      </c>
      <c r="AB26" s="3" t="str" cm="1">
        <f t="array" aca="1" ref="AB26" ca="1">_xlfn.LET(
    _xlpm.pos, C26,
    _xlpm.symbol, F26,
    _xlpm.ppp, H26,
    _xlpm.raw, $AB$1,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₨50,000</v>
      </c>
      <c r="AC26" s="3" t="str" cm="1">
        <f t="array" aca="1" ref="AC26" ca="1">_xlfn.LET(
    _xlpm.pos, C26,
    _xlpm.symbol, F26,
    _xlpm.ppp, H26,
    _xlpm.raw, $AC$1,
    _xlpm.value, _xlpm.raw * _xlpm.ppp,
    _xlpm.country, A26,
    _xlpm.use_indian_format, OR(_xlpm.country="India", _xlpm.country="Pakistan"),
    _xlpm.t_sep, _xlfn.SWITCH(D26, "Space", " ", "Comma", ",", "Dot", ".", "Apostrophe", "'"),
    _xlpm.d_sep, E26,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₨55,000</v>
      </c>
      <c r="AD26" s="3" t="str" cm="1">
        <f t="array" aca="1" ref="AD26" ca="1">_xlfn.LET(
  _xlpm.ppp, H26,
  _xlpm.raw_min, 0,
  _xlpm.raw_max, CEILING(H26 * 999 + 1, IF(H26 &gt; 1000, 10000, 1000)) - 1,
  _xlpm.country, A26,
  _xlpm.symbol, F26,
  _xlpm.pos, C26,
  _xlpm.t_sep, _xlfn.SWITCH(D26, "Space", " ", "Comma", ",", "Dot", ".", "Apostrophe", "'"),
  _xlpm.d_sep, E26,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₨49,999</v>
      </c>
      <c r="AE26" s="3" t="str" cm="1">
        <f t="array" aca="1" ref="AE26" ca="1">_xlfn.LET(
  _xlpm.ppp, H26,
  _xlpm.raw_min, CEILING(1000 * _xlpm.ppp, IF(_xlpm.ppp &gt; 1000, 10000, 1000)),
  _xlpm.raw_max, CEILING(4999 * _xlpm.ppp + 1, IF(_xlpm.ppp &gt; 1000, 10000, 1000)) - 1,
  _xlpm.country, A26,
  _xlpm.symbol, F26,
  _xlpm.pos, C26,
  _xlpm.t_sep, _xlfn.SWITCH(D26, "Space", " ", "Comma", ",", "Dot", ".", "Apostrophe", "'"),
  _xlpm.d_sep, E26,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₨50,000 - ₨2,49,999</v>
      </c>
      <c r="AF26" s="3" t="str" cm="1">
        <f t="array" aca="1" ref="AF26" ca="1">_xlfn.LET(
  _xlpm.ppp, H26,
  _xlpm.raw_min, CEILING(5000 * _xlpm.ppp, IF(_xlpm.ppp &gt; 1000, 10000, 1000)),
  _xlpm.raw_max, CEILING(14999 * _xlpm.ppp + 1, IF(_xlpm.ppp &gt; 1000, 10000, 1000)) - 1,
  _xlpm.country, A26,
  _xlpm.symbol, F26,
  _xlpm.pos, C26,
  _xlpm.t_sep, _xlfn.SWITCH(D26, "Space", " ", "Comma", ",", "Dot", ".", "Apostrophe", "'"),
  _xlpm.d_sep, E26,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₨2,50,000 - ₨7,49,999</v>
      </c>
      <c r="AG26" s="3" t="str" cm="1">
        <f t="array" aca="1" ref="AG26" ca="1">_xlfn.LET(
  _xlpm.ppp, H26,
  _xlpm.raw_min, CEILING(15000 * _xlpm.ppp, IF(_xlpm.ppp &gt; 1000, 10000, 1000)),
  _xlpm.raw_max, CEILING(24999 * _xlpm.ppp + 1, IF(_xlpm.ppp &gt; 1000, 10000, 1000)) - 1,
  _xlpm.country, A26,
  _xlpm.symbol, F26,
  _xlpm.pos, C26,
  _xlpm.t_sep, _xlfn.SWITCH(D26, "Space", " ", "Comma", ",", "Dot", ".", "Apostrophe", "'"),
  _xlpm.d_sep, E26,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₨7,50,000 - ₨12,49,999</v>
      </c>
      <c r="AH26" s="3" t="str" cm="1">
        <f t="array" aca="1" ref="AH26" ca="1">_xlfn.LET(
  _xlpm.ppp, H26,
  _xlpm.raw_min, CEILING(25000 * _xlpm.ppp, IF(_xlpm.ppp &gt; 1000, 10000, 1000)),
  _xlpm.raw_max, CEILING(34999 * _xlpm.ppp + 1, IF(_xlpm.ppp &gt; 1000, 10000, 1000)) - 1,
  _xlpm.country, A26,
  _xlpm.symbol, F26,
  _xlpm.pos, C26,
  _xlpm.t_sep, _xlfn.SWITCH(D26, "Space", " ", "Comma", ",", "Dot", ".", "Apostrophe", "'"),
  _xlpm.d_sep, E26,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₨12,50,000 - ₨17,49,999</v>
      </c>
      <c r="AI26" s="3" t="str" cm="1">
        <f t="array" aca="1" ref="AI26" ca="1">_xlfn.LET(
  _xlpm.ppp, H26,
  _xlpm.raw_min, CEILING(35000 * _xlpm.ppp, IF(_xlpm.ppp &gt; 1000, 10000, 1000)),
  _xlpm.raw_max, CEILING(49999 * _xlpm.ppp + 1, IF(_xlpm.ppp &gt; 1000, 10000, 1000)) - 1,
  _xlpm.country, A26,
  _xlpm.symbol, F26,
  _xlpm.pos, C26,
  _xlpm.t_sep, _xlfn.SWITCH(D26, "Space", " ", "Comma", ",", "Dot", ".", "Apostrophe", "'"),
  _xlpm.d_sep, E26,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₨17,50,000 - ₨24,99,999</v>
      </c>
      <c r="AJ26" s="3" t="str" cm="1">
        <f t="array" aca="1" ref="AJ26" ca="1">_xlfn.LET(
  _xlpm.ppp, H26,
  _xlpm.raw_min, CEILING(50000 * _xlpm.ppp, IF(_xlpm.ppp &gt; 1000, 10000, 1000)),
  _xlpm.raw_max, CEILING(74999 * _xlpm.ppp + 1, IF(_xlpm.ppp &gt; 1000, 10000, 1000)) - 1,
  _xlpm.country, A26,
  _xlpm.symbol, F26,
  _xlpm.pos, C26,
  _xlpm.t_sep, _xlfn.SWITCH(D26, "Space", " ", "Comma", ",", "Dot", ".", "Apostrophe", "'"),
  _xlpm.d_sep, E26,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₨25,00,000 - ₨37,49,999</v>
      </c>
      <c r="AK26" s="3" t="str" cm="1">
        <f t="array" aca="1" ref="AK26" ca="1">_xlfn.LET(
  _xlpm.ppp, H26,
  _xlpm.raw_min, CEILING(75000 * _xlpm.ppp, IF(_xlpm.ppp &gt; 1000, 10000, 1000)),
  _xlpm.raw_max, CEILING(99999 * _xlpm.ppp + 1, IF(_xlpm.ppp &gt; 1000, 10000, 1000)) - 1,
  _xlpm.country, A26,
  _xlpm.symbol, F26,
  _xlpm.pos, C26,
  _xlpm.t_sep, _xlfn.SWITCH(D26, "Space", " ", "Comma", ",", "Dot", ".", "Apostrophe", "'"),
  _xlpm.d_sep, E26,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₨37,50,000 - ₨49,99,999</v>
      </c>
      <c r="AL26" s="3" t="str" cm="1">
        <f t="array" aca="1" ref="AL26" ca="1">_xlfn.LET(
  _xlpm.ppp, H26,
  _xlpm.raw_min, CEILING(100000 * _xlpm.ppp, IF(_xlpm.ppp &gt; 1000, 10000, 1000)),
  _xlpm.raw_max, CEILING(149999 * _xlpm.ppp + 1, IF(_xlpm.ppp &gt; 1000, 10000, 1000)) - 1,
  _xlpm.country, A26,
  _xlpm.symbol, F26,
  _xlpm.pos, C26,
  _xlpm.t_sep, _xlfn.SWITCH(D26, "Space", " ", "Comma", ",", "Dot", ".", "Apostrophe", "'"),
  _xlpm.d_sep, E26,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₨50,00,000 - ₨74,99,999</v>
      </c>
      <c r="AM26" s="3" t="str" cm="1">
        <f t="array" aca="1" ref="AM26" ca="1">_xlfn.LET(
  _xlpm.ppp, H26,
  _xlpm.raw_min, CEILING(150000 * _xlpm.ppp, IF(_xlpm.ppp &gt; 1000, 10000, 1000)),
  _xlpm.raw_max, CEILING(199999 * _xlpm.ppp + 1, IF(_xlpm.ppp &gt; 1000, 10000, 1000)) - 1,
  _xlpm.country, A26,
  _xlpm.symbol, F26,
  _xlpm.pos, C26,
  _xlpm.t_sep, _xlfn.SWITCH(D26, "Space", " ", "Comma", ",", "Dot", ".", "Apostrophe", "'"),
  _xlpm.d_sep, E26,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₨75,00,000 - ₨99,99,999</v>
      </c>
      <c r="AN26" s="3" t="str" cm="1">
        <f t="array" aca="1" ref="AN26" ca="1">_xlfn.LET(
  _xlpm.ppp, H26,
  _xlpm.raw_min, CEILING(200000 * _xlpm.ppp, IF(_xlpm.ppp &gt; 1000, 10000, 1000)),
  _xlpm.raw_max, CEILING(999999 * _xlpm.ppp + 1, IF(_xlpm.ppp &gt; 1000, 10000, 1000)) - 1,
  _xlpm.country, A26,
  _xlpm.symbol, F26,
  _xlpm.pos, C26,
  _xlpm.t_sep, _xlfn.SWITCH(D26, "Space", " ", "Comma", ",", "Dot", ".", "Apostrophe", "'"),
  _xlpm.d_sep, E26,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₨1,00,00,000 - ₨4,99,99,999</v>
      </c>
      <c r="AO26" s="3" t="str" cm="1">
        <f t="array" aca="1" ref="AO26" ca="1">_xlfn.LET(
  _xlpm.ppp, H26,
  _xlpm.raw_min, CEILING(1000000 * _xlpm.ppp, IF(_xlpm.ppp &gt; 1000, 10000, 1000)),
  _xlpm.country, A26,
  _xlpm.symbol, F26,
  _xlpm.pos, C26,
  _xlpm.t_sep, _xlfn.SWITCH(D26, "Space", " ", "Comma", ",", "Dot", ".", "Apostrophe", "'"),
  _xlpm.d_sep, E26,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₨5,00,00,000+</v>
      </c>
    </row>
    <row r="27" spans="1:41" x14ac:dyDescent="0.45">
      <c r="A27" t="s">
        <v>72</v>
      </c>
      <c r="B27" s="1" t="s">
        <v>386</v>
      </c>
      <c r="C27" t="s">
        <v>18</v>
      </c>
      <c r="D27" t="s">
        <v>746</v>
      </c>
      <c r="E27" t="s">
        <v>751</v>
      </c>
      <c r="F27" t="s">
        <v>73</v>
      </c>
      <c r="G27" s="56">
        <v>19.356999999999999</v>
      </c>
      <c r="H27" s="8">
        <v>20</v>
      </c>
      <c r="I27" s="9" t="str">
        <f t="shared" si="0"/>
        <v>₱0</v>
      </c>
      <c r="J27" s="3" t="str" cm="1">
        <f t="array" aca="1" ref="J27" ca="1">_xlfn.LET(
    _xlpm.pos, C27,
    _xlpm.symbol, F27,
    _xlpm.ppp, H27,
    _xlpm.raw, $J$1,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₱20</v>
      </c>
      <c r="K27" s="3" t="str" cm="1">
        <f t="array" aca="1" ref="K27" ca="1">_xlfn.LET(
    _xlpm.pos, C27,
    _xlpm.symbol, F27,
    _xlpm.ppp, H27,
    _xlpm.raw, $K$1,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₱60</v>
      </c>
      <c r="L27" s="3" t="str" cm="1">
        <f t="array" aca="1" ref="L27" ca="1">_xlfn.LET(
    _xlpm.pos, C27,
    _xlpm.symbol, F27,
    _xlpm.ppp, H27,
    _xlpm.raw, $L$1,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₱100</v>
      </c>
      <c r="M27" s="28" t="str" cm="1">
        <f t="array" aca="1" ref="M27" ca="1">_xlfn.LET(
    _xlpm.pos, C27,
    _xlpm.symbol, F27,
    _xlpm.ppp, H27,
    _xlpm.raw, $M$1,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₱150</v>
      </c>
      <c r="N27" s="3" t="str" cm="1">
        <f t="array" aca="1" ref="N27" ca="1">_xlfn.LET(
    _xlpm.pos, C27,
    _xlpm.symbol, F27,
    _xlpm.ppp, H27,
    _xlpm.raw, $N$1,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₱200</v>
      </c>
      <c r="O27" s="3" t="str" cm="1">
        <f t="array" aca="1" ref="O27" ca="1">_xlfn.LET(
    _xlpm.pos, C27,
    _xlpm.symbol, F27,
    _xlpm.ppp, H27,
    _xlpm.raw, $O$1,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₱250</v>
      </c>
      <c r="P27" s="3" t="str" cm="1">
        <f t="array" aca="1" ref="P27" ca="1">_xlfn.LET(
    _xlpm.pos, C27,
    _xlpm.symbol, F27,
    _xlpm.ppp, H27,
    _xlpm.raw, $P$1,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₱300</v>
      </c>
      <c r="Q27" s="28" t="str" cm="1">
        <f t="array" aca="1" ref="Q27" ca="1">_xlfn.LET(
    _xlpm.pos, C27,
    _xlpm.symbol, F27,
    _xlpm.ppp, H27,
    _xlpm.raw, $Q$1,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₱350</v>
      </c>
      <c r="R27" s="3" t="str" cm="1">
        <f t="array" aca="1" ref="R27" ca="1">_xlfn.LET(
    _xlpm.pos, C27,
    _xlpm.symbol, F27,
    _xlpm.ppp, H27,
    _xlpm.raw, $R$1,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₱500</v>
      </c>
      <c r="S27" s="3" t="str" cm="1">
        <f t="array" aca="1" ref="S27" ca="1">_xlfn.LET(
    _xlpm.pos, C27,
    _xlpm.symbol, F27,
    _xlpm.ppp, H27,
    _xlpm.raw, $S$1,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v>
      </c>
      <c r="T27" s="3" t="str" cm="1">
        <f t="array" aca="1" ref="T27" ca="1">_xlfn.LET(
    _xlpm.pos, C27,
    _xlpm.symbol, F27,
    _xlpm.ppp, H27,
    _xlpm.raw, $T$1,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₱2,000</v>
      </c>
      <c r="U27" s="3" t="str" cm="1">
        <f t="array" aca="1" ref="U27" ca="1">_xlfn.LET(
    _xlpm.pos, C27,
    _xlpm.symbol, F27,
    _xlpm.ppp, H27,
    _xlpm.raw, $U$1,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₱4,000</v>
      </c>
      <c r="V27" s="3" t="str" cm="1">
        <f t="array" aca="1" ref="V27" ca="1">_xlfn.LET(
_xlpm.pos,C27,
_xlpm.symbol,F27,
_xlpm.ppp,H27,
_xlpm.raw,$V$1,
_xlpm.value,_xlpm.raw*_xlpm.ppp,
_xlpm.country,A27,
_xlpm.use_indian_format,OR(_xlpm.country="India",_xlpm.country="Pakistan"),
_xlpm.t_sep,_xlfn.SWITCH(D27,"Space"," ","Comma",",","Dot",".","Apostrophe","'"),
_xlpm.d_sep,E27,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₱6,000</v>
      </c>
      <c r="W27" s="3" t="str" cm="1">
        <f t="array" aca="1" ref="W27" ca="1">_xlfn.LET(
    _xlpm.pos, C27,
    _xlpm.symbol, F27,
    _xlpm.ppp, H27,
    _xlpm.raw, $W$1,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₱8,000</v>
      </c>
      <c r="X27" s="3" t="str" cm="1">
        <f t="array" aca="1" ref="X27" ca="1">_xlfn.LET(
    _xlpm.pos, C27,
    _xlpm.symbol, F27,
    _xlpm.ppp, H27,
    _xlpm.raw, $X$1,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₱12,000</v>
      </c>
      <c r="Y27" s="3" t="str" cm="1">
        <f t="array" aca="1" ref="Y27" ca="1">_xlfn.LET(
    _xlpm.pos, C27,
    _xlpm.symbol, F27,
    _xlpm.ppp, H27,
    _xlpm.raw, $Y$1,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₱14,000</v>
      </c>
      <c r="Z27" s="3" t="str" cm="1">
        <f t="array" aca="1" ref="Z27" ca="1">_xlfn.LET(
    _xlpm.pos, C27,
    _xlpm.symbol, F27,
    _xlpm.ppp, H27,
    _xlpm.raw, $Z$1,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₱16,000</v>
      </c>
      <c r="AA27" s="3" t="str" cm="1">
        <f t="array" aca="1" ref="AA27" ca="1">_xlfn.LET(
    _xlpm.pos, C27,
    _xlpm.symbol, F27,
    _xlpm.ppp, H27,
    _xlpm.raw, $AA$1,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₱18,000</v>
      </c>
      <c r="AB27" s="3" t="str" cm="1">
        <f t="array" aca="1" ref="AB27" ca="1">_xlfn.LET(
    _xlpm.pos, C27,
    _xlpm.symbol, F27,
    _xlpm.ppp, H27,
    _xlpm.raw, $AB$1,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₱20,000</v>
      </c>
      <c r="AC27" s="3" t="str" cm="1">
        <f t="array" aca="1" ref="AC27" ca="1">_xlfn.LET(
    _xlpm.pos, C27,
    _xlpm.symbol, F27,
    _xlpm.ppp, H27,
    _xlpm.raw, $AC$1,
    _xlpm.value, _xlpm.raw * _xlpm.ppp,
    _xlpm.country, A27,
    _xlpm.use_indian_format, OR(_xlpm.country="India", _xlpm.country="Pakistan"),
    _xlpm.t_sep, _xlfn.SWITCH(D27, "Space", " ", "Comma", ",", "Dot", ".", "Apostrophe", "'"),
    _xlpm.d_sep, E27,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₱22,000</v>
      </c>
      <c r="AD27" s="3" t="str" cm="1">
        <f t="array" aca="1" ref="AD27" ca="1">_xlfn.LET(
  _xlpm.ppp, H27,
  _xlpm.raw_min, 0,
  _xlpm.raw_max, CEILING(H27 * 999 + 1, IF(H27 &gt; 1000, 10000, 1000)) - 1,
  _xlpm.country, A27,
  _xlpm.symbol, F27,
  _xlpm.pos, C27,
  _xlpm.t_sep, _xlfn.SWITCH(D27, "Space", " ", "Comma", ",", "Dot", ".", "Apostrophe", "'"),
  _xlpm.d_sep, E27,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₱19,999</v>
      </c>
      <c r="AE27" s="3" t="str" cm="1">
        <f t="array" aca="1" ref="AE27" ca="1">_xlfn.LET(
  _xlpm.ppp, H27,
  _xlpm.raw_min, CEILING(1000 * _xlpm.ppp, IF(_xlpm.ppp &gt; 1000, 10000, 1000)),
  _xlpm.raw_max, CEILING(4999 * _xlpm.ppp + 1, IF(_xlpm.ppp &gt; 1000, 10000, 1000)) - 1,
  _xlpm.country, A27,
  _xlpm.symbol, F27,
  _xlpm.pos, C27,
  _xlpm.t_sep, _xlfn.SWITCH(D27, "Space", " ", "Comma", ",", "Dot", ".", "Apostrophe", "'"),
  _xlpm.d_sep, E27,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₱20,000 - ₱99,999</v>
      </c>
      <c r="AF27" s="3" t="str" cm="1">
        <f t="array" aca="1" ref="AF27" ca="1">_xlfn.LET(
  _xlpm.ppp, H27,
  _xlpm.raw_min, CEILING(5000 * _xlpm.ppp, IF(_xlpm.ppp &gt; 1000, 10000, 1000)),
  _xlpm.raw_max, CEILING(14999 * _xlpm.ppp + 1, IF(_xlpm.ppp &gt; 1000, 10000, 1000)) - 1,
  _xlpm.country, A27,
  _xlpm.symbol, F27,
  _xlpm.pos, C27,
  _xlpm.t_sep, _xlfn.SWITCH(D27, "Space", " ", "Comma", ",", "Dot", ".", "Apostrophe", "'"),
  _xlpm.d_sep, E27,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₱100,000 - ₱299,999</v>
      </c>
      <c r="AG27" s="3" t="str" cm="1">
        <f t="array" aca="1" ref="AG27" ca="1">_xlfn.LET(
  _xlpm.ppp, H27,
  _xlpm.raw_min, CEILING(15000 * _xlpm.ppp, IF(_xlpm.ppp &gt; 1000, 10000, 1000)),
  _xlpm.raw_max, CEILING(24999 * _xlpm.ppp + 1, IF(_xlpm.ppp &gt; 1000, 10000, 1000)) - 1,
  _xlpm.country, A27,
  _xlpm.symbol, F27,
  _xlpm.pos, C27,
  _xlpm.t_sep, _xlfn.SWITCH(D27, "Space", " ", "Comma", ",", "Dot", ".", "Apostrophe", "'"),
  _xlpm.d_sep, E27,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₱300,000 - ₱499,999</v>
      </c>
      <c r="AH27" s="3" t="str" cm="1">
        <f t="array" aca="1" ref="AH27" ca="1">_xlfn.LET(
  _xlpm.ppp, H27,
  _xlpm.raw_min, CEILING(25000 * _xlpm.ppp, IF(_xlpm.ppp &gt; 1000, 10000, 1000)),
  _xlpm.raw_max, CEILING(34999 * _xlpm.ppp + 1, IF(_xlpm.ppp &gt; 1000, 10000, 1000)) - 1,
  _xlpm.country, A27,
  _xlpm.symbol, F27,
  _xlpm.pos, C27,
  _xlpm.t_sep, _xlfn.SWITCH(D27, "Space", " ", "Comma", ",", "Dot", ".", "Apostrophe", "'"),
  _xlpm.d_sep, E27,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₱500,000 - ₱699,999</v>
      </c>
      <c r="AI27" s="3" t="str" cm="1">
        <f t="array" aca="1" ref="AI27" ca="1">_xlfn.LET(
  _xlpm.ppp, H27,
  _xlpm.raw_min, CEILING(35000 * _xlpm.ppp, IF(_xlpm.ppp &gt; 1000, 10000, 1000)),
  _xlpm.raw_max, CEILING(49999 * _xlpm.ppp + 1, IF(_xlpm.ppp &gt; 1000, 10000, 1000)) - 1,
  _xlpm.country, A27,
  _xlpm.symbol, F27,
  _xlpm.pos, C27,
  _xlpm.t_sep, _xlfn.SWITCH(D27, "Space", " ", "Comma", ",", "Dot", ".", "Apostrophe", "'"),
  _xlpm.d_sep, E27,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₱700,000 - ₱999,999</v>
      </c>
      <c r="AJ27" s="3" t="str" cm="1">
        <f t="array" aca="1" ref="AJ27" ca="1">_xlfn.LET(
  _xlpm.ppp, H27,
  _xlpm.raw_min, CEILING(50000 * _xlpm.ppp, IF(_xlpm.ppp &gt; 1000, 10000, 1000)),
  _xlpm.raw_max, CEILING(74999 * _xlpm.ppp + 1, IF(_xlpm.ppp &gt; 1000, 10000, 1000)) - 1,
  _xlpm.country, A27,
  _xlpm.symbol, F27,
  _xlpm.pos, C27,
  _xlpm.t_sep, _xlfn.SWITCH(D27, "Space", " ", "Comma", ",", "Dot", ".", "Apostrophe", "'"),
  _xlpm.d_sep, E27,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₱1,000,000 - ₱1,499,999</v>
      </c>
      <c r="AK27" s="3" t="str" cm="1">
        <f t="array" aca="1" ref="AK27" ca="1">_xlfn.LET(
  _xlpm.ppp, H27,
  _xlpm.raw_min, CEILING(75000 * _xlpm.ppp, IF(_xlpm.ppp &gt; 1000, 10000, 1000)),
  _xlpm.raw_max, CEILING(99999 * _xlpm.ppp + 1, IF(_xlpm.ppp &gt; 1000, 10000, 1000)) - 1,
  _xlpm.country, A27,
  _xlpm.symbol, F27,
  _xlpm.pos, C27,
  _xlpm.t_sep, _xlfn.SWITCH(D27, "Space", " ", "Comma", ",", "Dot", ".", "Apostrophe", "'"),
  _xlpm.d_sep, E27,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₱1,500,000 - ₱1,999,999</v>
      </c>
      <c r="AL27" s="3" t="str" cm="1">
        <f t="array" aca="1" ref="AL27" ca="1">_xlfn.LET(
  _xlpm.ppp, H27,
  _xlpm.raw_min, CEILING(100000 * _xlpm.ppp, IF(_xlpm.ppp &gt; 1000, 10000, 1000)),
  _xlpm.raw_max, CEILING(149999 * _xlpm.ppp + 1, IF(_xlpm.ppp &gt; 1000, 10000, 1000)) - 1,
  _xlpm.country, A27,
  _xlpm.symbol, F27,
  _xlpm.pos, C27,
  _xlpm.t_sep, _xlfn.SWITCH(D27, "Space", " ", "Comma", ",", "Dot", ".", "Apostrophe", "'"),
  _xlpm.d_sep, E27,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₱2,000,000 - ₱2,999,999</v>
      </c>
      <c r="AM27" s="3" t="str" cm="1">
        <f t="array" aca="1" ref="AM27" ca="1">_xlfn.LET(
  _xlpm.ppp, H27,
  _xlpm.raw_min, CEILING(150000 * _xlpm.ppp, IF(_xlpm.ppp &gt; 1000, 10000, 1000)),
  _xlpm.raw_max, CEILING(199999 * _xlpm.ppp + 1, IF(_xlpm.ppp &gt; 1000, 10000, 1000)) - 1,
  _xlpm.country, A27,
  _xlpm.symbol, F27,
  _xlpm.pos, C27,
  _xlpm.t_sep, _xlfn.SWITCH(D27, "Space", " ", "Comma", ",", "Dot", ".", "Apostrophe", "'"),
  _xlpm.d_sep, E27,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₱3,000,000 - ₱3,999,999</v>
      </c>
      <c r="AN27" s="3" t="str" cm="1">
        <f t="array" aca="1" ref="AN27" ca="1">_xlfn.LET(
  _xlpm.ppp, H27,
  _xlpm.raw_min, CEILING(200000 * _xlpm.ppp, IF(_xlpm.ppp &gt; 1000, 10000, 1000)),
  _xlpm.raw_max, CEILING(999999 * _xlpm.ppp + 1, IF(_xlpm.ppp &gt; 1000, 10000, 1000)) - 1,
  _xlpm.country, A27,
  _xlpm.symbol, F27,
  _xlpm.pos, C27,
  _xlpm.t_sep, _xlfn.SWITCH(D27, "Space", " ", "Comma", ",", "Dot", ".", "Apostrophe", "'"),
  _xlpm.d_sep, E27,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₱4,000,000 - ₱19,999,999</v>
      </c>
      <c r="AO27" s="3" t="str" cm="1">
        <f t="array" aca="1" ref="AO27" ca="1">_xlfn.LET(
  _xlpm.ppp, H27,
  _xlpm.raw_min, CEILING(1000000 * _xlpm.ppp, IF(_xlpm.ppp &gt; 1000, 10000, 1000)),
  _xlpm.country, A27,
  _xlpm.symbol, F27,
  _xlpm.pos, C27,
  _xlpm.t_sep, _xlfn.SWITCH(D27, "Space", " ", "Comma", ",", "Dot", ".", "Apostrophe", "'"),
  _xlpm.d_sep, E27,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₱20,000,000+</v>
      </c>
    </row>
    <row r="28" spans="1:41" x14ac:dyDescent="0.45">
      <c r="A28" t="s">
        <v>74</v>
      </c>
      <c r="B28" s="1" t="s">
        <v>75</v>
      </c>
      <c r="C28" t="s">
        <v>25</v>
      </c>
      <c r="D28" t="s">
        <v>748</v>
      </c>
      <c r="E28" t="s">
        <v>750</v>
      </c>
      <c r="F28" t="s">
        <v>76</v>
      </c>
      <c r="G28" s="56">
        <v>1.9</v>
      </c>
      <c r="H28" s="8">
        <f t="shared" si="1"/>
        <v>2</v>
      </c>
      <c r="I28" s="9" t="str">
        <f t="shared" si="0"/>
        <v>0 zł</v>
      </c>
      <c r="J28" s="3" t="str" cm="1">
        <f t="array" aca="1" ref="J28" ca="1">_xlfn.LET(
    _xlpm.pos, C28,
    _xlpm.symbol, F28,
    _xlpm.ppp, H28,
    _xlpm.raw, $J$1,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 zł</v>
      </c>
      <c r="K28" s="3" t="str" cm="1">
        <f t="array" aca="1" ref="K28" ca="1">_xlfn.LET(
    _xlpm.pos, C28,
    _xlpm.symbol, F28,
    _xlpm.ppp, H28,
    _xlpm.raw, $K$1,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6 zł</v>
      </c>
      <c r="L28" s="3" t="str" cm="1">
        <f t="array" aca="1" ref="L28" ca="1">_xlfn.LET(
    _xlpm.pos, C28,
    _xlpm.symbol, F28,
    _xlpm.ppp, H28,
    _xlpm.raw, $L$1,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 zł</v>
      </c>
      <c r="M28" s="28" t="str" cm="1">
        <f t="array" aca="1" ref="M28" ca="1">_xlfn.LET(
    _xlpm.pos, C28,
    _xlpm.symbol, F28,
    _xlpm.ppp, H28,
    _xlpm.raw, $M$1,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 zł</v>
      </c>
      <c r="N28" s="3" t="str" cm="1">
        <f t="array" aca="1" ref="N28" ca="1">_xlfn.LET(
    _xlpm.pos, C28,
    _xlpm.symbol, F28,
    _xlpm.ppp, H28,
    _xlpm.raw, $N$1,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20 zł</v>
      </c>
      <c r="O28" s="3" t="str" cm="1">
        <f t="array" aca="1" ref="O28" ca="1">_xlfn.LET(
    _xlpm.pos, C28,
    _xlpm.symbol, F28,
    _xlpm.ppp, H28,
    _xlpm.raw, $O$1,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25 zł</v>
      </c>
      <c r="P28" s="3" t="str" cm="1">
        <f t="array" aca="1" ref="P28" ca="1">_xlfn.LET(
    _xlpm.pos, C28,
    _xlpm.symbol, F28,
    _xlpm.ppp, H28,
    _xlpm.raw, $P$1,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30 zł</v>
      </c>
      <c r="Q28" s="28" t="str" cm="1">
        <f t="array" aca="1" ref="Q28" ca="1">_xlfn.LET(
    _xlpm.pos, C28,
    _xlpm.symbol, F28,
    _xlpm.ppp, H28,
    _xlpm.raw, $Q$1,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35 zł</v>
      </c>
      <c r="R28" s="3" t="str" cm="1">
        <f t="array" aca="1" ref="R28" ca="1">_xlfn.LET(
    _xlpm.pos, C28,
    _xlpm.symbol, F28,
    _xlpm.ppp, H28,
    _xlpm.raw, $R$1,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50 zł</v>
      </c>
      <c r="S28" s="3" t="str" cm="1">
        <f t="array" aca="1" ref="S28" ca="1">_xlfn.LET(
    _xlpm.pos, C28,
    _xlpm.symbol, F28,
    _xlpm.ppp, H28,
    _xlpm.raw, $S$1,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 zł</v>
      </c>
      <c r="T28" s="3" t="str" cm="1">
        <f t="array" aca="1" ref="T28" ca="1">_xlfn.LET(
    _xlpm.pos, C28,
    _xlpm.symbol, F28,
    _xlpm.ppp, H28,
    _xlpm.raw, $T$1,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 zł</v>
      </c>
      <c r="U28" s="3" t="str" cm="1">
        <f t="array" aca="1" ref="U28" ca="1">_xlfn.LET(
    _xlpm.pos, C28,
    _xlpm.symbol, F28,
    _xlpm.ppp, H28,
    _xlpm.raw, $U$1,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 zł</v>
      </c>
      <c r="V28" s="3" t="str" cm="1">
        <f t="array" aca="1" ref="V28" ca="1">_xlfn.LET(
_xlpm.pos,C28,
_xlpm.symbol,F28,
_xlpm.ppp,H28,
_xlpm.raw,$V$1,
_xlpm.value,_xlpm.raw*_xlpm.ppp,
_xlpm.country,A28,
_xlpm.use_indian_format,OR(_xlpm.country="India",_xlpm.country="Pakistan"),
_xlpm.t_sep,_xlfn.SWITCH(D28,"Space"," ","Comma",",","Dot",".","Apostrophe","'"),
_xlpm.d_sep,E28,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600 zł</v>
      </c>
      <c r="W28" s="3" t="str" cm="1">
        <f t="array" aca="1" ref="W28" ca="1">_xlfn.LET(
    _xlpm.pos, C28,
    _xlpm.symbol, F28,
    _xlpm.ppp, H28,
    _xlpm.raw, $W$1,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 zł</v>
      </c>
      <c r="X28" s="3" t="str" cm="1">
        <f t="array" aca="1" ref="X28" ca="1">_xlfn.LET(
    _xlpm.pos, C28,
    _xlpm.symbol, F28,
    _xlpm.ppp, H28,
    _xlpm.raw, $X$1,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1 200 zł</v>
      </c>
      <c r="Y28" s="3" t="str" cm="1">
        <f t="array" aca="1" ref="Y28" ca="1">_xlfn.LET(
    _xlpm.pos, C28,
    _xlpm.symbol, F28,
    _xlpm.ppp, H28,
    _xlpm.raw, $Y$1,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1 400 zł</v>
      </c>
      <c r="Z28" s="3" t="str" cm="1">
        <f t="array" aca="1" ref="Z28" ca="1">_xlfn.LET(
    _xlpm.pos, C28,
    _xlpm.symbol, F28,
    _xlpm.ppp, H28,
    _xlpm.raw, $Z$1,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1 600 zł</v>
      </c>
      <c r="AA28" s="3" t="str" cm="1">
        <f t="array" aca="1" ref="AA28" ca="1">_xlfn.LET(
    _xlpm.pos, C28,
    _xlpm.symbol, F28,
    _xlpm.ppp, H28,
    _xlpm.raw, $AA$1,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1 800 zł</v>
      </c>
      <c r="AB28" s="3" t="str" cm="1">
        <f t="array" aca="1" ref="AB28" ca="1">_xlfn.LET(
    _xlpm.pos, C28,
    _xlpm.symbol, F28,
    _xlpm.ppp, H28,
    _xlpm.raw, $AB$1,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2 000 zł</v>
      </c>
      <c r="AC28" s="3" t="str" cm="1">
        <f t="array" aca="1" ref="AC28" ca="1">_xlfn.LET(
    _xlpm.pos, C28,
    _xlpm.symbol, F28,
    _xlpm.ppp, H28,
    _xlpm.raw, $AC$1,
    _xlpm.value, _xlpm.raw * _xlpm.ppp,
    _xlpm.country, A28,
    _xlpm.use_indian_format, OR(_xlpm.country="India", _xlpm.country="Pakistan"),
    _xlpm.t_sep, _xlfn.SWITCH(D28, "Space", " ", "Comma", ",", "Dot", ".", "Apostrophe", "'"),
    _xlpm.d_sep, E28,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2 200 zł</v>
      </c>
      <c r="AD28" s="3" t="str" cm="1">
        <f t="array" aca="1" ref="AD28" ca="1">_xlfn.LET(
  _xlpm.ppp, H28,
  _xlpm.raw_min, 0,
  _xlpm.raw_max, CEILING(H28 * 999 + 1, IF(H28 &gt; 1000, 10000, 1000)) - 1,
  _xlpm.country, A28,
  _xlpm.symbol, F28,
  _xlpm.pos, C28,
  _xlpm.t_sep, _xlfn.SWITCH(D28, "Space", " ", "Comma", ",", "Dot", ".", "Apostrophe", "'"),
  _xlpm.d_sep, E28,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zł - 1 999 zł</v>
      </c>
      <c r="AE28" s="3" t="str" cm="1">
        <f t="array" aca="1" ref="AE28" ca="1">_xlfn.LET(
  _xlpm.ppp, H28,
  _xlpm.raw_min, CEILING(1000 * _xlpm.ppp, IF(_xlpm.ppp &gt; 1000, 10000, 1000)),
  _xlpm.raw_max, CEILING(4999 * _xlpm.ppp + 1, IF(_xlpm.ppp &gt; 1000, 10000, 1000)) - 1,
  _xlpm.country, A28,
  _xlpm.symbol, F28,
  _xlpm.pos, C28,
  _xlpm.t_sep, _xlfn.SWITCH(D28, "Space", " ", "Comma", ",", "Dot", ".", "Apostrophe", "'"),
  _xlpm.d_sep, E28,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2 000 zł - 9 999 zł</v>
      </c>
      <c r="AF28" s="3" t="str" cm="1">
        <f t="array" aca="1" ref="AF28" ca="1">_xlfn.LET(
  _xlpm.ppp, H28,
  _xlpm.raw_min, CEILING(5000 * _xlpm.ppp, IF(_xlpm.ppp &gt; 1000, 10000, 1000)),
  _xlpm.raw_max, CEILING(14999 * _xlpm.ppp + 1, IF(_xlpm.ppp &gt; 1000, 10000, 1000)) - 1,
  _xlpm.country, A28,
  _xlpm.symbol, F28,
  _xlpm.pos, C28,
  _xlpm.t_sep, _xlfn.SWITCH(D28, "Space", " ", "Comma", ",", "Dot", ".", "Apostrophe", "'"),
  _xlpm.d_sep, E28,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10 000 zł - 29 999 zł</v>
      </c>
      <c r="AG28" s="3" t="str" cm="1">
        <f t="array" aca="1" ref="AG28" ca="1">_xlfn.LET(
  _xlpm.ppp, H28,
  _xlpm.raw_min, CEILING(15000 * _xlpm.ppp, IF(_xlpm.ppp &gt; 1000, 10000, 1000)),
  _xlpm.raw_max, CEILING(24999 * _xlpm.ppp + 1, IF(_xlpm.ppp &gt; 1000, 10000, 1000)) - 1,
  _xlpm.country, A28,
  _xlpm.symbol, F28,
  _xlpm.pos, C28,
  _xlpm.t_sep, _xlfn.SWITCH(D28, "Space", " ", "Comma", ",", "Dot", ".", "Apostrophe", "'"),
  _xlpm.d_sep, E28,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30 000 zł - 49 999 zł</v>
      </c>
      <c r="AH28" s="3" t="str" cm="1">
        <f t="array" aca="1" ref="AH28" ca="1">_xlfn.LET(
  _xlpm.ppp, H28,
  _xlpm.raw_min, CEILING(25000 * _xlpm.ppp, IF(_xlpm.ppp &gt; 1000, 10000, 1000)),
  _xlpm.raw_max, CEILING(34999 * _xlpm.ppp + 1, IF(_xlpm.ppp &gt; 1000, 10000, 1000)) - 1,
  _xlpm.country, A28,
  _xlpm.symbol, F28,
  _xlpm.pos, C28,
  _xlpm.t_sep, _xlfn.SWITCH(D28, "Space", " ", "Comma", ",", "Dot", ".", "Apostrophe", "'"),
  _xlpm.d_sep, E28,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50 000 zł - 69 999 zł</v>
      </c>
      <c r="AI28" s="3" t="str" cm="1">
        <f t="array" aca="1" ref="AI28" ca="1">_xlfn.LET(
  _xlpm.ppp, H28,
  _xlpm.raw_min, CEILING(35000 * _xlpm.ppp, IF(_xlpm.ppp &gt; 1000, 10000, 1000)),
  _xlpm.raw_max, CEILING(49999 * _xlpm.ppp + 1, IF(_xlpm.ppp &gt; 1000, 10000, 1000)) - 1,
  _xlpm.country, A28,
  _xlpm.symbol, F28,
  _xlpm.pos, C28,
  _xlpm.t_sep, _xlfn.SWITCH(D28, "Space", " ", "Comma", ",", "Dot", ".", "Apostrophe", "'"),
  _xlpm.d_sep, E28,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70 000 zł - 99 999 zł</v>
      </c>
      <c r="AJ28" s="3" t="str" cm="1">
        <f t="array" aca="1" ref="AJ28" ca="1">_xlfn.LET(
  _xlpm.ppp, H28,
  _xlpm.raw_min, CEILING(50000 * _xlpm.ppp, IF(_xlpm.ppp &gt; 1000, 10000, 1000)),
  _xlpm.raw_max, CEILING(74999 * _xlpm.ppp + 1, IF(_xlpm.ppp &gt; 1000, 10000, 1000)) - 1,
  _xlpm.country, A28,
  _xlpm.symbol, F28,
  _xlpm.pos, C28,
  _xlpm.t_sep, _xlfn.SWITCH(D28, "Space", " ", "Comma", ",", "Dot", ".", "Apostrophe", "'"),
  _xlpm.d_sep, E28,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100 000 zł - 149 999 zł</v>
      </c>
      <c r="AK28" s="3" t="str" cm="1">
        <f t="array" aca="1" ref="AK28" ca="1">_xlfn.LET(
  _xlpm.ppp, H28,
  _xlpm.raw_min, CEILING(75000 * _xlpm.ppp, IF(_xlpm.ppp &gt; 1000, 10000, 1000)),
  _xlpm.raw_max, CEILING(99999 * _xlpm.ppp + 1, IF(_xlpm.ppp &gt; 1000, 10000, 1000)) - 1,
  _xlpm.country, A28,
  _xlpm.symbol, F28,
  _xlpm.pos, C28,
  _xlpm.t_sep, _xlfn.SWITCH(D28, "Space", " ", "Comma", ",", "Dot", ".", "Apostrophe", "'"),
  _xlpm.d_sep, E28,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150 000 zł - 199 999 zł</v>
      </c>
      <c r="AL28" s="3" t="str" cm="1">
        <f t="array" aca="1" ref="AL28" ca="1">_xlfn.LET(
  _xlpm.ppp, H28,
  _xlpm.raw_min, CEILING(100000 * _xlpm.ppp, IF(_xlpm.ppp &gt; 1000, 10000, 1000)),
  _xlpm.raw_max, CEILING(149999 * _xlpm.ppp + 1, IF(_xlpm.ppp &gt; 1000, 10000, 1000)) - 1,
  _xlpm.country, A28,
  _xlpm.symbol, F28,
  _xlpm.pos, C28,
  _xlpm.t_sep, _xlfn.SWITCH(D28, "Space", " ", "Comma", ",", "Dot", ".", "Apostrophe", "'"),
  _xlpm.d_sep, E28,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200 000 zł - 299 999 zł</v>
      </c>
      <c r="AM28" s="3" t="str" cm="1">
        <f t="array" aca="1" ref="AM28" ca="1">_xlfn.LET(
  _xlpm.ppp, H28,
  _xlpm.raw_min, CEILING(150000 * _xlpm.ppp, IF(_xlpm.ppp &gt; 1000, 10000, 1000)),
  _xlpm.raw_max, CEILING(199999 * _xlpm.ppp + 1, IF(_xlpm.ppp &gt; 1000, 10000, 1000)) - 1,
  _xlpm.country, A28,
  _xlpm.symbol, F28,
  _xlpm.pos, C28,
  _xlpm.t_sep, _xlfn.SWITCH(D28, "Space", " ", "Comma", ",", "Dot", ".", "Apostrophe", "'"),
  _xlpm.d_sep, E28,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300 000 zł - 399 999 zł</v>
      </c>
      <c r="AN28" s="3" t="str" cm="1">
        <f t="array" aca="1" ref="AN28" ca="1">_xlfn.LET(
  _xlpm.ppp, H28,
  _xlpm.raw_min, CEILING(200000 * _xlpm.ppp, IF(_xlpm.ppp &gt; 1000, 10000, 1000)),
  _xlpm.raw_max, CEILING(999999 * _xlpm.ppp + 1, IF(_xlpm.ppp &gt; 1000, 10000, 1000)) - 1,
  _xlpm.country, A28,
  _xlpm.symbol, F28,
  _xlpm.pos, C28,
  _xlpm.t_sep, _xlfn.SWITCH(D28, "Space", " ", "Comma", ",", "Dot", ".", "Apostrophe", "'"),
  _xlpm.d_sep, E28,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400 000 zł - 1 999 999 zł</v>
      </c>
      <c r="AO28" s="3" t="str" cm="1">
        <f t="array" aca="1" ref="AO28" ca="1">_xlfn.LET(
  _xlpm.ppp, H28,
  _xlpm.raw_min, CEILING(1000000 * _xlpm.ppp, IF(_xlpm.ppp &gt; 1000, 10000, 1000)),
  _xlpm.country, A28,
  _xlpm.symbol, F28,
  _xlpm.pos, C28,
  _xlpm.t_sep, _xlfn.SWITCH(D28, "Space", " ", "Comma", ",", "Dot", ".", "Apostrophe", "'"),
  _xlpm.d_sep, E28,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2 000 000 zł+</v>
      </c>
    </row>
    <row r="29" spans="1:41" x14ac:dyDescent="0.45">
      <c r="A29" t="s">
        <v>77</v>
      </c>
      <c r="B29" s="1" t="s">
        <v>28</v>
      </c>
      <c r="C29" t="s">
        <v>25</v>
      </c>
      <c r="D29" t="s">
        <v>748</v>
      </c>
      <c r="E29" t="s">
        <v>750</v>
      </c>
      <c r="F29" t="s">
        <v>26</v>
      </c>
      <c r="G29" s="56">
        <v>0.55700000000000005</v>
      </c>
      <c r="H29" s="8">
        <f t="shared" si="1"/>
        <v>1</v>
      </c>
      <c r="I29" s="9" t="str">
        <f t="shared" si="0"/>
        <v>0 €</v>
      </c>
      <c r="J29" s="3" t="str" cm="1">
        <f t="array" aca="1" ref="J29" ca="1">_xlfn.LET(
    _xlpm.pos, C29,
    _xlpm.symbol, F29,
    _xlpm.ppp, H29,
    _xlpm.raw, $J$1,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1 €</v>
      </c>
      <c r="K29" s="3" t="str" cm="1">
        <f t="array" aca="1" ref="K29" ca="1">_xlfn.LET(
    _xlpm.pos, C29,
    _xlpm.symbol, F29,
    _xlpm.ppp, H29,
    _xlpm.raw, $K$1,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3 €</v>
      </c>
      <c r="L29" s="3" t="str" cm="1">
        <f t="array" aca="1" ref="L29" ca="1">_xlfn.LET(
    _xlpm.pos, C29,
    _xlpm.symbol, F29,
    _xlpm.ppp, H29,
    _xlpm.raw, $L$1,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5 €</v>
      </c>
      <c r="M29" s="28" t="str" cm="1">
        <f t="array" aca="1" ref="M29" ca="1">_xlfn.LET(
    _xlpm.pos, C29,
    _xlpm.symbol, F29,
    _xlpm.ppp, H29,
    _xlpm.raw, $M$1,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7,5 €</v>
      </c>
      <c r="N29" s="3" t="str" cm="1">
        <f t="array" aca="1" ref="N29" ca="1">_xlfn.LET(
    _xlpm.pos, C29,
    _xlpm.symbol, F29,
    _xlpm.ppp, H29,
    _xlpm.raw, $N$1,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10 €</v>
      </c>
      <c r="O29" s="3" t="str" cm="1">
        <f t="array" aca="1" ref="O29" ca="1">_xlfn.LET(
    _xlpm.pos, C29,
    _xlpm.symbol, F29,
    _xlpm.ppp, H29,
    _xlpm.raw, $O$1,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12,5 €</v>
      </c>
      <c r="P29" s="3" t="str" cm="1">
        <f t="array" aca="1" ref="P29" ca="1">_xlfn.LET(
    _xlpm.pos, C29,
    _xlpm.symbol, F29,
    _xlpm.ppp, H29,
    _xlpm.raw, $P$1,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15 €</v>
      </c>
      <c r="Q29" s="28" t="str" cm="1">
        <f t="array" aca="1" ref="Q29" ca="1">_xlfn.LET(
    _xlpm.pos, C29,
    _xlpm.symbol, F29,
    _xlpm.ppp, H29,
    _xlpm.raw, $Q$1,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17,5 €</v>
      </c>
      <c r="R29" s="3" t="str" cm="1">
        <f t="array" aca="1" ref="R29" ca="1">_xlfn.LET(
    _xlpm.pos, C29,
    _xlpm.symbol, F29,
    _xlpm.ppp, H29,
    _xlpm.raw, $R$1,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25 €</v>
      </c>
      <c r="S29" s="3" t="str" cm="1">
        <f t="array" aca="1" ref="S29" ca="1">_xlfn.LET(
    _xlpm.pos, C29,
    _xlpm.symbol, F29,
    _xlpm.ppp, H29,
    _xlpm.raw, $S$1,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30 €</v>
      </c>
      <c r="T29" s="3" t="str" cm="1">
        <f t="array" aca="1" ref="T29" ca="1">_xlfn.LET(
    _xlpm.pos, C29,
    _xlpm.symbol, F29,
    _xlpm.ppp, H29,
    _xlpm.raw, $T$1,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100 €</v>
      </c>
      <c r="U29" s="3" t="str" cm="1">
        <f t="array" aca="1" ref="U29" ca="1">_xlfn.LET(
    _xlpm.pos, C29,
    _xlpm.symbol, F29,
    _xlpm.ppp, H29,
    _xlpm.raw, $U$1,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200 €</v>
      </c>
      <c r="V29" s="3" t="str" cm="1">
        <f t="array" aca="1" ref="V29" ca="1">_xlfn.LET(
_xlpm.pos,C29,
_xlpm.symbol,F29,
_xlpm.ppp,H29,
_xlpm.raw,$V$1,
_xlpm.value,_xlpm.raw*_xlpm.ppp,
_xlpm.country,A29,
_xlpm.use_indian_format,OR(_xlpm.country="India",_xlpm.country="Pakistan"),
_xlpm.t_sep,_xlfn.SWITCH(D29,"Space"," ","Comma",",","Dot",".","Apostrophe","'"),
_xlpm.d_sep,E29,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300 €</v>
      </c>
      <c r="W29" s="3" t="str" cm="1">
        <f t="array" aca="1" ref="W29" ca="1">_xlfn.LET(
    _xlpm.pos, C29,
    _xlpm.symbol, F29,
    _xlpm.ppp, H29,
    _xlpm.raw, $W$1,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400 €</v>
      </c>
      <c r="X29" s="3" t="str" cm="1">
        <f t="array" aca="1" ref="X29" ca="1">_xlfn.LET(
    _xlpm.pos, C29,
    _xlpm.symbol, F29,
    _xlpm.ppp, H29,
    _xlpm.raw, $X$1,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600 €</v>
      </c>
      <c r="Y29" s="3" t="str" cm="1">
        <f t="array" aca="1" ref="Y29" ca="1">_xlfn.LET(
    _xlpm.pos, C29,
    _xlpm.symbol, F29,
    _xlpm.ppp, H29,
    _xlpm.raw, $Y$1,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700 €</v>
      </c>
      <c r="Z29" s="3" t="str" cm="1">
        <f t="array" aca="1" ref="Z29" ca="1">_xlfn.LET(
    _xlpm.pos, C29,
    _xlpm.symbol, F29,
    _xlpm.ppp, H29,
    _xlpm.raw, $Z$1,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800 €</v>
      </c>
      <c r="AA29" s="3" t="str" cm="1">
        <f t="array" aca="1" ref="AA29" ca="1">_xlfn.LET(
    _xlpm.pos, C29,
    _xlpm.symbol, F29,
    _xlpm.ppp, H29,
    _xlpm.raw, $AA$1,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900 €</v>
      </c>
      <c r="AB29" s="3" t="str" cm="1">
        <f t="array" aca="1" ref="AB29" ca="1">_xlfn.LET(
    _xlpm.pos, C29,
    _xlpm.symbol, F29,
    _xlpm.ppp, H29,
    _xlpm.raw, $AB$1,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1 000 €</v>
      </c>
      <c r="AC29" s="3" t="str" cm="1">
        <f t="array" aca="1" ref="AC29" ca="1">_xlfn.LET(
    _xlpm.pos, C29,
    _xlpm.symbol, F29,
    _xlpm.ppp, H29,
    _xlpm.raw, $AC$1,
    _xlpm.value, _xlpm.raw * _xlpm.ppp,
    _xlpm.country, A29,
    _xlpm.use_indian_format, OR(_xlpm.country="India", _xlpm.country="Pakistan"),
    _xlpm.t_sep, _xlfn.SWITCH(D29, "Space", " ", "Comma", ",", "Dot", ".", "Apostrophe", "'"),
    _xlpm.d_sep, E29,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1 100 €</v>
      </c>
      <c r="AD29" s="3" t="str" cm="1">
        <f t="array" aca="1" ref="AD29" ca="1">_xlfn.LET(
  _xlpm.ppp, H29,
  _xlpm.raw_min, 0,
  _xlpm.raw_max, CEILING(H29 * 999 + 1, IF(H29 &gt; 1000, 10000, 1000)) - 1,
  _xlpm.country, A29,
  _xlpm.symbol, F29,
  _xlpm.pos, C29,
  _xlpm.t_sep, _xlfn.SWITCH(D29, "Space", " ", "Comma", ",", "Dot", ".", "Apostrophe", "'"),
  _xlpm.d_sep, E29,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- 999 €</v>
      </c>
      <c r="AE29" s="3" t="str" cm="1">
        <f t="array" aca="1" ref="AE29" ca="1">_xlfn.LET(
  _xlpm.ppp, H29,
  _xlpm.raw_min, CEILING(1000 * _xlpm.ppp, IF(_xlpm.ppp &gt; 1000, 10000, 1000)),
  _xlpm.raw_max, CEILING(4999 * _xlpm.ppp + 1, IF(_xlpm.ppp &gt; 1000, 10000, 1000)) - 1,
  _xlpm.country, A29,
  _xlpm.symbol, F29,
  _xlpm.pos, C29,
  _xlpm.t_sep, _xlfn.SWITCH(D29, "Space", " ", "Comma", ",", "Dot", ".", "Apostrophe", "'"),
  _xlpm.d_sep, E29,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1 000 € - 4 999 €</v>
      </c>
      <c r="AF29" s="3" t="str" cm="1">
        <f t="array" aca="1" ref="AF29" ca="1">_xlfn.LET(
  _xlpm.ppp, H29,
  _xlpm.raw_min, CEILING(5000 * _xlpm.ppp, IF(_xlpm.ppp &gt; 1000, 10000, 1000)),
  _xlpm.raw_max, CEILING(14999 * _xlpm.ppp + 1, IF(_xlpm.ppp &gt; 1000, 10000, 1000)) - 1,
  _xlpm.country, A29,
  _xlpm.symbol, F29,
  _xlpm.pos, C29,
  _xlpm.t_sep, _xlfn.SWITCH(D29, "Space", " ", "Comma", ",", "Dot", ".", "Apostrophe", "'"),
  _xlpm.d_sep, E29,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5 000 € - 14 999 €</v>
      </c>
      <c r="AG29" s="3" t="str" cm="1">
        <f t="array" aca="1" ref="AG29" ca="1">_xlfn.LET(
  _xlpm.ppp, H29,
  _xlpm.raw_min, CEILING(15000 * _xlpm.ppp, IF(_xlpm.ppp &gt; 1000, 10000, 1000)),
  _xlpm.raw_max, CEILING(24999 * _xlpm.ppp + 1, IF(_xlpm.ppp &gt; 1000, 10000, 1000)) - 1,
  _xlpm.country, A29,
  _xlpm.symbol, F29,
  _xlpm.pos, C29,
  _xlpm.t_sep, _xlfn.SWITCH(D29, "Space", " ", "Comma", ",", "Dot", ".", "Apostrophe", "'"),
  _xlpm.d_sep, E29,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15 000 € - 24 999 €</v>
      </c>
      <c r="AH29" s="3" t="str" cm="1">
        <f t="array" aca="1" ref="AH29" ca="1">_xlfn.LET(
  _xlpm.ppp, H29,
  _xlpm.raw_min, CEILING(25000 * _xlpm.ppp, IF(_xlpm.ppp &gt; 1000, 10000, 1000)),
  _xlpm.raw_max, CEILING(34999 * _xlpm.ppp + 1, IF(_xlpm.ppp &gt; 1000, 10000, 1000)) - 1,
  _xlpm.country, A29,
  _xlpm.symbol, F29,
  _xlpm.pos, C29,
  _xlpm.t_sep, _xlfn.SWITCH(D29, "Space", " ", "Comma", ",", "Dot", ".", "Apostrophe", "'"),
  _xlpm.d_sep, E29,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25 000 € - 34 999 €</v>
      </c>
      <c r="AI29" s="3" t="str" cm="1">
        <f t="array" aca="1" ref="AI29" ca="1">_xlfn.LET(
  _xlpm.ppp, H29,
  _xlpm.raw_min, CEILING(35000 * _xlpm.ppp, IF(_xlpm.ppp &gt; 1000, 10000, 1000)),
  _xlpm.raw_max, CEILING(49999 * _xlpm.ppp + 1, IF(_xlpm.ppp &gt; 1000, 10000, 1000)) - 1,
  _xlpm.country, A29,
  _xlpm.symbol, F29,
  _xlpm.pos, C29,
  _xlpm.t_sep, _xlfn.SWITCH(D29, "Space", " ", "Comma", ",", "Dot", ".", "Apostrophe", "'"),
  _xlpm.d_sep, E29,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35 000 € - 49 999 €</v>
      </c>
      <c r="AJ29" s="3" t="str" cm="1">
        <f t="array" aca="1" ref="AJ29" ca="1">_xlfn.LET(
  _xlpm.ppp, H29,
  _xlpm.raw_min, CEILING(50000 * _xlpm.ppp, IF(_xlpm.ppp &gt; 1000, 10000, 1000)),
  _xlpm.raw_max, CEILING(74999 * _xlpm.ppp + 1, IF(_xlpm.ppp &gt; 1000, 10000, 1000)) - 1,
  _xlpm.country, A29,
  _xlpm.symbol, F29,
  _xlpm.pos, C29,
  _xlpm.t_sep, _xlfn.SWITCH(D29, "Space", " ", "Comma", ",", "Dot", ".", "Apostrophe", "'"),
  _xlpm.d_sep, E29,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50 000 € - 74 999 €</v>
      </c>
      <c r="AK29" s="3" t="str" cm="1">
        <f t="array" aca="1" ref="AK29" ca="1">_xlfn.LET(
  _xlpm.ppp, H29,
  _xlpm.raw_min, CEILING(75000 * _xlpm.ppp, IF(_xlpm.ppp &gt; 1000, 10000, 1000)),
  _xlpm.raw_max, CEILING(99999 * _xlpm.ppp + 1, IF(_xlpm.ppp &gt; 1000, 10000, 1000)) - 1,
  _xlpm.country, A29,
  _xlpm.symbol, F29,
  _xlpm.pos, C29,
  _xlpm.t_sep, _xlfn.SWITCH(D29, "Space", " ", "Comma", ",", "Dot", ".", "Apostrophe", "'"),
  _xlpm.d_sep, E29,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75 000 € - 99 999 €</v>
      </c>
      <c r="AL29" s="3" t="str" cm="1">
        <f t="array" aca="1" ref="AL29" ca="1">_xlfn.LET(
  _xlpm.ppp, H29,
  _xlpm.raw_min, CEILING(100000 * _xlpm.ppp, IF(_xlpm.ppp &gt; 1000, 10000, 1000)),
  _xlpm.raw_max, CEILING(149999 * _xlpm.ppp + 1, IF(_xlpm.ppp &gt; 1000, 10000, 1000)) - 1,
  _xlpm.country, A29,
  _xlpm.symbol, F29,
  _xlpm.pos, C29,
  _xlpm.t_sep, _xlfn.SWITCH(D29, "Space", " ", "Comma", ",", "Dot", ".", "Apostrophe", "'"),
  _xlpm.d_sep, E29,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100 000 € - 149 999 €</v>
      </c>
      <c r="AM29" s="3" t="str" cm="1">
        <f t="array" aca="1" ref="AM29" ca="1">_xlfn.LET(
  _xlpm.ppp, H29,
  _xlpm.raw_min, CEILING(150000 * _xlpm.ppp, IF(_xlpm.ppp &gt; 1000, 10000, 1000)),
  _xlpm.raw_max, CEILING(199999 * _xlpm.ppp + 1, IF(_xlpm.ppp &gt; 1000, 10000, 1000)) - 1,
  _xlpm.country, A29,
  _xlpm.symbol, F29,
  _xlpm.pos, C29,
  _xlpm.t_sep, _xlfn.SWITCH(D29, "Space", " ", "Comma", ",", "Dot", ".", "Apostrophe", "'"),
  _xlpm.d_sep, E29,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150 000 € - 199 999 €</v>
      </c>
      <c r="AN29" s="3" t="str" cm="1">
        <f t="array" aca="1" ref="AN29" ca="1">_xlfn.LET(
  _xlpm.ppp, H29,
  _xlpm.raw_min, CEILING(200000 * _xlpm.ppp, IF(_xlpm.ppp &gt; 1000, 10000, 1000)),
  _xlpm.raw_max, CEILING(999999 * _xlpm.ppp + 1, IF(_xlpm.ppp &gt; 1000, 10000, 1000)) - 1,
  _xlpm.country, A29,
  _xlpm.symbol, F29,
  _xlpm.pos, C29,
  _xlpm.t_sep, _xlfn.SWITCH(D29, "Space", " ", "Comma", ",", "Dot", ".", "Apostrophe", "'"),
  _xlpm.d_sep, E29,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200 000 € - 999 999 €</v>
      </c>
      <c r="AO29" s="3" t="str" cm="1">
        <f t="array" aca="1" ref="AO29" ca="1">_xlfn.LET(
  _xlpm.ppp, H29,
  _xlpm.raw_min, CEILING(1000000 * _xlpm.ppp, IF(_xlpm.ppp &gt; 1000, 10000, 1000)),
  _xlpm.country, A29,
  _xlpm.symbol, F29,
  _xlpm.pos, C29,
  _xlpm.t_sep, _xlfn.SWITCH(D29, "Space", " ", "Comma", ",", "Dot", ".", "Apostrophe", "'"),
  _xlpm.d_sep, E29,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1 000 000 €+</v>
      </c>
    </row>
    <row r="30" spans="1:41" x14ac:dyDescent="0.45">
      <c r="A30" t="s">
        <v>78</v>
      </c>
      <c r="B30" s="1" t="s">
        <v>79</v>
      </c>
      <c r="C30" t="s">
        <v>25</v>
      </c>
      <c r="D30" t="s">
        <v>747</v>
      </c>
      <c r="E30" t="s">
        <v>750</v>
      </c>
      <c r="F30" t="s">
        <v>80</v>
      </c>
      <c r="G30" s="56">
        <v>1.9870000000000001</v>
      </c>
      <c r="H30" s="8">
        <v>2</v>
      </c>
      <c r="I30" s="9" t="str">
        <f t="shared" si="0"/>
        <v>0 lei</v>
      </c>
      <c r="J30" s="3" t="str" cm="1">
        <f t="array" aca="1" ref="J30" ca="1">_xlfn.LET(
    _xlpm.pos, C30,
    _xlpm.symbol, F30,
    _xlpm.ppp, H30,
    _xlpm.raw, $J$1,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 lei</v>
      </c>
      <c r="K30" s="3" t="str" cm="1">
        <f t="array" aca="1" ref="K30" ca="1">_xlfn.LET(
    _xlpm.pos, C30,
    _xlpm.symbol, F30,
    _xlpm.ppp, H30,
    _xlpm.raw, $K$1,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6 lei</v>
      </c>
      <c r="L30" s="3" t="str" cm="1">
        <f t="array" aca="1" ref="L30" ca="1">_xlfn.LET(
    _xlpm.pos, C30,
    _xlpm.symbol, F30,
    _xlpm.ppp, H30,
    _xlpm.raw, $L$1,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 lei</v>
      </c>
      <c r="M30" s="28" t="str" cm="1">
        <f t="array" aca="1" ref="M30" ca="1">_xlfn.LET(
    _xlpm.pos, C30,
    _xlpm.symbol, F30,
    _xlpm.ppp, H30,
    _xlpm.raw, $M$1,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 lei</v>
      </c>
      <c r="N30" s="3" t="str" cm="1">
        <f t="array" aca="1" ref="N30" ca="1">_xlfn.LET(
    _xlpm.pos, C30,
    _xlpm.symbol, F30,
    _xlpm.ppp, H30,
    _xlpm.raw, $N$1,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20 lei</v>
      </c>
      <c r="O30" s="3" t="str" cm="1">
        <f t="array" aca="1" ref="O30" ca="1">_xlfn.LET(
    _xlpm.pos, C30,
    _xlpm.symbol, F30,
    _xlpm.ppp, H30,
    _xlpm.raw, $O$1,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25 lei</v>
      </c>
      <c r="P30" s="3" t="str" cm="1">
        <f t="array" aca="1" ref="P30" ca="1">_xlfn.LET(
    _xlpm.pos, C30,
    _xlpm.symbol, F30,
    _xlpm.ppp, H30,
    _xlpm.raw, $P$1,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30 lei</v>
      </c>
      <c r="Q30" s="28" t="str" cm="1">
        <f t="array" aca="1" ref="Q30" ca="1">_xlfn.LET(
    _xlpm.pos, C30,
    _xlpm.symbol, F30,
    _xlpm.ppp, H30,
    _xlpm.raw, $Q$1,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35 lei</v>
      </c>
      <c r="R30" s="3" t="str" cm="1">
        <f t="array" aca="1" ref="R30" ca="1">_xlfn.LET(
    _xlpm.pos, C30,
    _xlpm.symbol, F30,
    _xlpm.ppp, H30,
    _xlpm.raw, $R$1,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50 lei</v>
      </c>
      <c r="S30" s="3" t="str" cm="1">
        <f t="array" aca="1" ref="S30" ca="1">_xlfn.LET(
    _xlpm.pos, C30,
    _xlpm.symbol, F30,
    _xlpm.ppp, H30,
    _xlpm.raw, $S$1,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 lei</v>
      </c>
      <c r="T30" s="3" t="str" cm="1">
        <f t="array" aca="1" ref="T30" ca="1">_xlfn.LET(
    _xlpm.pos, C30,
    _xlpm.symbol, F30,
    _xlpm.ppp, H30,
    _xlpm.raw, $T$1,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 lei</v>
      </c>
      <c r="U30" s="3" t="str" cm="1">
        <f t="array" aca="1" ref="U30" ca="1">_xlfn.LET(
    _xlpm.pos, C30,
    _xlpm.symbol, F30,
    _xlpm.ppp, H30,
    _xlpm.raw, $U$1,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 lei</v>
      </c>
      <c r="V30" s="3" t="str" cm="1">
        <f t="array" aca="1" ref="V30" ca="1">_xlfn.LET(
_xlpm.pos,C30,
_xlpm.symbol,F30,
_xlpm.ppp,H30,
_xlpm.raw,$V$1,
_xlpm.value,_xlpm.raw*_xlpm.ppp,
_xlpm.country,A30,
_xlpm.use_indian_format,OR(_xlpm.country="India",_xlpm.country="Pakistan"),
_xlpm.t_sep,_xlfn.SWITCH(D30,"Space"," ","Comma",",","Dot",".","Apostrophe","'"),
_xlpm.d_sep,E30,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600 lei</v>
      </c>
      <c r="W30" s="3" t="str" cm="1">
        <f t="array" aca="1" ref="W30" ca="1">_xlfn.LET(
    _xlpm.pos, C30,
    _xlpm.symbol, F30,
    _xlpm.ppp, H30,
    _xlpm.raw, $W$1,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 lei</v>
      </c>
      <c r="X30" s="3" t="str" cm="1">
        <f t="array" aca="1" ref="X30" ca="1">_xlfn.LET(
    _xlpm.pos, C30,
    _xlpm.symbol, F30,
    _xlpm.ppp, H30,
    _xlpm.raw, $X$1,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1.200 lei</v>
      </c>
      <c r="Y30" s="3" t="str" cm="1">
        <f t="array" aca="1" ref="Y30" ca="1">_xlfn.LET(
    _xlpm.pos, C30,
    _xlpm.symbol, F30,
    _xlpm.ppp, H30,
    _xlpm.raw, $Y$1,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1.400 lei</v>
      </c>
      <c r="Z30" s="3" t="str" cm="1">
        <f t="array" aca="1" ref="Z30" ca="1">_xlfn.LET(
    _xlpm.pos, C30,
    _xlpm.symbol, F30,
    _xlpm.ppp, H30,
    _xlpm.raw, $Z$1,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1.600 lei</v>
      </c>
      <c r="AA30" s="3" t="str" cm="1">
        <f t="array" aca="1" ref="AA30" ca="1">_xlfn.LET(
    _xlpm.pos, C30,
    _xlpm.symbol, F30,
    _xlpm.ppp, H30,
    _xlpm.raw, $AA$1,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1.800 lei</v>
      </c>
      <c r="AB30" s="3" t="str" cm="1">
        <f t="array" aca="1" ref="AB30" ca="1">_xlfn.LET(
    _xlpm.pos, C30,
    _xlpm.symbol, F30,
    _xlpm.ppp, H30,
    _xlpm.raw, $AB$1,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2.000 lei</v>
      </c>
      <c r="AC30" s="3" t="str" cm="1">
        <f t="array" aca="1" ref="AC30" ca="1">_xlfn.LET(
    _xlpm.pos, C30,
    _xlpm.symbol, F30,
    _xlpm.ppp, H30,
    _xlpm.raw, $AC$1,
    _xlpm.value, _xlpm.raw * _xlpm.ppp,
    _xlpm.country, A30,
    _xlpm.use_indian_format, OR(_xlpm.country="India", _xlpm.country="Pakistan"),
    _xlpm.t_sep, _xlfn.SWITCH(D30, "Space", " ", "Comma", ",", "Dot", ".", "Apostrophe", "'"),
    _xlpm.d_sep, E30,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2.200 lei</v>
      </c>
      <c r="AD30" s="3" t="str" cm="1">
        <f t="array" aca="1" ref="AD30" ca="1">_xlfn.LET(
  _xlpm.ppp, H30,
  _xlpm.raw_min, 0,
  _xlpm.raw_max, CEILING(H30 * 999 + 1, IF(H30 &gt; 1000, 10000, 1000)) - 1,
  _xlpm.country, A30,
  _xlpm.symbol, F30,
  _xlpm.pos, C30,
  _xlpm.t_sep, _xlfn.SWITCH(D30, "Space", " ", "Comma", ",", "Dot", ".", "Apostrophe", "'"),
  _xlpm.d_sep, E30,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lei - 1.999 lei</v>
      </c>
      <c r="AE30" s="3" t="str" cm="1">
        <f t="array" aca="1" ref="AE30" ca="1">_xlfn.LET(
  _xlpm.ppp, H30,
  _xlpm.raw_min, CEILING(1000 * _xlpm.ppp, IF(_xlpm.ppp &gt; 1000, 10000, 1000)),
  _xlpm.raw_max, CEILING(4999 * _xlpm.ppp + 1, IF(_xlpm.ppp &gt; 1000, 10000, 1000)) - 1,
  _xlpm.country, A30,
  _xlpm.symbol, F30,
  _xlpm.pos, C30,
  _xlpm.t_sep, _xlfn.SWITCH(D30, "Space", " ", "Comma", ",", "Dot", ".", "Apostrophe", "'"),
  _xlpm.d_sep, E30,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 lei - 9.999 lei</v>
      </c>
      <c r="AF30" s="3" t="str" cm="1">
        <f t="array" aca="1" ref="AF30" ca="1">_xlfn.LET(
  _xlpm.ppp, H30,
  _xlpm.raw_min, CEILING(5000 * _xlpm.ppp, IF(_xlpm.ppp &gt; 1000, 10000, 1000)),
  _xlpm.raw_max, CEILING(14999 * _xlpm.ppp + 1, IF(_xlpm.ppp &gt; 1000, 10000, 1000)) - 1,
  _xlpm.country, A30,
  _xlpm.symbol, F30,
  _xlpm.pos, C30,
  _xlpm.t_sep, _xlfn.SWITCH(D30, "Space", " ", "Comma", ",", "Dot", ".", "Apostrophe", "'"),
  _xlpm.d_sep, E30,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 lei - 29.999 lei</v>
      </c>
      <c r="AG30" s="3" t="str" cm="1">
        <f t="array" aca="1" ref="AG30" ca="1">_xlfn.LET(
  _xlpm.ppp, H30,
  _xlpm.raw_min, CEILING(15000 * _xlpm.ppp, IF(_xlpm.ppp &gt; 1000, 10000, 1000)),
  _xlpm.raw_max, CEILING(24999 * _xlpm.ppp + 1, IF(_xlpm.ppp &gt; 1000, 10000, 1000)) - 1,
  _xlpm.country, A30,
  _xlpm.symbol, F30,
  _xlpm.pos, C30,
  _xlpm.t_sep, _xlfn.SWITCH(D30, "Space", " ", "Comma", ",", "Dot", ".", "Apostrophe", "'"),
  _xlpm.d_sep, E30,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30.000 lei - 49.999 lei</v>
      </c>
      <c r="AH30" s="3" t="str" cm="1">
        <f t="array" aca="1" ref="AH30" ca="1">_xlfn.LET(
  _xlpm.ppp, H30,
  _xlpm.raw_min, CEILING(25000 * _xlpm.ppp, IF(_xlpm.ppp &gt; 1000, 10000, 1000)),
  _xlpm.raw_max, CEILING(34999 * _xlpm.ppp + 1, IF(_xlpm.ppp &gt; 1000, 10000, 1000)) - 1,
  _xlpm.country, A30,
  _xlpm.symbol, F30,
  _xlpm.pos, C30,
  _xlpm.t_sep, _xlfn.SWITCH(D30, "Space", " ", "Comma", ",", "Dot", ".", "Apostrophe", "'"),
  _xlpm.d_sep, E30,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 lei - 69.999 lei</v>
      </c>
      <c r="AI30" s="3" t="str" cm="1">
        <f t="array" aca="1" ref="AI30" ca="1">_xlfn.LET(
  _xlpm.ppp, H30,
  _xlpm.raw_min, CEILING(35000 * _xlpm.ppp, IF(_xlpm.ppp &gt; 1000, 10000, 1000)),
  _xlpm.raw_max, CEILING(49999 * _xlpm.ppp + 1, IF(_xlpm.ppp &gt; 1000, 10000, 1000)) - 1,
  _xlpm.country, A30,
  _xlpm.symbol, F30,
  _xlpm.pos, C30,
  _xlpm.t_sep, _xlfn.SWITCH(D30, "Space", " ", "Comma", ",", "Dot", ".", "Apostrophe", "'"),
  _xlpm.d_sep, E30,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70.000 lei - 99.999 lei</v>
      </c>
      <c r="AJ30" s="3" t="str" cm="1">
        <f t="array" aca="1" ref="AJ30" ca="1">_xlfn.LET(
  _xlpm.ppp, H30,
  _xlpm.raw_min, CEILING(50000 * _xlpm.ppp, IF(_xlpm.ppp &gt; 1000, 10000, 1000)),
  _xlpm.raw_max, CEILING(74999 * _xlpm.ppp + 1, IF(_xlpm.ppp &gt; 1000, 10000, 1000)) - 1,
  _xlpm.country, A30,
  _xlpm.symbol, F30,
  _xlpm.pos, C30,
  _xlpm.t_sep, _xlfn.SWITCH(D30, "Space", " ", "Comma", ",", "Dot", ".", "Apostrophe", "'"),
  _xlpm.d_sep, E30,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 lei - 149.999 lei</v>
      </c>
      <c r="AK30" s="3" t="str" cm="1">
        <f t="array" aca="1" ref="AK30" ca="1">_xlfn.LET(
  _xlpm.ppp, H30,
  _xlpm.raw_min, CEILING(75000 * _xlpm.ppp, IF(_xlpm.ppp &gt; 1000, 10000, 1000)),
  _xlpm.raw_max, CEILING(99999 * _xlpm.ppp + 1, IF(_xlpm.ppp &gt; 1000, 10000, 1000)) - 1,
  _xlpm.country, A30,
  _xlpm.symbol, F30,
  _xlpm.pos, C30,
  _xlpm.t_sep, _xlfn.SWITCH(D30, "Space", " ", "Comma", ",", "Dot", ".", "Apostrophe", "'"),
  _xlpm.d_sep, E30,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 lei - 199.999 lei</v>
      </c>
      <c r="AL30" s="3" t="str" cm="1">
        <f t="array" aca="1" ref="AL30" ca="1">_xlfn.LET(
  _xlpm.ppp, H30,
  _xlpm.raw_min, CEILING(100000 * _xlpm.ppp, IF(_xlpm.ppp &gt; 1000, 10000, 1000)),
  _xlpm.raw_max, CEILING(149999 * _xlpm.ppp + 1, IF(_xlpm.ppp &gt; 1000, 10000, 1000)) - 1,
  _xlpm.country, A30,
  _xlpm.symbol, F30,
  _xlpm.pos, C30,
  _xlpm.t_sep, _xlfn.SWITCH(D30, "Space", " ", "Comma", ",", "Dot", ".", "Apostrophe", "'"),
  _xlpm.d_sep, E30,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200.000 lei - 299.999 lei</v>
      </c>
      <c r="AM30" s="3" t="str" cm="1">
        <f t="array" aca="1" ref="AM30" ca="1">_xlfn.LET(
  _xlpm.ppp, H30,
  _xlpm.raw_min, CEILING(150000 * _xlpm.ppp, IF(_xlpm.ppp &gt; 1000, 10000, 1000)),
  _xlpm.raw_max, CEILING(199999 * _xlpm.ppp + 1, IF(_xlpm.ppp &gt; 1000, 10000, 1000)) - 1,
  _xlpm.country, A30,
  _xlpm.symbol, F30,
  _xlpm.pos, C30,
  _xlpm.t_sep, _xlfn.SWITCH(D30, "Space", " ", "Comma", ",", "Dot", ".", "Apostrophe", "'"),
  _xlpm.d_sep, E30,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300.000 lei - 399.999 lei</v>
      </c>
      <c r="AN30" s="3" t="str" cm="1">
        <f t="array" aca="1" ref="AN30" ca="1">_xlfn.LET(
  _xlpm.ppp, H30,
  _xlpm.raw_min, CEILING(200000 * _xlpm.ppp, IF(_xlpm.ppp &gt; 1000, 10000, 1000)),
  _xlpm.raw_max, CEILING(999999 * _xlpm.ppp + 1, IF(_xlpm.ppp &gt; 1000, 10000, 1000)) - 1,
  _xlpm.country, A30,
  _xlpm.symbol, F30,
  _xlpm.pos, C30,
  _xlpm.t_sep, _xlfn.SWITCH(D30, "Space", " ", "Comma", ",", "Dot", ".", "Apostrophe", "'"),
  _xlpm.d_sep, E30,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400.000 lei - 1.999.999 lei</v>
      </c>
      <c r="AO30" s="3" t="str" cm="1">
        <f t="array" aca="1" ref="AO30" ca="1">_xlfn.LET(
  _xlpm.ppp, H30,
  _xlpm.raw_min, CEILING(1000000 * _xlpm.ppp, IF(_xlpm.ppp &gt; 1000, 10000, 1000)),
  _xlpm.country, A30,
  _xlpm.symbol, F30,
  _xlpm.pos, C30,
  _xlpm.t_sep, _xlfn.SWITCH(D30, "Space", " ", "Comma", ",", "Dot", ".", "Apostrophe", "'"),
  _xlpm.d_sep, E30,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2.000.000 lei+</v>
      </c>
    </row>
    <row r="31" spans="1:41" x14ac:dyDescent="0.45">
      <c r="A31" t="s">
        <v>81</v>
      </c>
      <c r="B31" s="1" t="s">
        <v>82</v>
      </c>
      <c r="C31" t="s">
        <v>25</v>
      </c>
      <c r="D31" t="s">
        <v>748</v>
      </c>
      <c r="E31" t="s">
        <v>750</v>
      </c>
      <c r="F31" t="s">
        <v>26</v>
      </c>
      <c r="G31" s="56">
        <v>0.52600000000000002</v>
      </c>
      <c r="H31" s="8">
        <f t="shared" si="1"/>
        <v>1</v>
      </c>
      <c r="I31" s="9" t="str">
        <f t="shared" si="0"/>
        <v>0 €</v>
      </c>
      <c r="J31" s="3" t="str" cm="1">
        <f t="array" aca="1" ref="J31" ca="1">_xlfn.LET(
    _xlpm.pos, C31,
    _xlpm.symbol, F31,
    _xlpm.ppp, H31,
    _xlpm.raw, $J$1,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1 €</v>
      </c>
      <c r="K31" s="3" t="str" cm="1">
        <f t="array" aca="1" ref="K31" ca="1">_xlfn.LET(
    _xlpm.pos, C31,
    _xlpm.symbol, F31,
    _xlpm.ppp, H31,
    _xlpm.raw, $K$1,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3 €</v>
      </c>
      <c r="L31" s="3" t="str" cm="1">
        <f t="array" aca="1" ref="L31" ca="1">_xlfn.LET(
    _xlpm.pos, C31,
    _xlpm.symbol, F31,
    _xlpm.ppp, H31,
    _xlpm.raw, $L$1,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5 €</v>
      </c>
      <c r="M31" s="28" t="str" cm="1">
        <f t="array" aca="1" ref="M31" ca="1">_xlfn.LET(
    _xlpm.pos, C31,
    _xlpm.symbol, F31,
    _xlpm.ppp, H31,
    _xlpm.raw, $M$1,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7,5 €</v>
      </c>
      <c r="N31" s="3" t="str" cm="1">
        <f t="array" aca="1" ref="N31" ca="1">_xlfn.LET(
    _xlpm.pos, C31,
    _xlpm.symbol, F31,
    _xlpm.ppp, H31,
    _xlpm.raw, $N$1,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10 €</v>
      </c>
      <c r="O31" s="3" t="str" cm="1">
        <f t="array" aca="1" ref="O31" ca="1">_xlfn.LET(
    _xlpm.pos, C31,
    _xlpm.symbol, F31,
    _xlpm.ppp, H31,
    _xlpm.raw, $O$1,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12,5 €</v>
      </c>
      <c r="P31" s="3" t="str" cm="1">
        <f t="array" aca="1" ref="P31" ca="1">_xlfn.LET(
    _xlpm.pos, C31,
    _xlpm.symbol, F31,
    _xlpm.ppp, H31,
    _xlpm.raw, $P$1,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15 €</v>
      </c>
      <c r="Q31" s="28" t="str" cm="1">
        <f t="array" aca="1" ref="Q31" ca="1">_xlfn.LET(
    _xlpm.pos, C31,
    _xlpm.symbol, F31,
    _xlpm.ppp, H31,
    _xlpm.raw, $Q$1,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17,5 €</v>
      </c>
      <c r="R31" s="3" t="str" cm="1">
        <f t="array" aca="1" ref="R31" ca="1">_xlfn.LET(
    _xlpm.pos, C31,
    _xlpm.symbol, F31,
    _xlpm.ppp, H31,
    _xlpm.raw, $R$1,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25 €</v>
      </c>
      <c r="S31" s="3" t="str" cm="1">
        <f t="array" aca="1" ref="S31" ca="1">_xlfn.LET(
    _xlpm.pos, C31,
    _xlpm.symbol, F31,
    _xlpm.ppp, H31,
    _xlpm.raw, $S$1,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30 €</v>
      </c>
      <c r="T31" s="3" t="str" cm="1">
        <f t="array" aca="1" ref="T31" ca="1">_xlfn.LET(
    _xlpm.pos, C31,
    _xlpm.symbol, F31,
    _xlpm.ppp, H31,
    _xlpm.raw, $T$1,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100 €</v>
      </c>
      <c r="U31" s="3" t="str" cm="1">
        <f t="array" aca="1" ref="U31" ca="1">_xlfn.LET(
    _xlpm.pos, C31,
    _xlpm.symbol, F31,
    _xlpm.ppp, H31,
    _xlpm.raw, $U$1,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200 €</v>
      </c>
      <c r="V31" s="3" t="str" cm="1">
        <f t="array" aca="1" ref="V31" ca="1">_xlfn.LET(
_xlpm.pos,C31,
_xlpm.symbol,F31,
_xlpm.ppp,H31,
_xlpm.raw,$V$1,
_xlpm.value,_xlpm.raw*_xlpm.ppp,
_xlpm.country,A31,
_xlpm.use_indian_format,OR(_xlpm.country="India",_xlpm.country="Pakistan"),
_xlpm.t_sep,_xlfn.SWITCH(D31,"Space"," ","Comma",",","Dot",".","Apostrophe","'"),
_xlpm.d_sep,E31,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300 €</v>
      </c>
      <c r="W31" s="3" t="str" cm="1">
        <f t="array" aca="1" ref="W31" ca="1">_xlfn.LET(
    _xlpm.pos, C31,
    _xlpm.symbol, F31,
    _xlpm.ppp, H31,
    _xlpm.raw, $W$1,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400 €</v>
      </c>
      <c r="X31" s="3" t="str" cm="1">
        <f t="array" aca="1" ref="X31" ca="1">_xlfn.LET(
    _xlpm.pos, C31,
    _xlpm.symbol, F31,
    _xlpm.ppp, H31,
    _xlpm.raw, $X$1,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600 €</v>
      </c>
      <c r="Y31" s="3" t="str" cm="1">
        <f t="array" aca="1" ref="Y31" ca="1">_xlfn.LET(
    _xlpm.pos, C31,
    _xlpm.symbol, F31,
    _xlpm.ppp, H31,
    _xlpm.raw, $Y$1,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700 €</v>
      </c>
      <c r="Z31" s="3" t="str" cm="1">
        <f t="array" aca="1" ref="Z31" ca="1">_xlfn.LET(
    _xlpm.pos, C31,
    _xlpm.symbol, F31,
    _xlpm.ppp, H31,
    _xlpm.raw, $Z$1,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800 €</v>
      </c>
      <c r="AA31" s="3" t="str" cm="1">
        <f t="array" aca="1" ref="AA31" ca="1">_xlfn.LET(
    _xlpm.pos, C31,
    _xlpm.symbol, F31,
    _xlpm.ppp, H31,
    _xlpm.raw, $AA$1,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900 €</v>
      </c>
      <c r="AB31" s="3" t="str" cm="1">
        <f t="array" aca="1" ref="AB31" ca="1">_xlfn.LET(
    _xlpm.pos, C31,
    _xlpm.symbol, F31,
    _xlpm.ppp, H31,
    _xlpm.raw, $AB$1,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1 000 €</v>
      </c>
      <c r="AC31" s="3" t="str" cm="1">
        <f t="array" aca="1" ref="AC31" ca="1">_xlfn.LET(
    _xlpm.pos, C31,
    _xlpm.symbol, F31,
    _xlpm.ppp, H31,
    _xlpm.raw, $AC$1,
    _xlpm.value, _xlpm.raw * _xlpm.ppp,
    _xlpm.country, A31,
    _xlpm.use_indian_format, OR(_xlpm.country="India", _xlpm.country="Pakistan"),
    _xlpm.t_sep, _xlfn.SWITCH(D31, "Space", " ", "Comma", ",", "Dot", ".", "Apostrophe", "'"),
    _xlpm.d_sep, E31,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1 100 €</v>
      </c>
      <c r="AD31" s="3" t="str" cm="1">
        <f t="array" aca="1" ref="AD31" ca="1">_xlfn.LET(
  _xlpm.ppp, H31,
  _xlpm.raw_min, 0,
  _xlpm.raw_max, CEILING(H31 * 999 + 1, IF(H31 &gt; 1000, 10000, 1000)) - 1,
  _xlpm.country, A31,
  _xlpm.symbol, F31,
  _xlpm.pos, C31,
  _xlpm.t_sep, _xlfn.SWITCH(D31, "Space", " ", "Comma", ",", "Dot", ".", "Apostrophe", "'"),
  _xlpm.d_sep, E31,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- 999 €</v>
      </c>
      <c r="AE31" s="3" t="str" cm="1">
        <f t="array" aca="1" ref="AE31" ca="1">_xlfn.LET(
  _xlpm.ppp, H31,
  _xlpm.raw_min, CEILING(1000 * _xlpm.ppp, IF(_xlpm.ppp &gt; 1000, 10000, 1000)),
  _xlpm.raw_max, CEILING(4999 * _xlpm.ppp + 1, IF(_xlpm.ppp &gt; 1000, 10000, 1000)) - 1,
  _xlpm.country, A31,
  _xlpm.symbol, F31,
  _xlpm.pos, C31,
  _xlpm.t_sep, _xlfn.SWITCH(D31, "Space", " ", "Comma", ",", "Dot", ".", "Apostrophe", "'"),
  _xlpm.d_sep, E31,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1 000 € - 4 999 €</v>
      </c>
      <c r="AF31" s="3" t="str" cm="1">
        <f t="array" aca="1" ref="AF31" ca="1">_xlfn.LET(
  _xlpm.ppp, H31,
  _xlpm.raw_min, CEILING(5000 * _xlpm.ppp, IF(_xlpm.ppp &gt; 1000, 10000, 1000)),
  _xlpm.raw_max, CEILING(14999 * _xlpm.ppp + 1, IF(_xlpm.ppp &gt; 1000, 10000, 1000)) - 1,
  _xlpm.country, A31,
  _xlpm.symbol, F31,
  _xlpm.pos, C31,
  _xlpm.t_sep, _xlfn.SWITCH(D31, "Space", " ", "Comma", ",", "Dot", ".", "Apostrophe", "'"),
  _xlpm.d_sep, E31,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5 000 € - 14 999 €</v>
      </c>
      <c r="AG31" s="3" t="str" cm="1">
        <f t="array" aca="1" ref="AG31" ca="1">_xlfn.LET(
  _xlpm.ppp, H31,
  _xlpm.raw_min, CEILING(15000 * _xlpm.ppp, IF(_xlpm.ppp &gt; 1000, 10000, 1000)),
  _xlpm.raw_max, CEILING(24999 * _xlpm.ppp + 1, IF(_xlpm.ppp &gt; 1000, 10000, 1000)) - 1,
  _xlpm.country, A31,
  _xlpm.symbol, F31,
  _xlpm.pos, C31,
  _xlpm.t_sep, _xlfn.SWITCH(D31, "Space", " ", "Comma", ",", "Dot", ".", "Apostrophe", "'"),
  _xlpm.d_sep, E31,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15 000 € - 24 999 €</v>
      </c>
      <c r="AH31" s="3" t="str" cm="1">
        <f t="array" aca="1" ref="AH31" ca="1">_xlfn.LET(
  _xlpm.ppp, H31,
  _xlpm.raw_min, CEILING(25000 * _xlpm.ppp, IF(_xlpm.ppp &gt; 1000, 10000, 1000)),
  _xlpm.raw_max, CEILING(34999 * _xlpm.ppp + 1, IF(_xlpm.ppp &gt; 1000, 10000, 1000)) - 1,
  _xlpm.country, A31,
  _xlpm.symbol, F31,
  _xlpm.pos, C31,
  _xlpm.t_sep, _xlfn.SWITCH(D31, "Space", " ", "Comma", ",", "Dot", ".", "Apostrophe", "'"),
  _xlpm.d_sep, E31,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25 000 € - 34 999 €</v>
      </c>
      <c r="AI31" s="3" t="str" cm="1">
        <f t="array" aca="1" ref="AI31" ca="1">_xlfn.LET(
  _xlpm.ppp, H31,
  _xlpm.raw_min, CEILING(35000 * _xlpm.ppp, IF(_xlpm.ppp &gt; 1000, 10000, 1000)),
  _xlpm.raw_max, CEILING(49999 * _xlpm.ppp + 1, IF(_xlpm.ppp &gt; 1000, 10000, 1000)) - 1,
  _xlpm.country, A31,
  _xlpm.symbol, F31,
  _xlpm.pos, C31,
  _xlpm.t_sep, _xlfn.SWITCH(D31, "Space", " ", "Comma", ",", "Dot", ".", "Apostrophe", "'"),
  _xlpm.d_sep, E31,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35 000 € - 49 999 €</v>
      </c>
      <c r="AJ31" s="3" t="str" cm="1">
        <f t="array" aca="1" ref="AJ31" ca="1">_xlfn.LET(
  _xlpm.ppp, H31,
  _xlpm.raw_min, CEILING(50000 * _xlpm.ppp, IF(_xlpm.ppp &gt; 1000, 10000, 1000)),
  _xlpm.raw_max, CEILING(74999 * _xlpm.ppp + 1, IF(_xlpm.ppp &gt; 1000, 10000, 1000)) - 1,
  _xlpm.country, A31,
  _xlpm.symbol, F31,
  _xlpm.pos, C31,
  _xlpm.t_sep, _xlfn.SWITCH(D31, "Space", " ", "Comma", ",", "Dot", ".", "Apostrophe", "'"),
  _xlpm.d_sep, E31,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50 000 € - 74 999 €</v>
      </c>
      <c r="AK31" s="3" t="str" cm="1">
        <f t="array" aca="1" ref="AK31" ca="1">_xlfn.LET(
  _xlpm.ppp, H31,
  _xlpm.raw_min, CEILING(75000 * _xlpm.ppp, IF(_xlpm.ppp &gt; 1000, 10000, 1000)),
  _xlpm.raw_max, CEILING(99999 * _xlpm.ppp + 1, IF(_xlpm.ppp &gt; 1000, 10000, 1000)) - 1,
  _xlpm.country, A31,
  _xlpm.symbol, F31,
  _xlpm.pos, C31,
  _xlpm.t_sep, _xlfn.SWITCH(D31, "Space", " ", "Comma", ",", "Dot", ".", "Apostrophe", "'"),
  _xlpm.d_sep, E31,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75 000 € - 99 999 €</v>
      </c>
      <c r="AL31" s="3" t="str" cm="1">
        <f t="array" aca="1" ref="AL31" ca="1">_xlfn.LET(
  _xlpm.ppp, H31,
  _xlpm.raw_min, CEILING(100000 * _xlpm.ppp, IF(_xlpm.ppp &gt; 1000, 10000, 1000)),
  _xlpm.raw_max, CEILING(149999 * _xlpm.ppp + 1, IF(_xlpm.ppp &gt; 1000, 10000, 1000)) - 1,
  _xlpm.country, A31,
  _xlpm.symbol, F31,
  _xlpm.pos, C31,
  _xlpm.t_sep, _xlfn.SWITCH(D31, "Space", " ", "Comma", ",", "Dot", ".", "Apostrophe", "'"),
  _xlpm.d_sep, E31,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100 000 € - 149 999 €</v>
      </c>
      <c r="AM31" s="3" t="str" cm="1">
        <f t="array" aca="1" ref="AM31" ca="1">_xlfn.LET(
  _xlpm.ppp, H31,
  _xlpm.raw_min, CEILING(150000 * _xlpm.ppp, IF(_xlpm.ppp &gt; 1000, 10000, 1000)),
  _xlpm.raw_max, CEILING(199999 * _xlpm.ppp + 1, IF(_xlpm.ppp &gt; 1000, 10000, 1000)) - 1,
  _xlpm.country, A31,
  _xlpm.symbol, F31,
  _xlpm.pos, C31,
  _xlpm.t_sep, _xlfn.SWITCH(D31, "Space", " ", "Comma", ",", "Dot", ".", "Apostrophe", "'"),
  _xlpm.d_sep, E31,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150 000 € - 199 999 €</v>
      </c>
      <c r="AN31" s="3" t="str" cm="1">
        <f t="array" aca="1" ref="AN31" ca="1">_xlfn.LET(
  _xlpm.ppp, H31,
  _xlpm.raw_min, CEILING(200000 * _xlpm.ppp, IF(_xlpm.ppp &gt; 1000, 10000, 1000)),
  _xlpm.raw_max, CEILING(999999 * _xlpm.ppp + 1, IF(_xlpm.ppp &gt; 1000, 10000, 1000)) - 1,
  _xlpm.country, A31,
  _xlpm.symbol, F31,
  _xlpm.pos, C31,
  _xlpm.t_sep, _xlfn.SWITCH(D31, "Space", " ", "Comma", ",", "Dot", ".", "Apostrophe", "'"),
  _xlpm.d_sep, E31,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200 000 € - 999 999 €</v>
      </c>
      <c r="AO31" s="3" t="str" cm="1">
        <f t="array" aca="1" ref="AO31" ca="1">_xlfn.LET(
  _xlpm.ppp, H31,
  _xlpm.raw_min, CEILING(1000000 * _xlpm.ppp, IF(_xlpm.ppp &gt; 1000, 10000, 1000)),
  _xlpm.country, A31,
  _xlpm.symbol, F31,
  _xlpm.pos, C31,
  _xlpm.t_sep, _xlfn.SWITCH(D31, "Space", " ", "Comma", ",", "Dot", ".", "Apostrophe", "'"),
  _xlpm.d_sep, E31,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1 000 000 €+</v>
      </c>
    </row>
    <row r="32" spans="1:41" x14ac:dyDescent="0.45">
      <c r="A32" t="s">
        <v>83</v>
      </c>
      <c r="B32" s="1" t="s">
        <v>84</v>
      </c>
      <c r="C32" t="s">
        <v>18</v>
      </c>
      <c r="D32" t="s">
        <v>748</v>
      </c>
      <c r="E32" t="s">
        <v>750</v>
      </c>
      <c r="F32" t="s">
        <v>85</v>
      </c>
      <c r="G32" s="56">
        <v>7.415</v>
      </c>
      <c r="H32" s="8">
        <v>10</v>
      </c>
      <c r="I32" s="9" t="str">
        <f t="shared" si="0"/>
        <v>R0</v>
      </c>
      <c r="J32" s="3" t="str" cm="1">
        <f t="array" aca="1" ref="J32" ca="1">_xlfn.LET(
    _xlpm.pos, C32,
    _xlpm.symbol, F32,
    _xlpm.ppp, H32,
    _xlpm.raw, $J$1,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R10</v>
      </c>
      <c r="K32" s="3" t="str" cm="1">
        <f t="array" aca="1" ref="K32" ca="1">_xlfn.LET(
    _xlpm.pos, C32,
    _xlpm.symbol, F32,
    _xlpm.ppp, H32,
    _xlpm.raw, $K$1,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R30</v>
      </c>
      <c r="L32" s="3" t="str" cm="1">
        <f t="array" aca="1" ref="L32" ca="1">_xlfn.LET(
    _xlpm.pos, C32,
    _xlpm.symbol, F32,
    _xlpm.ppp, H32,
    _xlpm.raw, $L$1,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R50</v>
      </c>
      <c r="M32" s="28" t="str" cm="1">
        <f t="array" aca="1" ref="M32" ca="1">_xlfn.LET(
    _xlpm.pos, C32,
    _xlpm.symbol, F32,
    _xlpm.ppp, H32,
    _xlpm.raw, $M$1,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R75</v>
      </c>
      <c r="N32" s="3" t="str" cm="1">
        <f t="array" aca="1" ref="N32" ca="1">_xlfn.LET(
    _xlpm.pos, C32,
    _xlpm.symbol, F32,
    _xlpm.ppp, H32,
    _xlpm.raw, $N$1,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R100</v>
      </c>
      <c r="O32" s="3" t="str" cm="1">
        <f t="array" aca="1" ref="O32" ca="1">_xlfn.LET(
    _xlpm.pos, C32,
    _xlpm.symbol, F32,
    _xlpm.ppp, H32,
    _xlpm.raw, $O$1,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R125</v>
      </c>
      <c r="P32" s="3" t="str" cm="1">
        <f t="array" aca="1" ref="P32" ca="1">_xlfn.LET(
    _xlpm.pos, C32,
    _xlpm.symbol, F32,
    _xlpm.ppp, H32,
    _xlpm.raw, $P$1,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R150</v>
      </c>
      <c r="Q32" s="28" t="str" cm="1">
        <f t="array" aca="1" ref="Q32" ca="1">_xlfn.LET(
    _xlpm.pos, C32,
    _xlpm.symbol, F32,
    _xlpm.ppp, H32,
    _xlpm.raw, $Q$1,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R175</v>
      </c>
      <c r="R32" s="3" t="str" cm="1">
        <f t="array" aca="1" ref="R32" ca="1">_xlfn.LET(
    _xlpm.pos, C32,
    _xlpm.symbol, F32,
    _xlpm.ppp, H32,
    _xlpm.raw, $R$1,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R250</v>
      </c>
      <c r="S32" s="3" t="str" cm="1">
        <f t="array" aca="1" ref="S32" ca="1">_xlfn.LET(
    _xlpm.pos, C32,
    _xlpm.symbol, F32,
    _xlpm.ppp, H32,
    _xlpm.raw, $S$1,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R300</v>
      </c>
      <c r="T32" s="3" t="str" cm="1">
        <f t="array" aca="1" ref="T32" ca="1">_xlfn.LET(
    _xlpm.pos, C32,
    _xlpm.symbol, F32,
    _xlpm.ppp, H32,
    _xlpm.raw, $T$1,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R1 000</v>
      </c>
      <c r="U32" s="3" t="str" cm="1">
        <f t="array" aca="1" ref="U32" ca="1">_xlfn.LET(
    _xlpm.pos, C32,
    _xlpm.symbol, F32,
    _xlpm.ppp, H32,
    _xlpm.raw, $U$1,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R2 000</v>
      </c>
      <c r="V32" s="3" t="str" cm="1">
        <f t="array" aca="1" ref="V32" ca="1">_xlfn.LET(
_xlpm.pos,C32,
_xlpm.symbol,F32,
_xlpm.ppp,H32,
_xlpm.raw,$V$1,
_xlpm.value,_xlpm.raw*_xlpm.ppp,
_xlpm.country,A32,
_xlpm.use_indian_format,OR(_xlpm.country="India",_xlpm.country="Pakistan"),
_xlpm.t_sep,_xlfn.SWITCH(D32,"Space"," ","Comma",",","Dot",".","Apostrophe","'"),
_xlpm.d_sep,E32,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R3 000</v>
      </c>
      <c r="W32" s="3" t="str" cm="1">
        <f t="array" aca="1" ref="W32" ca="1">_xlfn.LET(
    _xlpm.pos, C32,
    _xlpm.symbol, F32,
    _xlpm.ppp, H32,
    _xlpm.raw, $W$1,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R4 000</v>
      </c>
      <c r="X32" s="3" t="str" cm="1">
        <f t="array" aca="1" ref="X32" ca="1">_xlfn.LET(
    _xlpm.pos, C32,
    _xlpm.symbol, F32,
    _xlpm.ppp, H32,
    _xlpm.raw, $X$1,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R6 000</v>
      </c>
      <c r="Y32" s="3" t="str" cm="1">
        <f t="array" aca="1" ref="Y32" ca="1">_xlfn.LET(
    _xlpm.pos, C32,
    _xlpm.symbol, F32,
    _xlpm.ppp, H32,
    _xlpm.raw, $Y$1,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R7 000</v>
      </c>
      <c r="Z32" s="3" t="str" cm="1">
        <f t="array" aca="1" ref="Z32" ca="1">_xlfn.LET(
    _xlpm.pos, C32,
    _xlpm.symbol, F32,
    _xlpm.ppp, H32,
    _xlpm.raw, $Z$1,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R8 000</v>
      </c>
      <c r="AA32" s="3" t="str" cm="1">
        <f t="array" aca="1" ref="AA32" ca="1">_xlfn.LET(
    _xlpm.pos, C32,
    _xlpm.symbol, F32,
    _xlpm.ppp, H32,
    _xlpm.raw, $AA$1,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R9 000</v>
      </c>
      <c r="AB32" s="3" t="str" cm="1">
        <f t="array" aca="1" ref="AB32" ca="1">_xlfn.LET(
    _xlpm.pos, C32,
    _xlpm.symbol, F32,
    _xlpm.ppp, H32,
    _xlpm.raw, $AB$1,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R10 000</v>
      </c>
      <c r="AC32" s="3" t="str" cm="1">
        <f t="array" aca="1" ref="AC32" ca="1">_xlfn.LET(
    _xlpm.pos, C32,
    _xlpm.symbol, F32,
    _xlpm.ppp, H32,
    _xlpm.raw, $AC$1,
    _xlpm.value, _xlpm.raw * _xlpm.ppp,
    _xlpm.country, A32,
    _xlpm.use_indian_format, OR(_xlpm.country="India", _xlpm.country="Pakistan"),
    _xlpm.t_sep, _xlfn.SWITCH(D32, "Space", " ", "Comma", ",", "Dot", ".", "Apostrophe", "'"),
    _xlpm.d_sep, E32,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R11 000</v>
      </c>
      <c r="AD32" s="3" t="str" cm="1">
        <f t="array" aca="1" ref="AD32" ca="1">_xlfn.LET(
  _xlpm.ppp, H32,
  _xlpm.raw_min, 0,
  _xlpm.raw_max, CEILING(H32 * 999 + 1, IF(H32 &gt; 1000, 10000, 1000)) - 1,
  _xlpm.country, A32,
  _xlpm.symbol, F32,
  _xlpm.pos, C32,
  _xlpm.t_sep, _xlfn.SWITCH(D32, "Space", " ", "Comma", ",", "Dot", ".", "Apostrophe", "'"),
  _xlpm.d_sep, E32,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R0 - R9 999</v>
      </c>
      <c r="AE32" s="3" t="str" cm="1">
        <f t="array" aca="1" ref="AE32" ca="1">_xlfn.LET(
  _xlpm.ppp, H32,
  _xlpm.raw_min, CEILING(1000 * _xlpm.ppp, IF(_xlpm.ppp &gt; 1000, 10000, 1000)),
  _xlpm.raw_max, CEILING(4999 * _xlpm.ppp + 1, IF(_xlpm.ppp &gt; 1000, 10000, 1000)) - 1,
  _xlpm.country, A32,
  _xlpm.symbol, F32,
  _xlpm.pos, C32,
  _xlpm.t_sep, _xlfn.SWITCH(D32, "Space", " ", "Comma", ",", "Dot", ".", "Apostrophe", "'"),
  _xlpm.d_sep, E32,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R10 000 - R49 999</v>
      </c>
      <c r="AF32" s="3" t="str" cm="1">
        <f t="array" aca="1" ref="AF32" ca="1">_xlfn.LET(
  _xlpm.ppp, H32,
  _xlpm.raw_min, CEILING(5000 * _xlpm.ppp, IF(_xlpm.ppp &gt; 1000, 10000, 1000)),
  _xlpm.raw_max, CEILING(14999 * _xlpm.ppp + 1, IF(_xlpm.ppp &gt; 1000, 10000, 1000)) - 1,
  _xlpm.country, A32,
  _xlpm.symbol, F32,
  _xlpm.pos, C32,
  _xlpm.t_sep, _xlfn.SWITCH(D32, "Space", " ", "Comma", ",", "Dot", ".", "Apostrophe", "'"),
  _xlpm.d_sep, E32,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R50 000 - R149 999</v>
      </c>
      <c r="AG32" s="3" t="str" cm="1">
        <f t="array" aca="1" ref="AG32" ca="1">_xlfn.LET(
  _xlpm.ppp, H32,
  _xlpm.raw_min, CEILING(15000 * _xlpm.ppp, IF(_xlpm.ppp &gt; 1000, 10000, 1000)),
  _xlpm.raw_max, CEILING(24999 * _xlpm.ppp + 1, IF(_xlpm.ppp &gt; 1000, 10000, 1000)) - 1,
  _xlpm.country, A32,
  _xlpm.symbol, F32,
  _xlpm.pos, C32,
  _xlpm.t_sep, _xlfn.SWITCH(D32, "Space", " ", "Comma", ",", "Dot", ".", "Apostrophe", "'"),
  _xlpm.d_sep, E32,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R150 000 - R249 999</v>
      </c>
      <c r="AH32" s="3" t="str" cm="1">
        <f t="array" aca="1" ref="AH32" ca="1">_xlfn.LET(
  _xlpm.ppp, H32,
  _xlpm.raw_min, CEILING(25000 * _xlpm.ppp, IF(_xlpm.ppp &gt; 1000, 10000, 1000)),
  _xlpm.raw_max, CEILING(34999 * _xlpm.ppp + 1, IF(_xlpm.ppp &gt; 1000, 10000, 1000)) - 1,
  _xlpm.country, A32,
  _xlpm.symbol, F32,
  _xlpm.pos, C32,
  _xlpm.t_sep, _xlfn.SWITCH(D32, "Space", " ", "Comma", ",", "Dot", ".", "Apostrophe", "'"),
  _xlpm.d_sep, E32,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R250 000 - R349 999</v>
      </c>
      <c r="AI32" s="3" t="str" cm="1">
        <f t="array" aca="1" ref="AI32" ca="1">_xlfn.LET(
  _xlpm.ppp, H32,
  _xlpm.raw_min, CEILING(35000 * _xlpm.ppp, IF(_xlpm.ppp &gt; 1000, 10000, 1000)),
  _xlpm.raw_max, CEILING(49999 * _xlpm.ppp + 1, IF(_xlpm.ppp &gt; 1000, 10000, 1000)) - 1,
  _xlpm.country, A32,
  _xlpm.symbol, F32,
  _xlpm.pos, C32,
  _xlpm.t_sep, _xlfn.SWITCH(D32, "Space", " ", "Comma", ",", "Dot", ".", "Apostrophe", "'"),
  _xlpm.d_sep, E32,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R350 000 - R499 999</v>
      </c>
      <c r="AJ32" s="3" t="str" cm="1">
        <f t="array" aca="1" ref="AJ32" ca="1">_xlfn.LET(
  _xlpm.ppp, H32,
  _xlpm.raw_min, CEILING(50000 * _xlpm.ppp, IF(_xlpm.ppp &gt; 1000, 10000, 1000)),
  _xlpm.raw_max, CEILING(74999 * _xlpm.ppp + 1, IF(_xlpm.ppp &gt; 1000, 10000, 1000)) - 1,
  _xlpm.country, A32,
  _xlpm.symbol, F32,
  _xlpm.pos, C32,
  _xlpm.t_sep, _xlfn.SWITCH(D32, "Space", " ", "Comma", ",", "Dot", ".", "Apostrophe", "'"),
  _xlpm.d_sep, E32,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R500 000 - R749 999</v>
      </c>
      <c r="AK32" s="3" t="str" cm="1">
        <f t="array" aca="1" ref="AK32" ca="1">_xlfn.LET(
  _xlpm.ppp, H32,
  _xlpm.raw_min, CEILING(75000 * _xlpm.ppp, IF(_xlpm.ppp &gt; 1000, 10000, 1000)),
  _xlpm.raw_max, CEILING(99999 * _xlpm.ppp + 1, IF(_xlpm.ppp &gt; 1000, 10000, 1000)) - 1,
  _xlpm.country, A32,
  _xlpm.symbol, F32,
  _xlpm.pos, C32,
  _xlpm.t_sep, _xlfn.SWITCH(D32, "Space", " ", "Comma", ",", "Dot", ".", "Apostrophe", "'"),
  _xlpm.d_sep, E32,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R750 000 - R999 999</v>
      </c>
      <c r="AL32" s="3" t="str" cm="1">
        <f t="array" aca="1" ref="AL32" ca="1">_xlfn.LET(
  _xlpm.ppp, H32,
  _xlpm.raw_min, CEILING(100000 * _xlpm.ppp, IF(_xlpm.ppp &gt; 1000, 10000, 1000)),
  _xlpm.raw_max, CEILING(149999 * _xlpm.ppp + 1, IF(_xlpm.ppp &gt; 1000, 10000, 1000)) - 1,
  _xlpm.country, A32,
  _xlpm.symbol, F32,
  _xlpm.pos, C32,
  _xlpm.t_sep, _xlfn.SWITCH(D32, "Space", " ", "Comma", ",", "Dot", ".", "Apostrophe", "'"),
  _xlpm.d_sep, E32,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R1 000 000 - R1 499 999</v>
      </c>
      <c r="AM32" s="3" t="str" cm="1">
        <f t="array" aca="1" ref="AM32" ca="1">_xlfn.LET(
  _xlpm.ppp, H32,
  _xlpm.raw_min, CEILING(150000 * _xlpm.ppp, IF(_xlpm.ppp &gt; 1000, 10000, 1000)),
  _xlpm.raw_max, CEILING(199999 * _xlpm.ppp + 1, IF(_xlpm.ppp &gt; 1000, 10000, 1000)) - 1,
  _xlpm.country, A32,
  _xlpm.symbol, F32,
  _xlpm.pos, C32,
  _xlpm.t_sep, _xlfn.SWITCH(D32, "Space", " ", "Comma", ",", "Dot", ".", "Apostrophe", "'"),
  _xlpm.d_sep, E32,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R1 500 000 - R1 999 999</v>
      </c>
      <c r="AN32" s="3" t="str" cm="1">
        <f t="array" aca="1" ref="AN32" ca="1">_xlfn.LET(
  _xlpm.ppp, H32,
  _xlpm.raw_min, CEILING(200000 * _xlpm.ppp, IF(_xlpm.ppp &gt; 1000, 10000, 1000)),
  _xlpm.raw_max, CEILING(999999 * _xlpm.ppp + 1, IF(_xlpm.ppp &gt; 1000, 10000, 1000)) - 1,
  _xlpm.country, A32,
  _xlpm.symbol, F32,
  _xlpm.pos, C32,
  _xlpm.t_sep, _xlfn.SWITCH(D32, "Space", " ", "Comma", ",", "Dot", ".", "Apostrophe", "'"),
  _xlpm.d_sep, E32,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R2 000 000 - R9 999 999</v>
      </c>
      <c r="AO32" s="3" t="str" cm="1">
        <f t="array" aca="1" ref="AO32" ca="1">_xlfn.LET(
  _xlpm.ppp, H32,
  _xlpm.raw_min, CEILING(1000000 * _xlpm.ppp, IF(_xlpm.ppp &gt; 1000, 10000, 1000)),
  _xlpm.country, A32,
  _xlpm.symbol, F32,
  _xlpm.pos, C32,
  _xlpm.t_sep, _xlfn.SWITCH(D32, "Space", " ", "Comma", ",", "Dot", ".", "Apostrophe", "'"),
  _xlpm.d_sep, E32,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R10 000 000+</v>
      </c>
    </row>
    <row r="33" spans="1:41" x14ac:dyDescent="0.45">
      <c r="A33" t="s">
        <v>86</v>
      </c>
      <c r="B33" s="1" t="s">
        <v>87</v>
      </c>
      <c r="C33" t="s">
        <v>18</v>
      </c>
      <c r="D33" t="s">
        <v>746</v>
      </c>
      <c r="E33" t="s">
        <v>751</v>
      </c>
      <c r="F33" t="s">
        <v>88</v>
      </c>
      <c r="G33" s="56">
        <v>785.64099999999996</v>
      </c>
      <c r="H33" s="8">
        <v>750</v>
      </c>
      <c r="I33" s="9" t="str">
        <f t="shared" si="0"/>
        <v>₩0</v>
      </c>
      <c r="J33" s="3" t="str" cm="1">
        <f t="array" aca="1" ref="J33" ca="1">_xlfn.LET(
    _xlpm.pos, C33,
    _xlpm.symbol, F33,
    _xlpm.ppp, H33,
    _xlpm.raw, $J$1,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₩750</v>
      </c>
      <c r="K33" s="3" t="str" cm="1">
        <f t="array" aca="1" ref="K33" ca="1">_xlfn.LET(
    _xlpm.pos, C33,
    _xlpm.symbol, F33,
    _xlpm.ppp, H33,
    _xlpm.raw, $K$1,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₩2,250</v>
      </c>
      <c r="L33" s="3" t="str" cm="1">
        <f t="array" aca="1" ref="L33" ca="1">_xlfn.LET(
    _xlpm.pos, C33,
    _xlpm.symbol, F33,
    _xlpm.ppp, H33,
    _xlpm.raw, $L$1,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₩3,750</v>
      </c>
      <c r="M33" s="28" t="str" cm="1">
        <f t="array" aca="1" ref="M33" ca="1">_xlfn.LET(
    _xlpm.pos, C33,
    _xlpm.symbol, F33,
    _xlpm.ppp, H33,
    _xlpm.raw, $M$1,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₩5,625</v>
      </c>
      <c r="N33" s="3" t="str" cm="1">
        <f t="array" aca="1" ref="N33" ca="1">_xlfn.LET(
    _xlpm.pos, C33,
    _xlpm.symbol, F33,
    _xlpm.ppp, H33,
    _xlpm.raw, $N$1,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₩7,500</v>
      </c>
      <c r="O33" s="3" t="str" cm="1">
        <f t="array" aca="1" ref="O33" ca="1">_xlfn.LET(
    _xlpm.pos, C33,
    _xlpm.symbol, F33,
    _xlpm.ppp, H33,
    _xlpm.raw, $O$1,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₩9,375</v>
      </c>
      <c r="P33" s="3" t="str" cm="1">
        <f t="array" aca="1" ref="P33" ca="1">_xlfn.LET(
    _xlpm.pos, C33,
    _xlpm.symbol, F33,
    _xlpm.ppp, H33,
    _xlpm.raw, $P$1,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₩11,250</v>
      </c>
      <c r="Q33" s="28" t="str" cm="1">
        <f t="array" aca="1" ref="Q33" ca="1">_xlfn.LET(
    _xlpm.pos, C33,
    _xlpm.symbol, F33,
    _xlpm.ppp, H33,
    _xlpm.raw, $Q$1,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₩13,125</v>
      </c>
      <c r="R33" s="3" t="str" cm="1">
        <f t="array" aca="1" ref="R33" ca="1">_xlfn.LET(
    _xlpm.pos, C33,
    _xlpm.symbol, F33,
    _xlpm.ppp, H33,
    _xlpm.raw, $R$1,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₩18,750</v>
      </c>
      <c r="S33" s="3" t="str" cm="1">
        <f t="array" aca="1" ref="S33" ca="1">_xlfn.LET(
    _xlpm.pos, C33,
    _xlpm.symbol, F33,
    _xlpm.ppp, H33,
    _xlpm.raw, $S$1,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₩22,500</v>
      </c>
      <c r="T33" s="3" t="str" cm="1">
        <f t="array" aca="1" ref="T33" ca="1">_xlfn.LET(
    _xlpm.pos, C33,
    _xlpm.symbol, F33,
    _xlpm.ppp, H33,
    _xlpm.raw, $T$1,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₩75,000</v>
      </c>
      <c r="U33" s="3" t="str" cm="1">
        <f t="array" aca="1" ref="U33" ca="1">_xlfn.LET(
    _xlpm.pos, C33,
    _xlpm.symbol, F33,
    _xlpm.ppp, H33,
    _xlpm.raw, $U$1,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₩150,000</v>
      </c>
      <c r="V33" s="3" t="str" cm="1">
        <f t="array" aca="1" ref="V33" ca="1">_xlfn.LET(
_xlpm.pos,C33,
_xlpm.symbol,F33,
_xlpm.ppp,H33,
_xlpm.raw,$V$1,
_xlpm.value,_xlpm.raw*_xlpm.ppp,
_xlpm.country,A33,
_xlpm.use_indian_format,OR(_xlpm.country="India",_xlpm.country="Pakistan"),
_xlpm.t_sep,_xlfn.SWITCH(D33,"Space"," ","Comma",",","Dot",".","Apostrophe","'"),
_xlpm.d_sep,E33,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₩225,000</v>
      </c>
      <c r="W33" s="3" t="str" cm="1">
        <f t="array" aca="1" ref="W33" ca="1">_xlfn.LET(
    _xlpm.pos, C33,
    _xlpm.symbol, F33,
    _xlpm.ppp, H33,
    _xlpm.raw, $W$1,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₩300,000</v>
      </c>
      <c r="X33" s="3" t="str" cm="1">
        <f t="array" aca="1" ref="X33" ca="1">_xlfn.LET(
    _xlpm.pos, C33,
    _xlpm.symbol, F33,
    _xlpm.ppp, H33,
    _xlpm.raw, $X$1,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₩450,000</v>
      </c>
      <c r="Y33" s="3" t="str" cm="1">
        <f t="array" aca="1" ref="Y33" ca="1">_xlfn.LET(
    _xlpm.pos, C33,
    _xlpm.symbol, F33,
    _xlpm.ppp, H33,
    _xlpm.raw, $Y$1,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₩525,000</v>
      </c>
      <c r="Z33" s="3" t="str" cm="1">
        <f t="array" aca="1" ref="Z33" ca="1">_xlfn.LET(
    _xlpm.pos, C33,
    _xlpm.symbol, F33,
    _xlpm.ppp, H33,
    _xlpm.raw, $Z$1,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₩600,000</v>
      </c>
      <c r="AA33" s="3" t="str" cm="1">
        <f t="array" aca="1" ref="AA33" ca="1">_xlfn.LET(
    _xlpm.pos, C33,
    _xlpm.symbol, F33,
    _xlpm.ppp, H33,
    _xlpm.raw, $AA$1,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₩675,000</v>
      </c>
      <c r="AB33" s="3" t="str" cm="1">
        <f t="array" aca="1" ref="AB33" ca="1">_xlfn.LET(
    _xlpm.pos, C33,
    _xlpm.symbol, F33,
    _xlpm.ppp, H33,
    _xlpm.raw, $AB$1,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₩750,000</v>
      </c>
      <c r="AC33" s="3" t="str" cm="1">
        <f t="array" aca="1" ref="AC33" ca="1">_xlfn.LET(
    _xlpm.pos, C33,
    _xlpm.symbol, F33,
    _xlpm.ppp, H33,
    _xlpm.raw, $AC$1,
    _xlpm.value, _xlpm.raw * _xlpm.ppp,
    _xlpm.country, A33,
    _xlpm.use_indian_format, OR(_xlpm.country="India", _xlpm.country="Pakistan"),
    _xlpm.t_sep, _xlfn.SWITCH(D33, "Space", " ", "Comma", ",", "Dot", ".", "Apostrophe", "'"),
    _xlpm.d_sep, E33,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₩825,000</v>
      </c>
      <c r="AD33" s="3" t="str" cm="1">
        <f t="array" aca="1" ref="AD33" ca="1">_xlfn.LET(
  _xlpm.ppp, H33,
  _xlpm.raw_min, 0,
  _xlpm.raw_max, CEILING(H33 * 999 + 1, IF(H33 &gt; 1000, 10000, 1000)) - 1,
  _xlpm.country, A33,
  _xlpm.symbol, F33,
  _xlpm.pos, C33,
  _xlpm.t_sep, _xlfn.SWITCH(D33, "Space", " ", "Comma", ",", "Dot", ".", "Apostrophe", "'"),
  _xlpm.d_sep, E33,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₩749,999</v>
      </c>
      <c r="AE33" s="3" t="str" cm="1">
        <f t="array" aca="1" ref="AE33" ca="1">_xlfn.LET(
  _xlpm.ppp, H33,
  _xlpm.raw_min, CEILING(1000 * _xlpm.ppp, IF(_xlpm.ppp &gt; 1000, 10000, 1000)),
  _xlpm.raw_max, CEILING(4999 * _xlpm.ppp + 1, IF(_xlpm.ppp &gt; 1000, 10000, 1000)) - 1,
  _xlpm.country, A33,
  _xlpm.symbol, F33,
  _xlpm.pos, C33,
  _xlpm.t_sep, _xlfn.SWITCH(D33, "Space", " ", "Comma", ",", "Dot", ".", "Apostrophe", "'"),
  _xlpm.d_sep, E33,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₩750,000 - ₩3,749,999</v>
      </c>
      <c r="AF33" s="3" t="str" cm="1">
        <f t="array" aca="1" ref="AF33" ca="1">_xlfn.LET(
  _xlpm.ppp, H33,
  _xlpm.raw_min, CEILING(5000 * _xlpm.ppp, IF(_xlpm.ppp &gt; 1000, 10000, 1000)),
  _xlpm.raw_max, CEILING(14999 * _xlpm.ppp + 1, IF(_xlpm.ppp &gt; 1000, 10000, 1000)) - 1,
  _xlpm.country, A33,
  _xlpm.symbol, F33,
  _xlpm.pos, C33,
  _xlpm.t_sep, _xlfn.SWITCH(D33, "Space", " ", "Comma", ",", "Dot", ".", "Apostrophe", "'"),
  _xlpm.d_sep, E33,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₩3,750,000 - ₩11,249,999</v>
      </c>
      <c r="AG33" s="3" t="str" cm="1">
        <f t="array" aca="1" ref="AG33" ca="1">_xlfn.LET(
  _xlpm.ppp, H33,
  _xlpm.raw_min, CEILING(15000 * _xlpm.ppp, IF(_xlpm.ppp &gt; 1000, 10000, 1000)),
  _xlpm.raw_max, CEILING(24999 * _xlpm.ppp + 1, IF(_xlpm.ppp &gt; 1000, 10000, 1000)) - 1,
  _xlpm.country, A33,
  _xlpm.symbol, F33,
  _xlpm.pos, C33,
  _xlpm.t_sep, _xlfn.SWITCH(D33, "Space", " ", "Comma", ",", "Dot", ".", "Apostrophe", "'"),
  _xlpm.d_sep, E33,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₩11,250,000 - ₩18,749,999</v>
      </c>
      <c r="AH33" s="3" t="str" cm="1">
        <f t="array" aca="1" ref="AH33" ca="1">_xlfn.LET(
  _xlpm.ppp, H33,
  _xlpm.raw_min, CEILING(25000 * _xlpm.ppp, IF(_xlpm.ppp &gt; 1000, 10000, 1000)),
  _xlpm.raw_max, CEILING(34999 * _xlpm.ppp + 1, IF(_xlpm.ppp &gt; 1000, 10000, 1000)) - 1,
  _xlpm.country, A33,
  _xlpm.symbol, F33,
  _xlpm.pos, C33,
  _xlpm.t_sep, _xlfn.SWITCH(D33, "Space", " ", "Comma", ",", "Dot", ".", "Apostrophe", "'"),
  _xlpm.d_sep, E33,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₩18,750,000 - ₩26,249,999</v>
      </c>
      <c r="AI33" s="3" t="str" cm="1">
        <f t="array" aca="1" ref="AI33" ca="1">_xlfn.LET(
  _xlpm.ppp, H33,
  _xlpm.raw_min, CEILING(35000 * _xlpm.ppp, IF(_xlpm.ppp &gt; 1000, 10000, 1000)),
  _xlpm.raw_max, CEILING(49999 * _xlpm.ppp + 1, IF(_xlpm.ppp &gt; 1000, 10000, 1000)) - 1,
  _xlpm.country, A33,
  _xlpm.symbol, F33,
  _xlpm.pos, C33,
  _xlpm.t_sep, _xlfn.SWITCH(D33, "Space", " ", "Comma", ",", "Dot", ".", "Apostrophe", "'"),
  _xlpm.d_sep, E33,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₩26,250,000 - ₩37,499,999</v>
      </c>
      <c r="AJ33" s="3" t="str" cm="1">
        <f t="array" aca="1" ref="AJ33" ca="1">_xlfn.LET(
  _xlpm.ppp, H33,
  _xlpm.raw_min, CEILING(50000 * _xlpm.ppp, IF(_xlpm.ppp &gt; 1000, 10000, 1000)),
  _xlpm.raw_max, CEILING(74999 * _xlpm.ppp + 1, IF(_xlpm.ppp &gt; 1000, 10000, 1000)) - 1,
  _xlpm.country, A33,
  _xlpm.symbol, F33,
  _xlpm.pos, C33,
  _xlpm.t_sep, _xlfn.SWITCH(D33, "Space", " ", "Comma", ",", "Dot", ".", "Apostrophe", "'"),
  _xlpm.d_sep, E33,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₩37,500,000 - ₩56,249,999</v>
      </c>
      <c r="AK33" s="3" t="str" cm="1">
        <f t="array" aca="1" ref="AK33" ca="1">_xlfn.LET(
  _xlpm.ppp, H33,
  _xlpm.raw_min, CEILING(75000 * _xlpm.ppp, IF(_xlpm.ppp &gt; 1000, 10000, 1000)),
  _xlpm.raw_max, CEILING(99999 * _xlpm.ppp + 1, IF(_xlpm.ppp &gt; 1000, 10000, 1000)) - 1,
  _xlpm.country, A33,
  _xlpm.symbol, F33,
  _xlpm.pos, C33,
  _xlpm.t_sep, _xlfn.SWITCH(D33, "Space", " ", "Comma", ",", "Dot", ".", "Apostrophe", "'"),
  _xlpm.d_sep, E33,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₩56,250,000 - ₩74,999,999</v>
      </c>
      <c r="AL33" s="3" t="str" cm="1">
        <f t="array" aca="1" ref="AL33" ca="1">_xlfn.LET(
  _xlpm.ppp, H33,
  _xlpm.raw_min, CEILING(100000 * _xlpm.ppp, IF(_xlpm.ppp &gt; 1000, 10000, 1000)),
  _xlpm.raw_max, CEILING(149999 * _xlpm.ppp + 1, IF(_xlpm.ppp &gt; 1000, 10000, 1000)) - 1,
  _xlpm.country, A33,
  _xlpm.symbol, F33,
  _xlpm.pos, C33,
  _xlpm.t_sep, _xlfn.SWITCH(D33, "Space", " ", "Comma", ",", "Dot", ".", "Apostrophe", "'"),
  _xlpm.d_sep, E33,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₩75,000,000 - ₩112,499,999</v>
      </c>
      <c r="AM33" s="3" t="str" cm="1">
        <f t="array" aca="1" ref="AM33" ca="1">_xlfn.LET(
  _xlpm.ppp, H33,
  _xlpm.raw_min, CEILING(150000 * _xlpm.ppp, IF(_xlpm.ppp &gt; 1000, 10000, 1000)),
  _xlpm.raw_max, CEILING(199999 * _xlpm.ppp + 1, IF(_xlpm.ppp &gt; 1000, 10000, 1000)) - 1,
  _xlpm.country, A33,
  _xlpm.symbol, F33,
  _xlpm.pos, C33,
  _xlpm.t_sep, _xlfn.SWITCH(D33, "Space", " ", "Comma", ",", "Dot", ".", "Apostrophe", "'"),
  _xlpm.d_sep, E33,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₩112,500,000 - ₩149,999,999</v>
      </c>
      <c r="AN33" s="3" t="str" cm="1">
        <f t="array" aca="1" ref="AN33" ca="1">_xlfn.LET(
  _xlpm.ppp, H33,
  _xlpm.raw_min, CEILING(200000 * _xlpm.ppp, IF(_xlpm.ppp &gt; 1000, 10000, 1000)),
  _xlpm.raw_max, CEILING(999999 * _xlpm.ppp + 1, IF(_xlpm.ppp &gt; 1000, 10000, 1000)) - 1,
  _xlpm.country, A33,
  _xlpm.symbol, F33,
  _xlpm.pos, C33,
  _xlpm.t_sep, _xlfn.SWITCH(D33, "Space", " ", "Comma", ",", "Dot", ".", "Apostrophe", "'"),
  _xlpm.d_sep, E33,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₩150,000,000 - ₩749,999,999</v>
      </c>
      <c r="AO33" s="3" t="str" cm="1">
        <f t="array" aca="1" ref="AO33" ca="1">_xlfn.LET(
  _xlpm.ppp, H33,
  _xlpm.raw_min, CEILING(1000000 * _xlpm.ppp, IF(_xlpm.ppp &gt; 1000, 10000, 1000)),
  _xlpm.country, A33,
  _xlpm.symbol, F33,
  _xlpm.pos, C33,
  _xlpm.t_sep, _xlfn.SWITCH(D33, "Space", " ", "Comma", ",", "Dot", ".", "Apostrophe", "'"),
  _xlpm.d_sep, E33,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₩750,000,000+</v>
      </c>
    </row>
    <row r="34" spans="1:41" x14ac:dyDescent="0.45">
      <c r="A34" t="s">
        <v>89</v>
      </c>
      <c r="B34" s="1" t="s">
        <v>17</v>
      </c>
      <c r="C34" t="s">
        <v>25</v>
      </c>
      <c r="D34" t="s">
        <v>748</v>
      </c>
      <c r="E34" t="s">
        <v>750</v>
      </c>
      <c r="F34" t="s">
        <v>26</v>
      </c>
      <c r="G34" s="56">
        <v>0.59599999999999997</v>
      </c>
      <c r="H34" s="8">
        <f t="shared" si="1"/>
        <v>1</v>
      </c>
      <c r="I34" s="9" t="str">
        <f t="shared" si="0"/>
        <v>0 €</v>
      </c>
      <c r="J34" s="3" t="str" cm="1">
        <f t="array" aca="1" ref="J34" ca="1">_xlfn.LET(
    _xlpm.pos, C34,
    _xlpm.symbol, F34,
    _xlpm.ppp, H34,
    _xlpm.raw, $J$1,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1 €</v>
      </c>
      <c r="K34" s="3" t="str" cm="1">
        <f t="array" aca="1" ref="K34" ca="1">_xlfn.LET(
    _xlpm.pos, C34,
    _xlpm.symbol, F34,
    _xlpm.ppp, H34,
    _xlpm.raw, $K$1,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3 €</v>
      </c>
      <c r="L34" s="3" t="str" cm="1">
        <f t="array" aca="1" ref="L34" ca="1">_xlfn.LET(
    _xlpm.pos, C34,
    _xlpm.symbol, F34,
    _xlpm.ppp, H34,
    _xlpm.raw, $L$1,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5 €</v>
      </c>
      <c r="M34" s="28" t="str" cm="1">
        <f t="array" aca="1" ref="M34" ca="1">_xlfn.LET(
    _xlpm.pos, C34,
    _xlpm.symbol, F34,
    _xlpm.ppp, H34,
    _xlpm.raw, $M$1,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7,5 €</v>
      </c>
      <c r="N34" s="3" t="str" cm="1">
        <f t="array" aca="1" ref="N34" ca="1">_xlfn.LET(
    _xlpm.pos, C34,
    _xlpm.symbol, F34,
    _xlpm.ppp, H34,
    _xlpm.raw, $N$1,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10 €</v>
      </c>
      <c r="O34" s="3" t="str" cm="1">
        <f t="array" aca="1" ref="O34" ca="1">_xlfn.LET(
    _xlpm.pos, C34,
    _xlpm.symbol, F34,
    _xlpm.ppp, H34,
    _xlpm.raw, $O$1,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12,5 €</v>
      </c>
      <c r="P34" s="3" t="str" cm="1">
        <f t="array" aca="1" ref="P34" ca="1">_xlfn.LET(
    _xlpm.pos, C34,
    _xlpm.symbol, F34,
    _xlpm.ppp, H34,
    _xlpm.raw, $P$1,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15 €</v>
      </c>
      <c r="Q34" s="28" t="str" cm="1">
        <f t="array" aca="1" ref="Q34" ca="1">_xlfn.LET(
    _xlpm.pos, C34,
    _xlpm.symbol, F34,
    _xlpm.ppp, H34,
    _xlpm.raw, $Q$1,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17,5 €</v>
      </c>
      <c r="R34" s="3" t="str" cm="1">
        <f t="array" aca="1" ref="R34" ca="1">_xlfn.LET(
    _xlpm.pos, C34,
    _xlpm.symbol, F34,
    _xlpm.ppp, H34,
    _xlpm.raw, $R$1,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25 €</v>
      </c>
      <c r="S34" s="3" t="str" cm="1">
        <f t="array" aca="1" ref="S34" ca="1">_xlfn.LET(
    _xlpm.pos, C34,
    _xlpm.symbol, F34,
    _xlpm.ppp, H34,
    _xlpm.raw, $S$1,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30 €</v>
      </c>
      <c r="T34" s="3" t="str" cm="1">
        <f t="array" aca="1" ref="T34" ca="1">_xlfn.LET(
    _xlpm.pos, C34,
    _xlpm.symbol, F34,
    _xlpm.ppp, H34,
    _xlpm.raw, $T$1,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100 €</v>
      </c>
      <c r="U34" s="3" t="str" cm="1">
        <f t="array" aca="1" ref="U34" ca="1">_xlfn.LET(
    _xlpm.pos, C34,
    _xlpm.symbol, F34,
    _xlpm.ppp, H34,
    _xlpm.raw, $U$1,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200 €</v>
      </c>
      <c r="V34" s="3" t="str" cm="1">
        <f t="array" aca="1" ref="V34" ca="1">_xlfn.LET(
_xlpm.pos,C34,
_xlpm.symbol,F34,
_xlpm.ppp,H34,
_xlpm.raw,$V$1,
_xlpm.value,_xlpm.raw*_xlpm.ppp,
_xlpm.country,A34,
_xlpm.use_indian_format,OR(_xlpm.country="India",_xlpm.country="Pakistan"),
_xlpm.t_sep,_xlfn.SWITCH(D34,"Space"," ","Comma",",","Dot",".","Apostrophe","'"),
_xlpm.d_sep,E34,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300 €</v>
      </c>
      <c r="W34" s="3" t="str" cm="1">
        <f t="array" aca="1" ref="W34" ca="1">_xlfn.LET(
    _xlpm.pos, C34,
    _xlpm.symbol, F34,
    _xlpm.ppp, H34,
    _xlpm.raw, $W$1,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400 €</v>
      </c>
      <c r="X34" s="3" t="str" cm="1">
        <f t="array" aca="1" ref="X34" ca="1">_xlfn.LET(
    _xlpm.pos, C34,
    _xlpm.symbol, F34,
    _xlpm.ppp, H34,
    _xlpm.raw, $X$1,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600 €</v>
      </c>
      <c r="Y34" s="3" t="str" cm="1">
        <f t="array" aca="1" ref="Y34" ca="1">_xlfn.LET(
    _xlpm.pos, C34,
    _xlpm.symbol, F34,
    _xlpm.ppp, H34,
    _xlpm.raw, $Y$1,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700 €</v>
      </c>
      <c r="Z34" s="3" t="str" cm="1">
        <f t="array" aca="1" ref="Z34" ca="1">_xlfn.LET(
    _xlpm.pos, C34,
    _xlpm.symbol, F34,
    _xlpm.ppp, H34,
    _xlpm.raw, $Z$1,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800 €</v>
      </c>
      <c r="AA34" s="3" t="str" cm="1">
        <f t="array" aca="1" ref="AA34" ca="1">_xlfn.LET(
    _xlpm.pos, C34,
    _xlpm.symbol, F34,
    _xlpm.ppp, H34,
    _xlpm.raw, $AA$1,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900 €</v>
      </c>
      <c r="AB34" s="3" t="str" cm="1">
        <f t="array" aca="1" ref="AB34" ca="1">_xlfn.LET(
    _xlpm.pos, C34,
    _xlpm.symbol, F34,
    _xlpm.ppp, H34,
    _xlpm.raw, $AB$1,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1 000 €</v>
      </c>
      <c r="AC34" s="3" t="str" cm="1">
        <f t="array" aca="1" ref="AC34" ca="1">_xlfn.LET(
    _xlpm.pos, C34,
    _xlpm.symbol, F34,
    _xlpm.ppp, H34,
    _xlpm.raw, $AC$1,
    _xlpm.value, _xlpm.raw * _xlpm.ppp,
    _xlpm.country, A34,
    _xlpm.use_indian_format, OR(_xlpm.country="India", _xlpm.country="Pakistan"),
    _xlpm.t_sep, _xlfn.SWITCH(D34, "Space", " ", "Comma", ",", "Dot", ".", "Apostrophe", "'"),
    _xlpm.d_sep, E34,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1 100 €</v>
      </c>
      <c r="AD34" s="3" t="str" cm="1">
        <f t="array" aca="1" ref="AD34" ca="1">_xlfn.LET(
  _xlpm.ppp, H34,
  _xlpm.raw_min, 0,
  _xlpm.raw_max, CEILING(H34 * 999 + 1, IF(H34 &gt; 1000, 10000, 1000)) - 1,
  _xlpm.country, A34,
  _xlpm.symbol, F34,
  _xlpm.pos, C34,
  _xlpm.t_sep, _xlfn.SWITCH(D34, "Space", " ", "Comma", ",", "Dot", ".", "Apostrophe", "'"),
  _xlpm.d_sep, E34,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- 999 €</v>
      </c>
      <c r="AE34" s="3" t="str" cm="1">
        <f t="array" aca="1" ref="AE34" ca="1">_xlfn.LET(
  _xlpm.ppp, H34,
  _xlpm.raw_min, CEILING(1000 * _xlpm.ppp, IF(_xlpm.ppp &gt; 1000, 10000, 1000)),
  _xlpm.raw_max, CEILING(4999 * _xlpm.ppp + 1, IF(_xlpm.ppp &gt; 1000, 10000, 1000)) - 1,
  _xlpm.country, A34,
  _xlpm.symbol, F34,
  _xlpm.pos, C34,
  _xlpm.t_sep, _xlfn.SWITCH(D34, "Space", " ", "Comma", ",", "Dot", ".", "Apostrophe", "'"),
  _xlpm.d_sep, E34,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1 000 € - 4 999 €</v>
      </c>
      <c r="AF34" s="3" t="str" cm="1">
        <f t="array" aca="1" ref="AF34" ca="1">_xlfn.LET(
  _xlpm.ppp, H34,
  _xlpm.raw_min, CEILING(5000 * _xlpm.ppp, IF(_xlpm.ppp &gt; 1000, 10000, 1000)),
  _xlpm.raw_max, CEILING(14999 * _xlpm.ppp + 1, IF(_xlpm.ppp &gt; 1000, 10000, 1000)) - 1,
  _xlpm.country, A34,
  _xlpm.symbol, F34,
  _xlpm.pos, C34,
  _xlpm.t_sep, _xlfn.SWITCH(D34, "Space", " ", "Comma", ",", "Dot", ".", "Apostrophe", "'"),
  _xlpm.d_sep, E34,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5 000 € - 14 999 €</v>
      </c>
      <c r="AG34" s="3" t="str" cm="1">
        <f t="array" aca="1" ref="AG34" ca="1">_xlfn.LET(
  _xlpm.ppp, H34,
  _xlpm.raw_min, CEILING(15000 * _xlpm.ppp, IF(_xlpm.ppp &gt; 1000, 10000, 1000)),
  _xlpm.raw_max, CEILING(24999 * _xlpm.ppp + 1, IF(_xlpm.ppp &gt; 1000, 10000, 1000)) - 1,
  _xlpm.country, A34,
  _xlpm.symbol, F34,
  _xlpm.pos, C34,
  _xlpm.t_sep, _xlfn.SWITCH(D34, "Space", " ", "Comma", ",", "Dot", ".", "Apostrophe", "'"),
  _xlpm.d_sep, E34,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15 000 € - 24 999 €</v>
      </c>
      <c r="AH34" s="3" t="str" cm="1">
        <f t="array" aca="1" ref="AH34" ca="1">_xlfn.LET(
  _xlpm.ppp, H34,
  _xlpm.raw_min, CEILING(25000 * _xlpm.ppp, IF(_xlpm.ppp &gt; 1000, 10000, 1000)),
  _xlpm.raw_max, CEILING(34999 * _xlpm.ppp + 1, IF(_xlpm.ppp &gt; 1000, 10000, 1000)) - 1,
  _xlpm.country, A34,
  _xlpm.symbol, F34,
  _xlpm.pos, C34,
  _xlpm.t_sep, _xlfn.SWITCH(D34, "Space", " ", "Comma", ",", "Dot", ".", "Apostrophe", "'"),
  _xlpm.d_sep, E34,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25 000 € - 34 999 €</v>
      </c>
      <c r="AI34" s="3" t="str" cm="1">
        <f t="array" aca="1" ref="AI34" ca="1">_xlfn.LET(
  _xlpm.ppp, H34,
  _xlpm.raw_min, CEILING(35000 * _xlpm.ppp, IF(_xlpm.ppp &gt; 1000, 10000, 1000)),
  _xlpm.raw_max, CEILING(49999 * _xlpm.ppp + 1, IF(_xlpm.ppp &gt; 1000, 10000, 1000)) - 1,
  _xlpm.country, A34,
  _xlpm.symbol, F34,
  _xlpm.pos, C34,
  _xlpm.t_sep, _xlfn.SWITCH(D34, "Space", " ", "Comma", ",", "Dot", ".", "Apostrophe", "'"),
  _xlpm.d_sep, E34,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35 000 € - 49 999 €</v>
      </c>
      <c r="AJ34" s="3" t="str" cm="1">
        <f t="array" aca="1" ref="AJ34" ca="1">_xlfn.LET(
  _xlpm.ppp, H34,
  _xlpm.raw_min, CEILING(50000 * _xlpm.ppp, IF(_xlpm.ppp &gt; 1000, 10000, 1000)),
  _xlpm.raw_max, CEILING(74999 * _xlpm.ppp + 1, IF(_xlpm.ppp &gt; 1000, 10000, 1000)) - 1,
  _xlpm.country, A34,
  _xlpm.symbol, F34,
  _xlpm.pos, C34,
  _xlpm.t_sep, _xlfn.SWITCH(D34, "Space", " ", "Comma", ",", "Dot", ".", "Apostrophe", "'"),
  _xlpm.d_sep, E34,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50 000 € - 74 999 €</v>
      </c>
      <c r="AK34" s="3" t="str" cm="1">
        <f t="array" aca="1" ref="AK34" ca="1">_xlfn.LET(
  _xlpm.ppp, H34,
  _xlpm.raw_min, CEILING(75000 * _xlpm.ppp, IF(_xlpm.ppp &gt; 1000, 10000, 1000)),
  _xlpm.raw_max, CEILING(99999 * _xlpm.ppp + 1, IF(_xlpm.ppp &gt; 1000, 10000, 1000)) - 1,
  _xlpm.country, A34,
  _xlpm.symbol, F34,
  _xlpm.pos, C34,
  _xlpm.t_sep, _xlfn.SWITCH(D34, "Space", " ", "Comma", ",", "Dot", ".", "Apostrophe", "'"),
  _xlpm.d_sep, E34,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75 000 € - 99 999 €</v>
      </c>
      <c r="AL34" s="3" t="str" cm="1">
        <f t="array" aca="1" ref="AL34" ca="1">_xlfn.LET(
  _xlpm.ppp, H34,
  _xlpm.raw_min, CEILING(100000 * _xlpm.ppp, IF(_xlpm.ppp &gt; 1000, 10000, 1000)),
  _xlpm.raw_max, CEILING(149999 * _xlpm.ppp + 1, IF(_xlpm.ppp &gt; 1000, 10000, 1000)) - 1,
  _xlpm.country, A34,
  _xlpm.symbol, F34,
  _xlpm.pos, C34,
  _xlpm.t_sep, _xlfn.SWITCH(D34, "Space", " ", "Comma", ",", "Dot", ".", "Apostrophe", "'"),
  _xlpm.d_sep, E34,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100 000 € - 149 999 €</v>
      </c>
      <c r="AM34" s="3" t="str" cm="1">
        <f t="array" aca="1" ref="AM34" ca="1">_xlfn.LET(
  _xlpm.ppp, H34,
  _xlpm.raw_min, CEILING(150000 * _xlpm.ppp, IF(_xlpm.ppp &gt; 1000, 10000, 1000)),
  _xlpm.raw_max, CEILING(199999 * _xlpm.ppp + 1, IF(_xlpm.ppp &gt; 1000, 10000, 1000)) - 1,
  _xlpm.country, A34,
  _xlpm.symbol, F34,
  _xlpm.pos, C34,
  _xlpm.t_sep, _xlfn.SWITCH(D34, "Space", " ", "Comma", ",", "Dot", ".", "Apostrophe", "'"),
  _xlpm.d_sep, E34,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150 000 € - 199 999 €</v>
      </c>
      <c r="AN34" s="3" t="str" cm="1">
        <f t="array" aca="1" ref="AN34" ca="1">_xlfn.LET(
  _xlpm.ppp, H34,
  _xlpm.raw_min, CEILING(200000 * _xlpm.ppp, IF(_xlpm.ppp &gt; 1000, 10000, 1000)),
  _xlpm.raw_max, CEILING(999999 * _xlpm.ppp + 1, IF(_xlpm.ppp &gt; 1000, 10000, 1000)) - 1,
  _xlpm.country, A34,
  _xlpm.symbol, F34,
  _xlpm.pos, C34,
  _xlpm.t_sep, _xlfn.SWITCH(D34, "Space", " ", "Comma", ",", "Dot", ".", "Apostrophe", "'"),
  _xlpm.d_sep, E34,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200 000 € - 999 999 €</v>
      </c>
      <c r="AO34" s="3" t="str" cm="1">
        <f t="array" aca="1" ref="AO34" ca="1">_xlfn.LET(
  _xlpm.ppp, H34,
  _xlpm.raw_min, CEILING(1000000 * _xlpm.ppp, IF(_xlpm.ppp &gt; 1000, 10000, 1000)),
  _xlpm.country, A34,
  _xlpm.symbol, F34,
  _xlpm.pos, C34,
  _xlpm.t_sep, _xlfn.SWITCH(D34, "Space", " ", "Comma", ",", "Dot", ".", "Apostrophe", "'"),
  _xlpm.d_sep, E34,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1 000 000 €+</v>
      </c>
    </row>
    <row r="35" spans="1:41" x14ac:dyDescent="0.45">
      <c r="A35" t="s">
        <v>90</v>
      </c>
      <c r="B35" s="1" t="s">
        <v>91</v>
      </c>
      <c r="C35" t="s">
        <v>25</v>
      </c>
      <c r="D35" t="s">
        <v>748</v>
      </c>
      <c r="E35" t="s">
        <v>750</v>
      </c>
      <c r="F35" t="s">
        <v>69</v>
      </c>
      <c r="G35" s="56">
        <v>8.4309999999999992</v>
      </c>
      <c r="H35" s="8">
        <v>10</v>
      </c>
      <c r="I35" s="9" t="str">
        <f t="shared" si="0"/>
        <v>0 kr</v>
      </c>
      <c r="J35" s="3" t="str" cm="1">
        <f t="array" aca="1" ref="J35" ca="1">_xlfn.LET(
    _xlpm.pos, C35,
    _xlpm.symbol, F35,
    _xlpm.ppp, H35,
    _xlpm.raw, $J$1,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 kr</v>
      </c>
      <c r="K35" s="3" t="str" cm="1">
        <f t="array" aca="1" ref="K35" ca="1">_xlfn.LET(
    _xlpm.pos, C35,
    _xlpm.symbol, F35,
    _xlpm.ppp, H35,
    _xlpm.raw, $K$1,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30 kr</v>
      </c>
      <c r="L35" s="3" t="str" cm="1">
        <f t="array" aca="1" ref="L35" ca="1">_xlfn.LET(
    _xlpm.pos, C35,
    _xlpm.symbol, F35,
    _xlpm.ppp, H35,
    _xlpm.raw, $L$1,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50 kr</v>
      </c>
      <c r="M35" s="28" t="str" cm="1">
        <f t="array" aca="1" ref="M35" ca="1">_xlfn.LET(
    _xlpm.pos, C35,
    _xlpm.symbol, F35,
    _xlpm.ppp, H35,
    _xlpm.raw, $M$1,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 kr</v>
      </c>
      <c r="N35" s="3" t="str" cm="1">
        <f t="array" aca="1" ref="N35" ca="1">_xlfn.LET(
    _xlpm.pos, C35,
    _xlpm.symbol, F35,
    _xlpm.ppp, H35,
    _xlpm.raw, $N$1,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100 kr</v>
      </c>
      <c r="O35" s="3" t="str" cm="1">
        <f t="array" aca="1" ref="O35" ca="1">_xlfn.LET(
    _xlpm.pos, C35,
    _xlpm.symbol, F35,
    _xlpm.ppp, H35,
    _xlpm.raw, $O$1,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 kr</v>
      </c>
      <c r="P35" s="3" t="str" cm="1">
        <f t="array" aca="1" ref="P35" ca="1">_xlfn.LET(
    _xlpm.pos, C35,
    _xlpm.symbol, F35,
    _xlpm.ppp, H35,
    _xlpm.raw, $P$1,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150 kr</v>
      </c>
      <c r="Q35" s="28" t="str" cm="1">
        <f t="array" aca="1" ref="Q35" ca="1">_xlfn.LET(
    _xlpm.pos, C35,
    _xlpm.symbol, F35,
    _xlpm.ppp, H35,
    _xlpm.raw, $Q$1,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 kr</v>
      </c>
      <c r="R35" s="3" t="str" cm="1">
        <f t="array" aca="1" ref="R35" ca="1">_xlfn.LET(
    _xlpm.pos, C35,
    _xlpm.symbol, F35,
    _xlpm.ppp, H35,
    _xlpm.raw, $R$1,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250 kr</v>
      </c>
      <c r="S35" s="3" t="str" cm="1">
        <f t="array" aca="1" ref="S35" ca="1">_xlfn.LET(
    _xlpm.pos, C35,
    _xlpm.symbol, F35,
    _xlpm.ppp, H35,
    _xlpm.raw, $S$1,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300 kr</v>
      </c>
      <c r="T35" s="3" t="str" cm="1">
        <f t="array" aca="1" ref="T35" ca="1">_xlfn.LET(
    _xlpm.pos, C35,
    _xlpm.symbol, F35,
    _xlpm.ppp, H35,
    _xlpm.raw, $T$1,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1 000 kr</v>
      </c>
      <c r="U35" s="3" t="str" cm="1">
        <f t="array" aca="1" ref="U35" ca="1">_xlfn.LET(
    _xlpm.pos, C35,
    _xlpm.symbol, F35,
    _xlpm.ppp, H35,
    _xlpm.raw, $U$1,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2 000 kr</v>
      </c>
      <c r="V35" s="3" t="str" cm="1">
        <f t="array" aca="1" ref="V35" ca="1">_xlfn.LET(
_xlpm.pos,C35,
_xlpm.symbol,F35,
_xlpm.ppp,H35,
_xlpm.raw,$V$1,
_xlpm.value,_xlpm.raw*_xlpm.ppp,
_xlpm.country,A35,
_xlpm.use_indian_format,OR(_xlpm.country="India",_xlpm.country="Pakistan"),
_xlpm.t_sep,_xlfn.SWITCH(D35,"Space"," ","Comma",",","Dot",".","Apostrophe","'"),
_xlpm.d_sep,E35,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3 000 kr</v>
      </c>
      <c r="W35" s="3" t="str" cm="1">
        <f t="array" aca="1" ref="W35" ca="1">_xlfn.LET(
    _xlpm.pos, C35,
    _xlpm.symbol, F35,
    _xlpm.ppp, H35,
    _xlpm.raw, $W$1,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4 000 kr</v>
      </c>
      <c r="X35" s="3" t="str" cm="1">
        <f t="array" aca="1" ref="X35" ca="1">_xlfn.LET(
    _xlpm.pos, C35,
    _xlpm.symbol, F35,
    _xlpm.ppp, H35,
    _xlpm.raw, $X$1,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6 000 kr</v>
      </c>
      <c r="Y35" s="3" t="str" cm="1">
        <f t="array" aca="1" ref="Y35" ca="1">_xlfn.LET(
    _xlpm.pos, C35,
    _xlpm.symbol, F35,
    _xlpm.ppp, H35,
    _xlpm.raw, $Y$1,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7 000 kr</v>
      </c>
      <c r="Z35" s="3" t="str" cm="1">
        <f t="array" aca="1" ref="Z35" ca="1">_xlfn.LET(
    _xlpm.pos, C35,
    _xlpm.symbol, F35,
    _xlpm.ppp, H35,
    _xlpm.raw, $Z$1,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8 000 kr</v>
      </c>
      <c r="AA35" s="3" t="str" cm="1">
        <f t="array" aca="1" ref="AA35" ca="1">_xlfn.LET(
    _xlpm.pos, C35,
    _xlpm.symbol, F35,
    _xlpm.ppp, H35,
    _xlpm.raw, $AA$1,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9 000 kr</v>
      </c>
      <c r="AB35" s="3" t="str" cm="1">
        <f t="array" aca="1" ref="AB35" ca="1">_xlfn.LET(
    _xlpm.pos, C35,
    _xlpm.symbol, F35,
    _xlpm.ppp, H35,
    _xlpm.raw, $AB$1,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10 000 kr</v>
      </c>
      <c r="AC35" s="3" t="str" cm="1">
        <f t="array" aca="1" ref="AC35" ca="1">_xlfn.LET(
    _xlpm.pos, C35,
    _xlpm.symbol, F35,
    _xlpm.ppp, H35,
    _xlpm.raw, $AC$1,
    _xlpm.value, _xlpm.raw * _xlpm.ppp,
    _xlpm.country, A35,
    _xlpm.use_indian_format, OR(_xlpm.country="India", _xlpm.country="Pakistan"),
    _xlpm.t_sep, _xlfn.SWITCH(D35, "Space", " ", "Comma", ",", "Dot", ".", "Apostrophe", "'"),
    _xlpm.d_sep, E35,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11 000 kr</v>
      </c>
      <c r="AD35" s="3" t="str" cm="1">
        <f t="array" aca="1" ref="AD35" ca="1">_xlfn.LET(
  _xlpm.ppp, H35,
  _xlpm.raw_min, 0,
  _xlpm.raw_max, CEILING(H35 * 999 + 1, IF(H35 &gt; 1000, 10000, 1000)) - 1,
  _xlpm.country, A35,
  _xlpm.symbol, F35,
  _xlpm.pos, C35,
  _xlpm.t_sep, _xlfn.SWITCH(D35, "Space", " ", "Comma", ",", "Dot", ".", "Apostrophe", "'"),
  _xlpm.d_sep, E35,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kr - 9 999 kr</v>
      </c>
      <c r="AE35" s="3" t="str" cm="1">
        <f t="array" aca="1" ref="AE35" ca="1">_xlfn.LET(
  _xlpm.ppp, H35,
  _xlpm.raw_min, CEILING(1000 * _xlpm.ppp, IF(_xlpm.ppp &gt; 1000, 10000, 1000)),
  _xlpm.raw_max, CEILING(4999 * _xlpm.ppp + 1, IF(_xlpm.ppp &gt; 1000, 10000, 1000)) - 1,
  _xlpm.country, A35,
  _xlpm.symbol, F35,
  _xlpm.pos, C35,
  _xlpm.t_sep, _xlfn.SWITCH(D35, "Space", " ", "Comma", ",", "Dot", ".", "Apostrophe", "'"),
  _xlpm.d_sep, E35,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10 000 kr - 49 999 kr</v>
      </c>
      <c r="AF35" s="3" t="str" cm="1">
        <f t="array" aca="1" ref="AF35" ca="1">_xlfn.LET(
  _xlpm.ppp, H35,
  _xlpm.raw_min, CEILING(5000 * _xlpm.ppp, IF(_xlpm.ppp &gt; 1000, 10000, 1000)),
  _xlpm.raw_max, CEILING(14999 * _xlpm.ppp + 1, IF(_xlpm.ppp &gt; 1000, 10000, 1000)) - 1,
  _xlpm.country, A35,
  _xlpm.symbol, F35,
  _xlpm.pos, C35,
  _xlpm.t_sep, _xlfn.SWITCH(D35, "Space", " ", "Comma", ",", "Dot", ".", "Apostrophe", "'"),
  _xlpm.d_sep, E35,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50 000 kr - 149 999 kr</v>
      </c>
      <c r="AG35" s="3" t="str" cm="1">
        <f t="array" aca="1" ref="AG35" ca="1">_xlfn.LET(
  _xlpm.ppp, H35,
  _xlpm.raw_min, CEILING(15000 * _xlpm.ppp, IF(_xlpm.ppp &gt; 1000, 10000, 1000)),
  _xlpm.raw_max, CEILING(24999 * _xlpm.ppp + 1, IF(_xlpm.ppp &gt; 1000, 10000, 1000)) - 1,
  _xlpm.country, A35,
  _xlpm.symbol, F35,
  _xlpm.pos, C35,
  _xlpm.t_sep, _xlfn.SWITCH(D35, "Space", " ", "Comma", ",", "Dot", ".", "Apostrophe", "'"),
  _xlpm.d_sep, E35,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150 000 kr - 249 999 kr</v>
      </c>
      <c r="AH35" s="3" t="str" cm="1">
        <f t="array" aca="1" ref="AH35" ca="1">_xlfn.LET(
  _xlpm.ppp, H35,
  _xlpm.raw_min, CEILING(25000 * _xlpm.ppp, IF(_xlpm.ppp &gt; 1000, 10000, 1000)),
  _xlpm.raw_max, CEILING(34999 * _xlpm.ppp + 1, IF(_xlpm.ppp &gt; 1000, 10000, 1000)) - 1,
  _xlpm.country, A35,
  _xlpm.symbol, F35,
  _xlpm.pos, C35,
  _xlpm.t_sep, _xlfn.SWITCH(D35, "Space", " ", "Comma", ",", "Dot", ".", "Apostrophe", "'"),
  _xlpm.d_sep, E35,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250 000 kr - 349 999 kr</v>
      </c>
      <c r="AI35" s="3" t="str" cm="1">
        <f t="array" aca="1" ref="AI35" ca="1">_xlfn.LET(
  _xlpm.ppp, H35,
  _xlpm.raw_min, CEILING(35000 * _xlpm.ppp, IF(_xlpm.ppp &gt; 1000, 10000, 1000)),
  _xlpm.raw_max, CEILING(49999 * _xlpm.ppp + 1, IF(_xlpm.ppp &gt; 1000, 10000, 1000)) - 1,
  _xlpm.country, A35,
  _xlpm.symbol, F35,
  _xlpm.pos, C35,
  _xlpm.t_sep, _xlfn.SWITCH(D35, "Space", " ", "Comma", ",", "Dot", ".", "Apostrophe", "'"),
  _xlpm.d_sep, E35,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350 000 kr - 499 999 kr</v>
      </c>
      <c r="AJ35" s="3" t="str" cm="1">
        <f t="array" aca="1" ref="AJ35" ca="1">_xlfn.LET(
  _xlpm.ppp, H35,
  _xlpm.raw_min, CEILING(50000 * _xlpm.ppp, IF(_xlpm.ppp &gt; 1000, 10000, 1000)),
  _xlpm.raw_max, CEILING(74999 * _xlpm.ppp + 1, IF(_xlpm.ppp &gt; 1000, 10000, 1000)) - 1,
  _xlpm.country, A35,
  _xlpm.symbol, F35,
  _xlpm.pos, C35,
  _xlpm.t_sep, _xlfn.SWITCH(D35, "Space", " ", "Comma", ",", "Dot", ".", "Apostrophe", "'"),
  _xlpm.d_sep, E35,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500 000 kr - 749 999 kr</v>
      </c>
      <c r="AK35" s="3" t="str" cm="1">
        <f t="array" aca="1" ref="AK35" ca="1">_xlfn.LET(
  _xlpm.ppp, H35,
  _xlpm.raw_min, CEILING(75000 * _xlpm.ppp, IF(_xlpm.ppp &gt; 1000, 10000, 1000)),
  _xlpm.raw_max, CEILING(99999 * _xlpm.ppp + 1, IF(_xlpm.ppp &gt; 1000, 10000, 1000)) - 1,
  _xlpm.country, A35,
  _xlpm.symbol, F35,
  _xlpm.pos, C35,
  _xlpm.t_sep, _xlfn.SWITCH(D35, "Space", " ", "Comma", ",", "Dot", ".", "Apostrophe", "'"),
  _xlpm.d_sep, E35,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750 000 kr - 999 999 kr</v>
      </c>
      <c r="AL35" s="3" t="str" cm="1">
        <f t="array" aca="1" ref="AL35" ca="1">_xlfn.LET(
  _xlpm.ppp, H35,
  _xlpm.raw_min, CEILING(100000 * _xlpm.ppp, IF(_xlpm.ppp &gt; 1000, 10000, 1000)),
  _xlpm.raw_max, CEILING(149999 * _xlpm.ppp + 1, IF(_xlpm.ppp &gt; 1000, 10000, 1000)) - 1,
  _xlpm.country, A35,
  _xlpm.symbol, F35,
  _xlpm.pos, C35,
  _xlpm.t_sep, _xlfn.SWITCH(D35, "Space", " ", "Comma", ",", "Dot", ".", "Apostrophe", "'"),
  _xlpm.d_sep, E35,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1 000 000 kr - 1 499 999 kr</v>
      </c>
      <c r="AM35" s="3" t="str" cm="1">
        <f t="array" aca="1" ref="AM35" ca="1">_xlfn.LET(
  _xlpm.ppp, H35,
  _xlpm.raw_min, CEILING(150000 * _xlpm.ppp, IF(_xlpm.ppp &gt; 1000, 10000, 1000)),
  _xlpm.raw_max, CEILING(199999 * _xlpm.ppp + 1, IF(_xlpm.ppp &gt; 1000, 10000, 1000)) - 1,
  _xlpm.country, A35,
  _xlpm.symbol, F35,
  _xlpm.pos, C35,
  _xlpm.t_sep, _xlfn.SWITCH(D35, "Space", " ", "Comma", ",", "Dot", ".", "Apostrophe", "'"),
  _xlpm.d_sep, E35,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1 500 000 kr - 1 999 999 kr</v>
      </c>
      <c r="AN35" s="3" t="str" cm="1">
        <f t="array" aca="1" ref="AN35" ca="1">_xlfn.LET(
  _xlpm.ppp, H35,
  _xlpm.raw_min, CEILING(200000 * _xlpm.ppp, IF(_xlpm.ppp &gt; 1000, 10000, 1000)),
  _xlpm.raw_max, CEILING(999999 * _xlpm.ppp + 1, IF(_xlpm.ppp &gt; 1000, 10000, 1000)) - 1,
  _xlpm.country, A35,
  _xlpm.symbol, F35,
  _xlpm.pos, C35,
  _xlpm.t_sep, _xlfn.SWITCH(D35, "Space", " ", "Comma", ",", "Dot", ".", "Apostrophe", "'"),
  _xlpm.d_sep, E35,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2 000 000 kr - 9 999 999 kr</v>
      </c>
      <c r="AO35" s="3" t="str" cm="1">
        <f t="array" aca="1" ref="AO35" ca="1">_xlfn.LET(
  _xlpm.ppp, H35,
  _xlpm.raw_min, CEILING(1000000 * _xlpm.ppp, IF(_xlpm.ppp &gt; 1000, 10000, 1000)),
  _xlpm.country, A35,
  _xlpm.symbol, F35,
  _xlpm.pos, C35,
  _xlpm.t_sep, _xlfn.SWITCH(D35, "Space", " ", "Comma", ",", "Dot", ".", "Apostrophe", "'"),
  _xlpm.d_sep, E35,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10 000 000 kr+</v>
      </c>
    </row>
    <row r="36" spans="1:41" x14ac:dyDescent="0.45">
      <c r="A36" t="s">
        <v>92</v>
      </c>
      <c r="B36" s="1" t="s">
        <v>93</v>
      </c>
      <c r="C36" t="s">
        <v>18</v>
      </c>
      <c r="D36" t="s">
        <v>746</v>
      </c>
      <c r="E36" t="s">
        <v>751</v>
      </c>
      <c r="F36" t="s">
        <v>94</v>
      </c>
      <c r="G36" s="56">
        <v>13.494999999999999</v>
      </c>
      <c r="H36" s="8">
        <v>10</v>
      </c>
      <c r="I36" s="9" t="str">
        <f t="shared" si="0"/>
        <v>NT$0</v>
      </c>
      <c r="J36" s="3" t="str" cm="1">
        <f t="array" aca="1" ref="J36" ca="1">_xlfn.LET(
    _xlpm.pos, C36,
    _xlpm.symbol, F36,
    _xlpm.ppp, H36,
    _xlpm.raw, $J$1,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NT$10</v>
      </c>
      <c r="K36" s="3" t="str" cm="1">
        <f t="array" aca="1" ref="K36" ca="1">_xlfn.LET(
    _xlpm.pos, C36,
    _xlpm.symbol, F36,
    _xlpm.ppp, H36,
    _xlpm.raw, $K$1,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NT$30</v>
      </c>
      <c r="L36" s="3" t="str" cm="1">
        <f t="array" aca="1" ref="L36" ca="1">_xlfn.LET(
    _xlpm.pos, C36,
    _xlpm.symbol, F36,
    _xlpm.ppp, H36,
    _xlpm.raw, $L$1,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NT$50</v>
      </c>
      <c r="M36" s="28" t="str" cm="1">
        <f t="array" aca="1" ref="M36" ca="1">_xlfn.LET(
    _xlpm.pos, C36,
    _xlpm.symbol, F36,
    _xlpm.ppp, H36,
    _xlpm.raw, $M$1,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NT$75</v>
      </c>
      <c r="N36" s="3" t="str" cm="1">
        <f t="array" aca="1" ref="N36" ca="1">_xlfn.LET(
    _xlpm.pos, C36,
    _xlpm.symbol, F36,
    _xlpm.ppp, H36,
    _xlpm.raw, $N$1,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NT$100</v>
      </c>
      <c r="O36" s="3" t="str" cm="1">
        <f t="array" aca="1" ref="O36" ca="1">_xlfn.LET(
    _xlpm.pos, C36,
    _xlpm.symbol, F36,
    _xlpm.ppp, H36,
    _xlpm.raw, $O$1,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NT$125</v>
      </c>
      <c r="P36" s="3" t="str" cm="1">
        <f t="array" aca="1" ref="P36" ca="1">_xlfn.LET(
    _xlpm.pos, C36,
    _xlpm.symbol, F36,
    _xlpm.ppp, H36,
    _xlpm.raw, $P$1,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NT$150</v>
      </c>
      <c r="Q36" s="28" t="str" cm="1">
        <f t="array" aca="1" ref="Q36" ca="1">_xlfn.LET(
    _xlpm.pos, C36,
    _xlpm.symbol, F36,
    _xlpm.ppp, H36,
    _xlpm.raw, $Q$1,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NT$175</v>
      </c>
      <c r="R36" s="3" t="str" cm="1">
        <f t="array" aca="1" ref="R36" ca="1">_xlfn.LET(
    _xlpm.pos, C36,
    _xlpm.symbol, F36,
    _xlpm.ppp, H36,
    _xlpm.raw, $R$1,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NT$250</v>
      </c>
      <c r="S36" s="3" t="str" cm="1">
        <f t="array" aca="1" ref="S36" ca="1">_xlfn.LET(
    _xlpm.pos, C36,
    _xlpm.symbol, F36,
    _xlpm.ppp, H36,
    _xlpm.raw, $S$1,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NT$300</v>
      </c>
      <c r="T36" s="3" t="str" cm="1">
        <f t="array" aca="1" ref="T36" ca="1">_xlfn.LET(
    _xlpm.pos, C36,
    _xlpm.symbol, F36,
    _xlpm.ppp, H36,
    _xlpm.raw, $T$1,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NT$1,000</v>
      </c>
      <c r="U36" s="3" t="str" cm="1">
        <f t="array" aca="1" ref="U36" ca="1">_xlfn.LET(
    _xlpm.pos, C36,
    _xlpm.symbol, F36,
    _xlpm.ppp, H36,
    _xlpm.raw, $U$1,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NT$2,000</v>
      </c>
      <c r="V36" s="3" t="str" cm="1">
        <f t="array" aca="1" ref="V36" ca="1">_xlfn.LET(
_xlpm.pos,C36,
_xlpm.symbol,F36,
_xlpm.ppp,H36,
_xlpm.raw,$V$1,
_xlpm.value,_xlpm.raw*_xlpm.ppp,
_xlpm.country,A36,
_xlpm.use_indian_format,OR(_xlpm.country="India",_xlpm.country="Pakistan"),
_xlpm.t_sep,_xlfn.SWITCH(D36,"Space"," ","Comma",",","Dot",".","Apostrophe","'"),
_xlpm.d_sep,E36,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NT$3,000</v>
      </c>
      <c r="W36" s="3" t="str" cm="1">
        <f t="array" aca="1" ref="W36" ca="1">_xlfn.LET(
    _xlpm.pos, C36,
    _xlpm.symbol, F36,
    _xlpm.ppp, H36,
    _xlpm.raw, $W$1,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NT$4,000</v>
      </c>
      <c r="X36" s="3" t="str" cm="1">
        <f t="array" aca="1" ref="X36" ca="1">_xlfn.LET(
    _xlpm.pos, C36,
    _xlpm.symbol, F36,
    _xlpm.ppp, H36,
    _xlpm.raw, $X$1,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NT$6,000</v>
      </c>
      <c r="Y36" s="3" t="str" cm="1">
        <f t="array" aca="1" ref="Y36" ca="1">_xlfn.LET(
    _xlpm.pos, C36,
    _xlpm.symbol, F36,
    _xlpm.ppp, H36,
    _xlpm.raw, $Y$1,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NT$7,000</v>
      </c>
      <c r="Z36" s="3" t="str" cm="1">
        <f t="array" aca="1" ref="Z36" ca="1">_xlfn.LET(
    _xlpm.pos, C36,
    _xlpm.symbol, F36,
    _xlpm.ppp, H36,
    _xlpm.raw, $Z$1,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NT$8,000</v>
      </c>
      <c r="AA36" s="3" t="str" cm="1">
        <f t="array" aca="1" ref="AA36" ca="1">_xlfn.LET(
    _xlpm.pos, C36,
    _xlpm.symbol, F36,
    _xlpm.ppp, H36,
    _xlpm.raw, $AA$1,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NT$9,000</v>
      </c>
      <c r="AB36" s="3" t="str" cm="1">
        <f t="array" aca="1" ref="AB36" ca="1">_xlfn.LET(
    _xlpm.pos, C36,
    _xlpm.symbol, F36,
    _xlpm.ppp, H36,
    _xlpm.raw, $AB$1,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NT$10,000</v>
      </c>
      <c r="AC36" s="3" t="str" cm="1">
        <f t="array" aca="1" ref="AC36" ca="1">_xlfn.LET(
    _xlpm.pos, C36,
    _xlpm.symbol, F36,
    _xlpm.ppp, H36,
    _xlpm.raw, $AC$1,
    _xlpm.value, _xlpm.raw * _xlpm.ppp,
    _xlpm.country, A36,
    _xlpm.use_indian_format, OR(_xlpm.country="India", _xlpm.country="Pakistan"),
    _xlpm.t_sep, _xlfn.SWITCH(D36, "Space", " ", "Comma", ",", "Dot", ".", "Apostrophe", "'"),
    _xlpm.d_sep, E36,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NT$11,000</v>
      </c>
      <c r="AD36" s="3" t="str" cm="1">
        <f t="array" aca="1" ref="AD36" ca="1">_xlfn.LET(
  _xlpm.ppp, H36,
  _xlpm.raw_min, 0,
  _xlpm.raw_max, CEILING(H36 * 999 + 1, IF(H36 &gt; 1000, 10000, 1000)) - 1,
  _xlpm.country, A36,
  _xlpm.symbol, F36,
  _xlpm.pos, C36,
  _xlpm.t_sep, _xlfn.SWITCH(D36, "Space", " ", "Comma", ",", "Dot", ".", "Apostrophe", "'"),
  _xlpm.d_sep, E36,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NT$0 - NT$9,999</v>
      </c>
      <c r="AE36" s="3" t="str" cm="1">
        <f t="array" aca="1" ref="AE36" ca="1">_xlfn.LET(
  _xlpm.ppp, H36,
  _xlpm.raw_min, CEILING(1000 * _xlpm.ppp, IF(_xlpm.ppp &gt; 1000, 10000, 1000)),
  _xlpm.raw_max, CEILING(4999 * _xlpm.ppp + 1, IF(_xlpm.ppp &gt; 1000, 10000, 1000)) - 1,
  _xlpm.country, A36,
  _xlpm.symbol, F36,
  _xlpm.pos, C36,
  _xlpm.t_sep, _xlfn.SWITCH(D36, "Space", " ", "Comma", ",", "Dot", ".", "Apostrophe", "'"),
  _xlpm.d_sep, E36,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NT$10,000 - NT$49,999</v>
      </c>
      <c r="AF36" s="3" t="str" cm="1">
        <f t="array" aca="1" ref="AF36" ca="1">_xlfn.LET(
  _xlpm.ppp, H36,
  _xlpm.raw_min, CEILING(5000 * _xlpm.ppp, IF(_xlpm.ppp &gt; 1000, 10000, 1000)),
  _xlpm.raw_max, CEILING(14999 * _xlpm.ppp + 1, IF(_xlpm.ppp &gt; 1000, 10000, 1000)) - 1,
  _xlpm.country, A36,
  _xlpm.symbol, F36,
  _xlpm.pos, C36,
  _xlpm.t_sep, _xlfn.SWITCH(D36, "Space", " ", "Comma", ",", "Dot", ".", "Apostrophe", "'"),
  _xlpm.d_sep, E36,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NT$50,000 - NT$149,999</v>
      </c>
      <c r="AG36" s="3" t="str" cm="1">
        <f t="array" aca="1" ref="AG36" ca="1">_xlfn.LET(
  _xlpm.ppp, H36,
  _xlpm.raw_min, CEILING(15000 * _xlpm.ppp, IF(_xlpm.ppp &gt; 1000, 10000, 1000)),
  _xlpm.raw_max, CEILING(24999 * _xlpm.ppp + 1, IF(_xlpm.ppp &gt; 1000, 10000, 1000)) - 1,
  _xlpm.country, A36,
  _xlpm.symbol, F36,
  _xlpm.pos, C36,
  _xlpm.t_sep, _xlfn.SWITCH(D36, "Space", " ", "Comma", ",", "Dot", ".", "Apostrophe", "'"),
  _xlpm.d_sep, E36,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NT$150,000 - NT$249,999</v>
      </c>
      <c r="AH36" s="3" t="str" cm="1">
        <f t="array" aca="1" ref="AH36" ca="1">_xlfn.LET(
  _xlpm.ppp, H36,
  _xlpm.raw_min, CEILING(25000 * _xlpm.ppp, IF(_xlpm.ppp &gt; 1000, 10000, 1000)),
  _xlpm.raw_max, CEILING(34999 * _xlpm.ppp + 1, IF(_xlpm.ppp &gt; 1000, 10000, 1000)) - 1,
  _xlpm.country, A36,
  _xlpm.symbol, F36,
  _xlpm.pos, C36,
  _xlpm.t_sep, _xlfn.SWITCH(D36, "Space", " ", "Comma", ",", "Dot", ".", "Apostrophe", "'"),
  _xlpm.d_sep, E36,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NT$250,000 - NT$349,999</v>
      </c>
      <c r="AI36" s="3" t="str" cm="1">
        <f t="array" aca="1" ref="AI36" ca="1">_xlfn.LET(
  _xlpm.ppp, H36,
  _xlpm.raw_min, CEILING(35000 * _xlpm.ppp, IF(_xlpm.ppp &gt; 1000, 10000, 1000)),
  _xlpm.raw_max, CEILING(49999 * _xlpm.ppp + 1, IF(_xlpm.ppp &gt; 1000, 10000, 1000)) - 1,
  _xlpm.country, A36,
  _xlpm.symbol, F36,
  _xlpm.pos, C36,
  _xlpm.t_sep, _xlfn.SWITCH(D36, "Space", " ", "Comma", ",", "Dot", ".", "Apostrophe", "'"),
  _xlpm.d_sep, E36,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NT$350,000 - NT$499,999</v>
      </c>
      <c r="AJ36" s="3" t="str" cm="1">
        <f t="array" aca="1" ref="AJ36" ca="1">_xlfn.LET(
  _xlpm.ppp, H36,
  _xlpm.raw_min, CEILING(50000 * _xlpm.ppp, IF(_xlpm.ppp &gt; 1000, 10000, 1000)),
  _xlpm.raw_max, CEILING(74999 * _xlpm.ppp + 1, IF(_xlpm.ppp &gt; 1000, 10000, 1000)) - 1,
  _xlpm.country, A36,
  _xlpm.symbol, F36,
  _xlpm.pos, C36,
  _xlpm.t_sep, _xlfn.SWITCH(D36, "Space", " ", "Comma", ",", "Dot", ".", "Apostrophe", "'"),
  _xlpm.d_sep, E36,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NT$500,000 - NT$749,999</v>
      </c>
      <c r="AK36" s="3" t="str" cm="1">
        <f t="array" aca="1" ref="AK36" ca="1">_xlfn.LET(
  _xlpm.ppp, H36,
  _xlpm.raw_min, CEILING(75000 * _xlpm.ppp, IF(_xlpm.ppp &gt; 1000, 10000, 1000)),
  _xlpm.raw_max, CEILING(99999 * _xlpm.ppp + 1, IF(_xlpm.ppp &gt; 1000, 10000, 1000)) - 1,
  _xlpm.country, A36,
  _xlpm.symbol, F36,
  _xlpm.pos, C36,
  _xlpm.t_sep, _xlfn.SWITCH(D36, "Space", " ", "Comma", ",", "Dot", ".", "Apostrophe", "'"),
  _xlpm.d_sep, E36,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NT$750,000 - NT$999,999</v>
      </c>
      <c r="AL36" s="3" t="str" cm="1">
        <f t="array" aca="1" ref="AL36" ca="1">_xlfn.LET(
  _xlpm.ppp, H36,
  _xlpm.raw_min, CEILING(100000 * _xlpm.ppp, IF(_xlpm.ppp &gt; 1000, 10000, 1000)),
  _xlpm.raw_max, CEILING(149999 * _xlpm.ppp + 1, IF(_xlpm.ppp &gt; 1000, 10000, 1000)) - 1,
  _xlpm.country, A36,
  _xlpm.symbol, F36,
  _xlpm.pos, C36,
  _xlpm.t_sep, _xlfn.SWITCH(D36, "Space", " ", "Comma", ",", "Dot", ".", "Apostrophe", "'"),
  _xlpm.d_sep, E36,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NT$1,000,000 - NT$1,499,999</v>
      </c>
      <c r="AM36" s="3" t="str" cm="1">
        <f t="array" aca="1" ref="AM36" ca="1">_xlfn.LET(
  _xlpm.ppp, H36,
  _xlpm.raw_min, CEILING(150000 * _xlpm.ppp, IF(_xlpm.ppp &gt; 1000, 10000, 1000)),
  _xlpm.raw_max, CEILING(199999 * _xlpm.ppp + 1, IF(_xlpm.ppp &gt; 1000, 10000, 1000)) - 1,
  _xlpm.country, A36,
  _xlpm.symbol, F36,
  _xlpm.pos, C36,
  _xlpm.t_sep, _xlfn.SWITCH(D36, "Space", " ", "Comma", ",", "Dot", ".", "Apostrophe", "'"),
  _xlpm.d_sep, E36,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NT$1,500,000 - NT$1,999,999</v>
      </c>
      <c r="AN36" s="3" t="str" cm="1">
        <f t="array" aca="1" ref="AN36" ca="1">_xlfn.LET(
  _xlpm.ppp, H36,
  _xlpm.raw_min, CEILING(200000 * _xlpm.ppp, IF(_xlpm.ppp &gt; 1000, 10000, 1000)),
  _xlpm.raw_max, CEILING(999999 * _xlpm.ppp + 1, IF(_xlpm.ppp &gt; 1000, 10000, 1000)) - 1,
  _xlpm.country, A36,
  _xlpm.symbol, F36,
  _xlpm.pos, C36,
  _xlpm.t_sep, _xlfn.SWITCH(D36, "Space", " ", "Comma", ",", "Dot", ".", "Apostrophe", "'"),
  _xlpm.d_sep, E36,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NT$2,000,000 - NT$9,999,999</v>
      </c>
      <c r="AO36" s="3" t="str" cm="1">
        <f t="array" aca="1" ref="AO36" ca="1">_xlfn.LET(
  _xlpm.ppp, H36,
  _xlpm.raw_min, CEILING(1000000 * _xlpm.ppp, IF(_xlpm.ppp &gt; 1000, 10000, 1000)),
  _xlpm.country, A36,
  _xlpm.symbol, F36,
  _xlpm.pos, C36,
  _xlpm.t_sep, _xlfn.SWITCH(D36, "Space", " ", "Comma", ",", "Dot", ".", "Apostrophe", "'"),
  _xlpm.d_sep, E36,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NT$10,000,000+</v>
      </c>
    </row>
    <row r="37" spans="1:41" x14ac:dyDescent="0.45">
      <c r="A37" t="s">
        <v>95</v>
      </c>
      <c r="B37" s="1" t="s">
        <v>96</v>
      </c>
      <c r="C37" t="s">
        <v>18</v>
      </c>
      <c r="D37" t="s">
        <v>746</v>
      </c>
      <c r="E37" t="s">
        <v>751</v>
      </c>
      <c r="F37" t="s">
        <v>97</v>
      </c>
      <c r="G37" s="56">
        <v>10.488</v>
      </c>
      <c r="H37" s="8">
        <v>10</v>
      </c>
      <c r="I37" s="9" t="str">
        <f t="shared" si="0"/>
        <v>฿0</v>
      </c>
      <c r="J37" s="3" t="str" cm="1">
        <f t="array" aca="1" ref="J37" ca="1">_xlfn.LET(
    _xlpm.pos, C37,
    _xlpm.symbol, F37,
    _xlpm.ppp, H37,
    _xlpm.raw, $J$1,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v>
      </c>
      <c r="K37" s="3" t="str" cm="1">
        <f t="array" aca="1" ref="K37" ca="1">_xlfn.LET(
    _xlpm.pos, C37,
    _xlpm.symbol, F37,
    _xlpm.ppp, H37,
    _xlpm.raw, $K$1,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฿30</v>
      </c>
      <c r="L37" s="3" t="str" cm="1">
        <f t="array" aca="1" ref="L37" ca="1">_xlfn.LET(
    _xlpm.pos, C37,
    _xlpm.symbol, F37,
    _xlpm.ppp, H37,
    _xlpm.raw, $L$1,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฿50</v>
      </c>
      <c r="M37" s="28" t="str" cm="1">
        <f t="array" aca="1" ref="M37" ca="1">_xlfn.LET(
    _xlpm.pos, C37,
    _xlpm.symbol, F37,
    _xlpm.ppp, H37,
    _xlpm.raw, $M$1,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v>
      </c>
      <c r="N37" s="3" t="str" cm="1">
        <f t="array" aca="1" ref="N37" ca="1">_xlfn.LET(
    _xlpm.pos, C37,
    _xlpm.symbol, F37,
    _xlpm.ppp, H37,
    _xlpm.raw, $N$1,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฿100</v>
      </c>
      <c r="O37" s="3" t="str" cm="1">
        <f t="array" aca="1" ref="O37" ca="1">_xlfn.LET(
    _xlpm.pos, C37,
    _xlpm.symbol, F37,
    _xlpm.ppp, H37,
    _xlpm.raw, $O$1,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v>
      </c>
      <c r="P37" s="3" t="str" cm="1">
        <f t="array" aca="1" ref="P37" ca="1">_xlfn.LET(
    _xlpm.pos, C37,
    _xlpm.symbol, F37,
    _xlpm.ppp, H37,
    _xlpm.raw, $P$1,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฿150</v>
      </c>
      <c r="Q37" s="28" t="str" cm="1">
        <f t="array" aca="1" ref="Q37" ca="1">_xlfn.LET(
    _xlpm.pos, C37,
    _xlpm.symbol, F37,
    _xlpm.ppp, H37,
    _xlpm.raw, $Q$1,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v>
      </c>
      <c r="R37" s="3" t="str" cm="1">
        <f t="array" aca="1" ref="R37" ca="1">_xlfn.LET(
    _xlpm.pos, C37,
    _xlpm.symbol, F37,
    _xlpm.ppp, H37,
    _xlpm.raw, $R$1,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฿250</v>
      </c>
      <c r="S37" s="3" t="str" cm="1">
        <f t="array" aca="1" ref="S37" ca="1">_xlfn.LET(
    _xlpm.pos, C37,
    _xlpm.symbol, F37,
    _xlpm.ppp, H37,
    _xlpm.raw, $S$1,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฿300</v>
      </c>
      <c r="T37" s="3" t="str" cm="1">
        <f t="array" aca="1" ref="T37" ca="1">_xlfn.LET(
    _xlpm.pos, C37,
    _xlpm.symbol, F37,
    _xlpm.ppp, H37,
    _xlpm.raw, $T$1,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฿1,000</v>
      </c>
      <c r="U37" s="3" t="str" cm="1">
        <f t="array" aca="1" ref="U37" ca="1">_xlfn.LET(
    _xlpm.pos, C37,
    _xlpm.symbol, F37,
    _xlpm.ppp, H37,
    _xlpm.raw, $U$1,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฿2,000</v>
      </c>
      <c r="V37" s="3" t="str" cm="1">
        <f t="array" aca="1" ref="V37" ca="1">_xlfn.LET(
_xlpm.pos,C37,
_xlpm.symbol,F37,
_xlpm.ppp,H37,
_xlpm.raw,$V$1,
_xlpm.value,_xlpm.raw*_xlpm.ppp,
_xlpm.country,A37,
_xlpm.use_indian_format,OR(_xlpm.country="India",_xlpm.country="Pakistan"),
_xlpm.t_sep,_xlfn.SWITCH(D37,"Space"," ","Comma",",","Dot",".","Apostrophe","'"),
_xlpm.d_sep,E37,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฿3,000</v>
      </c>
      <c r="W37" s="3" t="str" cm="1">
        <f t="array" aca="1" ref="W37" ca="1">_xlfn.LET(
    _xlpm.pos, C37,
    _xlpm.symbol, F37,
    _xlpm.ppp, H37,
    _xlpm.raw, $W$1,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฿4,000</v>
      </c>
      <c r="X37" s="3" t="str" cm="1">
        <f t="array" aca="1" ref="X37" ca="1">_xlfn.LET(
    _xlpm.pos, C37,
    _xlpm.symbol, F37,
    _xlpm.ppp, H37,
    _xlpm.raw, $X$1,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฿6,000</v>
      </c>
      <c r="Y37" s="3" t="str" cm="1">
        <f t="array" aca="1" ref="Y37" ca="1">_xlfn.LET(
    _xlpm.pos, C37,
    _xlpm.symbol, F37,
    _xlpm.ppp, H37,
    _xlpm.raw, $Y$1,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฿7,000</v>
      </c>
      <c r="Z37" s="3" t="str" cm="1">
        <f t="array" aca="1" ref="Z37" ca="1">_xlfn.LET(
    _xlpm.pos, C37,
    _xlpm.symbol, F37,
    _xlpm.ppp, H37,
    _xlpm.raw, $Z$1,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฿8,000</v>
      </c>
      <c r="AA37" s="3" t="str" cm="1">
        <f t="array" aca="1" ref="AA37" ca="1">_xlfn.LET(
    _xlpm.pos, C37,
    _xlpm.symbol, F37,
    _xlpm.ppp, H37,
    _xlpm.raw, $AA$1,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฿9,000</v>
      </c>
      <c r="AB37" s="3" t="str" cm="1">
        <f t="array" aca="1" ref="AB37" ca="1">_xlfn.LET(
    _xlpm.pos, C37,
    _xlpm.symbol, F37,
    _xlpm.ppp, H37,
    _xlpm.raw, $AB$1,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฿10,000</v>
      </c>
      <c r="AC37" s="3" t="str" cm="1">
        <f t="array" aca="1" ref="AC37" ca="1">_xlfn.LET(
    _xlpm.pos, C37,
    _xlpm.symbol, F37,
    _xlpm.ppp, H37,
    _xlpm.raw, $AC$1,
    _xlpm.value, _xlpm.raw * _xlpm.ppp,
    _xlpm.country, A37,
    _xlpm.use_indian_format, OR(_xlpm.country="India", _xlpm.country="Pakistan"),
    _xlpm.t_sep, _xlfn.SWITCH(D37, "Space", " ", "Comma", ",", "Dot", ".", "Apostrophe", "'"),
    _xlpm.d_sep, E37,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฿11,000</v>
      </c>
      <c r="AD37" s="3" t="str" cm="1">
        <f t="array" aca="1" ref="AD37" ca="1">_xlfn.LET(
  _xlpm.ppp, H37,
  _xlpm.raw_min, 0,
  _xlpm.raw_max, CEILING(H37 * 999 + 1, IF(H37 &gt; 1000, 10000, 1000)) - 1,
  _xlpm.country, A37,
  _xlpm.symbol, F37,
  _xlpm.pos, C37,
  _xlpm.t_sep, _xlfn.SWITCH(D37, "Space", " ", "Comma", ",", "Dot", ".", "Apostrophe", "'"),
  _xlpm.d_sep, E37,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฿9,999</v>
      </c>
      <c r="AE37" s="3" t="str" cm="1">
        <f t="array" aca="1" ref="AE37" ca="1">_xlfn.LET(
  _xlpm.ppp, H37,
  _xlpm.raw_min, CEILING(1000 * _xlpm.ppp, IF(_xlpm.ppp &gt; 1000, 10000, 1000)),
  _xlpm.raw_max, CEILING(4999 * _xlpm.ppp + 1, IF(_xlpm.ppp &gt; 1000, 10000, 1000)) - 1,
  _xlpm.country, A37,
  _xlpm.symbol, F37,
  _xlpm.pos, C37,
  _xlpm.t_sep, _xlfn.SWITCH(D37, "Space", " ", "Comma", ",", "Dot", ".", "Apostrophe", "'"),
  _xlpm.d_sep, E37,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฿10,000 - ฿49,999</v>
      </c>
      <c r="AF37" s="3" t="str" cm="1">
        <f t="array" aca="1" ref="AF37" ca="1">_xlfn.LET(
  _xlpm.ppp, H37,
  _xlpm.raw_min, CEILING(5000 * _xlpm.ppp, IF(_xlpm.ppp &gt; 1000, 10000, 1000)),
  _xlpm.raw_max, CEILING(14999 * _xlpm.ppp + 1, IF(_xlpm.ppp &gt; 1000, 10000, 1000)) - 1,
  _xlpm.country, A37,
  _xlpm.symbol, F37,
  _xlpm.pos, C37,
  _xlpm.t_sep, _xlfn.SWITCH(D37, "Space", " ", "Comma", ",", "Dot", ".", "Apostrophe", "'"),
  _xlpm.d_sep, E37,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฿50,000 - ฿149,999</v>
      </c>
      <c r="AG37" s="3" t="str" cm="1">
        <f t="array" aca="1" ref="AG37" ca="1">_xlfn.LET(
  _xlpm.ppp, H37,
  _xlpm.raw_min, CEILING(15000 * _xlpm.ppp, IF(_xlpm.ppp &gt; 1000, 10000, 1000)),
  _xlpm.raw_max, CEILING(24999 * _xlpm.ppp + 1, IF(_xlpm.ppp &gt; 1000, 10000, 1000)) - 1,
  _xlpm.country, A37,
  _xlpm.symbol, F37,
  _xlpm.pos, C37,
  _xlpm.t_sep, _xlfn.SWITCH(D37, "Space", " ", "Comma", ",", "Dot", ".", "Apostrophe", "'"),
  _xlpm.d_sep, E37,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฿150,000 - ฿249,999</v>
      </c>
      <c r="AH37" s="3" t="str" cm="1">
        <f t="array" aca="1" ref="AH37" ca="1">_xlfn.LET(
  _xlpm.ppp, H37,
  _xlpm.raw_min, CEILING(25000 * _xlpm.ppp, IF(_xlpm.ppp &gt; 1000, 10000, 1000)),
  _xlpm.raw_max, CEILING(34999 * _xlpm.ppp + 1, IF(_xlpm.ppp &gt; 1000, 10000, 1000)) - 1,
  _xlpm.country, A37,
  _xlpm.symbol, F37,
  _xlpm.pos, C37,
  _xlpm.t_sep, _xlfn.SWITCH(D37, "Space", " ", "Comma", ",", "Dot", ".", "Apostrophe", "'"),
  _xlpm.d_sep, E37,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฿250,000 - ฿349,999</v>
      </c>
      <c r="AI37" s="3" t="str" cm="1">
        <f t="array" aca="1" ref="AI37" ca="1">_xlfn.LET(
  _xlpm.ppp, H37,
  _xlpm.raw_min, CEILING(35000 * _xlpm.ppp, IF(_xlpm.ppp &gt; 1000, 10000, 1000)),
  _xlpm.raw_max, CEILING(49999 * _xlpm.ppp + 1, IF(_xlpm.ppp &gt; 1000, 10000, 1000)) - 1,
  _xlpm.country, A37,
  _xlpm.symbol, F37,
  _xlpm.pos, C37,
  _xlpm.t_sep, _xlfn.SWITCH(D37, "Space", " ", "Comma", ",", "Dot", ".", "Apostrophe", "'"),
  _xlpm.d_sep, E37,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฿350,000 - ฿499,999</v>
      </c>
      <c r="AJ37" s="3" t="str" cm="1">
        <f t="array" aca="1" ref="AJ37" ca="1">_xlfn.LET(
  _xlpm.ppp, H37,
  _xlpm.raw_min, CEILING(50000 * _xlpm.ppp, IF(_xlpm.ppp &gt; 1000, 10000, 1000)),
  _xlpm.raw_max, CEILING(74999 * _xlpm.ppp + 1, IF(_xlpm.ppp &gt; 1000, 10000, 1000)) - 1,
  _xlpm.country, A37,
  _xlpm.symbol, F37,
  _xlpm.pos, C37,
  _xlpm.t_sep, _xlfn.SWITCH(D37, "Space", " ", "Comma", ",", "Dot", ".", "Apostrophe", "'"),
  _xlpm.d_sep, E37,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฿500,000 - ฿749,999</v>
      </c>
      <c r="AK37" s="3" t="str" cm="1">
        <f t="array" aca="1" ref="AK37" ca="1">_xlfn.LET(
  _xlpm.ppp, H37,
  _xlpm.raw_min, CEILING(75000 * _xlpm.ppp, IF(_xlpm.ppp &gt; 1000, 10000, 1000)),
  _xlpm.raw_max, CEILING(99999 * _xlpm.ppp + 1, IF(_xlpm.ppp &gt; 1000, 10000, 1000)) - 1,
  _xlpm.country, A37,
  _xlpm.symbol, F37,
  _xlpm.pos, C37,
  _xlpm.t_sep, _xlfn.SWITCH(D37, "Space", " ", "Comma", ",", "Dot", ".", "Apostrophe", "'"),
  _xlpm.d_sep, E37,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฿750,000 - ฿999,999</v>
      </c>
      <c r="AL37" s="3" t="str" cm="1">
        <f t="array" aca="1" ref="AL37" ca="1">_xlfn.LET(
  _xlpm.ppp, H37,
  _xlpm.raw_min, CEILING(100000 * _xlpm.ppp, IF(_xlpm.ppp &gt; 1000, 10000, 1000)),
  _xlpm.raw_max, CEILING(149999 * _xlpm.ppp + 1, IF(_xlpm.ppp &gt; 1000, 10000, 1000)) - 1,
  _xlpm.country, A37,
  _xlpm.symbol, F37,
  _xlpm.pos, C37,
  _xlpm.t_sep, _xlfn.SWITCH(D37, "Space", " ", "Comma", ",", "Dot", ".", "Apostrophe", "'"),
  _xlpm.d_sep, E37,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฿1,000,000 - ฿1,499,999</v>
      </c>
      <c r="AM37" s="3" t="str" cm="1">
        <f t="array" aca="1" ref="AM37" ca="1">_xlfn.LET(
  _xlpm.ppp, H37,
  _xlpm.raw_min, CEILING(150000 * _xlpm.ppp, IF(_xlpm.ppp &gt; 1000, 10000, 1000)),
  _xlpm.raw_max, CEILING(199999 * _xlpm.ppp + 1, IF(_xlpm.ppp &gt; 1000, 10000, 1000)) - 1,
  _xlpm.country, A37,
  _xlpm.symbol, F37,
  _xlpm.pos, C37,
  _xlpm.t_sep, _xlfn.SWITCH(D37, "Space", " ", "Comma", ",", "Dot", ".", "Apostrophe", "'"),
  _xlpm.d_sep, E37,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฿1,500,000 - ฿1,999,999</v>
      </c>
      <c r="AN37" s="3" t="str" cm="1">
        <f t="array" aca="1" ref="AN37" ca="1">_xlfn.LET(
  _xlpm.ppp, H37,
  _xlpm.raw_min, CEILING(200000 * _xlpm.ppp, IF(_xlpm.ppp &gt; 1000, 10000, 1000)),
  _xlpm.raw_max, CEILING(999999 * _xlpm.ppp + 1, IF(_xlpm.ppp &gt; 1000, 10000, 1000)) - 1,
  _xlpm.country, A37,
  _xlpm.symbol, F37,
  _xlpm.pos, C37,
  _xlpm.t_sep, _xlfn.SWITCH(D37, "Space", " ", "Comma", ",", "Dot", ".", "Apostrophe", "'"),
  _xlpm.d_sep, E37,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฿2,000,000 - ฿9,999,999</v>
      </c>
      <c r="AO37" s="3" t="str" cm="1">
        <f t="array" aca="1" ref="AO37" ca="1">_xlfn.LET(
  _xlpm.ppp, H37,
  _xlpm.raw_min, CEILING(1000000 * _xlpm.ppp, IF(_xlpm.ppp &gt; 1000, 10000, 1000)),
  _xlpm.country, A37,
  _xlpm.symbol, F37,
  _xlpm.pos, C37,
  _xlpm.t_sep, _xlfn.SWITCH(D37, "Space", " ", "Comma", ",", "Dot", ".", "Apostrophe", "'"),
  _xlpm.d_sep, E37,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฿10,000,000+</v>
      </c>
    </row>
    <row r="38" spans="1:41" x14ac:dyDescent="0.45">
      <c r="A38" t="s">
        <v>98</v>
      </c>
      <c r="B38" s="1" t="s">
        <v>99</v>
      </c>
      <c r="C38" t="s">
        <v>25</v>
      </c>
      <c r="D38" t="s">
        <v>747</v>
      </c>
      <c r="E38" t="s">
        <v>750</v>
      </c>
      <c r="F38" t="s">
        <v>100</v>
      </c>
      <c r="G38" s="56">
        <v>12.532999999999999</v>
      </c>
      <c r="H38" s="8">
        <v>10</v>
      </c>
      <c r="I38" s="9" t="str">
        <f t="shared" si="0"/>
        <v>0 ₺</v>
      </c>
      <c r="J38" s="3" t="str" cm="1">
        <f t="array" aca="1" ref="J38" ca="1">_xlfn.LET(
    _xlpm.pos, C38,
    _xlpm.symbol, F38,
    _xlpm.ppp, H38,
    _xlpm.raw, $J$1,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 ₺</v>
      </c>
      <c r="K38" s="3" t="str" cm="1">
        <f t="array" aca="1" ref="K38" ca="1">_xlfn.LET(
    _xlpm.pos, C38,
    _xlpm.symbol, F38,
    _xlpm.ppp, H38,
    _xlpm.raw, $K$1,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30 ₺</v>
      </c>
      <c r="L38" s="3" t="str" cm="1">
        <f t="array" aca="1" ref="L38" ca="1">_xlfn.LET(
    _xlpm.pos, C38,
    _xlpm.symbol, F38,
    _xlpm.ppp, H38,
    _xlpm.raw, $L$1,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50 ₺</v>
      </c>
      <c r="M38" s="28" t="str" cm="1">
        <f t="array" aca="1" ref="M38" ca="1">_xlfn.LET(
    _xlpm.pos, C38,
    _xlpm.symbol, F38,
    _xlpm.ppp, H38,
    _xlpm.raw, $M$1,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 ₺</v>
      </c>
      <c r="N38" s="3" t="str" cm="1">
        <f t="array" aca="1" ref="N38" ca="1">_xlfn.LET(
    _xlpm.pos, C38,
    _xlpm.symbol, F38,
    _xlpm.ppp, H38,
    _xlpm.raw, $N$1,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100 ₺</v>
      </c>
      <c r="O38" s="3" t="str" cm="1">
        <f t="array" aca="1" ref="O38" ca="1">_xlfn.LET(
    _xlpm.pos, C38,
    _xlpm.symbol, F38,
    _xlpm.ppp, H38,
    _xlpm.raw, $O$1,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 ₺</v>
      </c>
      <c r="P38" s="3" t="str" cm="1">
        <f t="array" aca="1" ref="P38" ca="1">_xlfn.LET(
    _xlpm.pos, C38,
    _xlpm.symbol, F38,
    _xlpm.ppp, H38,
    _xlpm.raw, $P$1,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150 ₺</v>
      </c>
      <c r="Q38" s="28" t="str" cm="1">
        <f t="array" aca="1" ref="Q38" ca="1">_xlfn.LET(
    _xlpm.pos, C38,
    _xlpm.symbol, F38,
    _xlpm.ppp, H38,
    _xlpm.raw, $Q$1,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 ₺</v>
      </c>
      <c r="R38" s="3" t="str" cm="1">
        <f t="array" aca="1" ref="R38" ca="1">_xlfn.LET(
    _xlpm.pos, C38,
    _xlpm.symbol, F38,
    _xlpm.ppp, H38,
    _xlpm.raw, $R$1,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250 ₺</v>
      </c>
      <c r="S38" s="3" t="str" cm="1">
        <f t="array" aca="1" ref="S38" ca="1">_xlfn.LET(
    _xlpm.pos, C38,
    _xlpm.symbol, F38,
    _xlpm.ppp, H38,
    _xlpm.raw, $S$1,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300 ₺</v>
      </c>
      <c r="T38" s="3" t="str" cm="1">
        <f t="array" aca="1" ref="T38" ca="1">_xlfn.LET(
    _xlpm.pos, C38,
    _xlpm.symbol, F38,
    _xlpm.ppp, H38,
    _xlpm.raw, $T$1,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1.000 ₺</v>
      </c>
      <c r="U38" s="3" t="str" cm="1">
        <f t="array" aca="1" ref="U38" ca="1">_xlfn.LET(
    _xlpm.pos, C38,
    _xlpm.symbol, F38,
    _xlpm.ppp, H38,
    _xlpm.raw, $U$1,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2.000 ₺</v>
      </c>
      <c r="V38" s="3" t="str" cm="1">
        <f t="array" aca="1" ref="V38" ca="1">_xlfn.LET(
_xlpm.pos,C38,
_xlpm.symbol,F38,
_xlpm.ppp,H38,
_xlpm.raw,$V$1,
_xlpm.value,_xlpm.raw*_xlpm.ppp,
_xlpm.country,A38,
_xlpm.use_indian_format,OR(_xlpm.country="India",_xlpm.country="Pakistan"),
_xlpm.t_sep,_xlfn.SWITCH(D38,"Space"," ","Comma",",","Dot",".","Apostrophe","'"),
_xlpm.d_sep,E38,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3.000 ₺</v>
      </c>
      <c r="W38" s="3" t="str" cm="1">
        <f t="array" aca="1" ref="W38" ca="1">_xlfn.LET(
    _xlpm.pos, C38,
    _xlpm.symbol, F38,
    _xlpm.ppp, H38,
    _xlpm.raw, $W$1,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4.000 ₺</v>
      </c>
      <c r="X38" s="3" t="str" cm="1">
        <f t="array" aca="1" ref="X38" ca="1">_xlfn.LET(
    _xlpm.pos, C38,
    _xlpm.symbol, F38,
    _xlpm.ppp, H38,
    _xlpm.raw, $X$1,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6.000 ₺</v>
      </c>
      <c r="Y38" s="3" t="str" cm="1">
        <f t="array" aca="1" ref="Y38" ca="1">_xlfn.LET(
    _xlpm.pos, C38,
    _xlpm.symbol, F38,
    _xlpm.ppp, H38,
    _xlpm.raw, $Y$1,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7.000 ₺</v>
      </c>
      <c r="Z38" s="3" t="str" cm="1">
        <f t="array" aca="1" ref="Z38" ca="1">_xlfn.LET(
    _xlpm.pos, C38,
    _xlpm.symbol, F38,
    _xlpm.ppp, H38,
    _xlpm.raw, $Z$1,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8.000 ₺</v>
      </c>
      <c r="AA38" s="3" t="str" cm="1">
        <f t="array" aca="1" ref="AA38" ca="1">_xlfn.LET(
    _xlpm.pos, C38,
    _xlpm.symbol, F38,
    _xlpm.ppp, H38,
    _xlpm.raw, $AA$1,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9.000 ₺</v>
      </c>
      <c r="AB38" s="3" t="str" cm="1">
        <f t="array" aca="1" ref="AB38" ca="1">_xlfn.LET(
    _xlpm.pos, C38,
    _xlpm.symbol, F38,
    _xlpm.ppp, H38,
    _xlpm.raw, $AB$1,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10.000 ₺</v>
      </c>
      <c r="AC38" s="3" t="str" cm="1">
        <f t="array" aca="1" ref="AC38" ca="1">_xlfn.LET(
    _xlpm.pos, C38,
    _xlpm.symbol, F38,
    _xlpm.ppp, H38,
    _xlpm.raw, $AC$1,
    _xlpm.value, _xlpm.raw * _xlpm.ppp,
    _xlpm.country, A38,
    _xlpm.use_indian_format, OR(_xlpm.country="India", _xlpm.country="Pakistan"),
    _xlpm.t_sep, _xlfn.SWITCH(D38, "Space", " ", "Comma", ",", "Dot", ".", "Apostrophe", "'"),
    _xlpm.d_sep, E38,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11.000 ₺</v>
      </c>
      <c r="AD38" s="3" t="str" cm="1">
        <f t="array" aca="1" ref="AD38" ca="1">_xlfn.LET(
  _xlpm.ppp, H38,
  _xlpm.raw_min, 0,
  _xlpm.raw_max, CEILING(H38 * 999 + 1, IF(H38 &gt; 1000, 10000, 1000)) - 1,
  _xlpm.country, A38,
  _xlpm.symbol, F38,
  _xlpm.pos, C38,
  _xlpm.t_sep, _xlfn.SWITCH(D38, "Space", " ", "Comma", ",", "Dot", ".", "Apostrophe", "'"),
  _xlpm.d_sep, E38,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- 9.999 ₺</v>
      </c>
      <c r="AE38" s="3" t="str" cm="1">
        <f t="array" aca="1" ref="AE38" ca="1">_xlfn.LET(
  _xlpm.ppp, H38,
  _xlpm.raw_min, CEILING(1000 * _xlpm.ppp, IF(_xlpm.ppp &gt; 1000, 10000, 1000)),
  _xlpm.raw_max, CEILING(4999 * _xlpm.ppp + 1, IF(_xlpm.ppp &gt; 1000, 10000, 1000)) - 1,
  _xlpm.country, A38,
  _xlpm.symbol, F38,
  _xlpm.pos, C38,
  _xlpm.t_sep, _xlfn.SWITCH(D38, "Space", " ", "Comma", ",", "Dot", ".", "Apostrophe", "'"),
  _xlpm.d_sep, E38,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 ₺ - 49.999 ₺</v>
      </c>
      <c r="AF38" s="3" t="str" cm="1">
        <f t="array" aca="1" ref="AF38" ca="1">_xlfn.LET(
  _xlpm.ppp, H38,
  _xlpm.raw_min, CEILING(5000 * _xlpm.ppp, IF(_xlpm.ppp &gt; 1000, 10000, 1000)),
  _xlpm.raw_max, CEILING(14999 * _xlpm.ppp + 1, IF(_xlpm.ppp &gt; 1000, 10000, 1000)) - 1,
  _xlpm.country, A38,
  _xlpm.symbol, F38,
  _xlpm.pos, C38,
  _xlpm.t_sep, _xlfn.SWITCH(D38, "Space", " ", "Comma", ",", "Dot", ".", "Apostrophe", "'"),
  _xlpm.d_sep, E38,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 ₺ - 149.999 ₺</v>
      </c>
      <c r="AG38" s="3" t="str" cm="1">
        <f t="array" aca="1" ref="AG38" ca="1">_xlfn.LET(
  _xlpm.ppp, H38,
  _xlpm.raw_min, CEILING(15000 * _xlpm.ppp, IF(_xlpm.ppp &gt; 1000, 10000, 1000)),
  _xlpm.raw_max, CEILING(24999 * _xlpm.ppp + 1, IF(_xlpm.ppp &gt; 1000, 10000, 1000)) - 1,
  _xlpm.country, A38,
  _xlpm.symbol, F38,
  _xlpm.pos, C38,
  _xlpm.t_sep, _xlfn.SWITCH(D38, "Space", " ", "Comma", ",", "Dot", ".", "Apostrophe", "'"),
  _xlpm.d_sep, E38,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 ₺ - 249.999 ₺</v>
      </c>
      <c r="AH38" s="3" t="str" cm="1">
        <f t="array" aca="1" ref="AH38" ca="1">_xlfn.LET(
  _xlpm.ppp, H38,
  _xlpm.raw_min, CEILING(25000 * _xlpm.ppp, IF(_xlpm.ppp &gt; 1000, 10000, 1000)),
  _xlpm.raw_max, CEILING(34999 * _xlpm.ppp + 1, IF(_xlpm.ppp &gt; 1000, 10000, 1000)) - 1,
  _xlpm.country, A38,
  _xlpm.symbol, F38,
  _xlpm.pos, C38,
  _xlpm.t_sep, _xlfn.SWITCH(D38, "Space", " ", "Comma", ",", "Dot", ".", "Apostrophe", "'"),
  _xlpm.d_sep, E38,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250.000 ₺ - 349.999 ₺</v>
      </c>
      <c r="AI38" s="3" t="str" cm="1">
        <f t="array" aca="1" ref="AI38" ca="1">_xlfn.LET(
  _xlpm.ppp, H38,
  _xlpm.raw_min, CEILING(35000 * _xlpm.ppp, IF(_xlpm.ppp &gt; 1000, 10000, 1000)),
  _xlpm.raw_max, CEILING(49999 * _xlpm.ppp + 1, IF(_xlpm.ppp &gt; 1000, 10000, 1000)) - 1,
  _xlpm.country, A38,
  _xlpm.symbol, F38,
  _xlpm.pos, C38,
  _xlpm.t_sep, _xlfn.SWITCH(D38, "Space", " ", "Comma", ",", "Dot", ".", "Apostrophe", "'"),
  _xlpm.d_sep, E38,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350.000 ₺ - 499.999 ₺</v>
      </c>
      <c r="AJ38" s="3" t="str" cm="1">
        <f t="array" aca="1" ref="AJ38" ca="1">_xlfn.LET(
  _xlpm.ppp, H38,
  _xlpm.raw_min, CEILING(50000 * _xlpm.ppp, IF(_xlpm.ppp &gt; 1000, 10000, 1000)),
  _xlpm.raw_max, CEILING(74999 * _xlpm.ppp + 1, IF(_xlpm.ppp &gt; 1000, 10000, 1000)) - 1,
  _xlpm.country, A38,
  _xlpm.symbol, F38,
  _xlpm.pos, C38,
  _xlpm.t_sep, _xlfn.SWITCH(D38, "Space", " ", "Comma", ",", "Dot", ".", "Apostrophe", "'"),
  _xlpm.d_sep, E38,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500.000 ₺ - 749.999 ₺</v>
      </c>
      <c r="AK38" s="3" t="str" cm="1">
        <f t="array" aca="1" ref="AK38" ca="1">_xlfn.LET(
  _xlpm.ppp, H38,
  _xlpm.raw_min, CEILING(75000 * _xlpm.ppp, IF(_xlpm.ppp &gt; 1000, 10000, 1000)),
  _xlpm.raw_max, CEILING(99999 * _xlpm.ppp + 1, IF(_xlpm.ppp &gt; 1000, 10000, 1000)) - 1,
  _xlpm.country, A38,
  _xlpm.symbol, F38,
  _xlpm.pos, C38,
  _xlpm.t_sep, _xlfn.SWITCH(D38, "Space", " ", "Comma", ",", "Dot", ".", "Apostrophe", "'"),
  _xlpm.d_sep, E38,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750.000 ₺ - 999.999 ₺</v>
      </c>
      <c r="AL38" s="3" t="str" cm="1">
        <f t="array" aca="1" ref="AL38" ca="1">_xlfn.LET(
  _xlpm.ppp, H38,
  _xlpm.raw_min, CEILING(100000 * _xlpm.ppp, IF(_xlpm.ppp &gt; 1000, 10000, 1000)),
  _xlpm.raw_max, CEILING(149999 * _xlpm.ppp + 1, IF(_xlpm.ppp &gt; 1000, 10000, 1000)) - 1,
  _xlpm.country, A38,
  _xlpm.symbol, F38,
  _xlpm.pos, C38,
  _xlpm.t_sep, _xlfn.SWITCH(D38, "Space", " ", "Comma", ",", "Dot", ".", "Apostrophe", "'"),
  _xlpm.d_sep, E38,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1.000.000 ₺ - 1.499.999 ₺</v>
      </c>
      <c r="AM38" s="3" t="str" cm="1">
        <f t="array" aca="1" ref="AM38" ca="1">_xlfn.LET(
  _xlpm.ppp, H38,
  _xlpm.raw_min, CEILING(150000 * _xlpm.ppp, IF(_xlpm.ppp &gt; 1000, 10000, 1000)),
  _xlpm.raw_max, CEILING(199999 * _xlpm.ppp + 1, IF(_xlpm.ppp &gt; 1000, 10000, 1000)) - 1,
  _xlpm.country, A38,
  _xlpm.symbol, F38,
  _xlpm.pos, C38,
  _xlpm.t_sep, _xlfn.SWITCH(D38, "Space", " ", "Comma", ",", "Dot", ".", "Apostrophe", "'"),
  _xlpm.d_sep, E38,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1.500.000 ₺ - 1.999.999 ₺</v>
      </c>
      <c r="AN38" s="3" t="str" cm="1">
        <f t="array" aca="1" ref="AN38" ca="1">_xlfn.LET(
  _xlpm.ppp, H38,
  _xlpm.raw_min, CEILING(200000 * _xlpm.ppp, IF(_xlpm.ppp &gt; 1000, 10000, 1000)),
  _xlpm.raw_max, CEILING(999999 * _xlpm.ppp + 1, IF(_xlpm.ppp &gt; 1000, 10000, 1000)) - 1,
  _xlpm.country, A38,
  _xlpm.symbol, F38,
  _xlpm.pos, C38,
  _xlpm.t_sep, _xlfn.SWITCH(D38, "Space", " ", "Comma", ",", "Dot", ".", "Apostrophe", "'"),
  _xlpm.d_sep, E38,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2.000.000 ₺ - 9.999.999 ₺</v>
      </c>
      <c r="AO38" s="3" t="str" cm="1">
        <f t="array" aca="1" ref="AO38" ca="1">_xlfn.LET(
  _xlpm.ppp, H38,
  _xlpm.raw_min, CEILING(1000000 * _xlpm.ppp, IF(_xlpm.ppp &gt; 1000, 10000, 1000)),
  _xlpm.country, A38,
  _xlpm.symbol, F38,
  _xlpm.pos, C38,
  _xlpm.t_sep, _xlfn.SWITCH(D38, "Space", " ", "Comma", ",", "Dot", ".", "Apostrophe", "'"),
  _xlpm.d_sep, E38,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10.000.000 ₺+</v>
      </c>
    </row>
    <row r="39" spans="1:41" x14ac:dyDescent="0.45">
      <c r="A39" t="s">
        <v>101</v>
      </c>
      <c r="B39" s="1" t="s">
        <v>21</v>
      </c>
      <c r="C39" t="s">
        <v>18</v>
      </c>
      <c r="D39" t="s">
        <v>746</v>
      </c>
      <c r="E39" t="s">
        <v>751</v>
      </c>
      <c r="F39" t="s">
        <v>102</v>
      </c>
      <c r="G39" s="56">
        <v>0.66500000000000004</v>
      </c>
      <c r="H39" s="8">
        <f t="shared" si="1"/>
        <v>1</v>
      </c>
      <c r="I39" s="9" t="str">
        <f t="shared" si="0"/>
        <v>£0</v>
      </c>
      <c r="J39" s="3" t="str" cm="1">
        <f t="array" aca="1" ref="J39" ca="1">_xlfn.LET(
    _xlpm.pos, C39,
    _xlpm.symbol, F39,
    _xlpm.ppp, H39,
    _xlpm.raw, $J$1,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v>
      </c>
      <c r="K39" s="3" t="str" cm="1">
        <f t="array" aca="1" ref="K39" ca="1">_xlfn.LET(
    _xlpm.pos, C39,
    _xlpm.symbol, F39,
    _xlpm.ppp, H39,
    _xlpm.raw, $K$1,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v>
      </c>
      <c r="L39" s="3" t="str" cm="1">
        <f t="array" aca="1" ref="L39" ca="1">_xlfn.LET(
    _xlpm.pos, C39,
    _xlpm.symbol, F39,
    _xlpm.ppp, H39,
    _xlpm.raw, $L$1,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v>
      </c>
      <c r="M39" s="28" t="str" cm="1">
        <f t="array" aca="1" ref="M39" ca="1">_xlfn.LET(
    _xlpm.pos, C39,
    _xlpm.symbol, F39,
    _xlpm.ppp, H39,
    _xlpm.raw, $M$1,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v>
      </c>
      <c r="N39" s="3" t="str" cm="1">
        <f t="array" aca="1" ref="N39" ca="1">_xlfn.LET(
    _xlpm.pos, C39,
    _xlpm.symbol, F39,
    _xlpm.ppp, H39,
    _xlpm.raw, $N$1,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v>
      </c>
      <c r="O39" s="3" t="str" cm="1">
        <f t="array" aca="1" ref="O39" ca="1">_xlfn.LET(
    _xlpm.pos, C39,
    _xlpm.symbol, F39,
    _xlpm.ppp, H39,
    _xlpm.raw, $O$1,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v>
      </c>
      <c r="P39" s="3" t="str" cm="1">
        <f t="array" aca="1" ref="P39" ca="1">_xlfn.LET(
    _xlpm.pos, C39,
    _xlpm.symbol, F39,
    _xlpm.ppp, H39,
    _xlpm.raw, $P$1,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v>
      </c>
      <c r="Q39" s="28" t="str" cm="1">
        <f t="array" aca="1" ref="Q39" ca="1">_xlfn.LET(
    _xlpm.pos, C39,
    _xlpm.symbol, F39,
    _xlpm.ppp, H39,
    _xlpm.raw, $Q$1,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v>
      </c>
      <c r="R39" s="3" t="str" cm="1">
        <f t="array" aca="1" ref="R39" ca="1">_xlfn.LET(
    _xlpm.pos, C39,
    _xlpm.symbol, F39,
    _xlpm.ppp, H39,
    _xlpm.raw, $R$1,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v>
      </c>
      <c r="S39" s="3" t="str" cm="1">
        <f t="array" aca="1" ref="S39" ca="1">_xlfn.LET(
    _xlpm.pos, C39,
    _xlpm.symbol, F39,
    _xlpm.ppp, H39,
    _xlpm.raw, $S$1,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v>
      </c>
      <c r="T39" s="3" t="str" cm="1">
        <f t="array" aca="1" ref="T39" ca="1">_xlfn.LET(
    _xlpm.pos, C39,
    _xlpm.symbol, F39,
    _xlpm.ppp, H39,
    _xlpm.raw, $T$1,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v>
      </c>
      <c r="U39" s="3" t="str" cm="1">
        <f t="array" aca="1" ref="U39" ca="1">_xlfn.LET(
    _xlpm.pos, C39,
    _xlpm.symbol, F39,
    _xlpm.ppp, H39,
    _xlpm.raw, $U$1,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v>
      </c>
      <c r="V39" s="3" t="str" cm="1">
        <f t="array" aca="1" ref="V39" ca="1">_xlfn.LET(
_xlpm.pos,C39,
_xlpm.symbol,F39,
_xlpm.ppp,H39,
_xlpm.raw,$V$1,
_xlpm.value,_xlpm.raw*_xlpm.ppp,
_xlpm.country,A39,
_xlpm.use_indian_format,OR(_xlpm.country="India",_xlpm.country="Pakistan"),
_xlpm.t_sep,_xlfn.SWITCH(D39,"Space"," ","Comma",",","Dot",".","Apostrophe","'"),
_xlpm.d_sep,E39,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v>
      </c>
      <c r="W39" s="3" t="str" cm="1">
        <f t="array" aca="1" ref="W39" ca="1">_xlfn.LET(
    _xlpm.pos, C39,
    _xlpm.symbol, F39,
    _xlpm.ppp, H39,
    _xlpm.raw, $W$1,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v>
      </c>
      <c r="X39" s="3" t="str" cm="1">
        <f t="array" aca="1" ref="X39" ca="1">_xlfn.LET(
    _xlpm.pos, C39,
    _xlpm.symbol, F39,
    _xlpm.ppp, H39,
    _xlpm.raw, $X$1,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v>
      </c>
      <c r="Y39" s="3" t="str" cm="1">
        <f t="array" aca="1" ref="Y39" ca="1">_xlfn.LET(
    _xlpm.pos, C39,
    _xlpm.symbol, F39,
    _xlpm.ppp, H39,
    _xlpm.raw, $Y$1,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v>
      </c>
      <c r="Z39" s="3" t="str" cm="1">
        <f t="array" aca="1" ref="Z39" ca="1">_xlfn.LET(
    _xlpm.pos, C39,
    _xlpm.symbol, F39,
    _xlpm.ppp, H39,
    _xlpm.raw, $Z$1,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v>
      </c>
      <c r="AA39" s="3" t="str" cm="1">
        <f t="array" aca="1" ref="AA39" ca="1">_xlfn.LET(
    _xlpm.pos, C39,
    _xlpm.symbol, F39,
    _xlpm.ppp, H39,
    _xlpm.raw, $AA$1,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v>
      </c>
      <c r="AB39" s="3" t="str" cm="1">
        <f t="array" aca="1" ref="AB39" ca="1">_xlfn.LET(
    _xlpm.pos, C39,
    _xlpm.symbol, F39,
    _xlpm.ppp, H39,
    _xlpm.raw, $AB$1,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£1,000</v>
      </c>
      <c r="AC39" s="3" t="str" cm="1">
        <f t="array" aca="1" ref="AC39" ca="1">_xlfn.LET(
    _xlpm.pos, C39,
    _xlpm.symbol, F39,
    _xlpm.ppp, H39,
    _xlpm.raw, $AC$1,
    _xlpm.value, _xlpm.raw * _xlpm.ppp,
    _xlpm.country, A39,
    _xlpm.use_indian_format, OR(_xlpm.country="India", _xlpm.country="Pakistan"),
    _xlpm.t_sep, _xlfn.SWITCH(D39, "Space", " ", "Comma", ",", "Dot", ".", "Apostrophe", "'"),
    _xlpm.d_sep, E39,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£1,100</v>
      </c>
      <c r="AD39" s="3" t="str" cm="1">
        <f t="array" aca="1" ref="AD39" ca="1">_xlfn.LET(
  _xlpm.ppp, H39,
  _xlpm.raw_min, 0,
  _xlpm.raw_max, CEILING(H39 * 999 + 1, IF(H39 &gt; 1000, 10000, 1000)) - 1,
  _xlpm.country, A39,
  _xlpm.symbol, F39,
  _xlpm.pos, C39,
  _xlpm.t_sep, _xlfn.SWITCH(D39, "Space", " ", "Comma", ",", "Dot", ".", "Apostrophe", "'"),
  _xlpm.d_sep, E39,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£999</v>
      </c>
      <c r="AE39" s="3" t="str" cm="1">
        <f t="array" aca="1" ref="AE39" ca="1">_xlfn.LET(
  _xlpm.ppp, H39,
  _xlpm.raw_min, CEILING(1000 * _xlpm.ppp, IF(_xlpm.ppp &gt; 1000, 10000, 1000)),
  _xlpm.raw_max, CEILING(4999 * _xlpm.ppp + 1, IF(_xlpm.ppp &gt; 1000, 10000, 1000)) - 1,
  _xlpm.country, A39,
  _xlpm.symbol, F39,
  _xlpm.pos, C39,
  _xlpm.t_sep, _xlfn.SWITCH(D39, "Space", " ", "Comma", ",", "Dot", ".", "Apostrophe", "'"),
  _xlpm.d_sep, E39,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£1,000 - £4,999</v>
      </c>
      <c r="AF39" s="3" t="str" cm="1">
        <f t="array" aca="1" ref="AF39" ca="1">_xlfn.LET(
  _xlpm.ppp, H39,
  _xlpm.raw_min, CEILING(5000 * _xlpm.ppp, IF(_xlpm.ppp &gt; 1000, 10000, 1000)),
  _xlpm.raw_max, CEILING(14999 * _xlpm.ppp + 1, IF(_xlpm.ppp &gt; 1000, 10000, 1000)) - 1,
  _xlpm.country, A39,
  _xlpm.symbol, F39,
  _xlpm.pos, C39,
  _xlpm.t_sep, _xlfn.SWITCH(D39, "Space", " ", "Comma", ",", "Dot", ".", "Apostrophe", "'"),
  _xlpm.d_sep, E39,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£5,000 - £14,999</v>
      </c>
      <c r="AG39" s="3" t="str" cm="1">
        <f t="array" aca="1" ref="AG39" ca="1">_xlfn.LET(
  _xlpm.ppp, H39,
  _xlpm.raw_min, CEILING(15000 * _xlpm.ppp, IF(_xlpm.ppp &gt; 1000, 10000, 1000)),
  _xlpm.raw_max, CEILING(24999 * _xlpm.ppp + 1, IF(_xlpm.ppp &gt; 1000, 10000, 1000)) - 1,
  _xlpm.country, A39,
  _xlpm.symbol, F39,
  _xlpm.pos, C39,
  _xlpm.t_sep, _xlfn.SWITCH(D39, "Space", " ", "Comma", ",", "Dot", ".", "Apostrophe", "'"),
  _xlpm.d_sep, E39,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£15,000 - £24,999</v>
      </c>
      <c r="AH39" s="3" t="str" cm="1">
        <f t="array" aca="1" ref="AH39" ca="1">_xlfn.LET(
  _xlpm.ppp, H39,
  _xlpm.raw_min, CEILING(25000 * _xlpm.ppp, IF(_xlpm.ppp &gt; 1000, 10000, 1000)),
  _xlpm.raw_max, CEILING(34999 * _xlpm.ppp + 1, IF(_xlpm.ppp &gt; 1000, 10000, 1000)) - 1,
  _xlpm.country, A39,
  _xlpm.symbol, F39,
  _xlpm.pos, C39,
  _xlpm.t_sep, _xlfn.SWITCH(D39, "Space", " ", "Comma", ",", "Dot", ".", "Apostrophe", "'"),
  _xlpm.d_sep, E39,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£25,000 - £34,999</v>
      </c>
      <c r="AI39" s="3" t="str" cm="1">
        <f t="array" aca="1" ref="AI39" ca="1">_xlfn.LET(
  _xlpm.ppp, H39,
  _xlpm.raw_min, CEILING(35000 * _xlpm.ppp, IF(_xlpm.ppp &gt; 1000, 10000, 1000)),
  _xlpm.raw_max, CEILING(49999 * _xlpm.ppp + 1, IF(_xlpm.ppp &gt; 1000, 10000, 1000)) - 1,
  _xlpm.country, A39,
  _xlpm.symbol, F39,
  _xlpm.pos, C39,
  _xlpm.t_sep, _xlfn.SWITCH(D39, "Space", " ", "Comma", ",", "Dot", ".", "Apostrophe", "'"),
  _xlpm.d_sep, E39,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£35,000 - £49,999</v>
      </c>
      <c r="AJ39" s="3" t="str" cm="1">
        <f t="array" aca="1" ref="AJ39" ca="1">_xlfn.LET(
  _xlpm.ppp, H39,
  _xlpm.raw_min, CEILING(50000 * _xlpm.ppp, IF(_xlpm.ppp &gt; 1000, 10000, 1000)),
  _xlpm.raw_max, CEILING(74999 * _xlpm.ppp + 1, IF(_xlpm.ppp &gt; 1000, 10000, 1000)) - 1,
  _xlpm.country, A39,
  _xlpm.symbol, F39,
  _xlpm.pos, C39,
  _xlpm.t_sep, _xlfn.SWITCH(D39, "Space", " ", "Comma", ",", "Dot", ".", "Apostrophe", "'"),
  _xlpm.d_sep, E39,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£50,000 - £74,999</v>
      </c>
      <c r="AK39" s="3" t="str" cm="1">
        <f t="array" aca="1" ref="AK39" ca="1">_xlfn.LET(
  _xlpm.ppp, H39,
  _xlpm.raw_min, CEILING(75000 * _xlpm.ppp, IF(_xlpm.ppp &gt; 1000, 10000, 1000)),
  _xlpm.raw_max, CEILING(99999 * _xlpm.ppp + 1, IF(_xlpm.ppp &gt; 1000, 10000, 1000)) - 1,
  _xlpm.country, A39,
  _xlpm.symbol, F39,
  _xlpm.pos, C39,
  _xlpm.t_sep, _xlfn.SWITCH(D39, "Space", " ", "Comma", ",", "Dot", ".", "Apostrophe", "'"),
  _xlpm.d_sep, E39,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£75,000 - £99,999</v>
      </c>
      <c r="AL39" s="3" t="str" cm="1">
        <f t="array" aca="1" ref="AL39" ca="1">_xlfn.LET(
  _xlpm.ppp, H39,
  _xlpm.raw_min, CEILING(100000 * _xlpm.ppp, IF(_xlpm.ppp &gt; 1000, 10000, 1000)),
  _xlpm.raw_max, CEILING(149999 * _xlpm.ppp + 1, IF(_xlpm.ppp &gt; 1000, 10000, 1000)) - 1,
  _xlpm.country, A39,
  _xlpm.symbol, F39,
  _xlpm.pos, C39,
  _xlpm.t_sep, _xlfn.SWITCH(D39, "Space", " ", "Comma", ",", "Dot", ".", "Apostrophe", "'"),
  _xlpm.d_sep, E39,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£100,000 - £149,999</v>
      </c>
      <c r="AM39" s="3" t="str" cm="1">
        <f t="array" aca="1" ref="AM39" ca="1">_xlfn.LET(
  _xlpm.ppp, H39,
  _xlpm.raw_min, CEILING(150000 * _xlpm.ppp, IF(_xlpm.ppp &gt; 1000, 10000, 1000)),
  _xlpm.raw_max, CEILING(199999 * _xlpm.ppp + 1, IF(_xlpm.ppp &gt; 1000, 10000, 1000)) - 1,
  _xlpm.country, A39,
  _xlpm.symbol, F39,
  _xlpm.pos, C39,
  _xlpm.t_sep, _xlfn.SWITCH(D39, "Space", " ", "Comma", ",", "Dot", ".", "Apostrophe", "'"),
  _xlpm.d_sep, E39,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£150,000 - £199,999</v>
      </c>
      <c r="AN39" s="3" t="str" cm="1">
        <f t="array" aca="1" ref="AN39" ca="1">_xlfn.LET(
  _xlpm.ppp, H39,
  _xlpm.raw_min, CEILING(200000 * _xlpm.ppp, IF(_xlpm.ppp &gt; 1000, 10000, 1000)),
  _xlpm.raw_max, CEILING(999999 * _xlpm.ppp + 1, IF(_xlpm.ppp &gt; 1000, 10000, 1000)) - 1,
  _xlpm.country, A39,
  _xlpm.symbol, F39,
  _xlpm.pos, C39,
  _xlpm.t_sep, _xlfn.SWITCH(D39, "Space", " ", "Comma", ",", "Dot", ".", "Apostrophe", "'"),
  _xlpm.d_sep, E39,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£200,000 - £999,999</v>
      </c>
      <c r="AO39" s="3" t="str" cm="1">
        <f t="array" aca="1" ref="AO39" ca="1">_xlfn.LET(
  _xlpm.ppp, H39,
  _xlpm.raw_min, CEILING(1000000 * _xlpm.ppp, IF(_xlpm.ppp &gt; 1000, 10000, 1000)),
  _xlpm.country, A39,
  _xlpm.symbol, F39,
  _xlpm.pos, C39,
  _xlpm.t_sep, _xlfn.SWITCH(D39, "Space", " ", "Comma", ",", "Dot", ".", "Apostrophe", "'"),
  _xlpm.d_sep, E39,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£1,000,000+</v>
      </c>
    </row>
    <row r="40" spans="1:41" x14ac:dyDescent="0.45">
      <c r="A40" t="s">
        <v>103</v>
      </c>
      <c r="B40" s="1" t="s">
        <v>21</v>
      </c>
      <c r="C40" t="s">
        <v>18</v>
      </c>
      <c r="D40" t="s">
        <v>746</v>
      </c>
      <c r="E40" t="s">
        <v>751</v>
      </c>
      <c r="F40" t="s">
        <v>104</v>
      </c>
      <c r="G40" s="56">
        <v>1</v>
      </c>
      <c r="H40" s="8">
        <f t="shared" si="1"/>
        <v>1</v>
      </c>
      <c r="I40" s="9" t="str">
        <f t="shared" si="0"/>
        <v>$0</v>
      </c>
      <c r="J40" s="3" t="str" cm="1">
        <f t="array" aca="1" ref="J40" ca="1">_xlfn.LET(
    _xlpm.pos, C40,
    _xlpm.symbol, F40,
    _xlpm.ppp, H40,
    _xlpm.raw, $J$1,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v>
      </c>
      <c r="K40" s="3" t="str" cm="1">
        <f t="array" aca="1" ref="K40" ca="1">_xlfn.LET(
    _xlpm.pos, C40,
    _xlpm.symbol, F40,
    _xlpm.ppp, H40,
    _xlpm.raw, $K$1,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v>
      </c>
      <c r="L40" s="3" t="str" cm="1">
        <f t="array" aca="1" ref="L40" ca="1">_xlfn.LET(
    _xlpm.pos, C40,
    _xlpm.symbol, F40,
    _xlpm.ppp, H40,
    _xlpm.raw, $L$1,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v>
      </c>
      <c r="M40" s="28" t="str" cm="1">
        <f t="array" aca="1" ref="M40" ca="1">_xlfn.LET(
    _xlpm.pos, C40,
    _xlpm.symbol, F40,
    _xlpm.ppp, H40,
    _xlpm.raw, $M$1,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$7.5</v>
      </c>
      <c r="N40" s="3" t="str" cm="1">
        <f t="array" aca="1" ref="N40" ca="1">_xlfn.LET(
    _xlpm.pos, C40,
    _xlpm.symbol, F40,
    _xlpm.ppp, H40,
    _xlpm.raw, $N$1,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v>
      </c>
      <c r="O40" s="3" t="str" cm="1">
        <f t="array" aca="1" ref="O40" ca="1">_xlfn.LET(
    _xlpm.pos, C40,
    _xlpm.symbol, F40,
    _xlpm.ppp, H40,
    _xlpm.raw, $O$1,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$12.5</v>
      </c>
      <c r="P40" s="3" t="str" cm="1">
        <f t="array" aca="1" ref="P40" ca="1">_xlfn.LET(
    _xlpm.pos, C40,
    _xlpm.symbol, F40,
    _xlpm.ppp, H40,
    _xlpm.raw, $P$1,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$15</v>
      </c>
      <c r="Q40" s="28" t="str" cm="1">
        <f t="array" aca="1" ref="Q40" ca="1">_xlfn.LET(
    _xlpm.pos, C40,
    _xlpm.symbol, F40,
    _xlpm.ppp, H40,
    _xlpm.raw, $Q$1,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$17.5</v>
      </c>
      <c r="R40" s="3" t="str" cm="1">
        <f t="array" aca="1" ref="R40" ca="1">_xlfn.LET(
    _xlpm.pos, C40,
    _xlpm.symbol, F40,
    _xlpm.ppp, H40,
    _xlpm.raw, $R$1,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$25</v>
      </c>
      <c r="S40" s="3" t="str" cm="1">
        <f t="array" aca="1" ref="S40" ca="1">_xlfn.LET(
    _xlpm.pos, C40,
    _xlpm.symbol, F40,
    _xlpm.ppp, H40,
    _xlpm.raw, $S$1,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$30</v>
      </c>
      <c r="T40" s="3" t="str" cm="1">
        <f t="array" aca="1" ref="T40" ca="1">_xlfn.LET(
    _xlpm.pos, C40,
    _xlpm.symbol, F40,
    _xlpm.ppp, H40,
    _xlpm.raw, $T$1,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v>
      </c>
      <c r="U40" s="3" t="str" cm="1">
        <f t="array" aca="1" ref="U40" ca="1">_xlfn.LET(
    _xlpm.pos, C40,
    _xlpm.symbol, F40,
    _xlpm.ppp, H40,
    _xlpm.raw, $U$1,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$200</v>
      </c>
      <c r="V40" s="3" t="str" cm="1">
        <f t="array" aca="1" ref="V40" ca="1">_xlfn.LET(
_xlpm.pos,C40,
_xlpm.symbol,F40,
_xlpm.ppp,H40,
_xlpm.raw,$V$1,
_xlpm.value,_xlpm.raw*_xlpm.ppp,
_xlpm.country,A40,
_xlpm.use_indian_format,OR(_xlpm.country="India",_xlpm.country="Pakistan"),
_xlpm.t_sep,_xlfn.SWITCH(D40,"Space"," ","Comma",",","Dot",".","Apostrophe","'"),
_xlpm.d_sep,E40,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$300</v>
      </c>
      <c r="W40" s="3" t="str" cm="1">
        <f t="array" aca="1" ref="W40" ca="1">_xlfn.LET(
    _xlpm.pos, C40,
    _xlpm.symbol, F40,
    _xlpm.ppp, H40,
    _xlpm.raw, $W$1,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$400</v>
      </c>
      <c r="X40" s="3" t="str" cm="1">
        <f t="array" aca="1" ref="X40" ca="1">_xlfn.LET(
    _xlpm.pos, C40,
    _xlpm.symbol, F40,
    _xlpm.ppp, H40,
    _xlpm.raw, $X$1,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$600</v>
      </c>
      <c r="Y40" s="3" t="str" cm="1">
        <f t="array" aca="1" ref="Y40" ca="1">_xlfn.LET(
    _xlpm.pos, C40,
    _xlpm.symbol, F40,
    _xlpm.ppp, H40,
    _xlpm.raw, $Y$1,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v>
      </c>
      <c r="Z40" s="3" t="str" cm="1">
        <f t="array" aca="1" ref="Z40" ca="1">_xlfn.LET(
    _xlpm.pos, C40,
    _xlpm.symbol, F40,
    _xlpm.ppp, H40,
    _xlpm.raw, $Z$1,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$800</v>
      </c>
      <c r="AA40" s="3" t="str" cm="1">
        <f t="array" aca="1" ref="AA40" ca="1">_xlfn.LET(
    _xlpm.pos, C40,
    _xlpm.symbol, F40,
    _xlpm.ppp, H40,
    _xlpm.raw, $AA$1,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$900</v>
      </c>
      <c r="AB40" s="3" t="str" cm="1">
        <f t="array" aca="1" ref="AB40" ca="1">_xlfn.LET(
    _xlpm.pos, C40,
    _xlpm.symbol, F40,
    _xlpm.ppp, H40,
    _xlpm.raw, $AB$1,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$1,000</v>
      </c>
      <c r="AC40" s="3" t="str" cm="1">
        <f t="array" aca="1" ref="AC40" ca="1">_xlfn.LET(
    _xlpm.pos, C40,
    _xlpm.symbol, F40,
    _xlpm.ppp, H40,
    _xlpm.raw, $AC$1,
    _xlpm.value, _xlpm.raw * _xlpm.ppp,
    _xlpm.country, A40,
    _xlpm.use_indian_format, OR(_xlpm.country="India", _xlpm.country="Pakistan"),
    _xlpm.t_sep, _xlfn.SWITCH(D40, "Space", " ", "Comma", ",", "Dot", ".", "Apostrophe", "'"),
    _xlpm.d_sep, E40,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$1,100</v>
      </c>
      <c r="AD40" s="3" t="str" cm="1">
        <f t="array" aca="1" ref="AD40" ca="1">_xlfn.LET(
  _xlpm.ppp, H40,
  _xlpm.raw_min, 0,
  _xlpm.raw_max, CEILING(H40 * 999 + 1, IF(H40 &gt; 1000, 10000, 1000)) - 1,
  _xlpm.country, A40,
  _xlpm.symbol, F40,
  _xlpm.pos, C40,
  _xlpm.t_sep, _xlfn.SWITCH(D40, "Space", " ", "Comma", ",", "Dot", ".", "Apostrophe", "'"),
  _xlpm.d_sep, E40,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$999</v>
      </c>
      <c r="AE40" s="3" t="str" cm="1">
        <f t="array" aca="1" ref="AE40" ca="1">_xlfn.LET(
  _xlpm.ppp, H40,
  _xlpm.raw_min, CEILING(1000 * _xlpm.ppp, IF(_xlpm.ppp &gt; 1000, 10000, 1000)),
  _xlpm.raw_max, CEILING(4999 * _xlpm.ppp + 1, IF(_xlpm.ppp &gt; 1000, 10000, 1000)) - 1,
  _xlpm.country, A40,
  _xlpm.symbol, F40,
  _xlpm.pos, C40,
  _xlpm.t_sep, _xlfn.SWITCH(D40, "Space", " ", "Comma", ",", "Dot", ".", "Apostrophe", "'"),
  _xlpm.d_sep, E40,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$1,000 - $4,999</v>
      </c>
      <c r="AF40" s="3" t="str" cm="1">
        <f t="array" aca="1" ref="AF40" ca="1">_xlfn.LET(
  _xlpm.ppp, H40,
  _xlpm.raw_min, CEILING(5000 * _xlpm.ppp, IF(_xlpm.ppp &gt; 1000, 10000, 1000)),
  _xlpm.raw_max, CEILING(14999 * _xlpm.ppp + 1, IF(_xlpm.ppp &gt; 1000, 10000, 1000)) - 1,
  _xlpm.country, A40,
  _xlpm.symbol, F40,
  _xlpm.pos, C40,
  _xlpm.t_sep, _xlfn.SWITCH(D40, "Space", " ", "Comma", ",", "Dot", ".", "Apostrophe", "'"),
  _xlpm.d_sep, E40,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$5,000 - $14,999</v>
      </c>
      <c r="AG40" s="3" t="str" cm="1">
        <f t="array" aca="1" ref="AG40" ca="1">_xlfn.LET(
  _xlpm.ppp, H40,
  _xlpm.raw_min, CEILING(15000 * _xlpm.ppp, IF(_xlpm.ppp &gt; 1000, 10000, 1000)),
  _xlpm.raw_max, CEILING(24999 * _xlpm.ppp + 1, IF(_xlpm.ppp &gt; 1000, 10000, 1000)) - 1,
  _xlpm.country, A40,
  _xlpm.symbol, F40,
  _xlpm.pos, C40,
  _xlpm.t_sep, _xlfn.SWITCH(D40, "Space", " ", "Comma", ",", "Dot", ".", "Apostrophe", "'"),
  _xlpm.d_sep, E40,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$15,000 - $24,999</v>
      </c>
      <c r="AH40" s="3" t="str" cm="1">
        <f t="array" aca="1" ref="AH40" ca="1">_xlfn.LET(
  _xlpm.ppp, H40,
  _xlpm.raw_min, CEILING(25000 * _xlpm.ppp, IF(_xlpm.ppp &gt; 1000, 10000, 1000)),
  _xlpm.raw_max, CEILING(34999 * _xlpm.ppp + 1, IF(_xlpm.ppp &gt; 1000, 10000, 1000)) - 1,
  _xlpm.country, A40,
  _xlpm.symbol, F40,
  _xlpm.pos, C40,
  _xlpm.t_sep, _xlfn.SWITCH(D40, "Space", " ", "Comma", ",", "Dot", ".", "Apostrophe", "'"),
  _xlpm.d_sep, E40,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$25,000 - $34,999</v>
      </c>
      <c r="AI40" s="3" t="str" cm="1">
        <f t="array" aca="1" ref="AI40" ca="1">_xlfn.LET(
  _xlpm.ppp, H40,
  _xlpm.raw_min, CEILING(35000 * _xlpm.ppp, IF(_xlpm.ppp &gt; 1000, 10000, 1000)),
  _xlpm.raw_max, CEILING(49999 * _xlpm.ppp + 1, IF(_xlpm.ppp &gt; 1000, 10000, 1000)) - 1,
  _xlpm.country, A40,
  _xlpm.symbol, F40,
  _xlpm.pos, C40,
  _xlpm.t_sep, _xlfn.SWITCH(D40, "Space", " ", "Comma", ",", "Dot", ".", "Apostrophe", "'"),
  _xlpm.d_sep, E40,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$35,000 - $49,999</v>
      </c>
      <c r="AJ40" s="3" t="str" cm="1">
        <f t="array" aca="1" ref="AJ40" ca="1">_xlfn.LET(
  _xlpm.ppp, H40,
  _xlpm.raw_min, CEILING(50000 * _xlpm.ppp, IF(_xlpm.ppp &gt; 1000, 10000, 1000)),
  _xlpm.raw_max, CEILING(74999 * _xlpm.ppp + 1, IF(_xlpm.ppp &gt; 1000, 10000, 1000)) - 1,
  _xlpm.country, A40,
  _xlpm.symbol, F40,
  _xlpm.pos, C40,
  _xlpm.t_sep, _xlfn.SWITCH(D40, "Space", " ", "Comma", ",", "Dot", ".", "Apostrophe", "'"),
  _xlpm.d_sep, E40,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$50,000 - $74,999</v>
      </c>
      <c r="AK40" s="3" t="str" cm="1">
        <f t="array" aca="1" ref="AK40" ca="1">_xlfn.LET(
  _xlpm.ppp, H40,
  _xlpm.raw_min, CEILING(75000 * _xlpm.ppp, IF(_xlpm.ppp &gt; 1000, 10000, 1000)),
  _xlpm.raw_max, CEILING(99999 * _xlpm.ppp + 1, IF(_xlpm.ppp &gt; 1000, 10000, 1000)) - 1,
  _xlpm.country, A40,
  _xlpm.symbol, F40,
  _xlpm.pos, C40,
  _xlpm.t_sep, _xlfn.SWITCH(D40, "Space", " ", "Comma", ",", "Dot", ".", "Apostrophe", "'"),
  _xlpm.d_sep, E40,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$75,000 - $99,999</v>
      </c>
      <c r="AL40" s="3" t="str" cm="1">
        <f t="array" aca="1" ref="AL40" ca="1">_xlfn.LET(
  _xlpm.ppp, H40,
  _xlpm.raw_min, CEILING(100000 * _xlpm.ppp, IF(_xlpm.ppp &gt; 1000, 10000, 1000)),
  _xlpm.raw_max, CEILING(149999 * _xlpm.ppp + 1, IF(_xlpm.ppp &gt; 1000, 10000, 1000)) - 1,
  _xlpm.country, A40,
  _xlpm.symbol, F40,
  _xlpm.pos, C40,
  _xlpm.t_sep, _xlfn.SWITCH(D40, "Space", " ", "Comma", ",", "Dot", ".", "Apostrophe", "'"),
  _xlpm.d_sep, E40,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$100,000 - $149,999</v>
      </c>
      <c r="AM40" s="3" t="str" cm="1">
        <f t="array" aca="1" ref="AM40" ca="1">_xlfn.LET(
  _xlpm.ppp, H40,
  _xlpm.raw_min, CEILING(150000 * _xlpm.ppp, IF(_xlpm.ppp &gt; 1000, 10000, 1000)),
  _xlpm.raw_max, CEILING(199999 * _xlpm.ppp + 1, IF(_xlpm.ppp &gt; 1000, 10000, 1000)) - 1,
  _xlpm.country, A40,
  _xlpm.symbol, F40,
  _xlpm.pos, C40,
  _xlpm.t_sep, _xlfn.SWITCH(D40, "Space", " ", "Comma", ",", "Dot", ".", "Apostrophe", "'"),
  _xlpm.d_sep, E40,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$150,000 - $199,999</v>
      </c>
      <c r="AN40" s="3" t="str" cm="1">
        <f t="array" aca="1" ref="AN40" ca="1">_xlfn.LET(
  _xlpm.ppp, H40,
  _xlpm.raw_min, CEILING(200000 * _xlpm.ppp, IF(_xlpm.ppp &gt; 1000, 10000, 1000)),
  _xlpm.raw_max, CEILING(999999 * _xlpm.ppp + 1, IF(_xlpm.ppp &gt; 1000, 10000, 1000)) - 1,
  _xlpm.country, A40,
  _xlpm.symbol, F40,
  _xlpm.pos, C40,
  _xlpm.t_sep, _xlfn.SWITCH(D40, "Space", " ", "Comma", ",", "Dot", ".", "Apostrophe", "'"),
  _xlpm.d_sep, E40,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$200,000 - $999,999</v>
      </c>
      <c r="AO40" s="3" t="str" cm="1">
        <f t="array" aca="1" ref="AO40" ca="1">_xlfn.LET(
  _xlpm.ppp, H40,
  _xlpm.raw_min, CEILING(1000000 * _xlpm.ppp, IF(_xlpm.ppp &gt; 1000, 10000, 1000)),
  _xlpm.country, A40,
  _xlpm.symbol, F40,
  _xlpm.pos, C40,
  _xlpm.t_sep, _xlfn.SWITCH(D40, "Space", " ", "Comma", ",", "Dot", ".", "Apostrophe", "'"),
  _xlpm.d_sep, E40,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$1,000,000+</v>
      </c>
    </row>
    <row r="41" spans="1:41" x14ac:dyDescent="0.45">
      <c r="A41" t="s">
        <v>105</v>
      </c>
      <c r="B41" s="1" t="s">
        <v>106</v>
      </c>
      <c r="C41" t="s">
        <v>25</v>
      </c>
      <c r="D41" t="s">
        <v>747</v>
      </c>
      <c r="E41" t="s">
        <v>750</v>
      </c>
      <c r="F41" s="10" t="s">
        <v>107</v>
      </c>
      <c r="G41" s="56">
        <v>6956.9189999999999</v>
      </c>
      <c r="H41" s="8">
        <v>7000</v>
      </c>
      <c r="I41" s="9" t="str">
        <f t="shared" si="0"/>
        <v>0 ₫</v>
      </c>
      <c r="J41" s="3" t="str" cm="1">
        <f t="array" aca="1" ref="J41" ca="1">_xlfn.LET(
    _xlpm.pos, C41,
    _xlpm.symbol, F41,
    _xlpm.ppp, H41,
    _xlpm.raw, $J$1,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7.000 ₫</v>
      </c>
      <c r="K41" s="3" t="str" cm="1">
        <f t="array" aca="1" ref="K41" ca="1">_xlfn.LET(
    _xlpm.pos, C41,
    _xlpm.symbol, F41,
    _xlpm.ppp, H41,
    _xlpm.raw, $K$1,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21.000 ₫</v>
      </c>
      <c r="L41" s="3" t="str" cm="1">
        <f t="array" aca="1" ref="L41" ca="1">_xlfn.LET(
    _xlpm.pos, C41,
    _xlpm.symbol, F41,
    _xlpm.ppp, H41,
    _xlpm.raw, $L$1,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35.000 ₫</v>
      </c>
      <c r="M41" s="28" t="str" cm="1">
        <f t="array" aca="1" ref="M41" ca="1">_xlfn.LET(
    _xlpm.pos, C41,
    _xlpm.symbol, F41,
    _xlpm.ppp, H41,
    _xlpm.raw, $M$1,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52.500 ₫</v>
      </c>
      <c r="N41" s="3" t="str" cm="1">
        <f t="array" aca="1" ref="N41" ca="1">_xlfn.LET(
    _xlpm.pos, C41,
    _xlpm.symbol, F41,
    _xlpm.ppp, H41,
    _xlpm.raw, $N$1,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70.000 ₫</v>
      </c>
      <c r="O41" s="3" t="str" cm="1">
        <f t="array" aca="1" ref="O41" ca="1">_xlfn.LET(
    _xlpm.pos, C41,
    _xlpm.symbol, F41,
    _xlpm.ppp, H41,
    _xlpm.raw, $O$1,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87.500 ₫</v>
      </c>
      <c r="P41" s="3" t="str" cm="1">
        <f t="array" aca="1" ref="P41" ca="1">_xlfn.LET(
    _xlpm.pos, C41,
    _xlpm.symbol, F41,
    _xlpm.ppp, H41,
    _xlpm.raw, $P$1,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105.000 ₫</v>
      </c>
      <c r="Q41" s="28" t="str" cm="1">
        <f t="array" aca="1" ref="Q41" ca="1">_xlfn.LET(
    _xlpm.pos, C41,
    _xlpm.symbol, F41,
    _xlpm.ppp, H41,
    _xlpm.raw, $Q$1,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_xlpm.final_number &amp; " " &amp; _xlpm.symbol)
)</f>
        <v>122.500 ₫</v>
      </c>
      <c r="R41" s="3" t="str" cm="1">
        <f t="array" aca="1" ref="R41" ca="1">_xlfn.LET(
    _xlpm.pos, C41,
    _xlpm.symbol, F41,
    _xlpm.ppp, H41,
    _xlpm.raw, $R$1,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175.000 ₫</v>
      </c>
      <c r="S41" s="3" t="str" cm="1">
        <f t="array" aca="1" ref="S41" ca="1">_xlfn.LET(
    _xlpm.pos, C41,
    _xlpm.symbol, F41,
    _xlpm.ppp, H41,
    _xlpm.raw, $S$1,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210.000 ₫</v>
      </c>
      <c r="T41" s="3" t="str" cm="1">
        <f t="array" aca="1" ref="T41" ca="1">_xlfn.LET(
    _xlpm.pos, C41,
    _xlpm.symbol, F41,
    _xlpm.ppp, H41,
    _xlpm.raw, $T$1,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700.000 ₫</v>
      </c>
      <c r="U41" s="3" t="str" cm="1">
        <f t="array" aca="1" ref="U41" ca="1">_xlfn.LET(
    _xlpm.pos, C41,
    _xlpm.symbol, F41,
    _xlpm.ppp, H41,
    _xlpm.raw, $U$1,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1.400.000 ₫</v>
      </c>
      <c r="V41" s="3" t="str" cm="1">
        <f t="array" aca="1" ref="V41" ca="1">_xlfn.LET(
_xlpm.pos,C41,
_xlpm.symbol,F41,
_xlpm.ppp,H41,
_xlpm.raw,$V$1,
_xlpm.value,_xlpm.raw*_xlpm.ppp,
_xlpm.country,A41,
_xlpm.use_indian_format,OR(_xlpm.country="India",_xlpm.country="Pakistan"),
_xlpm.t_sep,_xlfn.SWITCH(D41,"Space"," ","Comma",",","Dot",".","Apostrophe","'"),
_xlpm.d_sep,E41,
_xlpm.show_decimal,AND(OR(_xlpm.raw=7.5,_xlpm.raw=12.5,_xlpm.raw=17.5),MOD(_xlpm.value,1)&gt;0),
_xlpm.int_val,INT(_xlpm.value),
_xlpm.dec_val,IF(_xlpm.show_decimal,ROUND(MOD(_xlpm.value,1)*10,0),""),
_xlpm.int_str,TEXT(_xlpm.int_val,"0"),
_xlpm.chunked_indian,
_xlfn.LET(
_xlpm.len,LEN(_xlpm.int_str),
_xlpm.output,
IF(_xlpm.len&lt;=3,
_xlpm.int_str,
_xlfn.LET(
_xlpm.first_grp_len,_xlpm.len-3,
_xlpm.first,LEFT(_xlpm.int_str,_xlpm.first_grp_len),
_xlpm.last3,RIGHT(_xlpm.int_str,3),
_xlpm.grouped,_xlfn.TEXTJOIN(_xlpm.t_sep,TRUE,
MID(_xlpm.first,_xlfn.SEQUENCE(ROUNDUP(LEN(_xlpm.first)/2,0))*2-1,2)
),
_xlpm.grouped&amp;_xlpm.t_sep&amp;_xlpm.last3
)
),
_xlpm.output
),
_xlpm.chunked_western,
_xlfn.LET(
_xlpm.rev,_xlfn.TEXTJOIN("",,MID(_xlpm.int_str,LEN(_xlpm.int_str)+1-ROW(INDIRECT("1:"&amp;LEN(_xlpm.int_str))),1)),
_xlpm.chunked,_xlfn.TEXTJOIN(_xlpm.t_sep,,MID(_xlpm.rev,_xlfn.SEQUENCE(ROUNDUP(LEN(_xlpm.rev)/3,0))*3-2,3)),
_xlfn.TEXTJOIN("",,MID(_xlpm.chunked,LEN(_xlpm.chunked)+1-ROW(INDIRECT("1:"&amp;LEN(_xlpm.chunked))),1))
),
_xlpm.formatted_int,IF(_xlpm.use_indian_format,_xlpm.chunked_indian,_xlpm.chunked_western),
_xlpm.final_number,IF(_xlpm.show_decimal,_xlpm.formatted_int&amp;_xlpm.d_sep&amp;_xlpm.dec_val,_xlpm.formatted_int),
IF(_xlpm.pos="Left",_xlpm.symbol&amp;_xlpm.final_number,_xlpm.formatted_int&amp;" "&amp;_xlpm.symbol)
)</f>
        <v>2.100.000 ₫</v>
      </c>
      <c r="W41" s="3" t="str" cm="1">
        <f t="array" aca="1" ref="W41" ca="1">_xlfn.LET(
    _xlpm.pos, C41,
    _xlpm.symbol, F41,
    _xlpm.ppp, H41,
    _xlpm.raw, $W$1,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2.800.000 ₫</v>
      </c>
      <c r="X41" s="3" t="str" cm="1">
        <f t="array" aca="1" ref="X41" ca="1">_xlfn.LET(
    _xlpm.pos, C41,
    _xlpm.symbol, F41,
    _xlpm.ppp, H41,
    _xlpm.raw, $X$1,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4.200.000 ₫</v>
      </c>
      <c r="Y41" s="3" t="str" cm="1">
        <f t="array" aca="1" ref="Y41" ca="1">_xlfn.LET(
    _xlpm.pos, C41,
    _xlpm.symbol, F41,
    _xlpm.ppp, H41,
    _xlpm.raw, $Y$1,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4.900.000 ₫</v>
      </c>
      <c r="Z41" s="3" t="str" cm="1">
        <f t="array" aca="1" ref="Z41" ca="1">_xlfn.LET(
    _xlpm.pos, C41,
    _xlpm.symbol, F41,
    _xlpm.ppp, H41,
    _xlpm.raw, $Z$1,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5.600.000 ₫</v>
      </c>
      <c r="AA41" s="3" t="str" cm="1">
        <f t="array" aca="1" ref="AA41" ca="1">_xlfn.LET(
    _xlpm.pos, C41,
    _xlpm.symbol, F41,
    _xlpm.ppp, H41,
    _xlpm.raw, $AA$1,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6.300.000 ₫</v>
      </c>
      <c r="AB41" s="3" t="str" cm="1">
        <f t="array" aca="1" ref="AB41" ca="1">_xlfn.LET(
    _xlpm.pos, C41,
    _xlpm.symbol, F41,
    _xlpm.ppp, H41,
    _xlpm.raw, $AB$1,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7.000.000 ₫</v>
      </c>
      <c r="AC41" s="3" t="str" cm="1">
        <f t="array" aca="1" ref="AC41" ca="1">_xlfn.LET(
    _xlpm.pos, C41,
    _xlpm.symbol, F41,
    _xlpm.ppp, H41,
    _xlpm.raw, $AC$1,
    _xlpm.value, _xlpm.raw * _xlpm.ppp,
    _xlpm.country, A41,
    _xlpm.use_indian_format, OR(_xlpm.country="India", _xlpm.country="Pakistan"),
    _xlpm.t_sep, _xlfn.SWITCH(D41, "Space", " ", "Comma", ",", "Dot", ".", "Apostrophe", "'"),
    _xlpm.d_sep, E41,
    _xlpm.show_decimal, AND(OR(_xlpm.raw=7.5, _xlpm.raw=12.5, _xlpm.raw=17.5), MOD(_xlpm.value,1) &gt; 0),
    _xlpm.int_val, INT(_xlpm.value),
    _xlpm.dec_val, IF(_xlpm.show_decimal, ROUND(MOD(_xlpm.value,1)*10,0), ""),
    _xlpm.int_str, TEXT(_xlpm.int_val, "0"),
    _xlpm.chunked_indian,
        _xlfn.LET(
            _xlpm.len, LEN(_xlpm.int_str),
            _xlpm.output,
            IF(_xlpm.len &lt;= 3,
                _xlpm.int_str,
                _xlfn.LET(
                    _xlpm.first_grp_len, _xlpm.len - 3,
                    _xlpm.first, LEFT(_xlpm.int_str, _xlpm.first_grp_len),
                    _xlpm.last3, RIGHT(_xlpm.int_str, 3),
                    _xlpm.grouped, _xlfn.TEXTJOIN(_xlpm.t_sep, TRUE,
                        MID(_xlpm.first, _xlfn.SEQUENCE(ROUNDUP(LEN(_xlpm.first)/2,0))*2-1, 2)
                    ),
                    _xlpm.grouped &amp; _xlpm.t_sep &amp; _xlpm.last3
                )
            ),
            _xlpm.output
        ),
    _xlpm.chunked_western,
        _xlfn.LET(
            _xlpm.rev, _xlfn.TEXTJOIN("",,MID(_xlpm.int_str,LEN(_xlpm.int_str)+1-ROW(INDIRECT("1:"&amp;LEN(_xlpm.int_str))),1)),
            _xlpm.chunked, _xlfn.TEXTJOIN(_xlpm.t_sep,,MID(_xlpm.rev,_xlfn.SEQUENCE(ROUNDUP(LEN(_xlpm.rev)/3,0))*3-2,3)),
            _xlfn.TEXTJOIN("",,MID(_xlpm.chunked,LEN(_xlpm.chunked)+1-ROW(INDIRECT("1:"&amp;LEN(_xlpm.chunked))),1))
        ),
    _xlpm.formatted_int, IF(_xlpm.use_indian_format, _xlpm.chunked_indian, _xlpm.chunked_western),
    _xlpm.final_number, IF(_xlpm.show_decimal, _xlpm.formatted_int &amp; _xlpm.d_sep &amp; _xlpm.dec_val, _xlpm.formatted_int),
    IF(_xlpm.pos="Left", _xlpm.symbol &amp; _xlpm.final_number, _xlpm.formatted_int &amp; " " &amp; _xlpm.symbol)
)</f>
        <v>7.700.000 ₫</v>
      </c>
      <c r="AD41" s="3" t="str" cm="1">
        <f t="array" aca="1" ref="AD41" ca="1">_xlfn.LET(
  _xlpm.ppp, H41,
  _xlpm.raw_min, 0,
  _xlpm.raw_max, CEILING(H41 * 999 + 1, IF(H41 &gt; 1000, 10000, 1000)) - 1,
  _xlpm.country, A41,
  _xlpm.symbol, F41,
  _xlpm.pos, C41,
  _xlpm.t_sep, _xlfn.SWITCH(D41, "Space", " ", "Comma", ",", "Dot", ".", "Apostrophe", "'"),
  _xlpm.d_sep, E41,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 _xlpm.ppp),
  _xlpm.max_val, _xlpm.format_val(_xlpm.raw_max),
  _xlpm.min_val &amp; " - " &amp; _xlpm.max_val
)</f>
        <v>0 ₫ - 6.999.999 ₫</v>
      </c>
      <c r="AE41" s="3" t="str" cm="1">
        <f t="array" aca="1" ref="AE41" ca="1">_xlfn.LET(
  _xlpm.ppp, H41,
  _xlpm.raw_min, CEILING(1000 * _xlpm.ppp, IF(_xlpm.ppp &gt; 1000, 10000, 1000)),
  _xlpm.raw_max, CEILING(4999 * _xlpm.ppp + 1, IF(_xlpm.ppp &gt; 1000, 10000, 1000)) - 1,
  _xlpm.country, A41,
  _xlpm.symbol, F41,
  _xlpm.pos, C41,
  _xlpm.t_sep, _xlfn.SWITCH(D41, "Space", " ", "Comma", ",", "Dot", ".", "Apostrophe", "'"),
  _xlpm.d_sep, E41,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7.000.000 ₫ - 34.999.999 ₫</v>
      </c>
      <c r="AF41" s="3" t="str" cm="1">
        <f t="array" aca="1" ref="AF41" ca="1">_xlfn.LET(
  _xlpm.ppp, H41,
  _xlpm.raw_min, CEILING(5000 * _xlpm.ppp, IF(_xlpm.ppp &gt; 1000, 10000, 1000)),
  _xlpm.raw_max, CEILING(14999 * _xlpm.ppp + 1, IF(_xlpm.ppp &gt; 1000, 10000, 1000)) - 1,
  _xlpm.country, A41,
  _xlpm.symbol, F41,
  _xlpm.pos, C41,
  _xlpm.t_sep, _xlfn.SWITCH(D41, "Space", " ", "Comma", ",", "Dot", ".", "Apostrophe", "'"),
  _xlpm.d_sep, E41,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35.000.000 ₫ - 104.999.999 ₫</v>
      </c>
      <c r="AG41" s="3" t="str" cm="1">
        <f t="array" aca="1" ref="AG41" ca="1">_xlfn.LET(
  _xlpm.ppp, H41,
  _xlpm.raw_min, CEILING(15000 * _xlpm.ppp, IF(_xlpm.ppp &gt; 1000, 10000, 1000)),
  _xlpm.raw_max, CEILING(24999 * _xlpm.ppp + 1, IF(_xlpm.ppp &gt; 1000, 10000, 1000)) - 1,
  _xlpm.country, A41,
  _xlpm.symbol, F41,
  _xlpm.pos, C41,
  _xlpm.t_sep, _xlfn.SWITCH(D41, "Space", " ", "Comma", ",", "Dot", ".", "Apostrophe", "'"),
  _xlpm.d_sep, E41,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105.000.000 ₫ - 174.999.999 ₫</v>
      </c>
      <c r="AH41" s="3" t="str" cm="1">
        <f t="array" aca="1" ref="AH41" ca="1">_xlfn.LET(
  _xlpm.ppp, H41,
  _xlpm.raw_min, CEILING(25000 * _xlpm.ppp, IF(_xlpm.ppp &gt; 1000, 10000, 1000)),
  _xlpm.raw_max, CEILING(34999 * _xlpm.ppp + 1, IF(_xlpm.ppp &gt; 1000, 10000, 1000)) - 1,
  _xlpm.country, A41,
  _xlpm.symbol, F41,
  _xlpm.pos, C41,
  _xlpm.t_sep, _xlfn.SWITCH(D41, "Space", " ", "Comma", ",", "Dot", ".", "Apostrophe", "'"),
  _xlpm.d_sep, E41,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175.000.000 ₫ - 244.999.999 ₫</v>
      </c>
      <c r="AI41" s="3" t="str" cm="1">
        <f t="array" aca="1" ref="AI41" ca="1">_xlfn.LET(
  _xlpm.ppp, H41,
  _xlpm.raw_min, CEILING(35000 * _xlpm.ppp, IF(_xlpm.ppp &gt; 1000, 10000, 1000)),
  _xlpm.raw_max, CEILING(49999 * _xlpm.ppp + 1, IF(_xlpm.ppp &gt; 1000, 10000, 1000)) - 1,
  _xlpm.country, A41,
  _xlpm.symbol, F41,
  _xlpm.pos, C41,
  _xlpm.t_sep, _xlfn.SWITCH(D41, "Space", " ", "Comma", ",", "Dot", ".", "Apostrophe", "'"),
  _xlpm.d_sep, E41,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245.000.000 ₫ - 349.999.999 ₫</v>
      </c>
      <c r="AJ41" s="3" t="str" cm="1">
        <f t="array" aca="1" ref="AJ41" ca="1">_xlfn.LET(
  _xlpm.ppp, H41,
  _xlpm.raw_min, CEILING(50000 * _xlpm.ppp, IF(_xlpm.ppp &gt; 1000, 10000, 1000)),
  _xlpm.raw_max, CEILING(74999 * _xlpm.ppp + 1, IF(_xlpm.ppp &gt; 1000, 10000, 1000)) - 1,
  _xlpm.country, A41,
  _xlpm.symbol, F41,
  _xlpm.pos, C41,
  _xlpm.t_sep, _xlfn.SWITCH(D41, "Space", " ", "Comma", ",", "Dot", ".", "Apostrophe", "'"),
  _xlpm.d_sep, E41,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350.000.000 ₫ - 524.999.999 ₫</v>
      </c>
      <c r="AK41" s="3" t="str" cm="1">
        <f t="array" aca="1" ref="AK41" ca="1">_xlfn.LET(
  _xlpm.ppp, H41,
  _xlpm.raw_min, CEILING(75000 * _xlpm.ppp, IF(_xlpm.ppp &gt; 1000, 10000, 1000)),
  _xlpm.raw_max, CEILING(99999 * _xlpm.ppp + 1, IF(_xlpm.ppp &gt; 1000, 10000, 1000)) - 1,
  _xlpm.country, A41,
  _xlpm.symbol, F41,
  _xlpm.pos, C41,
  _xlpm.t_sep, _xlfn.SWITCH(D41, "Space", " ", "Comma", ",", "Dot", ".", "Apostrophe", "'"),
  _xlpm.d_sep, E41,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525.000.000 ₫ - 699.999.999 ₫</v>
      </c>
      <c r="AL41" s="3" t="str" cm="1">
        <f t="array" aca="1" ref="AL41" ca="1">_xlfn.LET(
  _xlpm.ppp, H41,
  _xlpm.raw_min, CEILING(100000 * _xlpm.ppp, IF(_xlpm.ppp &gt; 1000, 10000, 1000)),
  _xlpm.raw_max, CEILING(149999 * _xlpm.ppp + 1, IF(_xlpm.ppp &gt; 1000, 10000, 1000)) - 1,
  _xlpm.country, A41,
  _xlpm.symbol, F41,
  _xlpm.pos, C41,
  _xlpm.t_sep, _xlfn.SWITCH(D41, "Space", " ", "Comma", ",", "Dot", ".", "Apostrophe", "'"),
  _xlpm.d_sep, E41,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700.000.000 ₫ - 1.049.999.999 ₫</v>
      </c>
      <c r="AM41" s="3" t="str" cm="1">
        <f t="array" aca="1" ref="AM41" ca="1">_xlfn.LET(
  _xlpm.ppp, H41,
  _xlpm.raw_min, CEILING(150000 * _xlpm.ppp, IF(_xlpm.ppp &gt; 1000, 10000, 1000)),
  _xlpm.raw_max, CEILING(199999 * _xlpm.ppp + 1, IF(_xlpm.ppp &gt; 1000, 10000, 1000)) - 1,
  _xlpm.country, A41,
  _xlpm.symbol, F41,
  _xlpm.pos, C41,
  _xlpm.t_sep, _xlfn.SWITCH(D41, "Space", " ", "Comma", ",", "Dot", ".", "Apostrophe", "'"),
  _xlpm.d_sep, E41,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1.050.000.000 ₫ - 1.399.999.999 ₫</v>
      </c>
      <c r="AN41" s="3" t="str" cm="1">
        <f t="array" aca="1" ref="AN41" ca="1">_xlfn.LET(
  _xlpm.ppp, H41,
  _xlpm.raw_min, CEILING(200000 * _xlpm.ppp, IF(_xlpm.ppp &gt; 1000, 10000, 1000)),
  _xlpm.raw_max, CEILING(999999 * _xlpm.ppp + 1, IF(_xlpm.ppp &gt; 1000, 10000, 1000)) - 1,
  _xlpm.country, A41,
  _xlpm.symbol, F41,
  _xlpm.pos, C41,
  _xlpm.t_sep, _xlfn.SWITCH(D41, "Space", " ", "Comma", ",", "Dot", ".", "Apostrophe", "'"),
  _xlpm.d_sep, E41,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_xlpm.max_val, _xlpm.format_val(_xlpm.raw_max),
  _xlpm.min_val &amp; " - " &amp; _xlpm.max_val
)</f>
        <v>1.400.000.000 ₫ - 6.999.999.999 ₫</v>
      </c>
      <c r="AO41" s="3" t="str" cm="1">
        <f t="array" aca="1" ref="AO41" ca="1">_xlfn.LET(
  _xlpm.ppp, H41,
  _xlpm.raw_min, CEILING(1000000 * _xlpm.ppp, IF(_xlpm.ppp &gt; 1000, 10000, 1000)),
  _xlpm.country, A41,
  _xlpm.symbol, F41,
  _xlpm.pos, C41,
  _xlpm.t_sep, _xlfn.SWITCH(D41, "Space", " ", "Comma", ",", "Dot", ".", "Apostrophe", "'"),
  _xlpm.d_sep, E41,
  _xlpm.use_indian_format, OR(_xlpm.country = "India", _xlpm.country = "Pakistan"),
  _xlpm.format_val, _xlfn.LAMBDA(_xlpm.val,
    _xlfn.LET(
      _xlpm.show_decimal, AND(OR(_xlpm.val = 7.5, _xlpm.val = 12.5, _xlpm.val = 17.5), MOD(_xlpm.val,1) &gt; 0),
      _xlpm.int_val, INT(_xlpm.val),
      _xlpm.dec_val, IF(_xlpm.show_decimal, ROUND(MOD(_xlpm.val,1)*10,0), ""),
      _xlpm.int_str, TEXT(_xlpm.int_val, "0"),
      _xlpm.chunked_indian,
        _xlfn.LET(
          _xlpm.len, LEN(_xlpm.int_str),
          _xlpm.first_grp_len, _xlpm.len - 3,
          _xlpm.first, LEFT(_xlpm.int_str, _xlpm.first_grp_len),
          _xlpm.last3, RIGHT(_xlpm.int_str, 3),
          _xlpm.rev, _xlfn.TEXTJOIN("",, MID(_xlpm.first, LEN(_xlpm.first)+1-ROW(INDIRECT("1:"&amp;LEN(_xlpm.first))),1)),
          _xlpm.chunks, _xlfn.TEXTJOIN(_xlpm.t_sep,, MID(_xlpm.rev, _xlfn.SEQUENCE(ROUNDUP(LEN(_xlpm.rev)/2,0))*2-1, 2)),
          _xlpm.rejoined, _xlfn.TEXTJOIN("",, MID(_xlpm.chunks, LEN(_xlpm.chunks)+1-ROW(INDIRECT("1:"&amp;LEN(_xlpm.chunks))),1)),
          IF(_xlpm.len &lt;= 3, _xlpm.int_str, _xlpm.rejoined &amp; _xlpm.t_sep &amp; _xlpm.last3)
        ),
      _xlpm.chunked_western,
        _xlfn.LET(
          _xlpm.rev, _xlfn.TEXTJOIN("",, MID(_xlpm.int_str, LEN(_xlpm.int_str)+1-ROW(INDIRECT("1:"&amp;LEN(_xlpm.int_str))),1)),
          _xlpm.chunks, _xlfn.TEXTJOIN(_xlpm.t_sep,, MID(_xlpm.rev, _xlfn.SEQUENCE(ROUNDUP(LEN(_xlpm.rev)/3,0))*3-2, 3)),
          _xlfn.TEXTJOIN("",, MID(_xlpm.chunks, LEN(_xlpm.chunks)+1-ROW(INDIRECT("1:"&amp;LEN(_xlpm.chunks))),1))
        ),
      _xlpm.formatted_int, IF(_xlpm.use_indian_format, _xlpm.chunked_indian, _xlpm.chunked_western),
      _xlpm.final_number, IF(_xlpm.show_decimal, _xlpm.formatted_int &amp; _xlpm.d_sep &amp; _xlpm.dec_val, _xlpm.formatted_int),
      IF(_xlpm.pos = "Left", _xlpm.symbol &amp; _xlpm.final_number, _xlpm.final_number &amp; " " &amp; _xlpm.symbol)
    )
  ),
  _xlpm.min_val, _xlpm.format_val(_xlpm.raw_min),
  _xlpm.min_val &amp; "+"
)</f>
        <v>7.000.000.000 ₫+</v>
      </c>
    </row>
    <row r="42" spans="1:41" x14ac:dyDescent="0.45">
      <c r="B42" s="15"/>
      <c r="AD42" s="5"/>
    </row>
    <row r="43" spans="1:41" x14ac:dyDescent="0.45">
      <c r="B43" s="15"/>
      <c r="AD43" s="5"/>
    </row>
    <row r="44" spans="1:41" x14ac:dyDescent="0.45">
      <c r="B44" s="15"/>
      <c r="AE44" s="17"/>
    </row>
    <row r="45" spans="1:41" x14ac:dyDescent="0.45">
      <c r="B45" s="15"/>
      <c r="C45" s="15"/>
      <c r="D45" s="15"/>
      <c r="E45" s="15"/>
      <c r="AB45" s="17"/>
      <c r="AC45" s="17"/>
    </row>
    <row r="46" spans="1:41" x14ac:dyDescent="0.45">
      <c r="B46" s="15"/>
      <c r="C46" s="15"/>
      <c r="D46" s="15"/>
      <c r="E46" s="15"/>
    </row>
    <row r="47" spans="1:41" x14ac:dyDescent="0.45">
      <c r="B47" s="15"/>
      <c r="C47" s="15"/>
      <c r="D47" s="15"/>
      <c r="E47" s="15"/>
    </row>
    <row r="48" spans="1:41" x14ac:dyDescent="0.45">
      <c r="B48" s="15"/>
      <c r="C48" s="15"/>
      <c r="D48" s="15"/>
      <c r="E48" s="15"/>
    </row>
    <row r="49" spans="2:5" x14ac:dyDescent="0.45">
      <c r="B49" s="15"/>
      <c r="C49" s="15"/>
      <c r="D49" s="15"/>
      <c r="E49" s="15"/>
    </row>
    <row r="50" spans="2:5" x14ac:dyDescent="0.45">
      <c r="B50" s="15"/>
      <c r="C50" s="15"/>
      <c r="D50" s="15"/>
      <c r="E50" s="15"/>
    </row>
    <row r="51" spans="2:5" x14ac:dyDescent="0.45">
      <c r="B51" s="15"/>
      <c r="C51" s="15"/>
      <c r="D51" s="15"/>
      <c r="E51" s="15"/>
    </row>
    <row r="52" spans="2:5" x14ac:dyDescent="0.45">
      <c r="B52" s="15"/>
      <c r="C52" s="15"/>
      <c r="D52" s="15"/>
      <c r="E52" s="15"/>
    </row>
    <row r="53" spans="2:5" x14ac:dyDescent="0.45">
      <c r="B53" s="15"/>
      <c r="C53" s="15"/>
      <c r="D53" s="15"/>
      <c r="E53" s="15"/>
    </row>
    <row r="54" spans="2:5" x14ac:dyDescent="0.45">
      <c r="B54" s="15"/>
      <c r="C54" s="15"/>
      <c r="D54" s="15"/>
      <c r="E54" s="15"/>
    </row>
    <row r="55" spans="2:5" x14ac:dyDescent="0.45">
      <c r="B55" s="15"/>
      <c r="C55" s="15"/>
      <c r="D55" s="15"/>
      <c r="E55" s="15"/>
    </row>
    <row r="56" spans="2:5" x14ac:dyDescent="0.45">
      <c r="B56" s="15"/>
      <c r="C56" s="15"/>
      <c r="D56" s="15"/>
      <c r="E56" s="15"/>
    </row>
    <row r="57" spans="2:5" x14ac:dyDescent="0.45">
      <c r="B57" s="15"/>
      <c r="C57" s="15"/>
      <c r="D57" s="15"/>
      <c r="E57" s="15"/>
    </row>
    <row r="58" spans="2:5" x14ac:dyDescent="0.45">
      <c r="B58" s="15"/>
      <c r="C58" s="15"/>
      <c r="D58" s="15"/>
      <c r="E58" s="15"/>
    </row>
    <row r="59" spans="2:5" x14ac:dyDescent="0.45">
      <c r="B59" s="15"/>
      <c r="C59" s="15"/>
      <c r="D59" s="15"/>
      <c r="E59" s="15"/>
    </row>
    <row r="60" spans="2:5" x14ac:dyDescent="0.45">
      <c r="B60" s="15"/>
      <c r="C60" s="15"/>
      <c r="D60" s="15"/>
      <c r="E60" s="15"/>
    </row>
    <row r="61" spans="2:5" x14ac:dyDescent="0.45">
      <c r="B61" s="15"/>
      <c r="C61" s="15"/>
      <c r="D61" s="15"/>
      <c r="E61" s="15"/>
    </row>
    <row r="62" spans="2:5" x14ac:dyDescent="0.45">
      <c r="B62" s="15"/>
      <c r="C62" s="15"/>
      <c r="D62" s="15"/>
      <c r="E62" s="15"/>
    </row>
    <row r="63" spans="2:5" x14ac:dyDescent="0.45">
      <c r="B63" s="15"/>
      <c r="C63" s="15"/>
      <c r="D63" s="15"/>
      <c r="E63" s="15"/>
    </row>
    <row r="64" spans="2:5" x14ac:dyDescent="0.45">
      <c r="B64" s="15"/>
      <c r="C64" s="15"/>
      <c r="D64" s="15"/>
      <c r="E64" s="15"/>
    </row>
    <row r="65" spans="2:5" x14ac:dyDescent="0.45">
      <c r="B65" s="15"/>
      <c r="C65" s="15"/>
      <c r="D65" s="15"/>
      <c r="E65" s="15"/>
    </row>
    <row r="66" spans="2:5" x14ac:dyDescent="0.45">
      <c r="B66" s="15"/>
      <c r="C66" s="15"/>
      <c r="D66" s="15"/>
      <c r="E66" s="15"/>
    </row>
    <row r="67" spans="2:5" x14ac:dyDescent="0.45">
      <c r="B67" s="15"/>
      <c r="C67" s="15"/>
      <c r="D67" s="15"/>
      <c r="E67" s="15"/>
    </row>
    <row r="68" spans="2:5" x14ac:dyDescent="0.45">
      <c r="B68" s="15"/>
      <c r="C68" s="15"/>
      <c r="D68" s="15"/>
      <c r="E68" s="15"/>
    </row>
    <row r="69" spans="2:5" x14ac:dyDescent="0.45">
      <c r="B69" s="15"/>
      <c r="C69" s="15"/>
      <c r="D69" s="15"/>
      <c r="E69" s="15"/>
    </row>
    <row r="70" spans="2:5" x14ac:dyDescent="0.45">
      <c r="B70" s="15"/>
      <c r="C70" s="15"/>
      <c r="D70" s="15"/>
      <c r="E70" s="15"/>
    </row>
    <row r="71" spans="2:5" x14ac:dyDescent="0.45">
      <c r="C71" s="15"/>
      <c r="D71" s="15"/>
      <c r="E71" s="15"/>
    </row>
    <row r="72" spans="2:5" x14ac:dyDescent="0.45">
      <c r="C72" s="15"/>
      <c r="D72" s="15"/>
      <c r="E72" s="15"/>
    </row>
  </sheetData>
  <phoneticPr fontId="2" type="noConversion"/>
  <pageMargins left="0.75" right="0.75" top="1" bottom="1" header="0.5" footer="0.5"/>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BB7B6-28A8-45B8-89A1-44A6C722C0EF}">
  <dimension ref="A1:D172"/>
  <sheetViews>
    <sheetView topLeftCell="A96" zoomScale="92" zoomScaleNormal="55" workbookViewId="0">
      <selection activeCell="B119" sqref="B119"/>
    </sheetView>
  </sheetViews>
  <sheetFormatPr defaultRowHeight="14.25" x14ac:dyDescent="0.45"/>
  <cols>
    <col min="1" max="1" width="14.73046875" bestFit="1" customWidth="1"/>
    <col min="2" max="2" width="68.46484375" bestFit="1" customWidth="1"/>
    <col min="3" max="3" width="28.73046875" bestFit="1" customWidth="1"/>
    <col min="4" max="4" width="59.19921875" bestFit="1" customWidth="1"/>
  </cols>
  <sheetData>
    <row r="1" spans="1:4" x14ac:dyDescent="0.45">
      <c r="A1" s="18" t="s">
        <v>109</v>
      </c>
      <c r="B1" s="18" t="s">
        <v>108</v>
      </c>
      <c r="C1" s="18" t="s">
        <v>110</v>
      </c>
      <c r="D1" s="18" t="s">
        <v>111</v>
      </c>
    </row>
    <row r="2" spans="1:4" x14ac:dyDescent="0.45">
      <c r="A2" t="s">
        <v>16</v>
      </c>
      <c r="B2" t="s">
        <v>112</v>
      </c>
      <c r="C2" t="s">
        <v>17</v>
      </c>
      <c r="D2" t="s">
        <v>112</v>
      </c>
    </row>
    <row r="3" spans="1:4" x14ac:dyDescent="0.45">
      <c r="A3" t="s">
        <v>16</v>
      </c>
      <c r="B3" t="s">
        <v>113</v>
      </c>
      <c r="C3" t="s">
        <v>17</v>
      </c>
      <c r="D3" t="s">
        <v>113</v>
      </c>
    </row>
    <row r="4" spans="1:4" x14ac:dyDescent="0.45">
      <c r="A4" t="s">
        <v>16</v>
      </c>
      <c r="B4" t="s">
        <v>114</v>
      </c>
      <c r="C4" t="s">
        <v>17</v>
      </c>
      <c r="D4" t="s">
        <v>331</v>
      </c>
    </row>
    <row r="5" spans="1:4" x14ac:dyDescent="0.45">
      <c r="A5" t="s">
        <v>20</v>
      </c>
      <c r="B5" t="s">
        <v>115</v>
      </c>
      <c r="C5" t="s">
        <v>21</v>
      </c>
      <c r="D5" t="s">
        <v>115</v>
      </c>
    </row>
    <row r="6" spans="1:4" x14ac:dyDescent="0.45">
      <c r="A6" t="s">
        <v>20</v>
      </c>
      <c r="B6" t="s">
        <v>116</v>
      </c>
      <c r="C6" t="s">
        <v>21</v>
      </c>
      <c r="D6" t="s">
        <v>116</v>
      </c>
    </row>
    <row r="7" spans="1:4" x14ac:dyDescent="0.45">
      <c r="A7" t="s">
        <v>20</v>
      </c>
      <c r="B7" t="s">
        <v>117</v>
      </c>
      <c r="C7" t="s">
        <v>21</v>
      </c>
      <c r="D7" t="s">
        <v>117</v>
      </c>
    </row>
    <row r="8" spans="1:4" x14ac:dyDescent="0.45">
      <c r="A8" t="s">
        <v>20</v>
      </c>
      <c r="B8" t="s">
        <v>118</v>
      </c>
      <c r="C8" t="s">
        <v>21</v>
      </c>
      <c r="D8" t="s">
        <v>118</v>
      </c>
    </row>
    <row r="9" spans="1:4" x14ac:dyDescent="0.45">
      <c r="A9" t="s">
        <v>20</v>
      </c>
      <c r="B9" t="s">
        <v>119</v>
      </c>
      <c r="C9" t="s">
        <v>21</v>
      </c>
      <c r="D9" t="s">
        <v>119</v>
      </c>
    </row>
    <row r="10" spans="1:4" x14ac:dyDescent="0.45">
      <c r="A10" t="s">
        <v>20</v>
      </c>
      <c r="B10" t="s">
        <v>120</v>
      </c>
      <c r="C10" t="s">
        <v>21</v>
      </c>
      <c r="D10" t="s">
        <v>120</v>
      </c>
    </row>
    <row r="11" spans="1:4" x14ac:dyDescent="0.45">
      <c r="A11" t="s">
        <v>23</v>
      </c>
      <c r="B11" t="s">
        <v>121</v>
      </c>
      <c r="C11" t="s">
        <v>24</v>
      </c>
      <c r="D11" s="14" t="s">
        <v>121</v>
      </c>
    </row>
    <row r="12" spans="1:4" x14ac:dyDescent="0.45">
      <c r="A12" t="s">
        <v>23</v>
      </c>
      <c r="B12" t="s">
        <v>122</v>
      </c>
      <c r="C12" t="s">
        <v>24</v>
      </c>
      <c r="D12" s="14" t="s">
        <v>122</v>
      </c>
    </row>
    <row r="13" spans="1:4" x14ac:dyDescent="0.45">
      <c r="A13" t="s">
        <v>23</v>
      </c>
      <c r="B13" t="s">
        <v>123</v>
      </c>
      <c r="C13" t="s">
        <v>24</v>
      </c>
      <c r="D13" s="14" t="s">
        <v>123</v>
      </c>
    </row>
    <row r="14" spans="1:4" x14ac:dyDescent="0.45">
      <c r="A14" t="s">
        <v>23</v>
      </c>
      <c r="B14" t="s">
        <v>124</v>
      </c>
      <c r="C14" t="s">
        <v>24</v>
      </c>
      <c r="D14" s="14" t="s">
        <v>124</v>
      </c>
    </row>
    <row r="15" spans="1:4" x14ac:dyDescent="0.45">
      <c r="A15" t="s">
        <v>23</v>
      </c>
      <c r="B15" t="s">
        <v>125</v>
      </c>
      <c r="C15" t="s">
        <v>24</v>
      </c>
      <c r="D15" s="14" t="s">
        <v>125</v>
      </c>
    </row>
    <row r="16" spans="1:4" x14ac:dyDescent="0.45">
      <c r="A16" t="s">
        <v>27</v>
      </c>
      <c r="B16" t="s">
        <v>126</v>
      </c>
      <c r="C16" t="s">
        <v>127</v>
      </c>
      <c r="D16" t="s">
        <v>375</v>
      </c>
    </row>
    <row r="17" spans="1:4" x14ac:dyDescent="0.45">
      <c r="A17" t="s">
        <v>27</v>
      </c>
      <c r="B17" t="s">
        <v>128</v>
      </c>
      <c r="C17" t="s">
        <v>127</v>
      </c>
      <c r="D17" s="14" t="s">
        <v>376</v>
      </c>
    </row>
    <row r="18" spans="1:4" x14ac:dyDescent="0.45">
      <c r="A18" t="s">
        <v>27</v>
      </c>
      <c r="B18" t="s">
        <v>129</v>
      </c>
      <c r="C18" t="s">
        <v>127</v>
      </c>
      <c r="D18" s="14" t="s">
        <v>377</v>
      </c>
    </row>
    <row r="19" spans="1:4" x14ac:dyDescent="0.45">
      <c r="A19" t="s">
        <v>27</v>
      </c>
      <c r="B19" t="s">
        <v>130</v>
      </c>
      <c r="C19" t="s">
        <v>127</v>
      </c>
      <c r="D19" s="14" t="s">
        <v>378</v>
      </c>
    </row>
    <row r="20" spans="1:4" x14ac:dyDescent="0.45">
      <c r="A20" t="s">
        <v>27</v>
      </c>
      <c r="B20" t="s">
        <v>131</v>
      </c>
      <c r="C20" t="s">
        <v>127</v>
      </c>
      <c r="D20" s="14" t="s">
        <v>379</v>
      </c>
    </row>
    <row r="21" spans="1:4" x14ac:dyDescent="0.45">
      <c r="A21" t="s">
        <v>27</v>
      </c>
      <c r="B21" t="s">
        <v>132</v>
      </c>
      <c r="C21" t="s">
        <v>127</v>
      </c>
      <c r="D21" s="14" t="s">
        <v>380</v>
      </c>
    </row>
    <row r="22" spans="1:4" x14ac:dyDescent="0.45">
      <c r="A22" t="s">
        <v>27</v>
      </c>
      <c r="B22" t="s">
        <v>133</v>
      </c>
      <c r="C22" t="s">
        <v>127</v>
      </c>
      <c r="D22" s="14" t="s">
        <v>381</v>
      </c>
    </row>
    <row r="23" spans="1:4" x14ac:dyDescent="0.45">
      <c r="A23" t="s">
        <v>30</v>
      </c>
      <c r="B23" t="s">
        <v>116</v>
      </c>
      <c r="C23" t="s">
        <v>21</v>
      </c>
      <c r="D23" t="s">
        <v>116</v>
      </c>
    </row>
    <row r="24" spans="1:4" x14ac:dyDescent="0.45">
      <c r="A24" t="s">
        <v>30</v>
      </c>
      <c r="B24" t="s">
        <v>134</v>
      </c>
      <c r="C24" t="s">
        <v>21</v>
      </c>
      <c r="D24" t="s">
        <v>134</v>
      </c>
    </row>
    <row r="25" spans="1:4" x14ac:dyDescent="0.45">
      <c r="A25" t="s">
        <v>30</v>
      </c>
      <c r="B25" t="s">
        <v>135</v>
      </c>
      <c r="C25" t="s">
        <v>21</v>
      </c>
      <c r="D25" t="s">
        <v>135</v>
      </c>
    </row>
    <row r="26" spans="1:4" x14ac:dyDescent="0.45">
      <c r="A26" t="s">
        <v>30</v>
      </c>
      <c r="B26" t="s">
        <v>136</v>
      </c>
      <c r="C26" t="s">
        <v>21</v>
      </c>
      <c r="D26" t="s">
        <v>136</v>
      </c>
    </row>
    <row r="27" spans="1:4" x14ac:dyDescent="0.45">
      <c r="A27" t="s">
        <v>399</v>
      </c>
      <c r="B27" t="s">
        <v>404</v>
      </c>
      <c r="C27" t="s">
        <v>17</v>
      </c>
      <c r="D27" t="s">
        <v>404</v>
      </c>
    </row>
    <row r="28" spans="1:4" x14ac:dyDescent="0.45">
      <c r="A28" t="s">
        <v>399</v>
      </c>
      <c r="B28" t="s">
        <v>405</v>
      </c>
      <c r="C28" t="s">
        <v>17</v>
      </c>
      <c r="D28" t="s">
        <v>405</v>
      </c>
    </row>
    <row r="29" spans="1:4" x14ac:dyDescent="0.45">
      <c r="A29" t="s">
        <v>399</v>
      </c>
      <c r="B29" t="s">
        <v>406</v>
      </c>
      <c r="C29" t="s">
        <v>17</v>
      </c>
      <c r="D29" t="s">
        <v>406</v>
      </c>
    </row>
    <row r="30" spans="1:4" x14ac:dyDescent="0.45">
      <c r="A30" t="s">
        <v>399</v>
      </c>
      <c r="B30" t="s">
        <v>407</v>
      </c>
      <c r="C30" t="s">
        <v>17</v>
      </c>
      <c r="D30" t="s">
        <v>407</v>
      </c>
    </row>
    <row r="31" spans="1:4" x14ac:dyDescent="0.45">
      <c r="A31" t="s">
        <v>399</v>
      </c>
      <c r="B31" t="s">
        <v>408</v>
      </c>
      <c r="C31" t="s">
        <v>17</v>
      </c>
      <c r="D31" t="s">
        <v>408</v>
      </c>
    </row>
    <row r="32" spans="1:4" x14ac:dyDescent="0.45">
      <c r="A32" t="s">
        <v>35</v>
      </c>
      <c r="B32" t="s">
        <v>137</v>
      </c>
      <c r="C32" t="s">
        <v>17</v>
      </c>
      <c r="D32" s="19" t="s">
        <v>324</v>
      </c>
    </row>
    <row r="33" spans="1:4" x14ac:dyDescent="0.45">
      <c r="A33" t="s">
        <v>35</v>
      </c>
      <c r="B33" t="s">
        <v>138</v>
      </c>
      <c r="C33" t="s">
        <v>17</v>
      </c>
      <c r="D33" s="19" t="s">
        <v>325</v>
      </c>
    </row>
    <row r="34" spans="1:4" x14ac:dyDescent="0.45">
      <c r="A34" t="s">
        <v>35</v>
      </c>
      <c r="B34" t="s">
        <v>139</v>
      </c>
      <c r="C34" t="s">
        <v>17</v>
      </c>
      <c r="D34" s="19" t="s">
        <v>326</v>
      </c>
    </row>
    <row r="35" spans="1:4" x14ac:dyDescent="0.45">
      <c r="A35" t="s">
        <v>35</v>
      </c>
      <c r="B35" t="s">
        <v>140</v>
      </c>
      <c r="C35" t="s">
        <v>17</v>
      </c>
      <c r="D35" s="19" t="s">
        <v>327</v>
      </c>
    </row>
    <row r="36" spans="1:4" x14ac:dyDescent="0.45">
      <c r="A36" t="s">
        <v>35</v>
      </c>
      <c r="B36" t="s">
        <v>141</v>
      </c>
      <c r="C36" t="s">
        <v>17</v>
      </c>
      <c r="D36" s="19" t="s">
        <v>328</v>
      </c>
    </row>
    <row r="37" spans="1:4" x14ac:dyDescent="0.45">
      <c r="A37" t="s">
        <v>35</v>
      </c>
      <c r="B37" t="s">
        <v>142</v>
      </c>
      <c r="C37" t="s">
        <v>17</v>
      </c>
      <c r="D37" s="19" t="s">
        <v>329</v>
      </c>
    </row>
    <row r="38" spans="1:4" x14ac:dyDescent="0.45">
      <c r="A38" t="s">
        <v>35</v>
      </c>
      <c r="B38" t="s">
        <v>143</v>
      </c>
      <c r="C38" t="s">
        <v>17</v>
      </c>
      <c r="D38" s="19" t="s">
        <v>330</v>
      </c>
    </row>
    <row r="39" spans="1:4" x14ac:dyDescent="0.45">
      <c r="A39" t="s">
        <v>36</v>
      </c>
      <c r="B39" t="s">
        <v>144</v>
      </c>
      <c r="C39" t="s">
        <v>37</v>
      </c>
      <c r="D39" t="s">
        <v>350</v>
      </c>
    </row>
    <row r="40" spans="1:4" x14ac:dyDescent="0.45">
      <c r="A40" t="s">
        <v>36</v>
      </c>
      <c r="B40" t="s">
        <v>145</v>
      </c>
      <c r="C40" t="s">
        <v>37</v>
      </c>
      <c r="D40" t="s">
        <v>351</v>
      </c>
    </row>
    <row r="41" spans="1:4" x14ac:dyDescent="0.45">
      <c r="A41" t="s">
        <v>36</v>
      </c>
      <c r="B41" t="s">
        <v>146</v>
      </c>
      <c r="C41" t="s">
        <v>37</v>
      </c>
      <c r="D41" t="s">
        <v>352</v>
      </c>
    </row>
    <row r="42" spans="1:4" x14ac:dyDescent="0.45">
      <c r="A42" t="s">
        <v>36</v>
      </c>
      <c r="B42" t="s">
        <v>147</v>
      </c>
      <c r="C42" t="s">
        <v>37</v>
      </c>
      <c r="D42" t="s">
        <v>353</v>
      </c>
    </row>
    <row r="43" spans="1:4" x14ac:dyDescent="0.45">
      <c r="A43" t="s">
        <v>39</v>
      </c>
      <c r="B43" t="s">
        <v>148</v>
      </c>
      <c r="C43" t="s">
        <v>40</v>
      </c>
      <c r="D43" t="s">
        <v>148</v>
      </c>
    </row>
    <row r="44" spans="1:4" x14ac:dyDescent="0.45">
      <c r="A44" t="s">
        <v>39</v>
      </c>
      <c r="B44" t="s">
        <v>412</v>
      </c>
      <c r="C44" t="s">
        <v>40</v>
      </c>
      <c r="D44" t="s">
        <v>412</v>
      </c>
    </row>
    <row r="45" spans="1:4" x14ac:dyDescent="0.45">
      <c r="A45" t="s">
        <v>41</v>
      </c>
      <c r="B45" t="s">
        <v>149</v>
      </c>
      <c r="C45" t="s">
        <v>42</v>
      </c>
      <c r="D45" t="s">
        <v>304</v>
      </c>
    </row>
    <row r="46" spans="1:4" x14ac:dyDescent="0.45">
      <c r="A46" t="s">
        <v>41</v>
      </c>
      <c r="B46" t="s">
        <v>150</v>
      </c>
      <c r="C46" t="s">
        <v>42</v>
      </c>
      <c r="D46" t="s">
        <v>150</v>
      </c>
    </row>
    <row r="47" spans="1:4" x14ac:dyDescent="0.45">
      <c r="A47" t="s">
        <v>41</v>
      </c>
      <c r="B47" t="s">
        <v>151</v>
      </c>
      <c r="C47" t="s">
        <v>42</v>
      </c>
      <c r="D47" t="s">
        <v>305</v>
      </c>
    </row>
    <row r="48" spans="1:4" x14ac:dyDescent="0.45">
      <c r="A48" t="s">
        <v>41</v>
      </c>
      <c r="B48" t="s">
        <v>152</v>
      </c>
      <c r="C48" t="s">
        <v>42</v>
      </c>
      <c r="D48" t="s">
        <v>152</v>
      </c>
    </row>
    <row r="49" spans="1:4" x14ac:dyDescent="0.45">
      <c r="A49" t="s">
        <v>43</v>
      </c>
      <c r="B49" t="s">
        <v>153</v>
      </c>
      <c r="C49" t="s">
        <v>24</v>
      </c>
      <c r="D49" s="14" t="s">
        <v>153</v>
      </c>
    </row>
    <row r="50" spans="1:4" x14ac:dyDescent="0.45">
      <c r="A50" t="s">
        <v>43</v>
      </c>
      <c r="B50" t="s">
        <v>154</v>
      </c>
      <c r="C50" t="s">
        <v>24</v>
      </c>
      <c r="D50" t="s">
        <v>154</v>
      </c>
    </row>
    <row r="51" spans="1:4" x14ac:dyDescent="0.45">
      <c r="A51" t="s">
        <v>43</v>
      </c>
      <c r="B51" t="s">
        <v>155</v>
      </c>
      <c r="C51" t="s">
        <v>24</v>
      </c>
      <c r="D51" s="14" t="s">
        <v>155</v>
      </c>
    </row>
    <row r="52" spans="1:4" x14ac:dyDescent="0.45">
      <c r="A52" t="s">
        <v>43</v>
      </c>
      <c r="B52" t="s">
        <v>156</v>
      </c>
      <c r="C52" t="s">
        <v>24</v>
      </c>
      <c r="D52" s="14" t="s">
        <v>156</v>
      </c>
    </row>
    <row r="53" spans="1:4" x14ac:dyDescent="0.45">
      <c r="A53" t="s">
        <v>43</v>
      </c>
      <c r="B53" t="s">
        <v>157</v>
      </c>
      <c r="C53" t="s">
        <v>24</v>
      </c>
      <c r="D53" s="14" t="s">
        <v>157</v>
      </c>
    </row>
    <row r="54" spans="1:4" x14ac:dyDescent="0.45">
      <c r="A54" t="s">
        <v>43</v>
      </c>
      <c r="B54" t="s">
        <v>158</v>
      </c>
      <c r="C54" t="s">
        <v>24</v>
      </c>
      <c r="D54" s="14" t="s">
        <v>158</v>
      </c>
    </row>
    <row r="55" spans="1:4" x14ac:dyDescent="0.45">
      <c r="A55" t="s">
        <v>44</v>
      </c>
      <c r="B55" t="s">
        <v>159</v>
      </c>
      <c r="C55" t="s">
        <v>45</v>
      </c>
      <c r="D55" t="s">
        <v>364</v>
      </c>
    </row>
    <row r="56" spans="1:4" x14ac:dyDescent="0.45">
      <c r="A56" t="s">
        <v>44</v>
      </c>
      <c r="B56" t="s">
        <v>160</v>
      </c>
      <c r="C56" t="s">
        <v>45</v>
      </c>
      <c r="D56" t="s">
        <v>365</v>
      </c>
    </row>
    <row r="57" spans="1:4" x14ac:dyDescent="0.45">
      <c r="A57" t="s">
        <v>44</v>
      </c>
      <c r="B57" t="s">
        <v>161</v>
      </c>
      <c r="C57" t="s">
        <v>45</v>
      </c>
      <c r="D57" t="s">
        <v>366</v>
      </c>
    </row>
    <row r="58" spans="1:4" x14ac:dyDescent="0.45">
      <c r="A58" t="s">
        <v>44</v>
      </c>
      <c r="B58" t="s">
        <v>162</v>
      </c>
      <c r="C58" t="s">
        <v>45</v>
      </c>
      <c r="D58" t="s">
        <v>367</v>
      </c>
    </row>
    <row r="59" spans="1:4" x14ac:dyDescent="0.45">
      <c r="A59" t="s">
        <v>46</v>
      </c>
      <c r="B59" t="s">
        <v>163</v>
      </c>
      <c r="C59" t="s">
        <v>47</v>
      </c>
      <c r="D59" t="s">
        <v>355</v>
      </c>
    </row>
    <row r="60" spans="1:4" x14ac:dyDescent="0.45">
      <c r="A60" t="s">
        <v>46</v>
      </c>
      <c r="B60" t="s">
        <v>164</v>
      </c>
      <c r="C60" t="s">
        <v>47</v>
      </c>
      <c r="D60" t="s">
        <v>164</v>
      </c>
    </row>
    <row r="61" spans="1:4" x14ac:dyDescent="0.45">
      <c r="A61" t="s">
        <v>46</v>
      </c>
      <c r="B61" t="s">
        <v>165</v>
      </c>
      <c r="C61" t="s">
        <v>47</v>
      </c>
      <c r="D61" t="s">
        <v>165</v>
      </c>
    </row>
    <row r="62" spans="1:4" x14ac:dyDescent="0.45">
      <c r="A62" t="s">
        <v>49</v>
      </c>
      <c r="B62" t="s">
        <v>166</v>
      </c>
      <c r="C62" t="s">
        <v>50</v>
      </c>
      <c r="D62" t="s">
        <v>356</v>
      </c>
    </row>
    <row r="63" spans="1:4" x14ac:dyDescent="0.45">
      <c r="A63" t="s">
        <v>49</v>
      </c>
      <c r="B63" t="s">
        <v>167</v>
      </c>
      <c r="C63" t="s">
        <v>50</v>
      </c>
      <c r="D63" t="s">
        <v>357</v>
      </c>
    </row>
    <row r="64" spans="1:4" x14ac:dyDescent="0.45">
      <c r="A64" t="s">
        <v>52</v>
      </c>
      <c r="B64" t="s">
        <v>168</v>
      </c>
      <c r="C64" t="s">
        <v>53</v>
      </c>
      <c r="D64" t="s">
        <v>168</v>
      </c>
    </row>
    <row r="65" spans="1:4" x14ac:dyDescent="0.45">
      <c r="A65" t="s">
        <v>52</v>
      </c>
      <c r="B65" t="s">
        <v>169</v>
      </c>
      <c r="C65" t="s">
        <v>53</v>
      </c>
      <c r="D65" t="s">
        <v>169</v>
      </c>
    </row>
    <row r="66" spans="1:4" x14ac:dyDescent="0.45">
      <c r="A66" t="s">
        <v>52</v>
      </c>
      <c r="B66" t="s">
        <v>170</v>
      </c>
      <c r="C66" t="s">
        <v>53</v>
      </c>
      <c r="D66" t="s">
        <v>170</v>
      </c>
    </row>
    <row r="67" spans="1:4" x14ac:dyDescent="0.45">
      <c r="A67" t="s">
        <v>52</v>
      </c>
      <c r="B67" t="s">
        <v>171</v>
      </c>
      <c r="C67" t="s">
        <v>53</v>
      </c>
      <c r="D67" t="s">
        <v>171</v>
      </c>
    </row>
    <row r="68" spans="1:4" x14ac:dyDescent="0.45">
      <c r="A68" t="s">
        <v>52</v>
      </c>
      <c r="B68" t="s">
        <v>172</v>
      </c>
      <c r="C68" t="s">
        <v>53</v>
      </c>
      <c r="D68" t="s">
        <v>172</v>
      </c>
    </row>
    <row r="69" spans="1:4" x14ac:dyDescent="0.45">
      <c r="A69" t="s">
        <v>52</v>
      </c>
      <c r="B69" t="s">
        <v>173</v>
      </c>
      <c r="C69" t="s">
        <v>53</v>
      </c>
      <c r="D69" t="s">
        <v>173</v>
      </c>
    </row>
    <row r="70" spans="1:4" x14ac:dyDescent="0.45">
      <c r="A70" t="s">
        <v>52</v>
      </c>
      <c r="B70" t="s">
        <v>174</v>
      </c>
      <c r="C70" t="s">
        <v>53</v>
      </c>
      <c r="D70" t="s">
        <v>174</v>
      </c>
    </row>
    <row r="71" spans="1:4" x14ac:dyDescent="0.45">
      <c r="A71" t="s">
        <v>52</v>
      </c>
      <c r="B71" t="s">
        <v>175</v>
      </c>
      <c r="C71" t="s">
        <v>53</v>
      </c>
      <c r="D71" t="s">
        <v>175</v>
      </c>
    </row>
    <row r="72" spans="1:4" x14ac:dyDescent="0.45">
      <c r="A72" t="s">
        <v>55</v>
      </c>
      <c r="B72" t="s">
        <v>176</v>
      </c>
      <c r="C72" t="s">
        <v>21</v>
      </c>
      <c r="D72" t="s">
        <v>176</v>
      </c>
    </row>
    <row r="73" spans="1:4" x14ac:dyDescent="0.45">
      <c r="A73" t="s">
        <v>55</v>
      </c>
      <c r="B73" t="s">
        <v>177</v>
      </c>
      <c r="C73" t="s">
        <v>21</v>
      </c>
      <c r="D73" t="s">
        <v>177</v>
      </c>
    </row>
    <row r="74" spans="1:4" x14ac:dyDescent="0.45">
      <c r="A74" t="s">
        <v>55</v>
      </c>
      <c r="B74" t="s">
        <v>119</v>
      </c>
      <c r="C74" t="s">
        <v>21</v>
      </c>
      <c r="D74" t="s">
        <v>119</v>
      </c>
    </row>
    <row r="75" spans="1:4" x14ac:dyDescent="0.45">
      <c r="A75" t="s">
        <v>55</v>
      </c>
      <c r="B75" t="s">
        <v>178</v>
      </c>
      <c r="C75" t="s">
        <v>21</v>
      </c>
      <c r="D75" t="s">
        <v>178</v>
      </c>
    </row>
    <row r="76" spans="1:4" x14ac:dyDescent="0.45">
      <c r="A76" t="s">
        <v>55</v>
      </c>
      <c r="B76" t="s">
        <v>179</v>
      </c>
      <c r="C76" t="s">
        <v>21</v>
      </c>
      <c r="D76" t="s">
        <v>179</v>
      </c>
    </row>
    <row r="77" spans="1:4" x14ac:dyDescent="0.45">
      <c r="A77" t="s">
        <v>56</v>
      </c>
      <c r="B77" t="s">
        <v>180</v>
      </c>
      <c r="C77" t="s">
        <v>57</v>
      </c>
      <c r="D77" t="s">
        <v>306</v>
      </c>
    </row>
    <row r="78" spans="1:4" x14ac:dyDescent="0.45">
      <c r="A78" t="s">
        <v>56</v>
      </c>
      <c r="B78" t="s">
        <v>181</v>
      </c>
      <c r="C78" t="s">
        <v>57</v>
      </c>
      <c r="D78" t="s">
        <v>307</v>
      </c>
    </row>
    <row r="79" spans="1:4" x14ac:dyDescent="0.45">
      <c r="A79" t="s">
        <v>56</v>
      </c>
      <c r="B79" t="s">
        <v>182</v>
      </c>
      <c r="C79" t="s">
        <v>57</v>
      </c>
      <c r="D79" t="s">
        <v>182</v>
      </c>
    </row>
    <row r="80" spans="1:4" x14ac:dyDescent="0.45">
      <c r="A80" t="s">
        <v>56</v>
      </c>
      <c r="B80" t="s">
        <v>183</v>
      </c>
      <c r="C80" t="s">
        <v>57</v>
      </c>
      <c r="D80" t="s">
        <v>308</v>
      </c>
    </row>
    <row r="81" spans="1:4" x14ac:dyDescent="0.45">
      <c r="A81" t="s">
        <v>56</v>
      </c>
      <c r="B81" t="s">
        <v>410</v>
      </c>
      <c r="C81" t="s">
        <v>57</v>
      </c>
      <c r="D81" t="s">
        <v>410</v>
      </c>
    </row>
    <row r="82" spans="1:4" x14ac:dyDescent="0.45">
      <c r="A82" t="s">
        <v>56</v>
      </c>
      <c r="B82" t="s">
        <v>411</v>
      </c>
      <c r="C82" t="s">
        <v>57</v>
      </c>
      <c r="D82" t="s">
        <v>411</v>
      </c>
    </row>
    <row r="83" spans="1:4" x14ac:dyDescent="0.45">
      <c r="A83" t="s">
        <v>58</v>
      </c>
      <c r="B83" t="s">
        <v>184</v>
      </c>
      <c r="C83" t="s">
        <v>59</v>
      </c>
      <c r="D83" t="s">
        <v>8031</v>
      </c>
    </row>
    <row r="84" spans="1:4" x14ac:dyDescent="0.45">
      <c r="A84" t="s">
        <v>58</v>
      </c>
      <c r="B84" t="s">
        <v>185</v>
      </c>
      <c r="C84" t="s">
        <v>59</v>
      </c>
      <c r="D84" t="s">
        <v>360</v>
      </c>
    </row>
    <row r="85" spans="1:4" x14ac:dyDescent="0.45">
      <c r="A85" t="s">
        <v>58</v>
      </c>
      <c r="B85" t="s">
        <v>186</v>
      </c>
      <c r="C85" t="s">
        <v>59</v>
      </c>
      <c r="D85" t="s">
        <v>361</v>
      </c>
    </row>
    <row r="86" spans="1:4" x14ac:dyDescent="0.45">
      <c r="A86" t="s">
        <v>58</v>
      </c>
      <c r="B86" t="s">
        <v>8030</v>
      </c>
      <c r="C86" t="s">
        <v>59</v>
      </c>
      <c r="D86" t="s">
        <v>8032</v>
      </c>
    </row>
    <row r="87" spans="1:4" x14ac:dyDescent="0.45">
      <c r="A87" t="s">
        <v>58</v>
      </c>
      <c r="B87" t="s">
        <v>187</v>
      </c>
      <c r="C87" t="s">
        <v>59</v>
      </c>
      <c r="D87" t="s">
        <v>8033</v>
      </c>
    </row>
    <row r="88" spans="1:4" x14ac:dyDescent="0.45">
      <c r="A88" t="s">
        <v>60</v>
      </c>
      <c r="B88" t="s">
        <v>188</v>
      </c>
      <c r="C88" t="s">
        <v>61</v>
      </c>
      <c r="D88" t="s">
        <v>339</v>
      </c>
    </row>
    <row r="89" spans="1:4" x14ac:dyDescent="0.45">
      <c r="A89" t="s">
        <v>60</v>
      </c>
      <c r="B89" t="s">
        <v>189</v>
      </c>
      <c r="C89" t="s">
        <v>61</v>
      </c>
      <c r="D89" t="s">
        <v>340</v>
      </c>
    </row>
    <row r="90" spans="1:4" x14ac:dyDescent="0.45">
      <c r="A90" t="s">
        <v>60</v>
      </c>
      <c r="B90" t="s">
        <v>190</v>
      </c>
      <c r="C90" t="s">
        <v>61</v>
      </c>
      <c r="D90" t="s">
        <v>341</v>
      </c>
    </row>
    <row r="91" spans="1:4" x14ac:dyDescent="0.45">
      <c r="A91" t="s">
        <v>62</v>
      </c>
      <c r="B91" t="s">
        <v>191</v>
      </c>
      <c r="C91" t="s">
        <v>17</v>
      </c>
      <c r="D91" t="s">
        <v>191</v>
      </c>
    </row>
    <row r="92" spans="1:4" x14ac:dyDescent="0.45">
      <c r="A92" t="s">
        <v>62</v>
      </c>
      <c r="B92" t="s">
        <v>192</v>
      </c>
      <c r="C92" t="s">
        <v>17</v>
      </c>
      <c r="D92" t="s">
        <v>323</v>
      </c>
    </row>
    <row r="93" spans="1:4" x14ac:dyDescent="0.45">
      <c r="A93" t="s">
        <v>62</v>
      </c>
      <c r="B93" t="s">
        <v>193</v>
      </c>
      <c r="C93" t="s">
        <v>17</v>
      </c>
      <c r="D93" t="s">
        <v>193</v>
      </c>
    </row>
    <row r="94" spans="1:4" x14ac:dyDescent="0.45">
      <c r="A94" t="s">
        <v>63</v>
      </c>
      <c r="B94" t="s">
        <v>194</v>
      </c>
      <c r="C94" t="s">
        <v>64</v>
      </c>
      <c r="D94" t="s">
        <v>194</v>
      </c>
    </row>
    <row r="95" spans="1:4" x14ac:dyDescent="0.45">
      <c r="A95" t="s">
        <v>63</v>
      </c>
      <c r="B95" t="s">
        <v>195</v>
      </c>
      <c r="C95" t="s">
        <v>64</v>
      </c>
      <c r="D95" t="s">
        <v>195</v>
      </c>
    </row>
    <row r="96" spans="1:4" x14ac:dyDescent="0.45">
      <c r="A96" t="s">
        <v>63</v>
      </c>
      <c r="B96" t="s">
        <v>196</v>
      </c>
      <c r="C96" t="s">
        <v>64</v>
      </c>
      <c r="D96" t="s">
        <v>196</v>
      </c>
    </row>
    <row r="97" spans="1:4" x14ac:dyDescent="0.45">
      <c r="A97" t="s">
        <v>63</v>
      </c>
      <c r="B97" t="s">
        <v>197</v>
      </c>
      <c r="C97" t="s">
        <v>64</v>
      </c>
      <c r="D97" t="s">
        <v>197</v>
      </c>
    </row>
    <row r="98" spans="1:4" x14ac:dyDescent="0.45">
      <c r="A98" t="s">
        <v>63</v>
      </c>
      <c r="B98" t="s">
        <v>198</v>
      </c>
      <c r="C98" t="s">
        <v>64</v>
      </c>
      <c r="D98" t="s">
        <v>198</v>
      </c>
    </row>
    <row r="99" spans="1:4" x14ac:dyDescent="0.45">
      <c r="A99" t="s">
        <v>65</v>
      </c>
      <c r="B99" t="s">
        <v>199</v>
      </c>
      <c r="C99" t="s">
        <v>21</v>
      </c>
      <c r="D99" t="s">
        <v>199</v>
      </c>
    </row>
    <row r="100" spans="1:4" x14ac:dyDescent="0.45">
      <c r="A100" t="s">
        <v>65</v>
      </c>
      <c r="B100" t="s">
        <v>179</v>
      </c>
      <c r="C100" t="s">
        <v>21</v>
      </c>
      <c r="D100" t="s">
        <v>179</v>
      </c>
    </row>
    <row r="101" spans="1:4" x14ac:dyDescent="0.45">
      <c r="A101" t="s">
        <v>65</v>
      </c>
      <c r="B101" t="s">
        <v>200</v>
      </c>
      <c r="C101" t="s">
        <v>21</v>
      </c>
      <c r="D101" t="s">
        <v>200</v>
      </c>
    </row>
    <row r="102" spans="1:4" x14ac:dyDescent="0.45">
      <c r="A102" t="s">
        <v>65</v>
      </c>
      <c r="B102" t="s">
        <v>201</v>
      </c>
      <c r="C102" t="s">
        <v>21</v>
      </c>
      <c r="D102" t="s">
        <v>201</v>
      </c>
    </row>
    <row r="103" spans="1:4" x14ac:dyDescent="0.45">
      <c r="A103" t="s">
        <v>65</v>
      </c>
      <c r="B103" t="s">
        <v>202</v>
      </c>
      <c r="C103" t="s">
        <v>21</v>
      </c>
      <c r="D103" t="s">
        <v>202</v>
      </c>
    </row>
    <row r="104" spans="1:4" x14ac:dyDescent="0.45">
      <c r="A104" t="s">
        <v>67</v>
      </c>
      <c r="B104" t="s">
        <v>203</v>
      </c>
      <c r="C104" t="s">
        <v>68</v>
      </c>
      <c r="D104" t="s">
        <v>203</v>
      </c>
    </row>
    <row r="105" spans="1:4" x14ac:dyDescent="0.45">
      <c r="A105" t="s">
        <v>67</v>
      </c>
      <c r="B105" t="s">
        <v>204</v>
      </c>
      <c r="C105" t="s">
        <v>68</v>
      </c>
      <c r="D105" t="s">
        <v>204</v>
      </c>
    </row>
    <row r="106" spans="1:4" x14ac:dyDescent="0.45">
      <c r="A106" t="s">
        <v>67</v>
      </c>
      <c r="B106" t="s">
        <v>205</v>
      </c>
      <c r="C106" t="s">
        <v>68</v>
      </c>
      <c r="D106" t="s">
        <v>205</v>
      </c>
    </row>
    <row r="107" spans="1:4" x14ac:dyDescent="0.45">
      <c r="A107" t="s">
        <v>67</v>
      </c>
      <c r="B107" t="s">
        <v>206</v>
      </c>
      <c r="C107" t="s">
        <v>68</v>
      </c>
      <c r="D107" t="s">
        <v>206</v>
      </c>
    </row>
    <row r="108" spans="1:4" x14ac:dyDescent="0.45">
      <c r="A108" t="s">
        <v>67</v>
      </c>
      <c r="B108" t="s">
        <v>207</v>
      </c>
      <c r="C108" t="s">
        <v>68</v>
      </c>
      <c r="D108" t="s">
        <v>207</v>
      </c>
    </row>
    <row r="109" spans="1:4" x14ac:dyDescent="0.45">
      <c r="A109" t="s">
        <v>67</v>
      </c>
      <c r="B109" t="s">
        <v>208</v>
      </c>
      <c r="C109" t="s">
        <v>68</v>
      </c>
      <c r="D109" t="s">
        <v>208</v>
      </c>
    </row>
    <row r="110" spans="1:4" x14ac:dyDescent="0.45">
      <c r="A110" t="s">
        <v>70</v>
      </c>
      <c r="B110" t="s">
        <v>209</v>
      </c>
      <c r="C110" t="s">
        <v>71</v>
      </c>
      <c r="D110" t="s">
        <v>316</v>
      </c>
    </row>
    <row r="111" spans="1:4" x14ac:dyDescent="0.45">
      <c r="A111" t="s">
        <v>70</v>
      </c>
      <c r="B111" t="s">
        <v>210</v>
      </c>
      <c r="C111" t="s">
        <v>71</v>
      </c>
      <c r="D111" t="s">
        <v>317</v>
      </c>
    </row>
    <row r="112" spans="1:4" x14ac:dyDescent="0.45">
      <c r="A112" t="s">
        <v>70</v>
      </c>
      <c r="B112" t="s">
        <v>211</v>
      </c>
      <c r="C112" t="s">
        <v>71</v>
      </c>
      <c r="D112" t="s">
        <v>318</v>
      </c>
    </row>
    <row r="113" spans="1:4" x14ac:dyDescent="0.45">
      <c r="A113" t="s">
        <v>70</v>
      </c>
      <c r="B113" t="s">
        <v>212</v>
      </c>
      <c r="C113" t="s">
        <v>71</v>
      </c>
      <c r="D113" t="s">
        <v>319</v>
      </c>
    </row>
    <row r="114" spans="1:4" x14ac:dyDescent="0.45">
      <c r="A114" t="s">
        <v>72</v>
      </c>
      <c r="B114" t="s">
        <v>213</v>
      </c>
      <c r="C114" t="s">
        <v>386</v>
      </c>
      <c r="D114" t="s">
        <v>213</v>
      </c>
    </row>
    <row r="115" spans="1:4" x14ac:dyDescent="0.45">
      <c r="A115" t="s">
        <v>72</v>
      </c>
      <c r="B115" t="s">
        <v>214</v>
      </c>
      <c r="C115" t="s">
        <v>386</v>
      </c>
      <c r="D115" t="s">
        <v>214</v>
      </c>
    </row>
    <row r="116" spans="1:4" x14ac:dyDescent="0.45">
      <c r="A116" t="s">
        <v>72</v>
      </c>
      <c r="B116" t="s">
        <v>215</v>
      </c>
      <c r="C116" t="s">
        <v>386</v>
      </c>
      <c r="D116" t="s">
        <v>215</v>
      </c>
    </row>
    <row r="117" spans="1:4" x14ac:dyDescent="0.45">
      <c r="A117" t="s">
        <v>74</v>
      </c>
      <c r="B117" t="s">
        <v>216</v>
      </c>
      <c r="C117" t="s">
        <v>75</v>
      </c>
      <c r="D117" t="s">
        <v>216</v>
      </c>
    </row>
    <row r="118" spans="1:4" x14ac:dyDescent="0.45">
      <c r="A118" t="s">
        <v>74</v>
      </c>
      <c r="B118" t="s">
        <v>217</v>
      </c>
      <c r="C118" t="s">
        <v>75</v>
      </c>
      <c r="D118" t="s">
        <v>342</v>
      </c>
    </row>
    <row r="119" spans="1:4" x14ac:dyDescent="0.45">
      <c r="A119" t="s">
        <v>74</v>
      </c>
      <c r="B119" t="s">
        <v>218</v>
      </c>
      <c r="C119" t="s">
        <v>75</v>
      </c>
      <c r="D119" t="s">
        <v>218</v>
      </c>
    </row>
    <row r="120" spans="1:4" x14ac:dyDescent="0.45">
      <c r="A120" t="s">
        <v>74</v>
      </c>
      <c r="B120" t="s">
        <v>219</v>
      </c>
      <c r="C120" t="s">
        <v>75</v>
      </c>
      <c r="D120" t="s">
        <v>343</v>
      </c>
    </row>
    <row r="121" spans="1:4" x14ac:dyDescent="0.45">
      <c r="A121" t="s">
        <v>74</v>
      </c>
      <c r="B121" t="s">
        <v>220</v>
      </c>
      <c r="C121" t="s">
        <v>75</v>
      </c>
      <c r="D121" t="s">
        <v>220</v>
      </c>
    </row>
    <row r="122" spans="1:4" x14ac:dyDescent="0.45">
      <c r="A122" t="s">
        <v>77</v>
      </c>
      <c r="B122" t="s">
        <v>221</v>
      </c>
      <c r="C122" t="s">
        <v>127</v>
      </c>
      <c r="D122" t="s">
        <v>310</v>
      </c>
    </row>
    <row r="123" spans="1:4" x14ac:dyDescent="0.45">
      <c r="A123" t="s">
        <v>77</v>
      </c>
      <c r="B123" t="s">
        <v>222</v>
      </c>
      <c r="C123" t="s">
        <v>127</v>
      </c>
      <c r="D123" t="s">
        <v>311</v>
      </c>
    </row>
    <row r="124" spans="1:4" x14ac:dyDescent="0.45">
      <c r="A124" t="s">
        <v>77</v>
      </c>
      <c r="B124" t="s">
        <v>223</v>
      </c>
      <c r="C124" t="s">
        <v>127</v>
      </c>
      <c r="D124" t="s">
        <v>312</v>
      </c>
    </row>
    <row r="125" spans="1:4" x14ac:dyDescent="0.45">
      <c r="A125" t="s">
        <v>77</v>
      </c>
      <c r="B125" t="s">
        <v>224</v>
      </c>
      <c r="C125" t="s">
        <v>127</v>
      </c>
      <c r="D125" t="s">
        <v>313</v>
      </c>
    </row>
    <row r="126" spans="1:4" x14ac:dyDescent="0.45">
      <c r="A126" t="s">
        <v>77</v>
      </c>
      <c r="B126" t="s">
        <v>225</v>
      </c>
      <c r="C126" t="s">
        <v>127</v>
      </c>
      <c r="D126" t="s">
        <v>225</v>
      </c>
    </row>
    <row r="127" spans="1:4" x14ac:dyDescent="0.45">
      <c r="A127" t="s">
        <v>78</v>
      </c>
      <c r="B127" t="s">
        <v>226</v>
      </c>
      <c r="C127" t="s">
        <v>79</v>
      </c>
      <c r="D127" t="s">
        <v>226</v>
      </c>
    </row>
    <row r="128" spans="1:4" x14ac:dyDescent="0.45">
      <c r="A128" t="s">
        <v>78</v>
      </c>
      <c r="B128" t="s">
        <v>227</v>
      </c>
      <c r="C128" t="s">
        <v>79</v>
      </c>
      <c r="D128" t="s">
        <v>227</v>
      </c>
    </row>
    <row r="129" spans="1:4" x14ac:dyDescent="0.45">
      <c r="A129" t="s">
        <v>78</v>
      </c>
      <c r="B129" t="s">
        <v>228</v>
      </c>
      <c r="C129" t="s">
        <v>79</v>
      </c>
      <c r="D129" t="s">
        <v>228</v>
      </c>
    </row>
    <row r="130" spans="1:4" x14ac:dyDescent="0.45">
      <c r="A130" t="s">
        <v>78</v>
      </c>
      <c r="B130" t="s">
        <v>229</v>
      </c>
      <c r="C130" t="s">
        <v>79</v>
      </c>
      <c r="D130" t="s">
        <v>229</v>
      </c>
    </row>
    <row r="131" spans="1:4" x14ac:dyDescent="0.45">
      <c r="A131" t="s">
        <v>78</v>
      </c>
      <c r="B131" t="s">
        <v>230</v>
      </c>
      <c r="C131" t="s">
        <v>79</v>
      </c>
      <c r="D131" t="s">
        <v>230</v>
      </c>
    </row>
    <row r="132" spans="1:4" x14ac:dyDescent="0.45">
      <c r="A132" t="s">
        <v>78</v>
      </c>
      <c r="B132" t="s">
        <v>8034</v>
      </c>
      <c r="C132" t="s">
        <v>79</v>
      </c>
      <c r="D132" t="s">
        <v>8034</v>
      </c>
    </row>
    <row r="133" spans="1:4" x14ac:dyDescent="0.45">
      <c r="A133" t="s">
        <v>78</v>
      </c>
      <c r="B133" t="s">
        <v>8035</v>
      </c>
      <c r="C133" t="s">
        <v>79</v>
      </c>
      <c r="D133" t="s">
        <v>8035</v>
      </c>
    </row>
    <row r="134" spans="1:4" x14ac:dyDescent="0.45">
      <c r="A134" t="s">
        <v>81</v>
      </c>
      <c r="B134" t="s">
        <v>231</v>
      </c>
      <c r="C134" t="s">
        <v>232</v>
      </c>
      <c r="D134" t="s">
        <v>231</v>
      </c>
    </row>
    <row r="135" spans="1:4" x14ac:dyDescent="0.45">
      <c r="A135" t="s">
        <v>81</v>
      </c>
      <c r="B135" t="s">
        <v>233</v>
      </c>
      <c r="C135" t="s">
        <v>232</v>
      </c>
      <c r="D135" t="s">
        <v>233</v>
      </c>
    </row>
    <row r="136" spans="1:4" x14ac:dyDescent="0.45">
      <c r="A136" t="s">
        <v>81</v>
      </c>
      <c r="B136" t="s">
        <v>234</v>
      </c>
      <c r="C136" t="s">
        <v>232</v>
      </c>
      <c r="D136" t="s">
        <v>362</v>
      </c>
    </row>
    <row r="137" spans="1:4" x14ac:dyDescent="0.45">
      <c r="A137" t="s">
        <v>83</v>
      </c>
      <c r="B137" t="s">
        <v>235</v>
      </c>
      <c r="C137" t="s">
        <v>84</v>
      </c>
      <c r="D137" t="s">
        <v>235</v>
      </c>
    </row>
    <row r="138" spans="1:4" x14ac:dyDescent="0.45">
      <c r="A138" t="s">
        <v>83</v>
      </c>
      <c r="B138" t="s">
        <v>236</v>
      </c>
      <c r="C138" t="s">
        <v>84</v>
      </c>
      <c r="D138" t="s">
        <v>388</v>
      </c>
    </row>
    <row r="139" spans="1:4" x14ac:dyDescent="0.45">
      <c r="A139" t="s">
        <v>83</v>
      </c>
      <c r="B139" t="s">
        <v>237</v>
      </c>
      <c r="C139" t="s">
        <v>84</v>
      </c>
      <c r="D139" t="s">
        <v>389</v>
      </c>
    </row>
    <row r="140" spans="1:4" x14ac:dyDescent="0.45">
      <c r="A140" t="s">
        <v>83</v>
      </c>
      <c r="B140" t="s">
        <v>238</v>
      </c>
      <c r="C140" t="s">
        <v>84</v>
      </c>
      <c r="D140" t="s">
        <v>390</v>
      </c>
    </row>
    <row r="141" spans="1:4" x14ac:dyDescent="0.45">
      <c r="A141" t="s">
        <v>86</v>
      </c>
      <c r="B141" t="s">
        <v>239</v>
      </c>
      <c r="C141" t="s">
        <v>87</v>
      </c>
      <c r="D141" t="s">
        <v>335</v>
      </c>
    </row>
    <row r="142" spans="1:4" x14ac:dyDescent="0.45">
      <c r="A142" t="s">
        <v>86</v>
      </c>
      <c r="B142" t="s">
        <v>240</v>
      </c>
      <c r="C142" t="s">
        <v>87</v>
      </c>
      <c r="D142" t="s">
        <v>336</v>
      </c>
    </row>
    <row r="143" spans="1:4" x14ac:dyDescent="0.45">
      <c r="A143" t="s">
        <v>86</v>
      </c>
      <c r="B143" t="s">
        <v>241</v>
      </c>
      <c r="C143" t="s">
        <v>87</v>
      </c>
      <c r="D143" t="s">
        <v>337</v>
      </c>
    </row>
    <row r="144" spans="1:4" x14ac:dyDescent="0.45">
      <c r="A144" t="s">
        <v>89</v>
      </c>
      <c r="B144" t="s">
        <v>242</v>
      </c>
      <c r="C144" t="s">
        <v>17</v>
      </c>
      <c r="D144" t="s">
        <v>321</v>
      </c>
    </row>
    <row r="145" spans="1:4" x14ac:dyDescent="0.45">
      <c r="A145" t="s">
        <v>89</v>
      </c>
      <c r="B145" t="s">
        <v>243</v>
      </c>
      <c r="C145" t="s">
        <v>17</v>
      </c>
      <c r="D145" t="s">
        <v>322</v>
      </c>
    </row>
    <row r="146" spans="1:4" x14ac:dyDescent="0.45">
      <c r="A146" t="s">
        <v>89</v>
      </c>
      <c r="B146" t="s">
        <v>244</v>
      </c>
      <c r="C146" t="s">
        <v>17</v>
      </c>
      <c r="D146" t="s">
        <v>244</v>
      </c>
    </row>
    <row r="147" spans="1:4" x14ac:dyDescent="0.45">
      <c r="A147" t="s">
        <v>89</v>
      </c>
      <c r="B147" t="s">
        <v>245</v>
      </c>
      <c r="C147" t="s">
        <v>17</v>
      </c>
      <c r="D147" t="s">
        <v>245</v>
      </c>
    </row>
    <row r="148" spans="1:4" x14ac:dyDescent="0.45">
      <c r="A148" t="s">
        <v>90</v>
      </c>
      <c r="B148" t="s">
        <v>246</v>
      </c>
      <c r="C148" t="s">
        <v>91</v>
      </c>
      <c r="D148" t="s">
        <v>246</v>
      </c>
    </row>
    <row r="149" spans="1:4" x14ac:dyDescent="0.45">
      <c r="A149" t="s">
        <v>90</v>
      </c>
      <c r="B149" t="s">
        <v>247</v>
      </c>
      <c r="C149" t="s">
        <v>91</v>
      </c>
      <c r="D149" t="s">
        <v>247</v>
      </c>
    </row>
    <row r="150" spans="1:4" x14ac:dyDescent="0.45">
      <c r="A150" t="s">
        <v>90</v>
      </c>
      <c r="B150" t="s">
        <v>248</v>
      </c>
      <c r="C150" t="s">
        <v>91</v>
      </c>
      <c r="D150" t="s">
        <v>248</v>
      </c>
    </row>
    <row r="151" spans="1:4" x14ac:dyDescent="0.45">
      <c r="A151" t="s">
        <v>90</v>
      </c>
      <c r="B151" t="s">
        <v>249</v>
      </c>
      <c r="C151" t="s">
        <v>91</v>
      </c>
      <c r="D151" t="s">
        <v>249</v>
      </c>
    </row>
    <row r="152" spans="1:4" x14ac:dyDescent="0.45">
      <c r="A152" t="s">
        <v>90</v>
      </c>
      <c r="B152" t="s">
        <v>250</v>
      </c>
      <c r="C152" t="s">
        <v>91</v>
      </c>
      <c r="D152" t="s">
        <v>250</v>
      </c>
    </row>
    <row r="153" spans="1:4" x14ac:dyDescent="0.45">
      <c r="A153" t="s">
        <v>90</v>
      </c>
      <c r="B153" t="s">
        <v>251</v>
      </c>
      <c r="C153" t="s">
        <v>91</v>
      </c>
      <c r="D153" t="s">
        <v>251</v>
      </c>
    </row>
    <row r="154" spans="1:4" x14ac:dyDescent="0.45">
      <c r="A154" t="s">
        <v>90</v>
      </c>
      <c r="B154" t="s">
        <v>252</v>
      </c>
      <c r="C154" t="s">
        <v>91</v>
      </c>
      <c r="D154" t="s">
        <v>252</v>
      </c>
    </row>
    <row r="155" spans="1:4" x14ac:dyDescent="0.45">
      <c r="A155" t="s">
        <v>92</v>
      </c>
      <c r="B155" t="s">
        <v>253</v>
      </c>
      <c r="C155" t="s">
        <v>93</v>
      </c>
      <c r="D155" t="s">
        <v>382</v>
      </c>
    </row>
    <row r="156" spans="1:4" x14ac:dyDescent="0.45">
      <c r="A156" t="s">
        <v>92</v>
      </c>
      <c r="B156" t="s">
        <v>254</v>
      </c>
      <c r="C156" t="s">
        <v>93</v>
      </c>
      <c r="D156" t="s">
        <v>383</v>
      </c>
    </row>
    <row r="157" spans="1:4" x14ac:dyDescent="0.45">
      <c r="A157" t="s">
        <v>92</v>
      </c>
      <c r="B157" t="s">
        <v>8608</v>
      </c>
      <c r="C157" t="s">
        <v>93</v>
      </c>
      <c r="D157" t="s">
        <v>8609</v>
      </c>
    </row>
    <row r="158" spans="1:4" x14ac:dyDescent="0.45">
      <c r="A158" t="s">
        <v>92</v>
      </c>
      <c r="B158" t="s">
        <v>255</v>
      </c>
      <c r="C158" t="s">
        <v>93</v>
      </c>
      <c r="D158" t="s">
        <v>384</v>
      </c>
    </row>
    <row r="159" spans="1:4" x14ac:dyDescent="0.45">
      <c r="A159" t="s">
        <v>95</v>
      </c>
      <c r="B159" t="s">
        <v>256</v>
      </c>
      <c r="C159" t="s">
        <v>96</v>
      </c>
      <c r="D159" t="s">
        <v>345</v>
      </c>
    </row>
    <row r="160" spans="1:4" x14ac:dyDescent="0.45">
      <c r="A160" t="s">
        <v>95</v>
      </c>
      <c r="B160" t="s">
        <v>257</v>
      </c>
      <c r="C160" t="s">
        <v>96</v>
      </c>
      <c r="D160" t="s">
        <v>346</v>
      </c>
    </row>
    <row r="161" spans="1:4" x14ac:dyDescent="0.45">
      <c r="A161" t="s">
        <v>95</v>
      </c>
      <c r="B161" t="s">
        <v>258</v>
      </c>
      <c r="C161" t="s">
        <v>96</v>
      </c>
      <c r="D161" t="s">
        <v>347</v>
      </c>
    </row>
    <row r="162" spans="1:4" x14ac:dyDescent="0.45">
      <c r="A162" t="s">
        <v>98</v>
      </c>
      <c r="B162" t="s">
        <v>259</v>
      </c>
      <c r="C162" t="s">
        <v>99</v>
      </c>
      <c r="D162" t="s">
        <v>369</v>
      </c>
    </row>
    <row r="163" spans="1:4" x14ac:dyDescent="0.45">
      <c r="A163" t="s">
        <v>98</v>
      </c>
      <c r="B163" t="s">
        <v>260</v>
      </c>
      <c r="C163" t="s">
        <v>99</v>
      </c>
      <c r="D163" t="s">
        <v>370</v>
      </c>
    </row>
    <row r="164" spans="1:4" x14ac:dyDescent="0.45">
      <c r="A164" t="s">
        <v>98</v>
      </c>
      <c r="B164" t="s">
        <v>261</v>
      </c>
      <c r="C164" t="s">
        <v>99</v>
      </c>
      <c r="D164" t="s">
        <v>371</v>
      </c>
    </row>
    <row r="165" spans="1:4" x14ac:dyDescent="0.45">
      <c r="A165" t="s">
        <v>98</v>
      </c>
      <c r="B165" t="s">
        <v>262</v>
      </c>
      <c r="C165" t="s">
        <v>99</v>
      </c>
      <c r="D165" t="s">
        <v>372</v>
      </c>
    </row>
    <row r="166" spans="1:4" x14ac:dyDescent="0.45">
      <c r="A166" t="s">
        <v>101</v>
      </c>
      <c r="B166" t="s">
        <v>263</v>
      </c>
      <c r="C166" t="s">
        <v>21</v>
      </c>
      <c r="D166" t="s">
        <v>263</v>
      </c>
    </row>
    <row r="167" spans="1:4" x14ac:dyDescent="0.45">
      <c r="A167" t="s">
        <v>101</v>
      </c>
      <c r="B167" t="s">
        <v>134</v>
      </c>
      <c r="C167" t="s">
        <v>21</v>
      </c>
      <c r="D167" t="s">
        <v>134</v>
      </c>
    </row>
    <row r="168" spans="1:4" x14ac:dyDescent="0.45">
      <c r="A168" t="s">
        <v>101</v>
      </c>
      <c r="B168" t="s">
        <v>264</v>
      </c>
      <c r="C168" t="s">
        <v>21</v>
      </c>
      <c r="D168" t="s">
        <v>264</v>
      </c>
    </row>
    <row r="169" spans="1:4" x14ac:dyDescent="0.45">
      <c r="A169" t="s">
        <v>101</v>
      </c>
      <c r="B169" t="s">
        <v>265</v>
      </c>
      <c r="C169" t="s">
        <v>21</v>
      </c>
      <c r="D169" t="s">
        <v>265</v>
      </c>
    </row>
    <row r="170" spans="1:4" x14ac:dyDescent="0.45">
      <c r="A170" t="s">
        <v>101</v>
      </c>
      <c r="B170" t="s">
        <v>200</v>
      </c>
      <c r="C170" t="s">
        <v>21</v>
      </c>
      <c r="D170" t="s">
        <v>200</v>
      </c>
    </row>
    <row r="171" spans="1:4" x14ac:dyDescent="0.45">
      <c r="A171" t="s">
        <v>103</v>
      </c>
      <c r="B171" t="s">
        <v>266</v>
      </c>
      <c r="C171" t="s">
        <v>21</v>
      </c>
      <c r="D171" t="s">
        <v>266</v>
      </c>
    </row>
    <row r="172" spans="1:4" x14ac:dyDescent="0.45">
      <c r="A172" t="s">
        <v>103</v>
      </c>
      <c r="B172" t="s">
        <v>267</v>
      </c>
      <c r="C172" t="s">
        <v>21</v>
      </c>
      <c r="D172" t="s">
        <v>267</v>
      </c>
    </row>
  </sheetData>
  <autoFilter ref="B1:D172" xr:uid="{AFEBB7B6-28A8-45B8-89A1-44A6C722C0EF}"/>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981A7-EDA5-4612-94C7-44869EA7A2A7}">
  <dimension ref="A1:E41"/>
  <sheetViews>
    <sheetView zoomScale="92" workbookViewId="0">
      <selection activeCell="A8" sqref="A8:XFD8"/>
    </sheetView>
  </sheetViews>
  <sheetFormatPr defaultRowHeight="14.25" x14ac:dyDescent="0.45"/>
  <cols>
    <col min="1" max="1" width="14.59765625" bestFit="1" customWidth="1"/>
    <col min="2" max="3" width="97.6640625" bestFit="1" customWidth="1"/>
    <col min="4" max="4" width="28.86328125" bestFit="1" customWidth="1"/>
    <col min="5" max="5" width="76.46484375" bestFit="1" customWidth="1"/>
  </cols>
  <sheetData>
    <row r="1" spans="1:5" x14ac:dyDescent="0.45">
      <c r="A1" s="18" t="s">
        <v>109</v>
      </c>
      <c r="B1" s="12" t="s">
        <v>268</v>
      </c>
      <c r="C1" s="12" t="s">
        <v>269</v>
      </c>
      <c r="D1" s="12" t="s">
        <v>110</v>
      </c>
      <c r="E1" s="12" t="s">
        <v>270</v>
      </c>
    </row>
    <row r="2" spans="1:5" x14ac:dyDescent="0.45">
      <c r="A2" t="s">
        <v>16</v>
      </c>
      <c r="B2" s="13" t="s">
        <v>271</v>
      </c>
      <c r="C2" s="11" t="str">
        <f>"Who did you vote for in the " &amp;B2&amp;"?"</f>
        <v>Who did you vote for in the 2023 Argentine Primary Elections, PASO?</v>
      </c>
      <c r="D2" s="11" t="s">
        <v>17</v>
      </c>
      <c r="E2" s="11" t="s">
        <v>332</v>
      </c>
    </row>
    <row r="3" spans="1:5" x14ac:dyDescent="0.45">
      <c r="A3" t="s">
        <v>20</v>
      </c>
      <c r="B3" s="11" t="s">
        <v>272</v>
      </c>
      <c r="C3" s="11" t="str">
        <f>"Who did you vote for in the " &amp;B3&amp;"?"</f>
        <v>Who did you vote for in the 2022 Australian Federal Election?</v>
      </c>
      <c r="D3" s="11" t="s">
        <v>21</v>
      </c>
      <c r="E3" t="str">
        <f>C3</f>
        <v>Who did you vote for in the 2022 Australian Federal Election?</v>
      </c>
    </row>
    <row r="4" spans="1:5" x14ac:dyDescent="0.45">
      <c r="A4" t="s">
        <v>23</v>
      </c>
      <c r="B4" s="13" t="s">
        <v>8629</v>
      </c>
      <c r="C4" s="11" t="str">
        <f>"Who did you vote for in the " &amp;B4&amp;"?"</f>
        <v>Who did you vote for in the 2025 National Council  (“Nationalratswahl”, i.e. ‘parliamentary elections’)?</v>
      </c>
      <c r="D4" s="11" t="s">
        <v>24</v>
      </c>
      <c r="E4" t="s">
        <v>8630</v>
      </c>
    </row>
    <row r="5" spans="1:5" x14ac:dyDescent="0.45">
      <c r="A5" t="s">
        <v>27</v>
      </c>
      <c r="B5" s="13" t="s">
        <v>273</v>
      </c>
      <c r="C5" s="11" t="str">
        <f>"Who did you vote for in the " &amp;B5&amp;"?"</f>
        <v>Who did you vote for in the 2022 General Election - Election for Camara dos Deputados (Brazilian Chamber of Deputies)?</v>
      </c>
      <c r="D5" s="11" t="s">
        <v>415</v>
      </c>
      <c r="E5" s="11" t="s">
        <v>314</v>
      </c>
    </row>
    <row r="6" spans="1:5" x14ac:dyDescent="0.45">
      <c r="A6" t="s">
        <v>30</v>
      </c>
      <c r="B6" s="11" t="s">
        <v>1064</v>
      </c>
      <c r="C6" s="11" t="str">
        <f>"Who did you vote for in the " &amp;B6&amp;"?"</f>
        <v>Who did you vote for in the 2025 Federal Election?</v>
      </c>
      <c r="D6" s="11" t="s">
        <v>21</v>
      </c>
      <c r="E6" t="str">
        <f>C6</f>
        <v>Who did you vote for in the 2025 Federal Election?</v>
      </c>
    </row>
    <row r="7" spans="1:5" x14ac:dyDescent="0.45">
      <c r="A7" t="s">
        <v>399</v>
      </c>
      <c r="B7" s="11" t="s">
        <v>402</v>
      </c>
      <c r="C7" s="11" t="s">
        <v>403</v>
      </c>
      <c r="D7" s="11" t="s">
        <v>17</v>
      </c>
      <c r="E7" s="11" t="s">
        <v>409</v>
      </c>
    </row>
    <row r="8" spans="1:5" x14ac:dyDescent="0.45">
      <c r="A8" t="s">
        <v>32</v>
      </c>
      <c r="B8" s="11" t="s">
        <v>424</v>
      </c>
      <c r="C8" t="s">
        <v>424</v>
      </c>
      <c r="D8" s="11" t="s">
        <v>731</v>
      </c>
      <c r="E8" t="s">
        <v>424</v>
      </c>
    </row>
    <row r="9" spans="1:5" x14ac:dyDescent="0.45">
      <c r="A9" t="s">
        <v>35</v>
      </c>
      <c r="B9" s="13" t="s">
        <v>274</v>
      </c>
      <c r="C9" s="11" t="str">
        <f t="shared" ref="C9:C40" si="0">"Who did you vote for in the " &amp;B9&amp;"?"</f>
        <v>Who did you vote for in the 2022 Colombian Parliamentary Elections?</v>
      </c>
      <c r="D9" s="11" t="s">
        <v>17</v>
      </c>
      <c r="E9" s="11" t="s">
        <v>392</v>
      </c>
    </row>
    <row r="10" spans="1:5" x14ac:dyDescent="0.45">
      <c r="A10" t="s">
        <v>36</v>
      </c>
      <c r="B10" s="13" t="s">
        <v>275</v>
      </c>
      <c r="C10" s="11" t="str">
        <f t="shared" si="0"/>
        <v>Who did you vote for in the 2023 Czech Presidential Election, General (Round 1)?</v>
      </c>
      <c r="D10" s="11" t="s">
        <v>37</v>
      </c>
      <c r="E10" t="s">
        <v>349</v>
      </c>
    </row>
    <row r="11" spans="1:5" x14ac:dyDescent="0.45">
      <c r="A11" t="s">
        <v>39</v>
      </c>
      <c r="B11" s="13" t="s">
        <v>276</v>
      </c>
      <c r="C11" s="11" t="str">
        <f t="shared" si="0"/>
        <v>Who did you vote for in the 2024 Presidential Election?</v>
      </c>
      <c r="D11" s="11" t="s">
        <v>40</v>
      </c>
      <c r="E11" s="11" t="s">
        <v>374</v>
      </c>
    </row>
    <row r="12" spans="1:5" x14ac:dyDescent="0.45">
      <c r="A12" t="s">
        <v>41</v>
      </c>
      <c r="B12" s="13" t="s">
        <v>277</v>
      </c>
      <c r="C12" s="11" t="str">
        <f t="shared" si="0"/>
        <v>Who did you vote for in the 2024 France Legislative Election (Final Round)?</v>
      </c>
      <c r="D12" s="11" t="s">
        <v>42</v>
      </c>
      <c r="E12" s="11" t="s">
        <v>303</v>
      </c>
    </row>
    <row r="13" spans="1:5" x14ac:dyDescent="0.45">
      <c r="A13" t="s">
        <v>43</v>
      </c>
      <c r="B13" s="11" t="s">
        <v>8695</v>
      </c>
      <c r="C13" s="11" t="str">
        <f t="shared" si="0"/>
        <v>Who did you vote for in the 2025 Bundestag election (Second Votes)?</v>
      </c>
      <c r="D13" s="11" t="s">
        <v>24</v>
      </c>
      <c r="E13" t="s">
        <v>8696</v>
      </c>
    </row>
    <row r="14" spans="1:5" x14ac:dyDescent="0.45">
      <c r="A14" t="s">
        <v>44</v>
      </c>
      <c r="B14" s="11" t="s">
        <v>278</v>
      </c>
      <c r="C14" s="11" t="str">
        <f t="shared" si="0"/>
        <v>Who did you vote for in the 2023 National Elections?</v>
      </c>
      <c r="D14" s="11" t="s">
        <v>45</v>
      </c>
      <c r="E14" s="11" t="s">
        <v>368</v>
      </c>
    </row>
    <row r="15" spans="1:5" x14ac:dyDescent="0.45">
      <c r="A15" t="s">
        <v>46</v>
      </c>
      <c r="B15" s="11" t="s">
        <v>279</v>
      </c>
      <c r="C15" s="11" t="str">
        <f t="shared" si="0"/>
        <v>Who did you vote for in the 2022 Hungarian Parliamentary Election?</v>
      </c>
      <c r="D15" s="11" t="s">
        <v>47</v>
      </c>
      <c r="E15" s="11" t="s">
        <v>358</v>
      </c>
    </row>
    <row r="16" spans="1:5" x14ac:dyDescent="0.45">
      <c r="A16" t="s">
        <v>49</v>
      </c>
      <c r="B16" s="11" t="s">
        <v>280</v>
      </c>
      <c r="C16" s="11" t="str">
        <f t="shared" si="0"/>
        <v>Who did you vote for in the 2024 General Election to Parliamentary Constituencies?</v>
      </c>
      <c r="D16" s="11" t="s">
        <v>50</v>
      </c>
      <c r="E16" s="11" t="s">
        <v>413</v>
      </c>
    </row>
    <row r="17" spans="1:5" x14ac:dyDescent="0.45">
      <c r="A17" t="s">
        <v>52</v>
      </c>
      <c r="B17" s="11" t="s">
        <v>281</v>
      </c>
      <c r="C17" s="11" t="str">
        <f t="shared" si="0"/>
        <v>Who did you vote for in the 2024 National legislative election?</v>
      </c>
      <c r="D17" s="11" t="s">
        <v>53</v>
      </c>
      <c r="E17" s="11" t="s">
        <v>401</v>
      </c>
    </row>
    <row r="18" spans="1:5" x14ac:dyDescent="0.45">
      <c r="A18" t="s">
        <v>55</v>
      </c>
      <c r="B18" s="11" t="s">
        <v>1065</v>
      </c>
      <c r="C18" s="11" t="str">
        <f t="shared" si="0"/>
        <v>Who did you vote for in the 2024 General Elections?</v>
      </c>
      <c r="D18" s="11" t="s">
        <v>21</v>
      </c>
      <c r="E18" t="str">
        <f>C18</f>
        <v>Who did you vote for in the 2024 General Elections?</v>
      </c>
    </row>
    <row r="19" spans="1:5" x14ac:dyDescent="0.45">
      <c r="A19" t="s">
        <v>56</v>
      </c>
      <c r="B19" s="11" t="s">
        <v>282</v>
      </c>
      <c r="C19" s="11" t="str">
        <f t="shared" si="0"/>
        <v>Who did you vote for in the 2022 Italian General Election, Senate?</v>
      </c>
      <c r="D19" s="11" t="s">
        <v>57</v>
      </c>
      <c r="E19" s="11" t="s">
        <v>309</v>
      </c>
    </row>
    <row r="20" spans="1:5" x14ac:dyDescent="0.45">
      <c r="A20" t="s">
        <v>58</v>
      </c>
      <c r="B20" s="11" t="s">
        <v>283</v>
      </c>
      <c r="C20" s="11" t="str">
        <f t="shared" si="0"/>
        <v>Who did you vote for in the 2021 General elections - Japanese House of Representatives?</v>
      </c>
      <c r="D20" s="11" t="s">
        <v>59</v>
      </c>
      <c r="E20" s="11" t="s">
        <v>359</v>
      </c>
    </row>
    <row r="21" spans="1:5" x14ac:dyDescent="0.45">
      <c r="A21" t="s">
        <v>60</v>
      </c>
      <c r="B21" s="11" t="s">
        <v>284</v>
      </c>
      <c r="C21" s="11" t="str">
        <f t="shared" si="0"/>
        <v>Who did you vote for in the 2022 General Election, Malaysian House of Representatives?</v>
      </c>
      <c r="D21" s="11" t="s">
        <v>61</v>
      </c>
      <c r="E21" s="11" t="s">
        <v>397</v>
      </c>
    </row>
    <row r="22" spans="1:5" x14ac:dyDescent="0.45">
      <c r="A22" t="s">
        <v>62</v>
      </c>
      <c r="B22" s="11" t="s">
        <v>285</v>
      </c>
      <c r="C22" s="11" t="str">
        <f t="shared" si="0"/>
        <v>Who did you vote for in the 2024 Federal Elections, Presidency?</v>
      </c>
      <c r="D22" s="11" t="s">
        <v>17</v>
      </c>
      <c r="E22" s="11" t="s">
        <v>333</v>
      </c>
    </row>
    <row r="23" spans="1:5" x14ac:dyDescent="0.45">
      <c r="A23" t="s">
        <v>63</v>
      </c>
      <c r="B23" s="11" t="s">
        <v>286</v>
      </c>
      <c r="C23" s="11" t="str">
        <f t="shared" si="0"/>
        <v>Who did you vote for in the 2023 Dutch General Election?</v>
      </c>
      <c r="D23" s="11" t="s">
        <v>64</v>
      </c>
      <c r="E23" s="11" t="s">
        <v>348</v>
      </c>
    </row>
    <row r="24" spans="1:5" x14ac:dyDescent="0.45">
      <c r="A24" t="s">
        <v>65</v>
      </c>
      <c r="B24" s="11" t="s">
        <v>287</v>
      </c>
      <c r="C24" s="11" t="str">
        <f t="shared" si="0"/>
        <v>Who did you vote for in the 2023 General Election?</v>
      </c>
      <c r="D24" s="11" t="s">
        <v>21</v>
      </c>
      <c r="E24" t="str">
        <f>C24</f>
        <v>Who did you vote for in the 2023 General Election?</v>
      </c>
    </row>
    <row r="25" spans="1:5" x14ac:dyDescent="0.45">
      <c r="A25" t="s">
        <v>67</v>
      </c>
      <c r="B25" s="11" t="s">
        <v>288</v>
      </c>
      <c r="C25" s="11" t="str">
        <f t="shared" si="0"/>
        <v>Who did you vote for in the 2023 Kommunevalg?</v>
      </c>
      <c r="D25" s="11" t="s">
        <v>68</v>
      </c>
      <c r="E25" s="11" t="s">
        <v>289</v>
      </c>
    </row>
    <row r="26" spans="1:5" x14ac:dyDescent="0.45">
      <c r="A26" t="s">
        <v>70</v>
      </c>
      <c r="B26" s="11" t="s">
        <v>290</v>
      </c>
      <c r="C26" s="11" t="str">
        <f t="shared" si="0"/>
        <v>Who did you vote for in the 2024 ECP PAK general elections?</v>
      </c>
      <c r="D26" s="11" t="s">
        <v>71</v>
      </c>
      <c r="E26" s="11" t="s">
        <v>320</v>
      </c>
    </row>
    <row r="27" spans="1:5" x14ac:dyDescent="0.45">
      <c r="A27" t="s">
        <v>72</v>
      </c>
      <c r="B27" s="11" t="s">
        <v>291</v>
      </c>
      <c r="C27" s="11" t="str">
        <f t="shared" si="0"/>
        <v>Who did you vote for in the 2022 Presidential Election?</v>
      </c>
      <c r="D27" s="11" t="s">
        <v>386</v>
      </c>
      <c r="E27" s="11" t="s">
        <v>387</v>
      </c>
    </row>
    <row r="28" spans="1:5" x14ac:dyDescent="0.45">
      <c r="A28" t="s">
        <v>74</v>
      </c>
      <c r="B28" s="11" t="s">
        <v>292</v>
      </c>
      <c r="C28" s="11" t="str">
        <f t="shared" si="0"/>
        <v>Who did you vote for in the 2023 Polish General Election?</v>
      </c>
      <c r="D28" s="11" t="s">
        <v>75</v>
      </c>
      <c r="E28" s="11" t="s">
        <v>393</v>
      </c>
    </row>
    <row r="29" spans="1:5" x14ac:dyDescent="0.45">
      <c r="A29" t="s">
        <v>77</v>
      </c>
      <c r="B29" s="11" t="s">
        <v>293</v>
      </c>
      <c r="C29" s="11" t="str">
        <f t="shared" si="0"/>
        <v>Who did you vote for in the 2024 Legislative Election?</v>
      </c>
      <c r="D29" s="11" t="s">
        <v>127</v>
      </c>
      <c r="E29" s="11" t="s">
        <v>315</v>
      </c>
    </row>
    <row r="30" spans="1:5" x14ac:dyDescent="0.45">
      <c r="A30" t="s">
        <v>78</v>
      </c>
      <c r="B30" s="11" t="s">
        <v>300</v>
      </c>
      <c r="C30" s="11" t="str">
        <f t="shared" si="0"/>
        <v>Who did you vote for in the 2024 General Election?</v>
      </c>
      <c r="D30" s="11" t="s">
        <v>79</v>
      </c>
      <c r="E30" s="11" t="s">
        <v>8707</v>
      </c>
    </row>
    <row r="31" spans="1:5" x14ac:dyDescent="0.45">
      <c r="A31" t="s">
        <v>81</v>
      </c>
      <c r="B31" s="11" t="s">
        <v>294</v>
      </c>
      <c r="C31" s="11" t="str">
        <f t="shared" si="0"/>
        <v>Who did you vote for in the 2024 Presidential Election. 1. Round?</v>
      </c>
      <c r="D31" s="11" t="s">
        <v>232</v>
      </c>
      <c r="E31" s="11" t="s">
        <v>363</v>
      </c>
    </row>
    <row r="32" spans="1:5" x14ac:dyDescent="0.45">
      <c r="A32" t="s">
        <v>83</v>
      </c>
      <c r="B32" s="11" t="s">
        <v>295</v>
      </c>
      <c r="C32" s="11" t="str">
        <f t="shared" si="0"/>
        <v>Who did you vote for in the 2024 National election?</v>
      </c>
      <c r="D32" s="11" t="s">
        <v>84</v>
      </c>
      <c r="E32" s="11" t="s">
        <v>391</v>
      </c>
    </row>
    <row r="33" spans="1:5" x14ac:dyDescent="0.45">
      <c r="A33" t="s">
        <v>86</v>
      </c>
      <c r="B33" s="11" t="s">
        <v>296</v>
      </c>
      <c r="C33" s="11" t="str">
        <f t="shared" si="0"/>
        <v>Who did you vote for in the 2024 National Assembly Elections?</v>
      </c>
      <c r="D33" s="11" t="s">
        <v>87</v>
      </c>
      <c r="E33" s="11" t="s">
        <v>338</v>
      </c>
    </row>
    <row r="34" spans="1:5" x14ac:dyDescent="0.45">
      <c r="A34" t="s">
        <v>89</v>
      </c>
      <c r="B34" s="11" t="s">
        <v>297</v>
      </c>
      <c r="C34" s="11" t="str">
        <f t="shared" si="0"/>
        <v>Who did you vote for in the 2023 General election - Congresso?</v>
      </c>
      <c r="D34" s="11" t="s">
        <v>17</v>
      </c>
      <c r="E34" s="11" t="s">
        <v>334</v>
      </c>
    </row>
    <row r="35" spans="1:5" x14ac:dyDescent="0.45">
      <c r="A35" t="s">
        <v>90</v>
      </c>
      <c r="B35" s="11" t="s">
        <v>298</v>
      </c>
      <c r="C35" s="11" t="str">
        <f t="shared" si="0"/>
        <v>Who did you vote for in the 2022 Election to the Riksdag ?</v>
      </c>
      <c r="D35" s="11" t="s">
        <v>91</v>
      </c>
      <c r="E35" s="11" t="s">
        <v>396</v>
      </c>
    </row>
    <row r="36" spans="1:5" x14ac:dyDescent="0.45">
      <c r="A36" t="s">
        <v>92</v>
      </c>
      <c r="B36" s="11" t="s">
        <v>276</v>
      </c>
      <c r="C36" s="11" t="str">
        <f t="shared" si="0"/>
        <v>Who did you vote for in the 2024 Presidential Election?</v>
      </c>
      <c r="D36" s="11" t="s">
        <v>93</v>
      </c>
      <c r="E36" t="s">
        <v>385</v>
      </c>
    </row>
    <row r="37" spans="1:5" x14ac:dyDescent="0.45">
      <c r="A37" t="s">
        <v>95</v>
      </c>
      <c r="B37" s="11" t="s">
        <v>287</v>
      </c>
      <c r="C37" s="11" t="str">
        <f t="shared" si="0"/>
        <v>Who did you vote for in the 2023 General Election?</v>
      </c>
      <c r="D37" s="11" t="s">
        <v>96</v>
      </c>
      <c r="E37" s="11" t="s">
        <v>344</v>
      </c>
    </row>
    <row r="38" spans="1:5" x14ac:dyDescent="0.45">
      <c r="A38" t="s">
        <v>98</v>
      </c>
      <c r="B38" s="11" t="s">
        <v>299</v>
      </c>
      <c r="C38" s="11" t="str">
        <f t="shared" si="0"/>
        <v>Who did you vote for in the 2024 Turkey Local Election?</v>
      </c>
      <c r="D38" s="11" t="s">
        <v>99</v>
      </c>
      <c r="E38" s="11" t="s">
        <v>373</v>
      </c>
    </row>
    <row r="39" spans="1:5" x14ac:dyDescent="0.45">
      <c r="A39" t="s">
        <v>101</v>
      </c>
      <c r="B39" s="11" t="s">
        <v>300</v>
      </c>
      <c r="C39" s="11" t="str">
        <f t="shared" si="0"/>
        <v>Who did you vote for in the 2024 General Election?</v>
      </c>
      <c r="D39" s="11" t="s">
        <v>21</v>
      </c>
      <c r="E39" t="str">
        <f>C39</f>
        <v>Who did you vote for in the 2024 General Election?</v>
      </c>
    </row>
    <row r="40" spans="1:5" x14ac:dyDescent="0.45">
      <c r="A40" t="s">
        <v>103</v>
      </c>
      <c r="B40" s="11" t="s">
        <v>301</v>
      </c>
      <c r="C40" s="11" t="str">
        <f t="shared" si="0"/>
        <v>Who did you vote for in the 2020 Presidential Election?</v>
      </c>
      <c r="D40" s="11" t="s">
        <v>21</v>
      </c>
      <c r="E40" t="str">
        <f>C40</f>
        <v>Who did you vote for in the 2020 Presidential Election?</v>
      </c>
    </row>
    <row r="41" spans="1:5" x14ac:dyDescent="0.45">
      <c r="A41" t="s">
        <v>105</v>
      </c>
      <c r="B41" s="11" t="s">
        <v>424</v>
      </c>
      <c r="C41" t="s">
        <v>424</v>
      </c>
      <c r="D41" s="11" t="s">
        <v>106</v>
      </c>
      <c r="E41" t="s">
        <v>424</v>
      </c>
    </row>
  </sheetData>
  <autoFilter ref="A1:E41" xr:uid="{A88981A7-EDA5-4612-94C7-44869EA7A2A7}">
    <sortState xmlns:xlrd2="http://schemas.microsoft.com/office/spreadsheetml/2017/richdata2" ref="A2:E41">
      <sortCondition ref="A1:A41"/>
    </sortState>
  </autoFilter>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8F421-A670-418B-81A6-C87E3C86E4A9}">
  <dimension ref="A1:AJ310"/>
  <sheetViews>
    <sheetView topLeftCell="Q1" zoomScaleNormal="100" workbookViewId="0">
      <selection activeCell="W2" sqref="W2:W310"/>
    </sheetView>
  </sheetViews>
  <sheetFormatPr defaultRowHeight="14.25" x14ac:dyDescent="0.45"/>
  <cols>
    <col min="1" max="1" width="5.265625" style="43" bestFit="1" customWidth="1"/>
    <col min="2" max="2" width="65" style="44" customWidth="1"/>
    <col min="3" max="3" width="66.33203125" style="44" customWidth="1"/>
    <col min="4" max="4" width="120.796875" style="43" customWidth="1"/>
    <col min="5" max="5" width="98.19921875" style="43" customWidth="1"/>
    <col min="6" max="6" width="43.46484375" style="44" customWidth="1"/>
    <col min="7" max="7" width="74.6640625" style="43" customWidth="1"/>
    <col min="8" max="8" width="66.73046875" style="43" customWidth="1"/>
    <col min="9" max="9" width="67.6640625" style="43" customWidth="1"/>
    <col min="10" max="10" width="69.265625" style="43" customWidth="1"/>
    <col min="11" max="11" width="52.06640625" style="43" customWidth="1"/>
    <col min="12" max="12" width="56.06640625" style="43" customWidth="1"/>
    <col min="13" max="13" width="51.53125" style="43" customWidth="1"/>
    <col min="14" max="14" width="57.6640625" style="43" customWidth="1"/>
    <col min="15" max="15" width="52.06640625" style="43" customWidth="1"/>
    <col min="16" max="16" width="59.9296875" style="44" customWidth="1"/>
    <col min="17" max="17" width="68.06640625" style="43" customWidth="1"/>
    <col min="18" max="18" width="52.33203125" style="43" customWidth="1"/>
    <col min="19" max="19" width="68.06640625" style="44" customWidth="1"/>
    <col min="20" max="20" width="49.265625" style="43" customWidth="1"/>
    <col min="21" max="21" width="72.86328125" style="43" customWidth="1"/>
    <col min="22" max="22" width="63" style="43" customWidth="1"/>
    <col min="23" max="23" width="49.796875" style="43" customWidth="1"/>
    <col min="24" max="24" width="48.19921875" style="43" customWidth="1"/>
    <col min="25" max="25" width="60.46484375" style="43" customWidth="1"/>
    <col min="26" max="26" width="57.9296875" style="43" customWidth="1"/>
    <col min="27" max="27" width="53" style="43" customWidth="1"/>
    <col min="28" max="28" width="57.1328125" style="43" customWidth="1"/>
    <col min="29" max="29" width="46.06640625" style="43" customWidth="1"/>
    <col min="30" max="30" width="37.1328125" style="43" customWidth="1"/>
    <col min="31" max="31" width="50.06640625" style="43" customWidth="1"/>
    <col min="32" max="16384" width="9.06640625" style="43"/>
  </cols>
  <sheetData>
    <row r="1" spans="1:36" x14ac:dyDescent="0.45">
      <c r="A1" s="41" t="s">
        <v>730</v>
      </c>
      <c r="B1" s="42" t="s">
        <v>21</v>
      </c>
      <c r="C1" s="42" t="s">
        <v>17</v>
      </c>
      <c r="D1" s="49" t="s">
        <v>24</v>
      </c>
      <c r="E1" s="49" t="s">
        <v>414</v>
      </c>
      <c r="F1" s="52" t="s">
        <v>33</v>
      </c>
      <c r="G1" s="49" t="s">
        <v>37</v>
      </c>
      <c r="H1" s="49" t="s">
        <v>40</v>
      </c>
      <c r="I1" s="49" t="s">
        <v>42</v>
      </c>
      <c r="J1" s="49" t="s">
        <v>45</v>
      </c>
      <c r="K1" s="49" t="s">
        <v>47</v>
      </c>
      <c r="L1" s="49" t="s">
        <v>50</v>
      </c>
      <c r="M1" s="49" t="s">
        <v>53</v>
      </c>
      <c r="N1" s="49" t="s">
        <v>57</v>
      </c>
      <c r="O1" s="49" t="s">
        <v>59</v>
      </c>
      <c r="P1" s="52" t="s">
        <v>61</v>
      </c>
      <c r="Q1" s="49" t="s">
        <v>64</v>
      </c>
      <c r="R1" s="49" t="s">
        <v>68</v>
      </c>
      <c r="S1" s="52" t="s">
        <v>71</v>
      </c>
      <c r="T1" s="49" t="s">
        <v>386</v>
      </c>
      <c r="U1" s="49" t="s">
        <v>75</v>
      </c>
      <c r="V1" s="49" t="s">
        <v>28</v>
      </c>
      <c r="W1" s="49" t="s">
        <v>79</v>
      </c>
      <c r="X1" s="49" t="s">
        <v>82</v>
      </c>
      <c r="Y1" s="49" t="s">
        <v>84</v>
      </c>
      <c r="Z1" s="49" t="s">
        <v>87</v>
      </c>
      <c r="AA1" s="49" t="s">
        <v>91</v>
      </c>
      <c r="AB1" s="49" t="s">
        <v>93</v>
      </c>
      <c r="AC1" s="49" t="s">
        <v>96</v>
      </c>
      <c r="AD1" s="49" t="s">
        <v>99</v>
      </c>
      <c r="AE1" s="49" t="s">
        <v>106</v>
      </c>
    </row>
    <row r="2" spans="1:36" x14ac:dyDescent="0.45">
      <c r="A2" s="39" t="s">
        <v>425</v>
      </c>
      <c r="B2" s="7" t="s">
        <v>753</v>
      </c>
      <c r="C2" s="7" t="s">
        <v>8631</v>
      </c>
      <c r="D2" s="44" t="s">
        <v>1318</v>
      </c>
      <c r="E2" s="51" t="s">
        <v>1601</v>
      </c>
      <c r="F2" s="44" t="s">
        <v>8448</v>
      </c>
      <c r="G2" s="44" t="s">
        <v>1886</v>
      </c>
      <c r="H2" s="44" t="s">
        <v>2156</v>
      </c>
      <c r="I2" s="44" t="s">
        <v>2450</v>
      </c>
      <c r="J2" s="44" t="s">
        <v>2548</v>
      </c>
      <c r="K2" s="44" t="s">
        <v>2822</v>
      </c>
      <c r="L2" s="44" t="s">
        <v>3126</v>
      </c>
      <c r="M2" s="44" t="s">
        <v>3406</v>
      </c>
      <c r="N2" s="44" t="s">
        <v>3662</v>
      </c>
      <c r="O2" s="44" t="s">
        <v>3931</v>
      </c>
      <c r="P2" s="44" t="s">
        <v>4248</v>
      </c>
      <c r="Q2" s="44" t="s">
        <v>4521</v>
      </c>
      <c r="R2" s="44" t="s">
        <v>4780</v>
      </c>
      <c r="S2" s="44" t="s">
        <v>5012</v>
      </c>
      <c r="T2" s="44" t="s">
        <v>5262</v>
      </c>
      <c r="U2" s="44" t="s">
        <v>5562</v>
      </c>
      <c r="V2" s="44" t="s">
        <v>1601</v>
      </c>
      <c r="W2" s="44" t="s">
        <v>5751</v>
      </c>
      <c r="X2" s="44" t="s">
        <v>6016</v>
      </c>
      <c r="Y2" s="44" t="s">
        <v>6294</v>
      </c>
      <c r="Z2" s="44" t="s">
        <v>6583</v>
      </c>
      <c r="AA2" s="44" t="s">
        <v>6879</v>
      </c>
      <c r="AB2" s="53" t="s">
        <v>7115</v>
      </c>
      <c r="AC2" s="44" t="s">
        <v>7405</v>
      </c>
      <c r="AD2" s="44" t="s">
        <v>7705</v>
      </c>
      <c r="AE2" s="44" t="s">
        <v>8548</v>
      </c>
    </row>
    <row r="3" spans="1:36" ht="42.75" x14ac:dyDescent="0.45">
      <c r="A3" s="39" t="s">
        <v>426</v>
      </c>
      <c r="B3" s="7" t="s">
        <v>1052</v>
      </c>
      <c r="C3" s="7" t="s">
        <v>1066</v>
      </c>
      <c r="D3" s="44" t="s">
        <v>1319</v>
      </c>
      <c r="E3" s="7" t="s">
        <v>1602</v>
      </c>
      <c r="F3" s="44" t="s">
        <v>9181</v>
      </c>
      <c r="G3" s="44" t="s">
        <v>1887</v>
      </c>
      <c r="H3" s="44" t="s">
        <v>2157</v>
      </c>
      <c r="I3" s="44" t="s">
        <v>9050</v>
      </c>
      <c r="J3" s="44" t="s">
        <v>2549</v>
      </c>
      <c r="K3" s="44" t="s">
        <v>2875</v>
      </c>
      <c r="L3" s="44" t="s">
        <v>3127</v>
      </c>
      <c r="M3" s="44" t="s">
        <v>3407</v>
      </c>
      <c r="N3" s="44" t="s">
        <v>3663</v>
      </c>
      <c r="O3" s="44" t="s">
        <v>3932</v>
      </c>
      <c r="P3" s="44" t="s">
        <v>4249</v>
      </c>
      <c r="Q3" s="44" t="s">
        <v>9154</v>
      </c>
      <c r="R3" s="44" t="s">
        <v>4781</v>
      </c>
      <c r="S3" s="44" t="s">
        <v>5013</v>
      </c>
      <c r="T3" s="44" t="s">
        <v>5263</v>
      </c>
      <c r="U3" s="44" t="s">
        <v>5563</v>
      </c>
      <c r="V3" s="44" t="s">
        <v>1602</v>
      </c>
      <c r="W3" s="44" t="s">
        <v>5752</v>
      </c>
      <c r="X3" s="44" t="s">
        <v>6017</v>
      </c>
      <c r="Y3" s="44" t="s">
        <v>6295</v>
      </c>
      <c r="Z3" s="44" t="s">
        <v>6584</v>
      </c>
      <c r="AA3" s="44" t="s">
        <v>8036</v>
      </c>
      <c r="AB3" s="53" t="s">
        <v>7116</v>
      </c>
      <c r="AC3" s="44" t="s">
        <v>7406</v>
      </c>
      <c r="AD3" s="44" t="s">
        <v>7706</v>
      </c>
      <c r="AE3" s="44" t="s">
        <v>8043</v>
      </c>
    </row>
    <row r="4" spans="1:36" ht="99.75" x14ac:dyDescent="0.45">
      <c r="A4" s="39" t="s">
        <v>427</v>
      </c>
      <c r="B4" s="7" t="s">
        <v>744</v>
      </c>
      <c r="C4" s="7" t="s">
        <v>8632</v>
      </c>
      <c r="D4" s="7" t="s">
        <v>1320</v>
      </c>
      <c r="E4" s="32" t="s">
        <v>8738</v>
      </c>
      <c r="F4" s="44" t="s">
        <v>9182</v>
      </c>
      <c r="G4" s="44" t="s">
        <v>1888</v>
      </c>
      <c r="H4" s="44" t="s">
        <v>2158</v>
      </c>
      <c r="I4" s="44" t="s">
        <v>8754</v>
      </c>
      <c r="J4" s="44" t="s">
        <v>2550</v>
      </c>
      <c r="K4" s="44" t="s">
        <v>2823</v>
      </c>
      <c r="L4" s="44" t="s">
        <v>9417</v>
      </c>
      <c r="M4" s="50" t="s">
        <v>3408</v>
      </c>
      <c r="N4" s="44" t="s">
        <v>3664</v>
      </c>
      <c r="O4" s="44" t="s">
        <v>3933</v>
      </c>
      <c r="P4" s="44" t="s">
        <v>4250</v>
      </c>
      <c r="Q4" s="44" t="s">
        <v>4522</v>
      </c>
      <c r="R4" s="44" t="s">
        <v>4782</v>
      </c>
      <c r="S4" s="44" t="s">
        <v>5014</v>
      </c>
      <c r="T4" s="44" t="s">
        <v>5264</v>
      </c>
      <c r="U4" s="44" t="s">
        <v>5564</v>
      </c>
      <c r="V4" s="44" t="s">
        <v>8593</v>
      </c>
      <c r="W4" s="44" t="s">
        <v>5753</v>
      </c>
      <c r="X4" s="44" t="s">
        <v>6018</v>
      </c>
      <c r="Y4" s="44" t="s">
        <v>6296</v>
      </c>
      <c r="Z4" s="44" t="s">
        <v>6585</v>
      </c>
      <c r="AA4" s="44" t="s">
        <v>6880</v>
      </c>
      <c r="AB4" s="53" t="s">
        <v>7117</v>
      </c>
      <c r="AC4" s="44" t="s">
        <v>7407</v>
      </c>
      <c r="AD4" s="44" t="s">
        <v>7707</v>
      </c>
      <c r="AE4" s="44" t="s">
        <v>8549</v>
      </c>
    </row>
    <row r="5" spans="1:36" ht="85.5" x14ac:dyDescent="0.45">
      <c r="A5" s="39" t="s">
        <v>428</v>
      </c>
      <c r="B5" s="7" t="s">
        <v>1034</v>
      </c>
      <c r="C5" s="7" t="s">
        <v>1067</v>
      </c>
      <c r="D5" s="7" t="s">
        <v>1321</v>
      </c>
      <c r="E5" s="7" t="s">
        <v>8739</v>
      </c>
      <c r="F5" s="44" t="s">
        <v>9183</v>
      </c>
      <c r="G5" s="44" t="s">
        <v>1889</v>
      </c>
      <c r="H5" s="44" t="s">
        <v>2159</v>
      </c>
      <c r="I5" s="44" t="s">
        <v>8805</v>
      </c>
      <c r="J5" s="44" t="s">
        <v>2551</v>
      </c>
      <c r="K5" s="44" t="s">
        <v>2876</v>
      </c>
      <c r="L5" s="44" t="s">
        <v>3128</v>
      </c>
      <c r="M5" s="44" t="s">
        <v>3409</v>
      </c>
      <c r="N5" s="44" t="s">
        <v>3665</v>
      </c>
      <c r="O5" s="44" t="s">
        <v>3934</v>
      </c>
      <c r="P5" s="44" t="s">
        <v>4251</v>
      </c>
      <c r="Q5" s="44" t="s">
        <v>9155</v>
      </c>
      <c r="R5" s="44" t="s">
        <v>4783</v>
      </c>
      <c r="S5" s="44" t="s">
        <v>5015</v>
      </c>
      <c r="T5" s="44" t="s">
        <v>5265</v>
      </c>
      <c r="U5" s="44" t="s">
        <v>8363</v>
      </c>
      <c r="V5" s="44" t="s">
        <v>1603</v>
      </c>
      <c r="W5" s="44" t="s">
        <v>5754</v>
      </c>
      <c r="X5" s="44" t="s">
        <v>6019</v>
      </c>
      <c r="Y5" s="44" t="s">
        <v>6297</v>
      </c>
      <c r="Z5" s="44" t="s">
        <v>6586</v>
      </c>
      <c r="AA5" s="44" t="s">
        <v>8037</v>
      </c>
      <c r="AB5" s="53" t="s">
        <v>7118</v>
      </c>
      <c r="AC5" s="44" t="s">
        <v>7408</v>
      </c>
      <c r="AD5" s="44" t="s">
        <v>7708</v>
      </c>
      <c r="AE5" s="44" t="s">
        <v>8550</v>
      </c>
    </row>
    <row r="6" spans="1:36" ht="28.5" x14ac:dyDescent="0.45">
      <c r="A6" s="39" t="s">
        <v>429</v>
      </c>
      <c r="B6" s="7" t="s">
        <v>1010</v>
      </c>
      <c r="C6" s="7" t="s">
        <v>1276</v>
      </c>
      <c r="D6" s="7" t="s">
        <v>1322</v>
      </c>
      <c r="E6" s="51" t="s">
        <v>1604</v>
      </c>
      <c r="F6" s="44" t="s">
        <v>8449</v>
      </c>
      <c r="G6" s="44" t="s">
        <v>1890</v>
      </c>
      <c r="H6" s="44" t="s">
        <v>2160</v>
      </c>
      <c r="I6" s="44" t="s">
        <v>2451</v>
      </c>
      <c r="J6" s="44" t="s">
        <v>2552</v>
      </c>
      <c r="K6" s="44" t="s">
        <v>2824</v>
      </c>
      <c r="L6" s="44" t="s">
        <v>3129</v>
      </c>
      <c r="M6" s="44" t="s">
        <v>3410</v>
      </c>
      <c r="N6" s="44" t="s">
        <v>3666</v>
      </c>
      <c r="O6" s="44" t="s">
        <v>3935</v>
      </c>
      <c r="P6" s="44" t="s">
        <v>4252</v>
      </c>
      <c r="Q6" s="44" t="s">
        <v>4523</v>
      </c>
      <c r="R6" s="44" t="s">
        <v>4784</v>
      </c>
      <c r="S6" s="44" t="s">
        <v>5016</v>
      </c>
      <c r="T6" s="44" t="s">
        <v>5266</v>
      </c>
      <c r="U6" s="44" t="s">
        <v>5565</v>
      </c>
      <c r="V6" s="44" t="s">
        <v>1604</v>
      </c>
      <c r="W6" s="44" t="s">
        <v>5755</v>
      </c>
      <c r="X6" s="44" t="s">
        <v>8543</v>
      </c>
      <c r="Y6" s="44" t="s">
        <v>6298</v>
      </c>
      <c r="Z6" s="44" t="s">
        <v>6587</v>
      </c>
      <c r="AA6" s="44" t="s">
        <v>6881</v>
      </c>
      <c r="AB6" s="53" t="s">
        <v>7119</v>
      </c>
      <c r="AC6" s="44" t="s">
        <v>7409</v>
      </c>
      <c r="AD6" s="44" t="s">
        <v>7709</v>
      </c>
      <c r="AE6" s="44" t="s">
        <v>8044</v>
      </c>
    </row>
    <row r="7" spans="1:36" x14ac:dyDescent="0.45">
      <c r="A7" s="39" t="s">
        <v>430</v>
      </c>
      <c r="B7" s="7" t="s">
        <v>754</v>
      </c>
      <c r="C7" s="7" t="s">
        <v>8633</v>
      </c>
      <c r="D7" s="44" t="s">
        <v>1323</v>
      </c>
      <c r="E7" s="51" t="s">
        <v>1605</v>
      </c>
      <c r="F7" s="44" t="s">
        <v>8450</v>
      </c>
      <c r="G7" s="44" t="s">
        <v>1891</v>
      </c>
      <c r="H7" s="44" t="s">
        <v>2161</v>
      </c>
      <c r="I7" s="44" t="s">
        <v>2452</v>
      </c>
      <c r="J7" s="44" t="s">
        <v>2553</v>
      </c>
      <c r="K7" s="44" t="s">
        <v>2825</v>
      </c>
      <c r="L7" s="44" t="s">
        <v>3130</v>
      </c>
      <c r="M7" s="44" t="s">
        <v>3411</v>
      </c>
      <c r="N7" s="44" t="s">
        <v>3667</v>
      </c>
      <c r="O7" s="44" t="s">
        <v>3936</v>
      </c>
      <c r="P7" s="44" t="s">
        <v>4253</v>
      </c>
      <c r="Q7" s="44" t="s">
        <v>4524</v>
      </c>
      <c r="R7" s="44" t="s">
        <v>4785</v>
      </c>
      <c r="S7" s="44" t="s">
        <v>5017</v>
      </c>
      <c r="T7" s="44" t="s">
        <v>5267</v>
      </c>
      <c r="U7" s="44" t="s">
        <v>5566</v>
      </c>
      <c r="V7" s="44" t="s">
        <v>1605</v>
      </c>
      <c r="W7" s="44" t="s">
        <v>5756</v>
      </c>
      <c r="X7" s="44" t="s">
        <v>6020</v>
      </c>
      <c r="Y7" s="44" t="s">
        <v>6299</v>
      </c>
      <c r="Z7" s="44" t="s">
        <v>6588</v>
      </c>
      <c r="AA7" s="44" t="s">
        <v>6882</v>
      </c>
      <c r="AB7" s="53" t="s">
        <v>7120</v>
      </c>
      <c r="AC7" s="44" t="s">
        <v>7410</v>
      </c>
      <c r="AD7" s="44" t="s">
        <v>7710</v>
      </c>
      <c r="AE7" s="44" t="s">
        <v>8045</v>
      </c>
    </row>
    <row r="8" spans="1:36" x14ac:dyDescent="0.45">
      <c r="A8" s="39" t="s">
        <v>431</v>
      </c>
      <c r="B8" s="7" t="s">
        <v>755</v>
      </c>
      <c r="C8" s="7" t="s">
        <v>1277</v>
      </c>
      <c r="D8" s="7" t="s">
        <v>1324</v>
      </c>
      <c r="E8" s="51" t="s">
        <v>1606</v>
      </c>
      <c r="F8" s="44" t="s">
        <v>8451</v>
      </c>
      <c r="G8" s="44" t="s">
        <v>1892</v>
      </c>
      <c r="H8" s="44" t="s">
        <v>2162</v>
      </c>
      <c r="I8" s="44" t="s">
        <v>2453</v>
      </c>
      <c r="J8" s="44" t="s">
        <v>2554</v>
      </c>
      <c r="K8" s="44" t="s">
        <v>2826</v>
      </c>
      <c r="L8" s="44" t="s">
        <v>3131</v>
      </c>
      <c r="M8" s="44" t="s">
        <v>3412</v>
      </c>
      <c r="N8" s="44" t="s">
        <v>3668</v>
      </c>
      <c r="O8" s="44" t="s">
        <v>3937</v>
      </c>
      <c r="P8" s="44" t="s">
        <v>4254</v>
      </c>
      <c r="Q8" s="44" t="s">
        <v>4525</v>
      </c>
      <c r="R8" s="44" t="s">
        <v>4786</v>
      </c>
      <c r="S8" s="44" t="s">
        <v>5018</v>
      </c>
      <c r="T8" s="44" t="s">
        <v>5268</v>
      </c>
      <c r="U8" s="44" t="s">
        <v>5567</v>
      </c>
      <c r="V8" s="44" t="s">
        <v>1606</v>
      </c>
      <c r="W8" s="44" t="s">
        <v>5757</v>
      </c>
      <c r="X8" s="44" t="s">
        <v>6021</v>
      </c>
      <c r="Y8" s="44" t="s">
        <v>6300</v>
      </c>
      <c r="Z8" s="44" t="s">
        <v>6589</v>
      </c>
      <c r="AA8" s="44" t="s">
        <v>6883</v>
      </c>
      <c r="AB8" s="53" t="s">
        <v>7121</v>
      </c>
      <c r="AC8" s="44" t="s">
        <v>7411</v>
      </c>
      <c r="AD8" s="44" t="s">
        <v>7711</v>
      </c>
      <c r="AE8" s="44" t="s">
        <v>8046</v>
      </c>
    </row>
    <row r="9" spans="1:36" x14ac:dyDescent="0.45">
      <c r="A9" s="39" t="s">
        <v>432</v>
      </c>
      <c r="B9" s="7" t="s">
        <v>756</v>
      </c>
      <c r="C9" s="7" t="s">
        <v>1278</v>
      </c>
      <c r="D9" s="7" t="s">
        <v>1325</v>
      </c>
      <c r="E9" s="51" t="s">
        <v>1607</v>
      </c>
      <c r="F9" s="44" t="s">
        <v>8452</v>
      </c>
      <c r="G9" s="44" t="s">
        <v>1893</v>
      </c>
      <c r="H9" s="44" t="s">
        <v>2163</v>
      </c>
      <c r="I9" s="44" t="s">
        <v>8806</v>
      </c>
      <c r="J9" s="44" t="s">
        <v>2555</v>
      </c>
      <c r="K9" s="44" t="s">
        <v>2827</v>
      </c>
      <c r="L9" s="44" t="s">
        <v>3132</v>
      </c>
      <c r="M9" s="44" t="s">
        <v>3413</v>
      </c>
      <c r="N9" s="44" t="s">
        <v>3669</v>
      </c>
      <c r="O9" s="44" t="s">
        <v>3938</v>
      </c>
      <c r="P9" s="44" t="s">
        <v>4255</v>
      </c>
      <c r="Q9" s="44" t="s">
        <v>4526</v>
      </c>
      <c r="R9" s="44" t="s">
        <v>4787</v>
      </c>
      <c r="S9" s="44" t="s">
        <v>5019</v>
      </c>
      <c r="T9" s="44" t="s">
        <v>5269</v>
      </c>
      <c r="U9" s="44" t="s">
        <v>5568</v>
      </c>
      <c r="V9" s="44" t="s">
        <v>8594</v>
      </c>
      <c r="W9" s="44" t="s">
        <v>5758</v>
      </c>
      <c r="X9" s="44" t="s">
        <v>6022</v>
      </c>
      <c r="Y9" s="44" t="s">
        <v>6301</v>
      </c>
      <c r="Z9" s="44" t="s">
        <v>6590</v>
      </c>
      <c r="AA9" s="44" t="s">
        <v>6884</v>
      </c>
      <c r="AB9" s="53" t="s">
        <v>7122</v>
      </c>
      <c r="AC9" s="44" t="s">
        <v>7412</v>
      </c>
      <c r="AD9" s="44" t="s">
        <v>7712</v>
      </c>
      <c r="AE9" s="44" t="s">
        <v>8047</v>
      </c>
    </row>
    <row r="10" spans="1:36" ht="28.5" x14ac:dyDescent="0.45">
      <c r="A10" s="39" t="s">
        <v>433</v>
      </c>
      <c r="B10" s="7" t="s">
        <v>757</v>
      </c>
      <c r="C10" s="7" t="s">
        <v>8634</v>
      </c>
      <c r="D10" s="32" t="s">
        <v>7960</v>
      </c>
      <c r="E10" s="7" t="s">
        <v>7955</v>
      </c>
      <c r="F10" s="44" t="s">
        <v>8453</v>
      </c>
      <c r="G10" s="6" t="s">
        <v>7956</v>
      </c>
      <c r="H10" s="6" t="s">
        <v>7957</v>
      </c>
      <c r="I10" s="32" t="s">
        <v>7958</v>
      </c>
      <c r="J10" s="6" t="s">
        <v>7959</v>
      </c>
      <c r="K10" s="32" t="s">
        <v>7961</v>
      </c>
      <c r="L10" s="6" t="s">
        <v>7962</v>
      </c>
      <c r="M10" s="6" t="s">
        <v>7963</v>
      </c>
      <c r="N10" s="51" t="s">
        <v>7964</v>
      </c>
      <c r="O10" s="51" t="s">
        <v>7965</v>
      </c>
      <c r="P10" s="32" t="s">
        <v>7966</v>
      </c>
      <c r="Q10" s="51" t="s">
        <v>7967</v>
      </c>
      <c r="R10" s="32" t="s">
        <v>7968</v>
      </c>
      <c r="S10" s="32" t="s">
        <v>7969</v>
      </c>
      <c r="T10" s="32" t="s">
        <v>7970</v>
      </c>
      <c r="U10" s="32" t="s">
        <v>7971</v>
      </c>
      <c r="V10" s="51" t="s">
        <v>8595</v>
      </c>
      <c r="W10" s="32" t="s">
        <v>7972</v>
      </c>
      <c r="X10" s="6" t="s">
        <v>7973</v>
      </c>
      <c r="Y10" s="6" t="s">
        <v>7974</v>
      </c>
      <c r="Z10" s="6" t="s">
        <v>7975</v>
      </c>
      <c r="AA10" s="32" t="s">
        <v>7976</v>
      </c>
      <c r="AB10" s="6" t="s">
        <v>7977</v>
      </c>
      <c r="AC10" s="32" t="s">
        <v>7978</v>
      </c>
      <c r="AD10" s="6" t="s">
        <v>7979</v>
      </c>
      <c r="AE10" s="44" t="s">
        <v>8048</v>
      </c>
    </row>
    <row r="11" spans="1:36" x14ac:dyDescent="0.45">
      <c r="A11" s="39" t="s">
        <v>434</v>
      </c>
      <c r="B11" s="7" t="s">
        <v>1063</v>
      </c>
      <c r="C11" s="7" t="s">
        <v>8635</v>
      </c>
      <c r="D11" s="7" t="s">
        <v>1326</v>
      </c>
      <c r="E11" s="51" t="s">
        <v>1608</v>
      </c>
      <c r="F11" s="44" t="s">
        <v>8454</v>
      </c>
      <c r="G11" s="44" t="s">
        <v>1894</v>
      </c>
      <c r="H11" s="44" t="s">
        <v>2164</v>
      </c>
      <c r="I11" s="48" t="s">
        <v>2454</v>
      </c>
      <c r="J11" s="47" t="s">
        <v>2556</v>
      </c>
      <c r="K11" s="47" t="s">
        <v>2828</v>
      </c>
      <c r="L11" s="47" t="s">
        <v>3133</v>
      </c>
      <c r="M11" s="47" t="s">
        <v>3414</v>
      </c>
      <c r="N11" s="47" t="s">
        <v>3670</v>
      </c>
      <c r="O11" s="47" t="s">
        <v>3939</v>
      </c>
      <c r="P11" s="47" t="s">
        <v>4256</v>
      </c>
      <c r="Q11" s="47" t="s">
        <v>4527</v>
      </c>
      <c r="R11" s="47" t="s">
        <v>4788</v>
      </c>
      <c r="S11" s="47" t="s">
        <v>5020</v>
      </c>
      <c r="T11" s="47" t="s">
        <v>5270</v>
      </c>
      <c r="U11" s="47" t="s">
        <v>5569</v>
      </c>
      <c r="V11" s="44" t="s">
        <v>8596</v>
      </c>
      <c r="W11" s="47" t="s">
        <v>5759</v>
      </c>
      <c r="X11" s="47" t="s">
        <v>6023</v>
      </c>
      <c r="Y11" s="47" t="s">
        <v>6302</v>
      </c>
      <c r="Z11" s="47" t="s">
        <v>6591</v>
      </c>
      <c r="AA11" s="47" t="s">
        <v>6885</v>
      </c>
      <c r="AB11" s="54" t="s">
        <v>7123</v>
      </c>
      <c r="AC11" s="47" t="s">
        <v>7413</v>
      </c>
      <c r="AD11" s="47" t="s">
        <v>7713</v>
      </c>
      <c r="AE11" s="47" t="s">
        <v>8049</v>
      </c>
      <c r="AF11" s="45"/>
      <c r="AG11" s="45"/>
      <c r="AH11" s="45"/>
      <c r="AI11" s="45"/>
      <c r="AJ11" s="45"/>
    </row>
    <row r="12" spans="1:36" ht="42.75" x14ac:dyDescent="0.45">
      <c r="A12" s="39" t="s">
        <v>435</v>
      </c>
      <c r="B12" s="7" t="s">
        <v>758</v>
      </c>
      <c r="C12" s="7" t="s">
        <v>8636</v>
      </c>
      <c r="D12" s="7" t="s">
        <v>1327</v>
      </c>
      <c r="E12" s="51" t="s">
        <v>8740</v>
      </c>
      <c r="F12" s="44" t="s">
        <v>8455</v>
      </c>
      <c r="G12" s="44" t="s">
        <v>1895</v>
      </c>
      <c r="H12" s="44" t="s">
        <v>2165</v>
      </c>
      <c r="I12" s="44" t="s">
        <v>8807</v>
      </c>
      <c r="J12" s="44" t="s">
        <v>2557</v>
      </c>
      <c r="K12" s="44" t="s">
        <v>2829</v>
      </c>
      <c r="L12" s="44" t="s">
        <v>3134</v>
      </c>
      <c r="M12" s="44" t="s">
        <v>3415</v>
      </c>
      <c r="N12" s="44" t="s">
        <v>3671</v>
      </c>
      <c r="O12" s="44" t="s">
        <v>3940</v>
      </c>
      <c r="P12" s="44" t="s">
        <v>4257</v>
      </c>
      <c r="Q12" s="44" t="s">
        <v>4528</v>
      </c>
      <c r="R12" s="44" t="s">
        <v>4789</v>
      </c>
      <c r="S12" s="44" t="s">
        <v>5021</v>
      </c>
      <c r="T12" s="44" t="s">
        <v>5271</v>
      </c>
      <c r="U12" s="44" t="s">
        <v>5570</v>
      </c>
      <c r="V12" s="44" t="s">
        <v>1609</v>
      </c>
      <c r="W12" s="44" t="s">
        <v>5760</v>
      </c>
      <c r="X12" s="44" t="s">
        <v>6024</v>
      </c>
      <c r="Y12" s="44" t="s">
        <v>8808</v>
      </c>
      <c r="Z12" s="44" t="s">
        <v>6592</v>
      </c>
      <c r="AA12" s="44" t="s">
        <v>6886</v>
      </c>
      <c r="AB12" s="53" t="s">
        <v>7124</v>
      </c>
      <c r="AC12" s="44" t="s">
        <v>7414</v>
      </c>
      <c r="AD12" s="44" t="s">
        <v>7714</v>
      </c>
      <c r="AE12" s="44" t="s">
        <v>8050</v>
      </c>
    </row>
    <row r="13" spans="1:36" ht="28.5" x14ac:dyDescent="0.45">
      <c r="A13" s="39" t="s">
        <v>436</v>
      </c>
      <c r="B13" s="7" t="s">
        <v>759</v>
      </c>
      <c r="C13" s="7" t="s">
        <v>1296</v>
      </c>
      <c r="D13" s="44" t="s">
        <v>1328</v>
      </c>
      <c r="E13" s="51" t="s">
        <v>1610</v>
      </c>
      <c r="F13" s="44" t="s">
        <v>8456</v>
      </c>
      <c r="G13" s="44" t="s">
        <v>1896</v>
      </c>
      <c r="H13" s="44" t="s">
        <v>2166</v>
      </c>
      <c r="I13" s="44" t="s">
        <v>8809</v>
      </c>
      <c r="J13" s="44" t="s">
        <v>2558</v>
      </c>
      <c r="K13" s="44" t="s">
        <v>2830</v>
      </c>
      <c r="L13" s="44" t="s">
        <v>3135</v>
      </c>
      <c r="M13" s="44" t="s">
        <v>3416</v>
      </c>
      <c r="N13" s="44" t="s">
        <v>3672</v>
      </c>
      <c r="O13" s="44" t="s">
        <v>3941</v>
      </c>
      <c r="P13" s="44" t="s">
        <v>4258</v>
      </c>
      <c r="Q13" s="44" t="s">
        <v>4529</v>
      </c>
      <c r="R13" s="44" t="s">
        <v>4790</v>
      </c>
      <c r="S13" s="44" t="s">
        <v>5022</v>
      </c>
      <c r="T13" s="44" t="s">
        <v>5272</v>
      </c>
      <c r="U13" s="44" t="s">
        <v>5571</v>
      </c>
      <c r="V13" s="44" t="s">
        <v>1610</v>
      </c>
      <c r="W13" s="44" t="s">
        <v>5761</v>
      </c>
      <c r="X13" s="44" t="s">
        <v>6025</v>
      </c>
      <c r="Y13" s="44" t="s">
        <v>8810</v>
      </c>
      <c r="Z13" s="44" t="s">
        <v>6593</v>
      </c>
      <c r="AA13" s="44" t="s">
        <v>6887</v>
      </c>
      <c r="AB13" s="53" t="s">
        <v>7125</v>
      </c>
      <c r="AC13" s="44" t="s">
        <v>7415</v>
      </c>
      <c r="AD13" s="44" t="s">
        <v>7715</v>
      </c>
      <c r="AE13" s="44" t="s">
        <v>8051</v>
      </c>
    </row>
    <row r="14" spans="1:36" x14ac:dyDescent="0.45">
      <c r="A14" s="39" t="s">
        <v>437</v>
      </c>
      <c r="B14" s="7" t="s">
        <v>760</v>
      </c>
      <c r="C14" s="7" t="s">
        <v>1279</v>
      </c>
      <c r="D14" s="7" t="s">
        <v>1329</v>
      </c>
      <c r="E14" s="51" t="s">
        <v>1279</v>
      </c>
      <c r="F14" s="44" t="s">
        <v>7126</v>
      </c>
      <c r="G14" s="44" t="s">
        <v>1897</v>
      </c>
      <c r="H14" s="44" t="s">
        <v>2167</v>
      </c>
      <c r="I14" s="44" t="s">
        <v>2455</v>
      </c>
      <c r="J14" s="44" t="s">
        <v>2559</v>
      </c>
      <c r="K14" s="44" t="s">
        <v>2831</v>
      </c>
      <c r="L14" s="44" t="s">
        <v>3136</v>
      </c>
      <c r="M14" s="44" t="s">
        <v>3417</v>
      </c>
      <c r="N14" s="44" t="s">
        <v>3673</v>
      </c>
      <c r="O14" s="44" t="s">
        <v>3942</v>
      </c>
      <c r="P14" s="44" t="s">
        <v>4259</v>
      </c>
      <c r="Q14" s="44" t="s">
        <v>4530</v>
      </c>
      <c r="R14" s="44" t="s">
        <v>4791</v>
      </c>
      <c r="S14" s="44" t="s">
        <v>5023</v>
      </c>
      <c r="T14" s="44" t="s">
        <v>760</v>
      </c>
      <c r="U14" s="44" t="s">
        <v>5572</v>
      </c>
      <c r="V14" s="44" t="s">
        <v>1279</v>
      </c>
      <c r="W14" s="44" t="s">
        <v>5762</v>
      </c>
      <c r="X14" s="44" t="s">
        <v>6026</v>
      </c>
      <c r="Y14" s="44" t="s">
        <v>6303</v>
      </c>
      <c r="Z14" s="44" t="s">
        <v>6594</v>
      </c>
      <c r="AA14" s="44" t="s">
        <v>6888</v>
      </c>
      <c r="AB14" s="53" t="s">
        <v>7126</v>
      </c>
      <c r="AC14" s="44" t="s">
        <v>7416</v>
      </c>
      <c r="AD14" s="44" t="s">
        <v>7716</v>
      </c>
      <c r="AE14" s="44" t="s">
        <v>8052</v>
      </c>
    </row>
    <row r="15" spans="1:36" x14ac:dyDescent="0.45">
      <c r="A15" s="39" t="s">
        <v>438</v>
      </c>
      <c r="B15" s="7" t="s">
        <v>761</v>
      </c>
      <c r="C15" s="7" t="s">
        <v>1280</v>
      </c>
      <c r="D15" s="7" t="s">
        <v>1330</v>
      </c>
      <c r="E15" s="51" t="s">
        <v>1611</v>
      </c>
      <c r="F15" s="44" t="s">
        <v>3943</v>
      </c>
      <c r="G15" s="44" t="s">
        <v>1898</v>
      </c>
      <c r="H15" s="44" t="s">
        <v>2168</v>
      </c>
      <c r="I15" s="44" t="s">
        <v>2456</v>
      </c>
      <c r="J15" s="44" t="s">
        <v>2560</v>
      </c>
      <c r="K15" s="44" t="s">
        <v>2832</v>
      </c>
      <c r="L15" s="44" t="s">
        <v>3137</v>
      </c>
      <c r="M15" s="44" t="s">
        <v>3418</v>
      </c>
      <c r="N15" s="44" t="s">
        <v>3674</v>
      </c>
      <c r="O15" s="44" t="s">
        <v>3943</v>
      </c>
      <c r="P15" s="44" t="s">
        <v>4260</v>
      </c>
      <c r="Q15" s="44" t="s">
        <v>4531</v>
      </c>
      <c r="R15" s="44" t="s">
        <v>4792</v>
      </c>
      <c r="S15" s="44" t="s">
        <v>5024</v>
      </c>
      <c r="T15" s="44" t="s">
        <v>5273</v>
      </c>
      <c r="U15" s="44" t="s">
        <v>5573</v>
      </c>
      <c r="V15" s="44" t="s">
        <v>1611</v>
      </c>
      <c r="W15" s="44" t="s">
        <v>5763</v>
      </c>
      <c r="X15" s="44" t="s">
        <v>6027</v>
      </c>
      <c r="Y15" s="44" t="s">
        <v>4531</v>
      </c>
      <c r="Z15" s="44" t="s">
        <v>6595</v>
      </c>
      <c r="AA15" s="44" t="s">
        <v>4792</v>
      </c>
      <c r="AB15" s="53" t="s">
        <v>3943</v>
      </c>
      <c r="AC15" s="44" t="s">
        <v>7417</v>
      </c>
      <c r="AD15" s="44" t="s">
        <v>7717</v>
      </c>
      <c r="AE15" s="44" t="s">
        <v>8053</v>
      </c>
    </row>
    <row r="16" spans="1:36" x14ac:dyDescent="0.45">
      <c r="A16" s="39" t="s">
        <v>439</v>
      </c>
      <c r="B16" s="7" t="s">
        <v>762</v>
      </c>
      <c r="C16" s="7" t="s">
        <v>1281</v>
      </c>
      <c r="D16" s="44" t="s">
        <v>1331</v>
      </c>
      <c r="E16" s="51" t="s">
        <v>1281</v>
      </c>
      <c r="F16" s="44" t="s">
        <v>8457</v>
      </c>
      <c r="G16" s="44" t="s">
        <v>1899</v>
      </c>
      <c r="H16" s="44" t="s">
        <v>2169</v>
      </c>
      <c r="I16" s="44" t="s">
        <v>2457</v>
      </c>
      <c r="J16" s="44" t="s">
        <v>2561</v>
      </c>
      <c r="K16" s="44" t="s">
        <v>2833</v>
      </c>
      <c r="L16" s="44" t="s">
        <v>3138</v>
      </c>
      <c r="M16" s="44" t="s">
        <v>3419</v>
      </c>
      <c r="N16" s="44" t="s">
        <v>3675</v>
      </c>
      <c r="O16" s="44" t="s">
        <v>3944</v>
      </c>
      <c r="P16" s="44" t="s">
        <v>4261</v>
      </c>
      <c r="Q16" s="44" t="s">
        <v>4532</v>
      </c>
      <c r="R16" s="44" t="s">
        <v>4793</v>
      </c>
      <c r="S16" s="44" t="s">
        <v>5025</v>
      </c>
      <c r="T16" s="44" t="s">
        <v>5274</v>
      </c>
      <c r="U16" s="44" t="s">
        <v>5574</v>
      </c>
      <c r="V16" s="44" t="s">
        <v>1281</v>
      </c>
      <c r="W16" s="44" t="s">
        <v>5764</v>
      </c>
      <c r="X16" s="44" t="s">
        <v>6028</v>
      </c>
      <c r="Y16" s="44" t="s">
        <v>4532</v>
      </c>
      <c r="Z16" s="44" t="s">
        <v>6596</v>
      </c>
      <c r="AA16" s="44" t="s">
        <v>6889</v>
      </c>
      <c r="AB16" s="53" t="s">
        <v>7127</v>
      </c>
      <c r="AC16" s="44" t="s">
        <v>7418</v>
      </c>
      <c r="AD16" s="44" t="s">
        <v>7718</v>
      </c>
      <c r="AE16" s="44" t="s">
        <v>8054</v>
      </c>
    </row>
    <row r="17" spans="1:31" x14ac:dyDescent="0.45">
      <c r="A17" s="39" t="s">
        <v>440</v>
      </c>
      <c r="B17" s="7" t="s">
        <v>763</v>
      </c>
      <c r="C17" s="7" t="s">
        <v>1282</v>
      </c>
      <c r="D17" s="7" t="s">
        <v>763</v>
      </c>
      <c r="E17" s="51" t="s">
        <v>1612</v>
      </c>
      <c r="F17" s="44" t="s">
        <v>8458</v>
      </c>
      <c r="G17" s="44" t="s">
        <v>1900</v>
      </c>
      <c r="H17" s="44" t="s">
        <v>2170</v>
      </c>
      <c r="I17" s="44" t="s">
        <v>2458</v>
      </c>
      <c r="J17" s="44" t="s">
        <v>2562</v>
      </c>
      <c r="K17" s="44" t="s">
        <v>2834</v>
      </c>
      <c r="L17" s="44" t="s">
        <v>3139</v>
      </c>
      <c r="M17" s="44" t="s">
        <v>3420</v>
      </c>
      <c r="N17" s="44" t="s">
        <v>3676</v>
      </c>
      <c r="O17" s="44" t="s">
        <v>3945</v>
      </c>
      <c r="P17" s="44" t="s">
        <v>4262</v>
      </c>
      <c r="Q17" s="44" t="s">
        <v>4533</v>
      </c>
      <c r="R17" s="44" t="s">
        <v>4794</v>
      </c>
      <c r="S17" s="44" t="s">
        <v>5026</v>
      </c>
      <c r="T17" s="44" t="s">
        <v>763</v>
      </c>
      <c r="U17" s="44" t="s">
        <v>5575</v>
      </c>
      <c r="V17" s="44" t="s">
        <v>1612</v>
      </c>
      <c r="W17" s="44" t="s">
        <v>5765</v>
      </c>
      <c r="X17" s="44" t="s">
        <v>6029</v>
      </c>
      <c r="Y17" s="44" t="s">
        <v>4533</v>
      </c>
      <c r="Z17" s="44" t="s">
        <v>6597</v>
      </c>
      <c r="AA17" s="44" t="s">
        <v>6890</v>
      </c>
      <c r="AB17" s="53" t="s">
        <v>7128</v>
      </c>
      <c r="AC17" s="44" t="s">
        <v>7419</v>
      </c>
      <c r="AD17" s="44" t="s">
        <v>7719</v>
      </c>
      <c r="AE17" s="44" t="s">
        <v>8055</v>
      </c>
    </row>
    <row r="18" spans="1:31" x14ac:dyDescent="0.45">
      <c r="A18" s="39" t="s">
        <v>441</v>
      </c>
      <c r="B18" s="7" t="s">
        <v>764</v>
      </c>
      <c r="C18" s="7" t="s">
        <v>1297</v>
      </c>
      <c r="D18" s="7" t="s">
        <v>1332</v>
      </c>
      <c r="E18" s="51" t="s">
        <v>1613</v>
      </c>
      <c r="F18" s="44" t="s">
        <v>8459</v>
      </c>
      <c r="G18" s="44" t="s">
        <v>1901</v>
      </c>
      <c r="H18" s="44" t="s">
        <v>2171</v>
      </c>
      <c r="I18" s="44" t="s">
        <v>8755</v>
      </c>
      <c r="J18" s="44" t="s">
        <v>2563</v>
      </c>
      <c r="K18" s="44" t="s">
        <v>2835</v>
      </c>
      <c r="L18" s="44" t="s">
        <v>3140</v>
      </c>
      <c r="M18" s="44" t="s">
        <v>3421</v>
      </c>
      <c r="N18" s="44" t="s">
        <v>9058</v>
      </c>
      <c r="O18" s="44" t="s">
        <v>3946</v>
      </c>
      <c r="P18" s="44" t="s">
        <v>4263</v>
      </c>
      <c r="Q18" s="44" t="s">
        <v>4534</v>
      </c>
      <c r="R18" s="44" t="s">
        <v>4795</v>
      </c>
      <c r="S18" s="44" t="s">
        <v>5027</v>
      </c>
      <c r="T18" s="44" t="s">
        <v>5275</v>
      </c>
      <c r="U18" s="44" t="s">
        <v>5576</v>
      </c>
      <c r="V18" s="44" t="s">
        <v>1613</v>
      </c>
      <c r="W18" s="44" t="s">
        <v>5766</v>
      </c>
      <c r="X18" s="44" t="s">
        <v>8589</v>
      </c>
      <c r="Y18" s="44" t="s">
        <v>6304</v>
      </c>
      <c r="Z18" s="44" t="s">
        <v>6598</v>
      </c>
      <c r="AA18" s="44" t="s">
        <v>6891</v>
      </c>
      <c r="AB18" s="53" t="s">
        <v>7129</v>
      </c>
      <c r="AC18" s="44" t="s">
        <v>7420</v>
      </c>
      <c r="AD18" s="44" t="s">
        <v>7720</v>
      </c>
      <c r="AE18" s="44" t="s">
        <v>8056</v>
      </c>
    </row>
    <row r="19" spans="1:31" x14ac:dyDescent="0.45">
      <c r="A19" s="39" t="s">
        <v>442</v>
      </c>
      <c r="B19" s="7" t="s">
        <v>765</v>
      </c>
      <c r="C19" s="7" t="s">
        <v>1298</v>
      </c>
      <c r="D19" s="44" t="s">
        <v>1333</v>
      </c>
      <c r="E19" s="51" t="s">
        <v>1614</v>
      </c>
      <c r="F19" s="44" t="s">
        <v>3947</v>
      </c>
      <c r="G19" s="44" t="s">
        <v>1902</v>
      </c>
      <c r="H19" s="44" t="s">
        <v>2172</v>
      </c>
      <c r="I19" s="44" t="s">
        <v>2459</v>
      </c>
      <c r="J19" s="44" t="s">
        <v>2564</v>
      </c>
      <c r="K19" s="44" t="s">
        <v>2836</v>
      </c>
      <c r="L19" s="44" t="s">
        <v>3141</v>
      </c>
      <c r="M19" s="44" t="s">
        <v>3422</v>
      </c>
      <c r="N19" s="44" t="s">
        <v>3677</v>
      </c>
      <c r="O19" s="44" t="s">
        <v>3947</v>
      </c>
      <c r="P19" s="44" t="s">
        <v>4264</v>
      </c>
      <c r="Q19" s="44" t="s">
        <v>4535</v>
      </c>
      <c r="R19" s="44" t="s">
        <v>4796</v>
      </c>
      <c r="S19" s="44" t="s">
        <v>5028</v>
      </c>
      <c r="T19" s="44" t="s">
        <v>5276</v>
      </c>
      <c r="U19" s="44" t="s">
        <v>5577</v>
      </c>
      <c r="V19" s="44" t="s">
        <v>1614</v>
      </c>
      <c r="W19" s="44" t="s">
        <v>5767</v>
      </c>
      <c r="X19" s="44" t="s">
        <v>1902</v>
      </c>
      <c r="Y19" s="44" t="s">
        <v>6305</v>
      </c>
      <c r="Z19" s="44" t="s">
        <v>6599</v>
      </c>
      <c r="AA19" s="44" t="s">
        <v>4535</v>
      </c>
      <c r="AB19" s="53" t="s">
        <v>3947</v>
      </c>
      <c r="AC19" s="44" t="s">
        <v>7421</v>
      </c>
      <c r="AD19" s="44" t="s">
        <v>7721</v>
      </c>
      <c r="AE19" s="44" t="s">
        <v>8057</v>
      </c>
    </row>
    <row r="20" spans="1:31" x14ac:dyDescent="0.45">
      <c r="A20" s="39" t="s">
        <v>443</v>
      </c>
      <c r="B20" s="7" t="s">
        <v>766</v>
      </c>
      <c r="C20" s="7" t="s">
        <v>1299</v>
      </c>
      <c r="D20" s="7" t="s">
        <v>1334</v>
      </c>
      <c r="E20" s="51" t="s">
        <v>1615</v>
      </c>
      <c r="F20" s="44" t="s">
        <v>3948</v>
      </c>
      <c r="G20" s="44" t="s">
        <v>1903</v>
      </c>
      <c r="H20" s="44" t="s">
        <v>2173</v>
      </c>
      <c r="I20" s="44" t="s">
        <v>2460</v>
      </c>
      <c r="J20" s="44" t="s">
        <v>2565</v>
      </c>
      <c r="K20" s="44" t="s">
        <v>2837</v>
      </c>
      <c r="L20" s="44" t="s">
        <v>3142</v>
      </c>
      <c r="M20" s="44" t="s">
        <v>3423</v>
      </c>
      <c r="N20" s="44" t="s">
        <v>3678</v>
      </c>
      <c r="O20" s="44" t="s">
        <v>3948</v>
      </c>
      <c r="P20" s="44" t="s">
        <v>3423</v>
      </c>
      <c r="Q20" s="44" t="s">
        <v>4536</v>
      </c>
      <c r="R20" s="44" t="s">
        <v>4797</v>
      </c>
      <c r="S20" s="44" t="s">
        <v>5029</v>
      </c>
      <c r="T20" s="44" t="s">
        <v>5277</v>
      </c>
      <c r="U20" s="44" t="s">
        <v>5578</v>
      </c>
      <c r="V20" s="44" t="s">
        <v>1615</v>
      </c>
      <c r="W20" s="44" t="s">
        <v>5768</v>
      </c>
      <c r="X20" s="44" t="s">
        <v>1903</v>
      </c>
      <c r="Y20" s="44" t="s">
        <v>6306</v>
      </c>
      <c r="Z20" s="44" t="s">
        <v>6600</v>
      </c>
      <c r="AA20" s="44" t="s">
        <v>6892</v>
      </c>
      <c r="AB20" s="53" t="s">
        <v>3948</v>
      </c>
      <c r="AC20" s="44" t="s">
        <v>7422</v>
      </c>
      <c r="AD20" s="44" t="s">
        <v>7722</v>
      </c>
      <c r="AE20" s="44" t="s">
        <v>8058</v>
      </c>
    </row>
    <row r="21" spans="1:31" ht="28.5" x14ac:dyDescent="0.45">
      <c r="A21" s="39" t="s">
        <v>444</v>
      </c>
      <c r="B21" s="7" t="s">
        <v>983</v>
      </c>
      <c r="C21" s="7" t="s">
        <v>1068</v>
      </c>
      <c r="D21" s="7" t="s">
        <v>1335</v>
      </c>
      <c r="E21" s="7" t="s">
        <v>8741</v>
      </c>
      <c r="F21" s="44" t="s">
        <v>9184</v>
      </c>
      <c r="G21" s="44" t="s">
        <v>1904</v>
      </c>
      <c r="H21" s="44" t="s">
        <v>2174</v>
      </c>
      <c r="I21" s="44" t="s">
        <v>2461</v>
      </c>
      <c r="J21" s="44" t="s">
        <v>2566</v>
      </c>
      <c r="K21" s="44" t="s">
        <v>2877</v>
      </c>
      <c r="L21" s="44" t="s">
        <v>3143</v>
      </c>
      <c r="M21" s="44" t="s">
        <v>3424</v>
      </c>
      <c r="N21" s="44" t="s">
        <v>3679</v>
      </c>
      <c r="O21" s="44" t="s">
        <v>3949</v>
      </c>
      <c r="P21" s="44" t="s">
        <v>4265</v>
      </c>
      <c r="Q21" s="44" t="s">
        <v>4537</v>
      </c>
      <c r="R21" s="44" t="s">
        <v>4798</v>
      </c>
      <c r="S21" s="44" t="s">
        <v>5030</v>
      </c>
      <c r="T21" s="44" t="s">
        <v>983</v>
      </c>
      <c r="U21" s="44" t="s">
        <v>5579</v>
      </c>
      <c r="V21" s="44" t="s">
        <v>1616</v>
      </c>
      <c r="W21" s="44" t="s">
        <v>5769</v>
      </c>
      <c r="X21" s="44" t="s">
        <v>6030</v>
      </c>
      <c r="Y21" s="44" t="s">
        <v>6307</v>
      </c>
      <c r="Z21" s="44" t="s">
        <v>8941</v>
      </c>
      <c r="AA21" s="44" t="s">
        <v>8038</v>
      </c>
      <c r="AB21" s="53" t="s">
        <v>8460</v>
      </c>
      <c r="AC21" s="44" t="s">
        <v>7423</v>
      </c>
      <c r="AD21" s="44" t="s">
        <v>7723</v>
      </c>
      <c r="AE21" s="44" t="s">
        <v>8551</v>
      </c>
    </row>
    <row r="22" spans="1:31" x14ac:dyDescent="0.45">
      <c r="A22" s="39" t="s">
        <v>445</v>
      </c>
      <c r="B22" s="7" t="s">
        <v>767</v>
      </c>
      <c r="C22" s="7" t="s">
        <v>1069</v>
      </c>
      <c r="D22" s="44" t="s">
        <v>1336</v>
      </c>
      <c r="E22" s="7" t="s">
        <v>1617</v>
      </c>
      <c r="F22" s="44" t="s">
        <v>8468</v>
      </c>
      <c r="G22" s="44" t="s">
        <v>1905</v>
      </c>
      <c r="H22" s="44" t="s">
        <v>2175</v>
      </c>
      <c r="I22" s="44" t="s">
        <v>2462</v>
      </c>
      <c r="J22" s="44" t="s">
        <v>2567</v>
      </c>
      <c r="K22" s="44" t="s">
        <v>2878</v>
      </c>
      <c r="L22" s="44" t="s">
        <v>3144</v>
      </c>
      <c r="M22" s="44" t="s">
        <v>3425</v>
      </c>
      <c r="N22" s="44" t="s">
        <v>3680</v>
      </c>
      <c r="O22" s="44" t="s">
        <v>3950</v>
      </c>
      <c r="P22" s="44" t="s">
        <v>4266</v>
      </c>
      <c r="Q22" s="44" t="s">
        <v>4538</v>
      </c>
      <c r="R22" s="44" t="s">
        <v>4799</v>
      </c>
      <c r="S22" s="44" t="s">
        <v>5031</v>
      </c>
      <c r="T22" s="44" t="s">
        <v>5278</v>
      </c>
      <c r="U22" s="44" t="s">
        <v>5580</v>
      </c>
      <c r="V22" s="44" t="s">
        <v>1617</v>
      </c>
      <c r="W22" s="44" t="s">
        <v>5770</v>
      </c>
      <c r="X22" s="44" t="s">
        <v>6031</v>
      </c>
      <c r="Y22" s="44" t="s">
        <v>6308</v>
      </c>
      <c r="Z22" s="44" t="s">
        <v>6601</v>
      </c>
      <c r="AA22" s="44" t="s">
        <v>8039</v>
      </c>
      <c r="AB22" s="53" t="s">
        <v>7130</v>
      </c>
      <c r="AC22" s="44" t="s">
        <v>7424</v>
      </c>
      <c r="AD22" s="44" t="s">
        <v>7724</v>
      </c>
      <c r="AE22" s="44" t="s">
        <v>8059</v>
      </c>
    </row>
    <row r="23" spans="1:31" x14ac:dyDescent="0.45">
      <c r="A23" s="39" t="s">
        <v>446</v>
      </c>
      <c r="B23" s="7" t="s">
        <v>768</v>
      </c>
      <c r="C23" s="7" t="s">
        <v>1300</v>
      </c>
      <c r="D23" s="7" t="s">
        <v>1337</v>
      </c>
      <c r="E23" s="51" t="s">
        <v>1618</v>
      </c>
      <c r="F23" s="44" t="s">
        <v>8461</v>
      </c>
      <c r="G23" s="44" t="s">
        <v>1906</v>
      </c>
      <c r="H23" s="44" t="s">
        <v>2176</v>
      </c>
      <c r="I23" s="44" t="s">
        <v>2463</v>
      </c>
      <c r="J23" s="44" t="s">
        <v>2568</v>
      </c>
      <c r="K23" s="44" t="s">
        <v>2838</v>
      </c>
      <c r="L23" s="44" t="s">
        <v>3145</v>
      </c>
      <c r="M23" s="44" t="s">
        <v>3426</v>
      </c>
      <c r="N23" s="44" t="s">
        <v>3681</v>
      </c>
      <c r="O23" s="44" t="s">
        <v>3951</v>
      </c>
      <c r="P23" s="44" t="s">
        <v>4267</v>
      </c>
      <c r="Q23" s="44" t="s">
        <v>4539</v>
      </c>
      <c r="R23" s="44" t="s">
        <v>4800</v>
      </c>
      <c r="S23" s="44" t="s">
        <v>5032</v>
      </c>
      <c r="T23" s="44" t="s">
        <v>5279</v>
      </c>
      <c r="U23" s="44" t="s">
        <v>5581</v>
      </c>
      <c r="V23" s="44" t="s">
        <v>1618</v>
      </c>
      <c r="W23" s="44" t="s">
        <v>5771</v>
      </c>
      <c r="X23" s="44" t="s">
        <v>6032</v>
      </c>
      <c r="Y23" s="44" t="s">
        <v>6309</v>
      </c>
      <c r="Z23" s="44" t="s">
        <v>6602</v>
      </c>
      <c r="AA23" s="44" t="s">
        <v>6893</v>
      </c>
      <c r="AB23" s="53" t="s">
        <v>7131</v>
      </c>
      <c r="AC23" s="44" t="s">
        <v>7425</v>
      </c>
      <c r="AD23" s="44" t="s">
        <v>7725</v>
      </c>
      <c r="AE23" s="44" t="s">
        <v>8060</v>
      </c>
    </row>
    <row r="24" spans="1:31" x14ac:dyDescent="0.45">
      <c r="A24" s="39" t="s">
        <v>447</v>
      </c>
      <c r="B24" s="7" t="s">
        <v>769</v>
      </c>
      <c r="C24" s="7" t="s">
        <v>8637</v>
      </c>
      <c r="D24" s="7" t="s">
        <v>1338</v>
      </c>
      <c r="E24" s="51" t="s">
        <v>1619</v>
      </c>
      <c r="F24" s="44" t="s">
        <v>8462</v>
      </c>
      <c r="G24" s="44" t="s">
        <v>1907</v>
      </c>
      <c r="H24" s="44" t="s">
        <v>2177</v>
      </c>
      <c r="I24" s="44" t="s">
        <v>8811</v>
      </c>
      <c r="J24" s="44" t="s">
        <v>2569</v>
      </c>
      <c r="K24" s="44" t="s">
        <v>2839</v>
      </c>
      <c r="L24" s="44" t="s">
        <v>3146</v>
      </c>
      <c r="M24" s="44" t="s">
        <v>3427</v>
      </c>
      <c r="N24" s="44" t="s">
        <v>3682</v>
      </c>
      <c r="O24" s="44" t="s">
        <v>3952</v>
      </c>
      <c r="P24" s="44" t="s">
        <v>4268</v>
      </c>
      <c r="Q24" s="44" t="s">
        <v>4540</v>
      </c>
      <c r="R24" s="44" t="s">
        <v>4801</v>
      </c>
      <c r="S24" s="44" t="s">
        <v>5033</v>
      </c>
      <c r="T24" s="44" t="s">
        <v>5280</v>
      </c>
      <c r="U24" s="44" t="s">
        <v>5582</v>
      </c>
      <c r="V24" s="44" t="s">
        <v>8597</v>
      </c>
      <c r="W24" s="44" t="s">
        <v>5772</v>
      </c>
      <c r="X24" s="44" t="s">
        <v>6033</v>
      </c>
      <c r="Y24" s="44" t="s">
        <v>6310</v>
      </c>
      <c r="Z24" s="44" t="s">
        <v>6603</v>
      </c>
      <c r="AA24" s="44" t="s">
        <v>6894</v>
      </c>
      <c r="AB24" s="53" t="s">
        <v>7132</v>
      </c>
      <c r="AC24" s="44" t="s">
        <v>7426</v>
      </c>
      <c r="AD24" s="44" t="s">
        <v>7726</v>
      </c>
      <c r="AE24" s="44" t="s">
        <v>8061</v>
      </c>
    </row>
    <row r="25" spans="1:31" x14ac:dyDescent="0.45">
      <c r="A25" s="39" t="s">
        <v>448</v>
      </c>
      <c r="B25" s="7" t="s">
        <v>770</v>
      </c>
      <c r="C25" s="7" t="s">
        <v>8638</v>
      </c>
      <c r="D25" s="44" t="s">
        <v>1339</v>
      </c>
      <c r="E25" s="51" t="s">
        <v>1620</v>
      </c>
      <c r="F25" s="44" t="s">
        <v>8463</v>
      </c>
      <c r="G25" s="44" t="s">
        <v>1908</v>
      </c>
      <c r="H25" s="44" t="s">
        <v>2178</v>
      </c>
      <c r="I25" s="44" t="s">
        <v>8812</v>
      </c>
      <c r="J25" s="44" t="s">
        <v>2570</v>
      </c>
      <c r="K25" s="44" t="s">
        <v>2840</v>
      </c>
      <c r="L25" s="44" t="s">
        <v>3147</v>
      </c>
      <c r="M25" s="44" t="s">
        <v>3428</v>
      </c>
      <c r="N25" s="44" t="s">
        <v>3683</v>
      </c>
      <c r="O25" s="44" t="s">
        <v>3953</v>
      </c>
      <c r="P25" s="44" t="s">
        <v>4269</v>
      </c>
      <c r="Q25" s="44" t="s">
        <v>4541</v>
      </c>
      <c r="R25" s="44" t="s">
        <v>4802</v>
      </c>
      <c r="S25" s="44" t="s">
        <v>5034</v>
      </c>
      <c r="T25" s="44" t="s">
        <v>5281</v>
      </c>
      <c r="U25" s="44" t="s">
        <v>5583</v>
      </c>
      <c r="V25" s="44" t="s">
        <v>1620</v>
      </c>
      <c r="W25" s="44" t="s">
        <v>5773</v>
      </c>
      <c r="X25" s="44" t="s">
        <v>8544</v>
      </c>
      <c r="Y25" s="44" t="s">
        <v>6311</v>
      </c>
      <c r="Z25" s="44" t="s">
        <v>6604</v>
      </c>
      <c r="AA25" s="44" t="s">
        <v>6895</v>
      </c>
      <c r="AB25" s="53" t="s">
        <v>7133</v>
      </c>
      <c r="AC25" s="44" t="s">
        <v>7427</v>
      </c>
      <c r="AD25" s="44" t="s">
        <v>7727</v>
      </c>
      <c r="AE25" s="44" t="s">
        <v>8552</v>
      </c>
    </row>
    <row r="26" spans="1:31" x14ac:dyDescent="0.45">
      <c r="A26" s="39" t="s">
        <v>449</v>
      </c>
      <c r="B26" s="7" t="s">
        <v>771</v>
      </c>
      <c r="C26" s="7" t="s">
        <v>1292</v>
      </c>
      <c r="D26" s="7" t="s">
        <v>1340</v>
      </c>
      <c r="E26" s="51" t="s">
        <v>1621</v>
      </c>
      <c r="F26" s="44" t="s">
        <v>8464</v>
      </c>
      <c r="G26" s="44" t="s">
        <v>1909</v>
      </c>
      <c r="H26" s="44" t="s">
        <v>2179</v>
      </c>
      <c r="I26" s="44" t="s">
        <v>2464</v>
      </c>
      <c r="J26" s="44" t="s">
        <v>2571</v>
      </c>
      <c r="K26" s="44" t="s">
        <v>2841</v>
      </c>
      <c r="L26" s="44" t="s">
        <v>3148</v>
      </c>
      <c r="M26" s="44" t="s">
        <v>3429</v>
      </c>
      <c r="N26" s="44" t="s">
        <v>3684</v>
      </c>
      <c r="O26" s="44" t="s">
        <v>3954</v>
      </c>
      <c r="P26" s="44" t="s">
        <v>4270</v>
      </c>
      <c r="Q26" s="44" t="s">
        <v>4542</v>
      </c>
      <c r="R26" s="44" t="s">
        <v>4803</v>
      </c>
      <c r="S26" s="44" t="s">
        <v>5035</v>
      </c>
      <c r="T26" s="44" t="s">
        <v>5282</v>
      </c>
      <c r="U26" s="44" t="s">
        <v>5584</v>
      </c>
      <c r="V26" s="44" t="s">
        <v>8598</v>
      </c>
      <c r="W26" s="44" t="s">
        <v>5774</v>
      </c>
      <c r="X26" s="44" t="s">
        <v>8545</v>
      </c>
      <c r="Y26" s="44" t="s">
        <v>6312</v>
      </c>
      <c r="Z26" s="44" t="s">
        <v>6605</v>
      </c>
      <c r="AA26" s="44" t="s">
        <v>6896</v>
      </c>
      <c r="AB26" s="53" t="s">
        <v>7134</v>
      </c>
      <c r="AC26" s="44" t="s">
        <v>7428</v>
      </c>
      <c r="AD26" s="44" t="s">
        <v>7728</v>
      </c>
      <c r="AE26" s="44" t="s">
        <v>8062</v>
      </c>
    </row>
    <row r="27" spans="1:31" x14ac:dyDescent="0.45">
      <c r="A27" s="39" t="s">
        <v>450</v>
      </c>
      <c r="B27" s="7" t="s">
        <v>772</v>
      </c>
      <c r="C27" s="7" t="s">
        <v>1293</v>
      </c>
      <c r="D27" s="7" t="s">
        <v>1341</v>
      </c>
      <c r="E27" s="51" t="s">
        <v>1622</v>
      </c>
      <c r="F27" s="44" t="s">
        <v>8465</v>
      </c>
      <c r="G27" s="44" t="s">
        <v>1910</v>
      </c>
      <c r="H27" s="44" t="s">
        <v>2180</v>
      </c>
      <c r="I27" s="44" t="s">
        <v>2465</v>
      </c>
      <c r="J27" s="44" t="s">
        <v>2572</v>
      </c>
      <c r="K27" s="44" t="s">
        <v>2842</v>
      </c>
      <c r="L27" s="44" t="s">
        <v>3149</v>
      </c>
      <c r="M27" s="44" t="s">
        <v>3430</v>
      </c>
      <c r="N27" s="44" t="s">
        <v>3685</v>
      </c>
      <c r="O27" s="44" t="s">
        <v>3955</v>
      </c>
      <c r="P27" s="44" t="s">
        <v>4271</v>
      </c>
      <c r="Q27" s="44" t="s">
        <v>4543</v>
      </c>
      <c r="R27" s="44" t="s">
        <v>4804</v>
      </c>
      <c r="S27" s="44" t="s">
        <v>5036</v>
      </c>
      <c r="T27" s="44" t="s">
        <v>5283</v>
      </c>
      <c r="U27" s="44" t="s">
        <v>5585</v>
      </c>
      <c r="V27" s="44" t="s">
        <v>8697</v>
      </c>
      <c r="W27" s="44" t="s">
        <v>5775</v>
      </c>
      <c r="X27" s="44" t="s">
        <v>8546</v>
      </c>
      <c r="Y27" s="44" t="s">
        <v>6313</v>
      </c>
      <c r="Z27" s="44" t="s">
        <v>6606</v>
      </c>
      <c r="AA27" s="44" t="s">
        <v>6897</v>
      </c>
      <c r="AB27" s="53" t="s">
        <v>7135</v>
      </c>
      <c r="AC27" s="44" t="s">
        <v>7429</v>
      </c>
      <c r="AD27" s="44" t="s">
        <v>7729</v>
      </c>
      <c r="AE27" s="44" t="s">
        <v>8063</v>
      </c>
    </row>
    <row r="28" spans="1:31" x14ac:dyDescent="0.45">
      <c r="A28" s="39" t="s">
        <v>451</v>
      </c>
      <c r="B28" s="7" t="s">
        <v>773</v>
      </c>
      <c r="C28" s="7" t="s">
        <v>1294</v>
      </c>
      <c r="D28" s="44" t="s">
        <v>1342</v>
      </c>
      <c r="E28" s="51" t="s">
        <v>1623</v>
      </c>
      <c r="F28" s="44" t="s">
        <v>9185</v>
      </c>
      <c r="G28" s="44" t="s">
        <v>1911</v>
      </c>
      <c r="H28" s="44" t="s">
        <v>2181</v>
      </c>
      <c r="I28" s="44" t="s">
        <v>2466</v>
      </c>
      <c r="J28" s="44" t="s">
        <v>2573</v>
      </c>
      <c r="K28" s="44" t="s">
        <v>2843</v>
      </c>
      <c r="L28" s="44" t="s">
        <v>3150</v>
      </c>
      <c r="M28" s="44" t="s">
        <v>3431</v>
      </c>
      <c r="N28" s="44" t="s">
        <v>3686</v>
      </c>
      <c r="O28" s="44" t="s">
        <v>3956</v>
      </c>
      <c r="P28" s="44" t="s">
        <v>3431</v>
      </c>
      <c r="Q28" s="44" t="s">
        <v>4544</v>
      </c>
      <c r="R28" s="44" t="s">
        <v>4805</v>
      </c>
      <c r="S28" s="44" t="s">
        <v>5037</v>
      </c>
      <c r="T28" s="44" t="s">
        <v>5284</v>
      </c>
      <c r="U28" s="44" t="s">
        <v>5586</v>
      </c>
      <c r="V28" s="44" t="s">
        <v>8698</v>
      </c>
      <c r="W28" s="44" t="s">
        <v>5776</v>
      </c>
      <c r="X28" s="44" t="s">
        <v>6034</v>
      </c>
      <c r="Y28" s="44" t="s">
        <v>6314</v>
      </c>
      <c r="Z28" s="44" t="s">
        <v>6607</v>
      </c>
      <c r="AA28" s="44" t="s">
        <v>6898</v>
      </c>
      <c r="AB28" s="53" t="s">
        <v>7136</v>
      </c>
      <c r="AC28" s="44" t="s">
        <v>7430</v>
      </c>
      <c r="AD28" s="44" t="s">
        <v>7730</v>
      </c>
      <c r="AE28" s="44" t="s">
        <v>8064</v>
      </c>
    </row>
    <row r="29" spans="1:31" ht="28.5" x14ac:dyDescent="0.45">
      <c r="A29" s="39" t="s">
        <v>452</v>
      </c>
      <c r="B29" s="7" t="s">
        <v>774</v>
      </c>
      <c r="C29" s="7" t="s">
        <v>1295</v>
      </c>
      <c r="D29" s="7" t="s">
        <v>1343</v>
      </c>
      <c r="E29" s="51" t="s">
        <v>1624</v>
      </c>
      <c r="F29" s="44" t="s">
        <v>8466</v>
      </c>
      <c r="G29" s="44" t="s">
        <v>1912</v>
      </c>
      <c r="H29" s="44" t="s">
        <v>2182</v>
      </c>
      <c r="I29" s="44" t="s">
        <v>2467</v>
      </c>
      <c r="J29" s="44" t="s">
        <v>2574</v>
      </c>
      <c r="K29" s="44" t="s">
        <v>2844</v>
      </c>
      <c r="L29" s="44" t="s">
        <v>3151</v>
      </c>
      <c r="M29" s="44" t="s">
        <v>3432</v>
      </c>
      <c r="N29" s="44" t="s">
        <v>3687</v>
      </c>
      <c r="O29" s="44" t="s">
        <v>3957</v>
      </c>
      <c r="P29" s="44" t="s">
        <v>4272</v>
      </c>
      <c r="Q29" s="44" t="s">
        <v>4545</v>
      </c>
      <c r="R29" s="44" t="s">
        <v>4806</v>
      </c>
      <c r="S29" s="44" t="s">
        <v>5038</v>
      </c>
      <c r="T29" s="44" t="s">
        <v>5285</v>
      </c>
      <c r="U29" s="44" t="s">
        <v>5587</v>
      </c>
      <c r="V29" s="44" t="s">
        <v>8699</v>
      </c>
      <c r="W29" s="44" t="s">
        <v>5777</v>
      </c>
      <c r="X29" s="44" t="s">
        <v>6035</v>
      </c>
      <c r="Y29" s="44" t="s">
        <v>6315</v>
      </c>
      <c r="Z29" s="44" t="s">
        <v>6608</v>
      </c>
      <c r="AA29" s="44" t="s">
        <v>6899</v>
      </c>
      <c r="AB29" s="53" t="s">
        <v>7137</v>
      </c>
      <c r="AC29" s="44" t="s">
        <v>7431</v>
      </c>
      <c r="AD29" s="44" t="s">
        <v>7731</v>
      </c>
      <c r="AE29" s="44" t="s">
        <v>8065</v>
      </c>
    </row>
    <row r="30" spans="1:31" ht="71.25" x14ac:dyDescent="0.45">
      <c r="A30" s="39" t="s">
        <v>453</v>
      </c>
      <c r="B30" s="7" t="s">
        <v>775</v>
      </c>
      <c r="C30" s="7" t="s">
        <v>8639</v>
      </c>
      <c r="D30" s="7" t="s">
        <v>1344</v>
      </c>
      <c r="E30" s="32" t="s">
        <v>8742</v>
      </c>
      <c r="F30" s="44" t="s">
        <v>9186</v>
      </c>
      <c r="G30" s="44" t="s">
        <v>1913</v>
      </c>
      <c r="H30" s="44" t="s">
        <v>2183</v>
      </c>
      <c r="I30" s="44" t="s">
        <v>8813</v>
      </c>
      <c r="J30" s="44" t="s">
        <v>2575</v>
      </c>
      <c r="K30" s="44" t="s">
        <v>2845</v>
      </c>
      <c r="L30" s="44" t="s">
        <v>3152</v>
      </c>
      <c r="M30" s="44" t="s">
        <v>3433</v>
      </c>
      <c r="N30" s="44" t="s">
        <v>3688</v>
      </c>
      <c r="O30" s="44" t="s">
        <v>3958</v>
      </c>
      <c r="P30" s="44" t="s">
        <v>4273</v>
      </c>
      <c r="Q30" s="44" t="s">
        <v>4546</v>
      </c>
      <c r="R30" s="44" t="s">
        <v>4807</v>
      </c>
      <c r="S30" s="44" t="s">
        <v>5039</v>
      </c>
      <c r="T30" s="44" t="s">
        <v>5286</v>
      </c>
      <c r="U30" s="44" t="s">
        <v>5588</v>
      </c>
      <c r="V30" s="44" t="s">
        <v>8599</v>
      </c>
      <c r="W30" s="44" t="s">
        <v>5778</v>
      </c>
      <c r="X30" s="44" t="s">
        <v>8590</v>
      </c>
      <c r="Y30" s="44" t="s">
        <v>6316</v>
      </c>
      <c r="Z30" s="44" t="s">
        <v>6609</v>
      </c>
      <c r="AA30" s="44" t="s">
        <v>6900</v>
      </c>
      <c r="AB30" s="53" t="s">
        <v>7138</v>
      </c>
      <c r="AC30" s="44" t="s">
        <v>7432</v>
      </c>
      <c r="AD30" s="44" t="s">
        <v>7732</v>
      </c>
      <c r="AE30" s="44" t="s">
        <v>8066</v>
      </c>
    </row>
    <row r="31" spans="1:31" x14ac:dyDescent="0.45">
      <c r="A31" s="39" t="s">
        <v>454</v>
      </c>
      <c r="B31" s="7" t="s">
        <v>898</v>
      </c>
      <c r="C31" s="7" t="s">
        <v>1070</v>
      </c>
      <c r="D31" s="44" t="s">
        <v>1345</v>
      </c>
      <c r="E31" s="7" t="s">
        <v>1625</v>
      </c>
      <c r="F31" s="44" t="s">
        <v>9187</v>
      </c>
      <c r="G31" s="44" t="s">
        <v>1914</v>
      </c>
      <c r="H31" s="44" t="s">
        <v>2184</v>
      </c>
      <c r="I31" s="44" t="s">
        <v>2468</v>
      </c>
      <c r="J31" s="44" t="s">
        <v>2576</v>
      </c>
      <c r="K31" s="44" t="s">
        <v>2879</v>
      </c>
      <c r="L31" s="44" t="s">
        <v>3153</v>
      </c>
      <c r="M31" s="44" t="s">
        <v>3434</v>
      </c>
      <c r="N31" s="44" t="s">
        <v>8028</v>
      </c>
      <c r="O31" s="44" t="s">
        <v>3959</v>
      </c>
      <c r="P31" s="44" t="s">
        <v>4274</v>
      </c>
      <c r="Q31" s="44" t="s">
        <v>4547</v>
      </c>
      <c r="R31" s="44" t="s">
        <v>4808</v>
      </c>
      <c r="S31" s="44" t="s">
        <v>5040</v>
      </c>
      <c r="T31" s="44" t="s">
        <v>5287</v>
      </c>
      <c r="U31" s="44" t="s">
        <v>5589</v>
      </c>
      <c r="V31" s="44" t="s">
        <v>8600</v>
      </c>
      <c r="W31" s="44" t="s">
        <v>5779</v>
      </c>
      <c r="X31" s="44" t="s">
        <v>6036</v>
      </c>
      <c r="Y31" s="44" t="s">
        <v>6317</v>
      </c>
      <c r="Z31" s="44" t="s">
        <v>6610</v>
      </c>
      <c r="AA31" s="44" t="s">
        <v>8040</v>
      </c>
      <c r="AB31" s="53" t="s">
        <v>7139</v>
      </c>
      <c r="AC31" s="44" t="s">
        <v>7433</v>
      </c>
      <c r="AD31" s="44" t="s">
        <v>7733</v>
      </c>
      <c r="AE31" s="44" t="s">
        <v>8067</v>
      </c>
    </row>
    <row r="32" spans="1:31" x14ac:dyDescent="0.45">
      <c r="A32" s="39" t="s">
        <v>455</v>
      </c>
      <c r="B32" s="7" t="s">
        <v>777</v>
      </c>
      <c r="C32" s="7" t="s">
        <v>1301</v>
      </c>
      <c r="D32" s="7" t="s">
        <v>1346</v>
      </c>
      <c r="E32" s="51" t="s">
        <v>1626</v>
      </c>
      <c r="F32" s="44" t="s">
        <v>8467</v>
      </c>
      <c r="G32" s="44" t="s">
        <v>1915</v>
      </c>
      <c r="H32" s="44" t="s">
        <v>2185</v>
      </c>
      <c r="I32" s="44" t="s">
        <v>8814</v>
      </c>
      <c r="J32" s="44" t="s">
        <v>2577</v>
      </c>
      <c r="K32" s="44" t="s">
        <v>2846</v>
      </c>
      <c r="L32" s="44" t="s">
        <v>3154</v>
      </c>
      <c r="M32" s="44" t="s">
        <v>3435</v>
      </c>
      <c r="N32" s="44" t="s">
        <v>3689</v>
      </c>
      <c r="O32" s="44" t="s">
        <v>3960</v>
      </c>
      <c r="P32" s="44" t="s">
        <v>4275</v>
      </c>
      <c r="Q32" s="44" t="s">
        <v>4548</v>
      </c>
      <c r="R32" s="44" t="s">
        <v>4809</v>
      </c>
      <c r="S32" s="44" t="s">
        <v>5041</v>
      </c>
      <c r="T32" s="44" t="s">
        <v>5288</v>
      </c>
      <c r="U32" s="44" t="s">
        <v>5590</v>
      </c>
      <c r="V32" s="44" t="s">
        <v>1626</v>
      </c>
      <c r="W32" s="44" t="s">
        <v>5780</v>
      </c>
      <c r="X32" s="44" t="s">
        <v>6037</v>
      </c>
      <c r="Y32" s="44" t="s">
        <v>6318</v>
      </c>
      <c r="Z32" s="44" t="s">
        <v>6611</v>
      </c>
      <c r="AA32" s="44" t="s">
        <v>6901</v>
      </c>
      <c r="AB32" s="53" t="s">
        <v>7140</v>
      </c>
      <c r="AC32" s="44" t="s">
        <v>7434</v>
      </c>
      <c r="AD32" s="44" t="s">
        <v>7734</v>
      </c>
      <c r="AE32" s="44" t="s">
        <v>8068</v>
      </c>
    </row>
    <row r="33" spans="1:31" x14ac:dyDescent="0.45">
      <c r="A33" s="39" t="s">
        <v>456</v>
      </c>
      <c r="B33" s="7" t="s">
        <v>778</v>
      </c>
      <c r="C33" s="7" t="s">
        <v>1069</v>
      </c>
      <c r="D33" s="7" t="s">
        <v>1336</v>
      </c>
      <c r="E33" s="51" t="s">
        <v>1627</v>
      </c>
      <c r="F33" s="44" t="s">
        <v>8468</v>
      </c>
      <c r="G33" s="44" t="s">
        <v>1905</v>
      </c>
      <c r="H33" s="44" t="s">
        <v>2175</v>
      </c>
      <c r="I33" s="44" t="s">
        <v>2462</v>
      </c>
      <c r="J33" s="44" t="s">
        <v>2578</v>
      </c>
      <c r="K33" s="44" t="s">
        <v>2847</v>
      </c>
      <c r="L33" s="44" t="s">
        <v>3155</v>
      </c>
      <c r="M33" s="44" t="s">
        <v>3436</v>
      </c>
      <c r="N33" s="44" t="s">
        <v>3680</v>
      </c>
      <c r="O33" s="44" t="s">
        <v>3950</v>
      </c>
      <c r="P33" s="44" t="s">
        <v>4276</v>
      </c>
      <c r="Q33" s="44" t="s">
        <v>4549</v>
      </c>
      <c r="R33" s="44" t="s">
        <v>4799</v>
      </c>
      <c r="S33" s="44" t="s">
        <v>5042</v>
      </c>
      <c r="T33" s="44" t="s">
        <v>5289</v>
      </c>
      <c r="U33" s="44" t="s">
        <v>5591</v>
      </c>
      <c r="V33" s="44" t="s">
        <v>8601</v>
      </c>
      <c r="W33" s="44" t="s">
        <v>5781</v>
      </c>
      <c r="X33" s="44" t="s">
        <v>6038</v>
      </c>
      <c r="Y33" s="44" t="s">
        <v>6319</v>
      </c>
      <c r="Z33" s="44" t="s">
        <v>6601</v>
      </c>
      <c r="AA33" s="44" t="s">
        <v>6902</v>
      </c>
      <c r="AB33" s="53" t="s">
        <v>7130</v>
      </c>
      <c r="AC33" s="44" t="s">
        <v>7424</v>
      </c>
      <c r="AD33" s="44" t="s">
        <v>7735</v>
      </c>
      <c r="AE33" s="44" t="s">
        <v>8059</v>
      </c>
    </row>
    <row r="34" spans="1:31" ht="28.5" x14ac:dyDescent="0.45">
      <c r="A34" s="39" t="s">
        <v>457</v>
      </c>
      <c r="B34" s="7" t="s">
        <v>779</v>
      </c>
      <c r="C34" s="7" t="s">
        <v>3119</v>
      </c>
      <c r="D34" s="44" t="s">
        <v>3120</v>
      </c>
      <c r="E34" s="51" t="s">
        <v>3121</v>
      </c>
      <c r="F34" s="44" t="s">
        <v>9188</v>
      </c>
      <c r="G34" s="44" t="s">
        <v>3122</v>
      </c>
      <c r="H34" s="44" t="s">
        <v>3123</v>
      </c>
      <c r="I34" s="44" t="s">
        <v>8756</v>
      </c>
      <c r="J34" s="44" t="s">
        <v>3124</v>
      </c>
      <c r="K34" s="44" t="s">
        <v>3125</v>
      </c>
      <c r="L34" s="44" t="s">
        <v>8013</v>
      </c>
      <c r="M34" s="44" t="s">
        <v>8014</v>
      </c>
      <c r="N34" s="44" t="s">
        <v>8015</v>
      </c>
      <c r="O34" s="44" t="s">
        <v>8016</v>
      </c>
      <c r="P34" s="44" t="s">
        <v>8017</v>
      </c>
      <c r="Q34" s="44" t="s">
        <v>8018</v>
      </c>
      <c r="R34" s="44" t="s">
        <v>8019</v>
      </c>
      <c r="S34" s="44" t="s">
        <v>8020</v>
      </c>
      <c r="T34" s="44" t="s">
        <v>8021</v>
      </c>
      <c r="U34" s="44" t="s">
        <v>8022</v>
      </c>
      <c r="V34" s="44" t="s">
        <v>8602</v>
      </c>
      <c r="W34" s="44" t="s">
        <v>8023</v>
      </c>
      <c r="X34" s="44" t="s">
        <v>6039</v>
      </c>
      <c r="Y34" s="44" t="s">
        <v>8024</v>
      </c>
      <c r="Z34" s="44" t="s">
        <v>6612</v>
      </c>
      <c r="AA34" s="44" t="s">
        <v>8041</v>
      </c>
      <c r="AB34" s="53" t="s">
        <v>8025</v>
      </c>
      <c r="AC34" s="44" t="s">
        <v>8026</v>
      </c>
      <c r="AD34" s="44" t="s">
        <v>8027</v>
      </c>
      <c r="AE34" s="44" t="s">
        <v>8069</v>
      </c>
    </row>
    <row r="35" spans="1:31" ht="42.75" x14ac:dyDescent="0.45">
      <c r="A35" s="39" t="s">
        <v>458</v>
      </c>
      <c r="B35" s="7" t="s">
        <v>780</v>
      </c>
      <c r="C35" s="7" t="s">
        <v>1304</v>
      </c>
      <c r="D35" s="7" t="s">
        <v>1347</v>
      </c>
      <c r="E35" s="51" t="s">
        <v>1628</v>
      </c>
      <c r="F35" s="44" t="s">
        <v>8469</v>
      </c>
      <c r="G35" s="44" t="s">
        <v>1916</v>
      </c>
      <c r="H35" s="44" t="s">
        <v>2186</v>
      </c>
      <c r="I35" s="44" t="s">
        <v>8757</v>
      </c>
      <c r="J35" s="44" t="s">
        <v>2579</v>
      </c>
      <c r="K35" s="44" t="s">
        <v>2848</v>
      </c>
      <c r="L35" s="44" t="s">
        <v>3156</v>
      </c>
      <c r="M35" s="44" t="s">
        <v>3437</v>
      </c>
      <c r="N35" s="44" t="s">
        <v>3690</v>
      </c>
      <c r="O35" s="44" t="s">
        <v>3961</v>
      </c>
      <c r="P35" s="44" t="s">
        <v>4277</v>
      </c>
      <c r="Q35" s="44" t="s">
        <v>4550</v>
      </c>
      <c r="R35" s="44" t="s">
        <v>4810</v>
      </c>
      <c r="S35" s="44" t="s">
        <v>5043</v>
      </c>
      <c r="T35" s="44" t="s">
        <v>5290</v>
      </c>
      <c r="U35" s="44" t="s">
        <v>5592</v>
      </c>
      <c r="V35" s="44" t="s">
        <v>1628</v>
      </c>
      <c r="W35" s="44" t="s">
        <v>5782</v>
      </c>
      <c r="X35" s="44" t="s">
        <v>6040</v>
      </c>
      <c r="Y35" s="44" t="s">
        <v>8815</v>
      </c>
      <c r="Z35" s="44" t="s">
        <v>6613</v>
      </c>
      <c r="AA35" s="44" t="s">
        <v>6903</v>
      </c>
      <c r="AB35" s="53" t="s">
        <v>7141</v>
      </c>
      <c r="AC35" s="44" t="s">
        <v>7435</v>
      </c>
      <c r="AD35" s="44" t="s">
        <v>7736</v>
      </c>
      <c r="AE35" s="44" t="s">
        <v>8070</v>
      </c>
    </row>
    <row r="36" spans="1:31" ht="114" x14ac:dyDescent="0.45">
      <c r="A36" s="39" t="s">
        <v>459</v>
      </c>
      <c r="B36" s="7" t="s">
        <v>782</v>
      </c>
      <c r="C36" s="7" t="s">
        <v>1305</v>
      </c>
      <c r="D36" s="7" t="s">
        <v>1348</v>
      </c>
      <c r="E36" s="57" t="s">
        <v>1629</v>
      </c>
      <c r="F36" s="44" t="s">
        <v>9189</v>
      </c>
      <c r="G36" s="44" t="s">
        <v>1917</v>
      </c>
      <c r="H36" s="44" t="s">
        <v>2187</v>
      </c>
      <c r="I36" s="44" t="s">
        <v>8816</v>
      </c>
      <c r="J36" s="44" t="s">
        <v>2580</v>
      </c>
      <c r="K36" s="44" t="s">
        <v>2849</v>
      </c>
      <c r="L36" s="44" t="s">
        <v>9418</v>
      </c>
      <c r="M36" s="44" t="s">
        <v>3438</v>
      </c>
      <c r="N36" s="44" t="s">
        <v>3691</v>
      </c>
      <c r="O36" s="44" t="s">
        <v>3962</v>
      </c>
      <c r="P36" s="44" t="s">
        <v>4278</v>
      </c>
      <c r="Q36" s="44" t="s">
        <v>4551</v>
      </c>
      <c r="R36" s="44" t="s">
        <v>4811</v>
      </c>
      <c r="S36" s="44" t="s">
        <v>5044</v>
      </c>
      <c r="T36" s="44" t="s">
        <v>5291</v>
      </c>
      <c r="U36" s="44" t="s">
        <v>5593</v>
      </c>
      <c r="V36" s="44" t="s">
        <v>8603</v>
      </c>
      <c r="W36" s="44" t="s">
        <v>5783</v>
      </c>
      <c r="X36" s="44" t="s">
        <v>6041</v>
      </c>
      <c r="Y36" s="44" t="s">
        <v>8817</v>
      </c>
      <c r="Z36" s="44" t="s">
        <v>6614</v>
      </c>
      <c r="AA36" s="44" t="s">
        <v>6904</v>
      </c>
      <c r="AB36" s="53" t="s">
        <v>7142</v>
      </c>
      <c r="AC36" s="44" t="s">
        <v>7436</v>
      </c>
      <c r="AD36" s="44" t="s">
        <v>7737</v>
      </c>
      <c r="AE36" s="44" t="s">
        <v>8553</v>
      </c>
    </row>
    <row r="37" spans="1:31" ht="28.5" x14ac:dyDescent="0.45">
      <c r="A37" s="39" t="s">
        <v>460</v>
      </c>
      <c r="B37" s="7" t="s">
        <v>781</v>
      </c>
      <c r="C37" s="7" t="s">
        <v>1306</v>
      </c>
      <c r="D37" s="44" t="s">
        <v>1349</v>
      </c>
      <c r="E37" s="51" t="s">
        <v>1630</v>
      </c>
      <c r="F37" s="44" t="s">
        <v>8470</v>
      </c>
      <c r="G37" s="44" t="s">
        <v>1918</v>
      </c>
      <c r="H37" s="44" t="s">
        <v>2188</v>
      </c>
      <c r="I37" s="44" t="s">
        <v>2469</v>
      </c>
      <c r="J37" s="44" t="s">
        <v>2581</v>
      </c>
      <c r="K37" s="44" t="s">
        <v>2850</v>
      </c>
      <c r="L37" s="44" t="s">
        <v>3157</v>
      </c>
      <c r="M37" s="44" t="s">
        <v>3439</v>
      </c>
      <c r="N37" s="44" t="s">
        <v>3692</v>
      </c>
      <c r="O37" s="44" t="s">
        <v>3963</v>
      </c>
      <c r="P37" s="44" t="s">
        <v>4279</v>
      </c>
      <c r="Q37" s="44" t="s">
        <v>4552</v>
      </c>
      <c r="R37" s="44" t="s">
        <v>4812</v>
      </c>
      <c r="S37" s="44" t="s">
        <v>5045</v>
      </c>
      <c r="T37" s="44" t="s">
        <v>5292</v>
      </c>
      <c r="U37" s="44" t="s">
        <v>5594</v>
      </c>
      <c r="V37" s="44" t="s">
        <v>1630</v>
      </c>
      <c r="W37" s="44" t="s">
        <v>5784</v>
      </c>
      <c r="X37" s="44" t="s">
        <v>6042</v>
      </c>
      <c r="Y37" s="44" t="s">
        <v>6320</v>
      </c>
      <c r="Z37" s="44" t="s">
        <v>6615</v>
      </c>
      <c r="AA37" s="44" t="s">
        <v>6905</v>
      </c>
      <c r="AB37" s="53" t="s">
        <v>7143</v>
      </c>
      <c r="AC37" s="44" t="s">
        <v>7437</v>
      </c>
      <c r="AD37" s="44" t="s">
        <v>7738</v>
      </c>
      <c r="AE37" s="44" t="s">
        <v>8071</v>
      </c>
    </row>
    <row r="38" spans="1:31" x14ac:dyDescent="0.45">
      <c r="A38" s="39" t="s">
        <v>461</v>
      </c>
      <c r="B38" s="7" t="s">
        <v>783</v>
      </c>
      <c r="C38" s="7" t="s">
        <v>1302</v>
      </c>
      <c r="D38" s="7" t="s">
        <v>1350</v>
      </c>
      <c r="E38" s="51" t="s">
        <v>1631</v>
      </c>
      <c r="F38" s="44" t="s">
        <v>8471</v>
      </c>
      <c r="G38" s="44" t="s">
        <v>1919</v>
      </c>
      <c r="H38" s="44" t="s">
        <v>2189</v>
      </c>
      <c r="I38" s="44" t="s">
        <v>8758</v>
      </c>
      <c r="J38" s="44" t="s">
        <v>2582</v>
      </c>
      <c r="K38" s="44" t="s">
        <v>2851</v>
      </c>
      <c r="L38" s="44" t="s">
        <v>3158</v>
      </c>
      <c r="M38" s="44" t="s">
        <v>3440</v>
      </c>
      <c r="N38" s="44" t="s">
        <v>3693</v>
      </c>
      <c r="O38" s="44" t="s">
        <v>3964</v>
      </c>
      <c r="P38" s="44" t="s">
        <v>4280</v>
      </c>
      <c r="Q38" s="44" t="s">
        <v>4553</v>
      </c>
      <c r="R38" s="44" t="s">
        <v>4813</v>
      </c>
      <c r="S38" s="44" t="s">
        <v>5046</v>
      </c>
      <c r="T38" s="44" t="s">
        <v>5293</v>
      </c>
      <c r="U38" s="44" t="s">
        <v>5595</v>
      </c>
      <c r="V38" s="44" t="s">
        <v>1631</v>
      </c>
      <c r="W38" s="44" t="s">
        <v>5785</v>
      </c>
      <c r="X38" s="44" t="s">
        <v>6043</v>
      </c>
      <c r="Y38" s="44" t="s">
        <v>6321</v>
      </c>
      <c r="Z38" s="44" t="s">
        <v>6616</v>
      </c>
      <c r="AA38" s="44" t="s">
        <v>6906</v>
      </c>
      <c r="AB38" s="53" t="s">
        <v>7144</v>
      </c>
      <c r="AC38" s="44" t="s">
        <v>7438</v>
      </c>
      <c r="AD38" s="44" t="s">
        <v>7739</v>
      </c>
      <c r="AE38" s="44" t="s">
        <v>8072</v>
      </c>
    </row>
    <row r="39" spans="1:31" x14ac:dyDescent="0.45">
      <c r="A39" s="39" t="s">
        <v>462</v>
      </c>
      <c r="B39" s="7" t="s">
        <v>784</v>
      </c>
      <c r="C39" s="7" t="s">
        <v>1307</v>
      </c>
      <c r="D39" s="7" t="s">
        <v>1351</v>
      </c>
      <c r="E39" s="51" t="s">
        <v>1632</v>
      </c>
      <c r="F39" s="44" t="s">
        <v>8472</v>
      </c>
      <c r="G39" s="44" t="s">
        <v>1920</v>
      </c>
      <c r="H39" s="44" t="s">
        <v>2190</v>
      </c>
      <c r="I39" s="44" t="s">
        <v>8759</v>
      </c>
      <c r="J39" s="44" t="s">
        <v>2583</v>
      </c>
      <c r="K39" s="44" t="s">
        <v>2852</v>
      </c>
      <c r="L39" s="44" t="s">
        <v>3159</v>
      </c>
      <c r="M39" s="44" t="s">
        <v>3441</v>
      </c>
      <c r="N39" s="44" t="s">
        <v>3694</v>
      </c>
      <c r="O39" s="44" t="s">
        <v>3965</v>
      </c>
      <c r="P39" s="44" t="s">
        <v>4281</v>
      </c>
      <c r="Q39" s="44" t="s">
        <v>4554</v>
      </c>
      <c r="R39" s="44" t="s">
        <v>4814</v>
      </c>
      <c r="S39" s="44" t="s">
        <v>5047</v>
      </c>
      <c r="T39" s="44" t="s">
        <v>5294</v>
      </c>
      <c r="U39" s="44" t="s">
        <v>5596</v>
      </c>
      <c r="V39" s="44" t="s">
        <v>1632</v>
      </c>
      <c r="W39" s="44" t="s">
        <v>5786</v>
      </c>
      <c r="X39" s="44" t="s">
        <v>6044</v>
      </c>
      <c r="Y39" s="44" t="s">
        <v>6322</v>
      </c>
      <c r="Z39" s="44" t="s">
        <v>6617</v>
      </c>
      <c r="AA39" s="44" t="s">
        <v>6907</v>
      </c>
      <c r="AB39" s="53" t="s">
        <v>7145</v>
      </c>
      <c r="AC39" s="44" t="s">
        <v>7439</v>
      </c>
      <c r="AD39" s="44" t="s">
        <v>7740</v>
      </c>
      <c r="AE39" s="44" t="s">
        <v>8073</v>
      </c>
    </row>
    <row r="40" spans="1:31" x14ac:dyDescent="0.45">
      <c r="A40" s="39" t="s">
        <v>463</v>
      </c>
      <c r="B40" s="7" t="s">
        <v>785</v>
      </c>
      <c r="C40" s="7" t="s">
        <v>1308</v>
      </c>
      <c r="D40" s="44" t="s">
        <v>1352</v>
      </c>
      <c r="E40" s="51" t="s">
        <v>1633</v>
      </c>
      <c r="F40" s="44" t="s">
        <v>8473</v>
      </c>
      <c r="G40" s="44" t="s">
        <v>1921</v>
      </c>
      <c r="H40" s="44" t="s">
        <v>2191</v>
      </c>
      <c r="I40" s="44" t="s">
        <v>8760</v>
      </c>
      <c r="J40" s="44" t="s">
        <v>2584</v>
      </c>
      <c r="K40" s="44" t="s">
        <v>2853</v>
      </c>
      <c r="L40" s="44" t="s">
        <v>3160</v>
      </c>
      <c r="M40" s="44" t="s">
        <v>3442</v>
      </c>
      <c r="N40" s="44" t="s">
        <v>3695</v>
      </c>
      <c r="O40" s="44" t="s">
        <v>3966</v>
      </c>
      <c r="P40" s="44" t="s">
        <v>4282</v>
      </c>
      <c r="Q40" s="44" t="s">
        <v>4555</v>
      </c>
      <c r="R40" s="44" t="s">
        <v>4815</v>
      </c>
      <c r="S40" s="44" t="s">
        <v>5048</v>
      </c>
      <c r="T40" s="44" t="s">
        <v>5295</v>
      </c>
      <c r="U40" s="44" t="s">
        <v>5597</v>
      </c>
      <c r="V40" s="44" t="s">
        <v>8604</v>
      </c>
      <c r="W40" s="44" t="s">
        <v>5787</v>
      </c>
      <c r="X40" s="44" t="s">
        <v>6045</v>
      </c>
      <c r="Y40" s="44" t="s">
        <v>6323</v>
      </c>
      <c r="Z40" s="44" t="s">
        <v>6618</v>
      </c>
      <c r="AA40" s="44" t="s">
        <v>6908</v>
      </c>
      <c r="AB40" s="53" t="s">
        <v>7146</v>
      </c>
      <c r="AC40" s="44" t="s">
        <v>7440</v>
      </c>
      <c r="AD40" s="44" t="s">
        <v>7741</v>
      </c>
      <c r="AE40" s="44" t="s">
        <v>8074</v>
      </c>
    </row>
    <row r="41" spans="1:31" x14ac:dyDescent="0.45">
      <c r="A41" s="39" t="s">
        <v>464</v>
      </c>
      <c r="B41" s="7" t="s">
        <v>786</v>
      </c>
      <c r="C41" s="7" t="s">
        <v>1309</v>
      </c>
      <c r="D41" s="7" t="s">
        <v>1353</v>
      </c>
      <c r="E41" s="51" t="s">
        <v>1634</v>
      </c>
      <c r="F41" s="44" t="s">
        <v>8474</v>
      </c>
      <c r="G41" s="44" t="s">
        <v>1922</v>
      </c>
      <c r="H41" s="44" t="s">
        <v>2192</v>
      </c>
      <c r="I41" s="44" t="s">
        <v>8761</v>
      </c>
      <c r="J41" s="44" t="s">
        <v>2585</v>
      </c>
      <c r="K41" s="44" t="s">
        <v>2854</v>
      </c>
      <c r="L41" s="44" t="s">
        <v>3161</v>
      </c>
      <c r="M41" s="44" t="s">
        <v>3443</v>
      </c>
      <c r="N41" s="44" t="s">
        <v>3696</v>
      </c>
      <c r="O41" s="44" t="s">
        <v>3967</v>
      </c>
      <c r="P41" s="44" t="s">
        <v>3443</v>
      </c>
      <c r="Q41" s="44" t="s">
        <v>4556</v>
      </c>
      <c r="R41" s="44" t="s">
        <v>4816</v>
      </c>
      <c r="S41" s="44" t="s">
        <v>5049</v>
      </c>
      <c r="T41" s="44" t="s">
        <v>5296</v>
      </c>
      <c r="U41" s="44" t="s">
        <v>5598</v>
      </c>
      <c r="V41" s="44" t="s">
        <v>1634</v>
      </c>
      <c r="W41" s="44" t="s">
        <v>5788</v>
      </c>
      <c r="X41" s="44" t="s">
        <v>6046</v>
      </c>
      <c r="Y41" s="44" t="s">
        <v>6324</v>
      </c>
      <c r="Z41" s="44" t="s">
        <v>6619</v>
      </c>
      <c r="AA41" s="44" t="s">
        <v>6909</v>
      </c>
      <c r="AB41" s="53" t="s">
        <v>7147</v>
      </c>
      <c r="AC41" s="44" t="s">
        <v>7441</v>
      </c>
      <c r="AD41" s="44" t="s">
        <v>7742</v>
      </c>
      <c r="AE41" s="44" t="s">
        <v>8075</v>
      </c>
    </row>
    <row r="42" spans="1:31" x14ac:dyDescent="0.45">
      <c r="A42" s="39" t="s">
        <v>465</v>
      </c>
      <c r="B42" s="7" t="s">
        <v>787</v>
      </c>
      <c r="C42" s="7" t="s">
        <v>1310</v>
      </c>
      <c r="D42" s="7" t="s">
        <v>1354</v>
      </c>
      <c r="E42" s="51" t="s">
        <v>1635</v>
      </c>
      <c r="F42" s="44" t="s">
        <v>8475</v>
      </c>
      <c r="G42" s="44" t="s">
        <v>1923</v>
      </c>
      <c r="H42" s="44" t="s">
        <v>2193</v>
      </c>
      <c r="I42" s="44" t="s">
        <v>8762</v>
      </c>
      <c r="J42" s="44" t="s">
        <v>2586</v>
      </c>
      <c r="K42" s="44" t="s">
        <v>2855</v>
      </c>
      <c r="L42" s="44" t="s">
        <v>3162</v>
      </c>
      <c r="M42" s="44" t="s">
        <v>3444</v>
      </c>
      <c r="N42" s="44" t="s">
        <v>3697</v>
      </c>
      <c r="O42" s="44" t="s">
        <v>3968</v>
      </c>
      <c r="P42" s="44" t="s">
        <v>3444</v>
      </c>
      <c r="Q42" s="44" t="s">
        <v>4557</v>
      </c>
      <c r="R42" s="44" t="s">
        <v>4817</v>
      </c>
      <c r="S42" s="44" t="s">
        <v>5050</v>
      </c>
      <c r="T42" s="44" t="s">
        <v>5297</v>
      </c>
      <c r="U42" s="44" t="s">
        <v>5599</v>
      </c>
      <c r="V42" s="44" t="s">
        <v>1635</v>
      </c>
      <c r="W42" s="44" t="s">
        <v>5789</v>
      </c>
      <c r="X42" s="44" t="s">
        <v>6047</v>
      </c>
      <c r="Y42" s="44" t="s">
        <v>6325</v>
      </c>
      <c r="Z42" s="44" t="s">
        <v>6620</v>
      </c>
      <c r="AA42" s="44" t="s">
        <v>6910</v>
      </c>
      <c r="AB42" s="53" t="s">
        <v>7148</v>
      </c>
      <c r="AC42" s="44" t="s">
        <v>7442</v>
      </c>
      <c r="AD42" s="44" t="s">
        <v>7743</v>
      </c>
      <c r="AE42" s="44" t="s">
        <v>8076</v>
      </c>
    </row>
    <row r="43" spans="1:31" x14ac:dyDescent="0.45">
      <c r="A43" s="39" t="s">
        <v>466</v>
      </c>
      <c r="B43" s="7" t="s">
        <v>788</v>
      </c>
      <c r="C43" s="7" t="s">
        <v>1311</v>
      </c>
      <c r="D43" s="44" t="s">
        <v>1355</v>
      </c>
      <c r="E43" s="51" t="s">
        <v>1636</v>
      </c>
      <c r="F43" s="44" t="s">
        <v>8476</v>
      </c>
      <c r="G43" s="44" t="s">
        <v>1924</v>
      </c>
      <c r="H43" s="44" t="s">
        <v>2194</v>
      </c>
      <c r="I43" s="44" t="s">
        <v>2470</v>
      </c>
      <c r="J43" s="44" t="s">
        <v>2587</v>
      </c>
      <c r="K43" s="44" t="s">
        <v>2856</v>
      </c>
      <c r="L43" s="44" t="s">
        <v>3163</v>
      </c>
      <c r="M43" s="44" t="s">
        <v>3445</v>
      </c>
      <c r="N43" s="44" t="s">
        <v>3698</v>
      </c>
      <c r="O43" s="44" t="s">
        <v>3969</v>
      </c>
      <c r="P43" s="44" t="s">
        <v>4283</v>
      </c>
      <c r="Q43" s="44" t="s">
        <v>4558</v>
      </c>
      <c r="R43" s="44" t="s">
        <v>4818</v>
      </c>
      <c r="S43" s="44" t="s">
        <v>5051</v>
      </c>
      <c r="T43" s="44" t="s">
        <v>5298</v>
      </c>
      <c r="U43" s="44" t="s">
        <v>5600</v>
      </c>
      <c r="V43" s="44" t="s">
        <v>1636</v>
      </c>
      <c r="W43" s="44" t="s">
        <v>5790</v>
      </c>
      <c r="X43" s="44" t="s">
        <v>6048</v>
      </c>
      <c r="Y43" s="44" t="s">
        <v>6326</v>
      </c>
      <c r="Z43" s="44" t="s">
        <v>6621</v>
      </c>
      <c r="AA43" s="44" t="s">
        <v>6911</v>
      </c>
      <c r="AB43" s="53" t="s">
        <v>7149</v>
      </c>
      <c r="AC43" s="44" t="s">
        <v>7443</v>
      </c>
      <c r="AD43" s="44" t="s">
        <v>7744</v>
      </c>
      <c r="AE43" s="44" t="s">
        <v>8554</v>
      </c>
    </row>
    <row r="44" spans="1:31" ht="28.5" x14ac:dyDescent="0.45">
      <c r="A44" s="39" t="s">
        <v>467</v>
      </c>
      <c r="B44" s="7" t="s">
        <v>789</v>
      </c>
      <c r="C44" s="7" t="s">
        <v>1312</v>
      </c>
      <c r="D44" s="44" t="s">
        <v>1356</v>
      </c>
      <c r="E44" s="51" t="s">
        <v>1637</v>
      </c>
      <c r="F44" s="44" t="s">
        <v>8477</v>
      </c>
      <c r="G44" s="44" t="s">
        <v>1925</v>
      </c>
      <c r="H44" s="44" t="s">
        <v>2195</v>
      </c>
      <c r="I44" s="44" t="s">
        <v>8818</v>
      </c>
      <c r="J44" s="44" t="s">
        <v>2588</v>
      </c>
      <c r="K44" s="44" t="s">
        <v>2857</v>
      </c>
      <c r="L44" s="44" t="s">
        <v>3164</v>
      </c>
      <c r="M44" s="44" t="s">
        <v>3446</v>
      </c>
      <c r="N44" s="44" t="s">
        <v>3699</v>
      </c>
      <c r="O44" s="44" t="s">
        <v>3970</v>
      </c>
      <c r="P44" s="44" t="s">
        <v>4284</v>
      </c>
      <c r="Q44" s="44" t="s">
        <v>4559</v>
      </c>
      <c r="R44" s="44" t="s">
        <v>4819</v>
      </c>
      <c r="S44" s="44" t="s">
        <v>5052</v>
      </c>
      <c r="T44" s="44" t="s">
        <v>5299</v>
      </c>
      <c r="U44" s="44" t="s">
        <v>5601</v>
      </c>
      <c r="V44" s="44" t="s">
        <v>1637</v>
      </c>
      <c r="W44" s="44" t="s">
        <v>5791</v>
      </c>
      <c r="X44" s="44" t="s">
        <v>6049</v>
      </c>
      <c r="Y44" s="44" t="s">
        <v>6327</v>
      </c>
      <c r="Z44" s="44" t="s">
        <v>6622</v>
      </c>
      <c r="AA44" s="44" t="s">
        <v>6912</v>
      </c>
      <c r="AB44" s="53" t="s">
        <v>7150</v>
      </c>
      <c r="AC44" s="44" t="s">
        <v>7444</v>
      </c>
      <c r="AD44" s="44" t="s">
        <v>7745</v>
      </c>
      <c r="AE44" s="44" t="s">
        <v>8555</v>
      </c>
    </row>
    <row r="45" spans="1:31" ht="28.5" x14ac:dyDescent="0.45">
      <c r="A45" s="39" t="s">
        <v>468</v>
      </c>
      <c r="B45" s="7" t="s">
        <v>790</v>
      </c>
      <c r="C45" s="7" t="s">
        <v>1071</v>
      </c>
      <c r="D45" s="7" t="s">
        <v>1357</v>
      </c>
      <c r="E45" s="7" t="s">
        <v>1638</v>
      </c>
      <c r="F45" s="44" t="s">
        <v>9190</v>
      </c>
      <c r="G45" s="44" t="s">
        <v>1926</v>
      </c>
      <c r="H45" s="44" t="s">
        <v>2196</v>
      </c>
      <c r="I45" s="44" t="s">
        <v>8763</v>
      </c>
      <c r="J45" s="44" t="s">
        <v>2589</v>
      </c>
      <c r="K45" s="44" t="s">
        <v>2880</v>
      </c>
      <c r="L45" s="44" t="s">
        <v>3165</v>
      </c>
      <c r="M45" s="44" t="s">
        <v>3447</v>
      </c>
      <c r="N45" s="44" t="s">
        <v>3700</v>
      </c>
      <c r="O45" s="44" t="s">
        <v>3971</v>
      </c>
      <c r="P45" s="44" t="s">
        <v>4285</v>
      </c>
      <c r="Q45" s="44" t="s">
        <v>4560</v>
      </c>
      <c r="R45" s="44" t="s">
        <v>4820</v>
      </c>
      <c r="S45" s="44" t="s">
        <v>5053</v>
      </c>
      <c r="T45" s="44" t="s">
        <v>5300</v>
      </c>
      <c r="U45" s="44" t="s">
        <v>8719</v>
      </c>
      <c r="V45" s="44" t="s">
        <v>1638</v>
      </c>
      <c r="W45" s="44" t="s">
        <v>5792</v>
      </c>
      <c r="X45" s="44" t="s">
        <v>6050</v>
      </c>
      <c r="Y45" s="44" t="s">
        <v>6328</v>
      </c>
      <c r="Z45" s="44" t="s">
        <v>6623</v>
      </c>
      <c r="AA45" s="44" t="s">
        <v>6913</v>
      </c>
      <c r="AB45" s="53" t="s">
        <v>7151</v>
      </c>
      <c r="AC45" s="44" t="s">
        <v>7445</v>
      </c>
      <c r="AD45" s="44" t="s">
        <v>7746</v>
      </c>
      <c r="AE45" s="44" t="s">
        <v>8077</v>
      </c>
    </row>
    <row r="46" spans="1:31" ht="42.75" x14ac:dyDescent="0.45">
      <c r="A46" s="39" t="s">
        <v>469</v>
      </c>
      <c r="B46" s="7" t="s">
        <v>791</v>
      </c>
      <c r="C46" s="7" t="s">
        <v>1072</v>
      </c>
      <c r="D46" s="7" t="s">
        <v>8612</v>
      </c>
      <c r="E46" s="7" t="s">
        <v>1639</v>
      </c>
      <c r="F46" s="44" t="s">
        <v>9191</v>
      </c>
      <c r="G46" s="44" t="s">
        <v>1927</v>
      </c>
      <c r="H46" s="44" t="s">
        <v>2197</v>
      </c>
      <c r="I46" s="44" t="s">
        <v>2471</v>
      </c>
      <c r="J46" s="44" t="s">
        <v>2590</v>
      </c>
      <c r="K46" s="44" t="s">
        <v>2881</v>
      </c>
      <c r="L46" s="44" t="s">
        <v>3166</v>
      </c>
      <c r="M46" s="44" t="s">
        <v>3448</v>
      </c>
      <c r="N46" s="44" t="s">
        <v>3701</v>
      </c>
      <c r="O46" s="44" t="s">
        <v>3972</v>
      </c>
      <c r="P46" s="44" t="s">
        <v>4286</v>
      </c>
      <c r="Q46" s="44" t="s">
        <v>4561</v>
      </c>
      <c r="R46" s="44" t="s">
        <v>4821</v>
      </c>
      <c r="S46" s="44" t="s">
        <v>5054</v>
      </c>
      <c r="T46" s="44" t="s">
        <v>5301</v>
      </c>
      <c r="U46" s="44" t="s">
        <v>5602</v>
      </c>
      <c r="V46" s="44" t="s">
        <v>1639</v>
      </c>
      <c r="W46" s="44" t="s">
        <v>5793</v>
      </c>
      <c r="X46" s="44" t="s">
        <v>6051</v>
      </c>
      <c r="Y46" s="44" t="s">
        <v>6329</v>
      </c>
      <c r="Z46" s="44" t="s">
        <v>6624</v>
      </c>
      <c r="AA46" s="44" t="s">
        <v>6914</v>
      </c>
      <c r="AB46" s="53" t="s">
        <v>7152</v>
      </c>
      <c r="AC46" s="44" t="s">
        <v>7446</v>
      </c>
      <c r="AD46" s="44" t="s">
        <v>7747</v>
      </c>
      <c r="AE46" s="44" t="s">
        <v>8078</v>
      </c>
    </row>
    <row r="47" spans="1:31" ht="28.5" x14ac:dyDescent="0.45">
      <c r="A47" s="39" t="s">
        <v>470</v>
      </c>
      <c r="B47" s="7" t="s">
        <v>792</v>
      </c>
      <c r="C47" s="7" t="s">
        <v>1073</v>
      </c>
      <c r="D47" s="44" t="s">
        <v>1358</v>
      </c>
      <c r="E47" s="7" t="s">
        <v>1640</v>
      </c>
      <c r="F47" s="44" t="s">
        <v>9192</v>
      </c>
      <c r="G47" s="44" t="s">
        <v>1928</v>
      </c>
      <c r="H47" s="44" t="s">
        <v>2198</v>
      </c>
      <c r="I47" s="44" t="s">
        <v>8819</v>
      </c>
      <c r="J47" s="44" t="s">
        <v>2591</v>
      </c>
      <c r="K47" s="44" t="s">
        <v>2882</v>
      </c>
      <c r="L47" s="44" t="s">
        <v>3167</v>
      </c>
      <c r="M47" s="44" t="s">
        <v>3449</v>
      </c>
      <c r="N47" s="44" t="s">
        <v>3702</v>
      </c>
      <c r="O47" s="44" t="s">
        <v>3973</v>
      </c>
      <c r="P47" s="44" t="s">
        <v>4287</v>
      </c>
      <c r="Q47" s="44" t="s">
        <v>4562</v>
      </c>
      <c r="R47" s="44" t="s">
        <v>4822</v>
      </c>
      <c r="S47" s="44" t="s">
        <v>5055</v>
      </c>
      <c r="T47" s="44" t="s">
        <v>5302</v>
      </c>
      <c r="U47" s="44" t="s">
        <v>5603</v>
      </c>
      <c r="V47" s="44" t="s">
        <v>1640</v>
      </c>
      <c r="W47" s="44" t="s">
        <v>5794</v>
      </c>
      <c r="X47" s="44" t="s">
        <v>6052</v>
      </c>
      <c r="Y47" s="44" t="s">
        <v>6330</v>
      </c>
      <c r="Z47" s="44" t="s">
        <v>6625</v>
      </c>
      <c r="AA47" s="44" t="s">
        <v>6915</v>
      </c>
      <c r="AB47" s="53" t="s">
        <v>7153</v>
      </c>
      <c r="AC47" s="44" t="s">
        <v>7447</v>
      </c>
      <c r="AD47" s="44" t="s">
        <v>7748</v>
      </c>
      <c r="AE47" s="44" t="s">
        <v>8079</v>
      </c>
    </row>
    <row r="48" spans="1:31" ht="42.75" x14ac:dyDescent="0.45">
      <c r="A48" s="39" t="s">
        <v>471</v>
      </c>
      <c r="B48" s="7" t="s">
        <v>793</v>
      </c>
      <c r="C48" s="7" t="s">
        <v>8640</v>
      </c>
      <c r="D48" s="7" t="s">
        <v>1359</v>
      </c>
      <c r="E48" s="7" t="s">
        <v>1641</v>
      </c>
      <c r="F48" s="44" t="s">
        <v>9193</v>
      </c>
      <c r="G48" s="44" t="s">
        <v>1929</v>
      </c>
      <c r="H48" s="44" t="s">
        <v>2199</v>
      </c>
      <c r="I48" s="44" t="s">
        <v>8820</v>
      </c>
      <c r="J48" s="44" t="s">
        <v>2592</v>
      </c>
      <c r="K48" s="44" t="s">
        <v>2883</v>
      </c>
      <c r="L48" s="44" t="s">
        <v>3168</v>
      </c>
      <c r="M48" s="44" t="s">
        <v>3450</v>
      </c>
      <c r="N48" s="44" t="s">
        <v>3703</v>
      </c>
      <c r="O48" s="44" t="s">
        <v>3974</v>
      </c>
      <c r="P48" s="44" t="s">
        <v>4288</v>
      </c>
      <c r="Q48" s="44" t="s">
        <v>4563</v>
      </c>
      <c r="R48" s="44" t="s">
        <v>4823</v>
      </c>
      <c r="S48" s="44" t="s">
        <v>5056</v>
      </c>
      <c r="T48" s="44" t="s">
        <v>9453</v>
      </c>
      <c r="U48" s="44" t="s">
        <v>5604</v>
      </c>
      <c r="V48" s="44" t="s">
        <v>1641</v>
      </c>
      <c r="W48" s="44" t="s">
        <v>5795</v>
      </c>
      <c r="X48" s="44" t="s">
        <v>6053</v>
      </c>
      <c r="Y48" s="44" t="s">
        <v>6331</v>
      </c>
      <c r="Z48" s="44" t="s">
        <v>6626</v>
      </c>
      <c r="AA48" s="44" t="s">
        <v>6916</v>
      </c>
      <c r="AB48" s="53" t="s">
        <v>7154</v>
      </c>
      <c r="AC48" s="44" t="s">
        <v>7448</v>
      </c>
      <c r="AD48" s="44" t="s">
        <v>7749</v>
      </c>
      <c r="AE48" s="44" t="s">
        <v>8080</v>
      </c>
    </row>
    <row r="49" spans="1:31" x14ac:dyDescent="0.45">
      <c r="A49" s="39" t="s">
        <v>472</v>
      </c>
      <c r="B49" s="7" t="s">
        <v>794</v>
      </c>
      <c r="C49" s="7" t="s">
        <v>1283</v>
      </c>
      <c r="D49" s="7" t="s">
        <v>1360</v>
      </c>
      <c r="E49" s="51" t="s">
        <v>1642</v>
      </c>
      <c r="F49" s="44" t="s">
        <v>8475</v>
      </c>
      <c r="G49" s="44" t="s">
        <v>1930</v>
      </c>
      <c r="H49" s="44" t="s">
        <v>2200</v>
      </c>
      <c r="I49" s="44" t="s">
        <v>8821</v>
      </c>
      <c r="J49" s="44" t="s">
        <v>2593</v>
      </c>
      <c r="K49" s="44" t="s">
        <v>2858</v>
      </c>
      <c r="L49" s="44" t="s">
        <v>3169</v>
      </c>
      <c r="M49" s="44" t="s">
        <v>3451</v>
      </c>
      <c r="N49" s="44" t="s">
        <v>3704</v>
      </c>
      <c r="O49" s="44" t="s">
        <v>3975</v>
      </c>
      <c r="P49" s="44" t="s">
        <v>3451</v>
      </c>
      <c r="Q49" s="44" t="s">
        <v>4564</v>
      </c>
      <c r="R49" s="44" t="s">
        <v>4824</v>
      </c>
      <c r="S49" s="44" t="s">
        <v>5053</v>
      </c>
      <c r="T49" s="44" t="s">
        <v>5303</v>
      </c>
      <c r="U49" s="44" t="s">
        <v>5605</v>
      </c>
      <c r="V49" s="44" t="s">
        <v>1642</v>
      </c>
      <c r="W49" s="44" t="s">
        <v>5796</v>
      </c>
      <c r="X49" s="44" t="s">
        <v>6047</v>
      </c>
      <c r="Y49" s="44" t="s">
        <v>6332</v>
      </c>
      <c r="Z49" s="44" t="s">
        <v>6627</v>
      </c>
      <c r="AA49" s="44" t="s">
        <v>6917</v>
      </c>
      <c r="AB49" s="53" t="s">
        <v>7155</v>
      </c>
      <c r="AC49" s="44" t="s">
        <v>7449</v>
      </c>
      <c r="AD49" s="44" t="s">
        <v>7750</v>
      </c>
      <c r="AE49" s="44" t="s">
        <v>8081</v>
      </c>
    </row>
    <row r="50" spans="1:31" x14ac:dyDescent="0.45">
      <c r="A50" s="39" t="s">
        <v>473</v>
      </c>
      <c r="B50" s="7" t="s">
        <v>795</v>
      </c>
      <c r="C50" s="7" t="s">
        <v>1286</v>
      </c>
      <c r="D50" s="44" t="s">
        <v>1361</v>
      </c>
      <c r="E50" s="51" t="s">
        <v>1643</v>
      </c>
      <c r="F50" s="44" t="s">
        <v>8474</v>
      </c>
      <c r="G50" s="44" t="s">
        <v>1931</v>
      </c>
      <c r="H50" s="44" t="s">
        <v>2201</v>
      </c>
      <c r="I50" s="44" t="s">
        <v>8822</v>
      </c>
      <c r="J50" s="44" t="s">
        <v>2594</v>
      </c>
      <c r="K50" s="44" t="s">
        <v>2859</v>
      </c>
      <c r="L50" s="44" t="s">
        <v>3170</v>
      </c>
      <c r="M50" s="44" t="s">
        <v>3452</v>
      </c>
      <c r="N50" s="44" t="s">
        <v>3705</v>
      </c>
      <c r="O50" s="44" t="s">
        <v>3976</v>
      </c>
      <c r="P50" s="44" t="s">
        <v>3452</v>
      </c>
      <c r="Q50" s="44" t="s">
        <v>4565</v>
      </c>
      <c r="R50" s="44" t="s">
        <v>4825</v>
      </c>
      <c r="S50" s="44" t="s">
        <v>5057</v>
      </c>
      <c r="T50" s="44" t="s">
        <v>5304</v>
      </c>
      <c r="U50" s="44" t="s">
        <v>5606</v>
      </c>
      <c r="V50" s="44" t="s">
        <v>1643</v>
      </c>
      <c r="W50" s="44" t="s">
        <v>5797</v>
      </c>
      <c r="X50" s="44" t="s">
        <v>6054</v>
      </c>
      <c r="Y50" s="44" t="s">
        <v>6333</v>
      </c>
      <c r="Z50" s="44" t="s">
        <v>6628</v>
      </c>
      <c r="AA50" s="44" t="s">
        <v>6918</v>
      </c>
      <c r="AB50" s="53" t="s">
        <v>7156</v>
      </c>
      <c r="AC50" s="44" t="s">
        <v>7450</v>
      </c>
      <c r="AD50" s="44" t="s">
        <v>7751</v>
      </c>
      <c r="AE50" s="44" t="s">
        <v>8556</v>
      </c>
    </row>
    <row r="51" spans="1:31" x14ac:dyDescent="0.45">
      <c r="A51" s="39" t="s">
        <v>474</v>
      </c>
      <c r="B51" s="7" t="s">
        <v>796</v>
      </c>
      <c r="C51" s="7" t="s">
        <v>1284</v>
      </c>
      <c r="D51" s="7" t="s">
        <v>1362</v>
      </c>
      <c r="E51" s="51" t="s">
        <v>1644</v>
      </c>
      <c r="F51" s="44" t="s">
        <v>8478</v>
      </c>
      <c r="G51" s="44" t="s">
        <v>1932</v>
      </c>
      <c r="H51" s="44" t="s">
        <v>2202</v>
      </c>
      <c r="I51" s="44" t="s">
        <v>8823</v>
      </c>
      <c r="J51" s="44" t="s">
        <v>2595</v>
      </c>
      <c r="K51" s="44" t="s">
        <v>2860</v>
      </c>
      <c r="L51" s="44" t="s">
        <v>3171</v>
      </c>
      <c r="M51" s="44" t="s">
        <v>3453</v>
      </c>
      <c r="N51" s="44" t="s">
        <v>3706</v>
      </c>
      <c r="O51" s="44" t="s">
        <v>3966</v>
      </c>
      <c r="P51" s="44" t="s">
        <v>4289</v>
      </c>
      <c r="Q51" s="44" t="s">
        <v>4566</v>
      </c>
      <c r="R51" s="44" t="s">
        <v>4826</v>
      </c>
      <c r="S51" s="44" t="s">
        <v>5058</v>
      </c>
      <c r="T51" s="44" t="s">
        <v>5305</v>
      </c>
      <c r="U51" s="44" t="s">
        <v>5597</v>
      </c>
      <c r="V51" s="44" t="s">
        <v>1644</v>
      </c>
      <c r="W51" s="44" t="s">
        <v>5798</v>
      </c>
      <c r="X51" s="44" t="s">
        <v>6055</v>
      </c>
      <c r="Y51" s="44" t="s">
        <v>6334</v>
      </c>
      <c r="Z51" s="44" t="s">
        <v>6629</v>
      </c>
      <c r="AA51" s="44" t="s">
        <v>6919</v>
      </c>
      <c r="AB51" s="53" t="s">
        <v>7157</v>
      </c>
      <c r="AC51" s="44" t="s">
        <v>7440</v>
      </c>
      <c r="AD51" s="44" t="s">
        <v>7752</v>
      </c>
      <c r="AE51" s="44" t="s">
        <v>8074</v>
      </c>
    </row>
    <row r="52" spans="1:31" x14ac:dyDescent="0.45">
      <c r="A52" s="39" t="s">
        <v>475</v>
      </c>
      <c r="B52" s="7" t="s">
        <v>797</v>
      </c>
      <c r="C52" s="7" t="s">
        <v>1287</v>
      </c>
      <c r="D52" s="7" t="s">
        <v>1363</v>
      </c>
      <c r="E52" s="51" t="s">
        <v>1645</v>
      </c>
      <c r="F52" s="44" t="s">
        <v>8479</v>
      </c>
      <c r="G52" s="44" t="s">
        <v>1933</v>
      </c>
      <c r="H52" s="44" t="s">
        <v>2203</v>
      </c>
      <c r="I52" s="44" t="s">
        <v>8824</v>
      </c>
      <c r="J52" s="44" t="s">
        <v>2596</v>
      </c>
      <c r="K52" s="44" t="s">
        <v>2861</v>
      </c>
      <c r="L52" s="44" t="s">
        <v>3172</v>
      </c>
      <c r="M52" s="44" t="s">
        <v>3454</v>
      </c>
      <c r="N52" s="44" t="s">
        <v>3707</v>
      </c>
      <c r="O52" s="44" t="s">
        <v>3977</v>
      </c>
      <c r="P52" s="44" t="s">
        <v>3454</v>
      </c>
      <c r="Q52" s="44" t="s">
        <v>4567</v>
      </c>
      <c r="R52" s="44" t="s">
        <v>4827</v>
      </c>
      <c r="S52" s="44" t="s">
        <v>5059</v>
      </c>
      <c r="T52" s="44" t="s">
        <v>5306</v>
      </c>
      <c r="U52" s="44" t="s">
        <v>5607</v>
      </c>
      <c r="V52" s="44" t="s">
        <v>1645</v>
      </c>
      <c r="W52" s="44" t="s">
        <v>5799</v>
      </c>
      <c r="X52" s="44" t="s">
        <v>6056</v>
      </c>
      <c r="Y52" s="44" t="s">
        <v>6335</v>
      </c>
      <c r="Z52" s="44" t="s">
        <v>6630</v>
      </c>
      <c r="AA52" s="44" t="s">
        <v>6920</v>
      </c>
      <c r="AB52" s="53" t="s">
        <v>7158</v>
      </c>
      <c r="AC52" s="44" t="s">
        <v>7451</v>
      </c>
      <c r="AD52" s="44" t="s">
        <v>7753</v>
      </c>
      <c r="AE52" s="44" t="s">
        <v>8557</v>
      </c>
    </row>
    <row r="53" spans="1:31" x14ac:dyDescent="0.45">
      <c r="A53" s="39" t="s">
        <v>476</v>
      </c>
      <c r="B53" s="7" t="s">
        <v>798</v>
      </c>
      <c r="C53" s="7" t="s">
        <v>1285</v>
      </c>
      <c r="D53" s="44" t="s">
        <v>1364</v>
      </c>
      <c r="E53" s="51" t="s">
        <v>1646</v>
      </c>
      <c r="F53" s="44" t="s">
        <v>8480</v>
      </c>
      <c r="G53" s="44" t="s">
        <v>1934</v>
      </c>
      <c r="H53" s="44" t="s">
        <v>2204</v>
      </c>
      <c r="I53" s="44" t="s">
        <v>8825</v>
      </c>
      <c r="J53" s="44" t="s">
        <v>2597</v>
      </c>
      <c r="K53" s="44" t="s">
        <v>2862</v>
      </c>
      <c r="L53" s="44" t="s">
        <v>3173</v>
      </c>
      <c r="M53" s="44" t="s">
        <v>3455</v>
      </c>
      <c r="N53" s="44" t="s">
        <v>3708</v>
      </c>
      <c r="O53" s="44" t="s">
        <v>3978</v>
      </c>
      <c r="P53" s="44" t="s">
        <v>3455</v>
      </c>
      <c r="Q53" s="44" t="s">
        <v>9156</v>
      </c>
      <c r="R53" s="44" t="s">
        <v>4828</v>
      </c>
      <c r="S53" s="44" t="s">
        <v>5060</v>
      </c>
      <c r="T53" s="44" t="s">
        <v>5307</v>
      </c>
      <c r="U53" s="44" t="s">
        <v>5608</v>
      </c>
      <c r="V53" s="44" t="s">
        <v>1646</v>
      </c>
      <c r="W53" s="44" t="s">
        <v>5800</v>
      </c>
      <c r="X53" s="44" t="s">
        <v>6057</v>
      </c>
      <c r="Y53" s="44" t="s">
        <v>6336</v>
      </c>
      <c r="Z53" s="44" t="s">
        <v>6631</v>
      </c>
      <c r="AA53" s="44" t="s">
        <v>6921</v>
      </c>
      <c r="AB53" s="53" t="s">
        <v>7159</v>
      </c>
      <c r="AC53" s="44" t="s">
        <v>7452</v>
      </c>
      <c r="AD53" s="44" t="s">
        <v>7754</v>
      </c>
      <c r="AE53" s="44" t="s">
        <v>8082</v>
      </c>
    </row>
    <row r="54" spans="1:31" ht="142.5" x14ac:dyDescent="0.45">
      <c r="A54" s="39" t="s">
        <v>477</v>
      </c>
      <c r="B54" s="7" t="s">
        <v>799</v>
      </c>
      <c r="C54" s="7" t="s">
        <v>1074</v>
      </c>
      <c r="D54" s="7" t="s">
        <v>1365</v>
      </c>
      <c r="E54" s="7" t="s">
        <v>8743</v>
      </c>
      <c r="F54" s="44" t="s">
        <v>9194</v>
      </c>
      <c r="G54" s="44" t="s">
        <v>1935</v>
      </c>
      <c r="H54" s="44" t="s">
        <v>2205</v>
      </c>
      <c r="I54" s="44" t="s">
        <v>8826</v>
      </c>
      <c r="J54" s="44" t="s">
        <v>2598</v>
      </c>
      <c r="K54" s="44" t="s">
        <v>2884</v>
      </c>
      <c r="L54" s="44" t="s">
        <v>3174</v>
      </c>
      <c r="M54" s="44" t="s">
        <v>3456</v>
      </c>
      <c r="N54" s="55" t="s">
        <v>3709</v>
      </c>
      <c r="O54" s="44" t="s">
        <v>3979</v>
      </c>
      <c r="P54" s="44" t="s">
        <v>4290</v>
      </c>
      <c r="Q54" s="44" t="s">
        <v>9157</v>
      </c>
      <c r="R54" s="44" t="s">
        <v>8360</v>
      </c>
      <c r="S54" s="44" t="s">
        <v>5061</v>
      </c>
      <c r="T54" s="44" t="s">
        <v>5308</v>
      </c>
      <c r="U54" s="44" t="s">
        <v>8364</v>
      </c>
      <c r="V54" s="44" t="s">
        <v>1647</v>
      </c>
      <c r="W54" s="44" t="s">
        <v>5801</v>
      </c>
      <c r="X54" s="44" t="s">
        <v>6058</v>
      </c>
      <c r="Y54" s="44" t="s">
        <v>6337</v>
      </c>
      <c r="Z54" s="44" t="s">
        <v>6632</v>
      </c>
      <c r="AA54" s="44" t="s">
        <v>6922</v>
      </c>
      <c r="AB54" s="53" t="s">
        <v>7160</v>
      </c>
      <c r="AC54" s="44" t="s">
        <v>7453</v>
      </c>
      <c r="AD54" s="44" t="s">
        <v>8572</v>
      </c>
      <c r="AE54" s="44" t="s">
        <v>8558</v>
      </c>
    </row>
    <row r="55" spans="1:31" ht="42.75" x14ac:dyDescent="0.45">
      <c r="A55" s="39" t="s">
        <v>478</v>
      </c>
      <c r="B55" s="7" t="s">
        <v>800</v>
      </c>
      <c r="C55" s="7" t="s">
        <v>1075</v>
      </c>
      <c r="D55" s="7" t="s">
        <v>8613</v>
      </c>
      <c r="E55" s="7" t="s">
        <v>1648</v>
      </c>
      <c r="F55" s="44" t="s">
        <v>9195</v>
      </c>
      <c r="G55" s="44" t="s">
        <v>1936</v>
      </c>
      <c r="H55" s="44" t="s">
        <v>2206</v>
      </c>
      <c r="I55" s="44" t="s">
        <v>8764</v>
      </c>
      <c r="J55" s="44" t="s">
        <v>2599</v>
      </c>
      <c r="K55" s="44" t="s">
        <v>2885</v>
      </c>
      <c r="L55" s="44" t="s">
        <v>3175</v>
      </c>
      <c r="M55" s="44" t="s">
        <v>3457</v>
      </c>
      <c r="N55" s="44" t="s">
        <v>3710</v>
      </c>
      <c r="O55" s="44" t="s">
        <v>3980</v>
      </c>
      <c r="P55" s="44" t="s">
        <v>4291</v>
      </c>
      <c r="Q55" s="44" t="s">
        <v>4568</v>
      </c>
      <c r="R55" s="44" t="s">
        <v>8361</v>
      </c>
      <c r="S55" s="44" t="s">
        <v>5062</v>
      </c>
      <c r="T55" s="44" t="s">
        <v>5309</v>
      </c>
      <c r="U55" s="44" t="s">
        <v>8942</v>
      </c>
      <c r="V55" s="44" t="s">
        <v>1648</v>
      </c>
      <c r="W55" s="44" t="s">
        <v>5802</v>
      </c>
      <c r="X55" s="44" t="s">
        <v>6059</v>
      </c>
      <c r="Y55" s="44" t="s">
        <v>6338</v>
      </c>
      <c r="Z55" s="44" t="s">
        <v>6633</v>
      </c>
      <c r="AA55" s="44" t="s">
        <v>6923</v>
      </c>
      <c r="AB55" s="53" t="s">
        <v>7161</v>
      </c>
      <c r="AC55" s="44" t="s">
        <v>7454</v>
      </c>
      <c r="AD55" s="44" t="s">
        <v>8573</v>
      </c>
      <c r="AE55" s="44" t="s">
        <v>8083</v>
      </c>
    </row>
    <row r="56" spans="1:31" ht="128.25" x14ac:dyDescent="0.45">
      <c r="A56" s="39" t="s">
        <v>479</v>
      </c>
      <c r="B56" s="7" t="s">
        <v>801</v>
      </c>
      <c r="C56" s="7" t="s">
        <v>1076</v>
      </c>
      <c r="D56" s="44" t="s">
        <v>1366</v>
      </c>
      <c r="E56" s="7" t="s">
        <v>1649</v>
      </c>
      <c r="F56" s="44" t="s">
        <v>9196</v>
      </c>
      <c r="G56" s="44" t="s">
        <v>1937</v>
      </c>
      <c r="H56" s="44" t="s">
        <v>2207</v>
      </c>
      <c r="I56" s="44" t="s">
        <v>8827</v>
      </c>
      <c r="J56" s="44" t="s">
        <v>2600</v>
      </c>
      <c r="K56" s="44" t="s">
        <v>2886</v>
      </c>
      <c r="L56" s="44" t="s">
        <v>9419</v>
      </c>
      <c r="M56" s="44" t="s">
        <v>3458</v>
      </c>
      <c r="N56" s="44" t="s">
        <v>8445</v>
      </c>
      <c r="O56" s="44" t="s">
        <v>3981</v>
      </c>
      <c r="P56" s="44" t="s">
        <v>4292</v>
      </c>
      <c r="Q56" s="44" t="s">
        <v>4569</v>
      </c>
      <c r="R56" s="44" t="s">
        <v>4829</v>
      </c>
      <c r="S56" s="44" t="s">
        <v>5063</v>
      </c>
      <c r="T56" s="44" t="s">
        <v>5310</v>
      </c>
      <c r="U56" s="44" t="s">
        <v>8943</v>
      </c>
      <c r="V56" s="44" t="s">
        <v>1649</v>
      </c>
      <c r="W56" s="44" t="s">
        <v>5803</v>
      </c>
      <c r="X56" s="44" t="s">
        <v>6060</v>
      </c>
      <c r="Y56" s="44" t="s">
        <v>6339</v>
      </c>
      <c r="Z56" s="44" t="s">
        <v>6634</v>
      </c>
      <c r="AA56" s="44" t="s">
        <v>8490</v>
      </c>
      <c r="AB56" s="53" t="s">
        <v>7162</v>
      </c>
      <c r="AC56" s="44" t="s">
        <v>7455</v>
      </c>
      <c r="AD56" s="44" t="s">
        <v>7755</v>
      </c>
      <c r="AE56" s="44" t="s">
        <v>8610</v>
      </c>
    </row>
    <row r="57" spans="1:31" ht="71.25" x14ac:dyDescent="0.45">
      <c r="A57" s="39" t="s">
        <v>480</v>
      </c>
      <c r="B57" s="7" t="s">
        <v>802</v>
      </c>
      <c r="C57" s="7" t="s">
        <v>1077</v>
      </c>
      <c r="D57" s="7" t="s">
        <v>8614</v>
      </c>
      <c r="E57" s="7" t="s">
        <v>1650</v>
      </c>
      <c r="F57" s="44" t="s">
        <v>9197</v>
      </c>
      <c r="G57" s="44" t="s">
        <v>1938</v>
      </c>
      <c r="H57" s="44" t="s">
        <v>2208</v>
      </c>
      <c r="I57" s="44" t="s">
        <v>8828</v>
      </c>
      <c r="J57" s="44" t="s">
        <v>2601</v>
      </c>
      <c r="K57" s="44" t="s">
        <v>2887</v>
      </c>
      <c r="L57" s="44" t="s">
        <v>3176</v>
      </c>
      <c r="M57" s="44" t="s">
        <v>3459</v>
      </c>
      <c r="N57" s="44" t="s">
        <v>3711</v>
      </c>
      <c r="O57" s="44" t="s">
        <v>3982</v>
      </c>
      <c r="P57" s="44" t="s">
        <v>4293</v>
      </c>
      <c r="Q57" s="44" t="s">
        <v>4570</v>
      </c>
      <c r="R57" s="44" t="s">
        <v>4830</v>
      </c>
      <c r="S57" s="44" t="s">
        <v>5064</v>
      </c>
      <c r="T57" s="44" t="s">
        <v>5311</v>
      </c>
      <c r="U57" s="44" t="s">
        <v>8944</v>
      </c>
      <c r="V57" s="44" t="s">
        <v>1650</v>
      </c>
      <c r="W57" s="44" t="s">
        <v>5804</v>
      </c>
      <c r="X57" s="44" t="s">
        <v>6061</v>
      </c>
      <c r="Y57" s="44" t="s">
        <v>6340</v>
      </c>
      <c r="Z57" s="44" t="s">
        <v>6635</v>
      </c>
      <c r="AA57" s="44" t="s">
        <v>6924</v>
      </c>
      <c r="AB57" s="53" t="s">
        <v>7163</v>
      </c>
      <c r="AC57" s="44" t="s">
        <v>7456</v>
      </c>
      <c r="AD57" s="44" t="s">
        <v>7756</v>
      </c>
      <c r="AE57" s="44" t="s">
        <v>8611</v>
      </c>
    </row>
    <row r="58" spans="1:31" ht="57" x14ac:dyDescent="0.45">
      <c r="A58" s="39" t="s">
        <v>481</v>
      </c>
      <c r="B58" s="7" t="s">
        <v>984</v>
      </c>
      <c r="C58" s="7" t="s">
        <v>1078</v>
      </c>
      <c r="D58" s="7" t="s">
        <v>1367</v>
      </c>
      <c r="E58" s="7" t="s">
        <v>1651</v>
      </c>
      <c r="F58" s="44" t="s">
        <v>9198</v>
      </c>
      <c r="G58" s="44" t="s">
        <v>8945</v>
      </c>
      <c r="H58" s="44" t="s">
        <v>2209</v>
      </c>
      <c r="I58" s="44" t="s">
        <v>8829</v>
      </c>
      <c r="J58" s="44" t="s">
        <v>8946</v>
      </c>
      <c r="K58" s="44" t="s">
        <v>2888</v>
      </c>
      <c r="L58" s="44" t="s">
        <v>3177</v>
      </c>
      <c r="M58" s="44" t="s">
        <v>4231</v>
      </c>
      <c r="N58" s="44" t="s">
        <v>3712</v>
      </c>
      <c r="O58" s="44" t="s">
        <v>3983</v>
      </c>
      <c r="P58" s="44" t="s">
        <v>4294</v>
      </c>
      <c r="Q58" s="44" t="s">
        <v>4571</v>
      </c>
      <c r="R58" s="44" t="s">
        <v>4831</v>
      </c>
      <c r="S58" s="44" t="s">
        <v>5065</v>
      </c>
      <c r="T58" s="44" t="s">
        <v>5312</v>
      </c>
      <c r="U58" s="44" t="s">
        <v>8947</v>
      </c>
      <c r="V58" s="44" t="s">
        <v>1651</v>
      </c>
      <c r="W58" s="44" t="s">
        <v>8709</v>
      </c>
      <c r="X58" s="44" t="s">
        <v>6062</v>
      </c>
      <c r="Y58" s="44" t="s">
        <v>6341</v>
      </c>
      <c r="Z58" s="44" t="s">
        <v>6636</v>
      </c>
      <c r="AA58" s="44" t="s">
        <v>8491</v>
      </c>
      <c r="AB58" s="53" t="s">
        <v>7164</v>
      </c>
      <c r="AC58" s="44" t="s">
        <v>7457</v>
      </c>
      <c r="AD58" s="44" t="s">
        <v>7980</v>
      </c>
      <c r="AE58" s="44" t="s">
        <v>8560</v>
      </c>
    </row>
    <row r="59" spans="1:31" ht="28.5" x14ac:dyDescent="0.45">
      <c r="A59" s="39" t="s">
        <v>482</v>
      </c>
      <c r="B59" s="7" t="s">
        <v>985</v>
      </c>
      <c r="C59" s="7" t="s">
        <v>8641</v>
      </c>
      <c r="D59" s="44" t="s">
        <v>1368</v>
      </c>
      <c r="E59" s="7" t="s">
        <v>1652</v>
      </c>
      <c r="F59" s="44" t="s">
        <v>9199</v>
      </c>
      <c r="G59" s="44" t="s">
        <v>8948</v>
      </c>
      <c r="H59" s="44" t="s">
        <v>2210</v>
      </c>
      <c r="I59" s="44" t="s">
        <v>2472</v>
      </c>
      <c r="J59" s="44" t="s">
        <v>8304</v>
      </c>
      <c r="K59" s="44" t="s">
        <v>2889</v>
      </c>
      <c r="L59" s="44" t="s">
        <v>3178</v>
      </c>
      <c r="M59" s="44" t="s">
        <v>4232</v>
      </c>
      <c r="N59" s="44" t="s">
        <v>3713</v>
      </c>
      <c r="O59" s="44" t="s">
        <v>4219</v>
      </c>
      <c r="P59" s="44" t="s">
        <v>4295</v>
      </c>
      <c r="Q59" s="44" t="s">
        <v>9158</v>
      </c>
      <c r="R59" s="44" t="s">
        <v>4832</v>
      </c>
      <c r="S59" s="44" t="s">
        <v>8949</v>
      </c>
      <c r="T59" s="44" t="s">
        <v>5313</v>
      </c>
      <c r="U59" s="44" t="s">
        <v>5609</v>
      </c>
      <c r="V59" s="44" t="s">
        <v>1652</v>
      </c>
      <c r="W59" s="44" t="s">
        <v>5805</v>
      </c>
      <c r="X59" s="44" t="s">
        <v>6063</v>
      </c>
      <c r="Y59" s="44" t="s">
        <v>6342</v>
      </c>
      <c r="Z59" s="44" t="s">
        <v>6637</v>
      </c>
      <c r="AA59" s="44" t="s">
        <v>8492</v>
      </c>
      <c r="AB59" s="53" t="s">
        <v>7165</v>
      </c>
      <c r="AC59" s="44" t="s">
        <v>7458</v>
      </c>
      <c r="AD59" s="44" t="s">
        <v>7983</v>
      </c>
      <c r="AE59" s="44" t="s">
        <v>8084</v>
      </c>
    </row>
    <row r="60" spans="1:31" ht="57" x14ac:dyDescent="0.45">
      <c r="A60" s="39" t="s">
        <v>483</v>
      </c>
      <c r="B60" s="7" t="s">
        <v>986</v>
      </c>
      <c r="C60" s="7" t="s">
        <v>8642</v>
      </c>
      <c r="D60" s="7" t="s">
        <v>1369</v>
      </c>
      <c r="E60" s="7" t="s">
        <v>1653</v>
      </c>
      <c r="F60" s="44" t="s">
        <v>9200</v>
      </c>
      <c r="G60" s="44" t="s">
        <v>8950</v>
      </c>
      <c r="H60" s="44" t="s">
        <v>2211</v>
      </c>
      <c r="I60" s="44" t="s">
        <v>8830</v>
      </c>
      <c r="J60" s="44" t="s">
        <v>8951</v>
      </c>
      <c r="K60" s="44" t="s">
        <v>2890</v>
      </c>
      <c r="L60" s="44" t="s">
        <v>3179</v>
      </c>
      <c r="M60" s="44" t="s">
        <v>4233</v>
      </c>
      <c r="N60" s="44" t="s">
        <v>3714</v>
      </c>
      <c r="O60" s="44" t="s">
        <v>3984</v>
      </c>
      <c r="P60" s="44" t="s">
        <v>4296</v>
      </c>
      <c r="Q60" s="44" t="s">
        <v>4572</v>
      </c>
      <c r="R60" s="44" t="s">
        <v>4833</v>
      </c>
      <c r="S60" s="44" t="s">
        <v>5066</v>
      </c>
      <c r="T60" s="44" t="s">
        <v>5314</v>
      </c>
      <c r="U60" s="44" t="s">
        <v>8952</v>
      </c>
      <c r="V60" s="44" t="s">
        <v>1653</v>
      </c>
      <c r="W60" s="44" t="s">
        <v>5806</v>
      </c>
      <c r="X60" s="44" t="s">
        <v>6064</v>
      </c>
      <c r="Y60" s="44" t="s">
        <v>6343</v>
      </c>
      <c r="Z60" s="44" t="s">
        <v>6638</v>
      </c>
      <c r="AA60" s="44" t="s">
        <v>8493</v>
      </c>
      <c r="AB60" s="53" t="s">
        <v>7166</v>
      </c>
      <c r="AC60" s="44" t="s">
        <v>7459</v>
      </c>
      <c r="AD60" s="44" t="s">
        <v>7984</v>
      </c>
      <c r="AE60" s="44" t="s">
        <v>8085</v>
      </c>
    </row>
    <row r="61" spans="1:31" ht="57" x14ac:dyDescent="0.45">
      <c r="A61" s="39" t="s">
        <v>484</v>
      </c>
      <c r="B61" s="7" t="s">
        <v>987</v>
      </c>
      <c r="C61" s="7" t="s">
        <v>1079</v>
      </c>
      <c r="D61" s="7" t="s">
        <v>1370</v>
      </c>
      <c r="E61" s="7" t="s">
        <v>1654</v>
      </c>
      <c r="F61" s="44" t="s">
        <v>9201</v>
      </c>
      <c r="G61" s="44" t="s">
        <v>8953</v>
      </c>
      <c r="H61" s="44" t="s">
        <v>2212</v>
      </c>
      <c r="I61" s="44" t="s">
        <v>8831</v>
      </c>
      <c r="J61" s="44" t="s">
        <v>2602</v>
      </c>
      <c r="K61" s="44" t="s">
        <v>2891</v>
      </c>
      <c r="L61" s="44" t="s">
        <v>3180</v>
      </c>
      <c r="M61" s="44" t="s">
        <v>4234</v>
      </c>
      <c r="N61" s="44" t="s">
        <v>3715</v>
      </c>
      <c r="O61" s="44" t="s">
        <v>3985</v>
      </c>
      <c r="P61" s="44" t="s">
        <v>4297</v>
      </c>
      <c r="Q61" s="44" t="s">
        <v>4573</v>
      </c>
      <c r="R61" s="44" t="s">
        <v>4834</v>
      </c>
      <c r="S61" s="44" t="s">
        <v>5067</v>
      </c>
      <c r="T61" s="44" t="s">
        <v>5315</v>
      </c>
      <c r="U61" s="44" t="s">
        <v>8365</v>
      </c>
      <c r="V61" s="44" t="s">
        <v>1654</v>
      </c>
      <c r="W61" s="44" t="s">
        <v>5807</v>
      </c>
      <c r="X61" s="44" t="s">
        <v>6065</v>
      </c>
      <c r="Y61" s="44" t="s">
        <v>6344</v>
      </c>
      <c r="Z61" s="44" t="s">
        <v>6639</v>
      </c>
      <c r="AA61" s="44" t="s">
        <v>8494</v>
      </c>
      <c r="AB61" s="53" t="s">
        <v>7167</v>
      </c>
      <c r="AC61" s="44" t="s">
        <v>7460</v>
      </c>
      <c r="AD61" s="44" t="s">
        <v>7757</v>
      </c>
      <c r="AE61" s="44" t="s">
        <v>8559</v>
      </c>
    </row>
    <row r="62" spans="1:31" ht="28.5" x14ac:dyDescent="0.45">
      <c r="A62" s="39" t="s">
        <v>485</v>
      </c>
      <c r="B62" s="7" t="s">
        <v>803</v>
      </c>
      <c r="C62" s="7" t="s">
        <v>1080</v>
      </c>
      <c r="D62" s="44" t="s">
        <v>1371</v>
      </c>
      <c r="E62" s="7" t="s">
        <v>1655</v>
      </c>
      <c r="F62" s="44" t="s">
        <v>9202</v>
      </c>
      <c r="G62" s="44" t="s">
        <v>1939</v>
      </c>
      <c r="H62" s="44" t="s">
        <v>2213</v>
      </c>
      <c r="I62" s="44" t="s">
        <v>2473</v>
      </c>
      <c r="J62" s="44" t="s">
        <v>2603</v>
      </c>
      <c r="K62" s="44" t="s">
        <v>2892</v>
      </c>
      <c r="L62" s="44" t="s">
        <v>3181</v>
      </c>
      <c r="M62" s="44" t="s">
        <v>3460</v>
      </c>
      <c r="N62" s="44" t="s">
        <v>3716</v>
      </c>
      <c r="O62" s="44" t="s">
        <v>3986</v>
      </c>
      <c r="P62" s="44" t="s">
        <v>4298</v>
      </c>
      <c r="Q62" s="44" t="s">
        <v>4574</v>
      </c>
      <c r="R62" s="44" t="s">
        <v>4835</v>
      </c>
      <c r="S62" s="44" t="s">
        <v>8954</v>
      </c>
      <c r="T62" s="44" t="s">
        <v>5316</v>
      </c>
      <c r="U62" s="44" t="s">
        <v>5610</v>
      </c>
      <c r="V62" s="44" t="s">
        <v>1655</v>
      </c>
      <c r="W62" s="44" t="s">
        <v>5808</v>
      </c>
      <c r="X62" s="44" t="s">
        <v>6066</v>
      </c>
      <c r="Y62" s="44" t="s">
        <v>6345</v>
      </c>
      <c r="Z62" s="44" t="s">
        <v>6640</v>
      </c>
      <c r="AA62" s="44" t="s">
        <v>8508</v>
      </c>
      <c r="AB62" s="53" t="s">
        <v>7168</v>
      </c>
      <c r="AC62" s="44" t="s">
        <v>7461</v>
      </c>
      <c r="AD62" s="44" t="s">
        <v>7758</v>
      </c>
      <c r="AE62" s="44" t="s">
        <v>8086</v>
      </c>
    </row>
    <row r="63" spans="1:31" ht="28.5" x14ac:dyDescent="0.45">
      <c r="A63" s="39" t="s">
        <v>486</v>
      </c>
      <c r="B63" s="7" t="s">
        <v>804</v>
      </c>
      <c r="C63" s="7" t="s">
        <v>1081</v>
      </c>
      <c r="D63" s="7" t="s">
        <v>1372</v>
      </c>
      <c r="E63" s="7" t="s">
        <v>1656</v>
      </c>
      <c r="F63" s="44" t="s">
        <v>9203</v>
      </c>
      <c r="G63" s="44" t="s">
        <v>1940</v>
      </c>
      <c r="H63" s="44" t="s">
        <v>2214</v>
      </c>
      <c r="I63" s="44" t="s">
        <v>2474</v>
      </c>
      <c r="J63" s="44" t="s">
        <v>2604</v>
      </c>
      <c r="K63" s="44" t="s">
        <v>2893</v>
      </c>
      <c r="L63" s="44" t="s">
        <v>3182</v>
      </c>
      <c r="M63" s="44" t="s">
        <v>3461</v>
      </c>
      <c r="N63" s="44" t="s">
        <v>3717</v>
      </c>
      <c r="O63" s="44" t="s">
        <v>3987</v>
      </c>
      <c r="P63" s="44" t="s">
        <v>4299</v>
      </c>
      <c r="Q63" s="44" t="s">
        <v>4575</v>
      </c>
      <c r="R63" s="44" t="s">
        <v>4836</v>
      </c>
      <c r="S63" s="44" t="s">
        <v>8955</v>
      </c>
      <c r="T63" s="44" t="s">
        <v>5317</v>
      </c>
      <c r="U63" s="44" t="s">
        <v>5611</v>
      </c>
      <c r="V63" s="44" t="s">
        <v>1656</v>
      </c>
      <c r="W63" s="44" t="s">
        <v>5809</v>
      </c>
      <c r="X63" s="44" t="s">
        <v>6067</v>
      </c>
      <c r="Y63" s="44" t="s">
        <v>6346</v>
      </c>
      <c r="Z63" s="44" t="s">
        <v>6641</v>
      </c>
      <c r="AA63" s="44" t="s">
        <v>8495</v>
      </c>
      <c r="AB63" s="53" t="s">
        <v>7169</v>
      </c>
      <c r="AC63" s="44" t="s">
        <v>7462</v>
      </c>
      <c r="AD63" s="44" t="s">
        <v>7759</v>
      </c>
      <c r="AE63" s="44" t="s">
        <v>8087</v>
      </c>
    </row>
    <row r="64" spans="1:31" x14ac:dyDescent="0.45">
      <c r="A64" s="39" t="s">
        <v>487</v>
      </c>
      <c r="B64" s="7" t="s">
        <v>805</v>
      </c>
      <c r="C64" s="7" t="s">
        <v>1082</v>
      </c>
      <c r="D64" s="7" t="s">
        <v>1373</v>
      </c>
      <c r="E64" s="7" t="s">
        <v>1657</v>
      </c>
      <c r="F64" s="44" t="s">
        <v>9204</v>
      </c>
      <c r="G64" s="44" t="s">
        <v>1941</v>
      </c>
      <c r="H64" s="44" t="s">
        <v>2215</v>
      </c>
      <c r="I64" s="44" t="s">
        <v>2475</v>
      </c>
      <c r="J64" s="44" t="s">
        <v>2605</v>
      </c>
      <c r="K64" s="44" t="s">
        <v>2894</v>
      </c>
      <c r="L64" s="44" t="s">
        <v>3183</v>
      </c>
      <c r="M64" s="44" t="s">
        <v>3462</v>
      </c>
      <c r="N64" s="44" t="s">
        <v>3718</v>
      </c>
      <c r="O64" s="44" t="s">
        <v>3988</v>
      </c>
      <c r="P64" s="44" t="s">
        <v>4300</v>
      </c>
      <c r="Q64" s="44" t="s">
        <v>4576</v>
      </c>
      <c r="R64" s="44" t="s">
        <v>4837</v>
      </c>
      <c r="S64" s="44" t="s">
        <v>5068</v>
      </c>
      <c r="T64" s="44" t="s">
        <v>5318</v>
      </c>
      <c r="U64" s="44" t="s">
        <v>5612</v>
      </c>
      <c r="V64" s="44" t="s">
        <v>1657</v>
      </c>
      <c r="W64" s="44" t="s">
        <v>8710</v>
      </c>
      <c r="X64" s="44" t="s">
        <v>6068</v>
      </c>
      <c r="Y64" s="44" t="s">
        <v>6347</v>
      </c>
      <c r="Z64" s="44" t="s">
        <v>6642</v>
      </c>
      <c r="AA64" s="44" t="s">
        <v>8516</v>
      </c>
      <c r="AB64" s="53" t="s">
        <v>7170</v>
      </c>
      <c r="AC64" s="44" t="s">
        <v>7463</v>
      </c>
      <c r="AD64" s="44" t="s">
        <v>7760</v>
      </c>
      <c r="AE64" s="44" t="s">
        <v>8088</v>
      </c>
    </row>
    <row r="65" spans="1:31" ht="57" x14ac:dyDescent="0.45">
      <c r="A65" s="39" t="s">
        <v>488</v>
      </c>
      <c r="B65" s="7" t="s">
        <v>988</v>
      </c>
      <c r="C65" s="7" t="s">
        <v>1083</v>
      </c>
      <c r="D65" s="44" t="s">
        <v>1374</v>
      </c>
      <c r="E65" s="7" t="s">
        <v>1658</v>
      </c>
      <c r="F65" s="44" t="s">
        <v>9205</v>
      </c>
      <c r="G65" s="44" t="s">
        <v>8956</v>
      </c>
      <c r="H65" s="44" t="s">
        <v>2216</v>
      </c>
      <c r="I65" s="44" t="s">
        <v>8832</v>
      </c>
      <c r="J65" s="44" t="s">
        <v>2606</v>
      </c>
      <c r="K65" s="44" t="s">
        <v>2895</v>
      </c>
      <c r="L65" s="44" t="s">
        <v>3184</v>
      </c>
      <c r="M65" s="44" t="s">
        <v>4235</v>
      </c>
      <c r="N65" s="44" t="s">
        <v>3719</v>
      </c>
      <c r="O65" s="44" t="s">
        <v>3989</v>
      </c>
      <c r="P65" s="44" t="s">
        <v>4301</v>
      </c>
      <c r="Q65" s="44" t="s">
        <v>4577</v>
      </c>
      <c r="R65" s="44" t="s">
        <v>4838</v>
      </c>
      <c r="S65" s="44" t="s">
        <v>5069</v>
      </c>
      <c r="T65" s="44" t="s">
        <v>5319</v>
      </c>
      <c r="U65" s="44" t="s">
        <v>8366</v>
      </c>
      <c r="V65" s="44" t="s">
        <v>1658</v>
      </c>
      <c r="W65" s="44" t="s">
        <v>5810</v>
      </c>
      <c r="X65" s="44" t="s">
        <v>6069</v>
      </c>
      <c r="Y65" s="44" t="s">
        <v>6348</v>
      </c>
      <c r="Z65" s="44" t="s">
        <v>6643</v>
      </c>
      <c r="AA65" s="44" t="s">
        <v>8535</v>
      </c>
      <c r="AB65" s="53" t="s">
        <v>7171</v>
      </c>
      <c r="AC65" s="44" t="s">
        <v>7464</v>
      </c>
      <c r="AD65" s="44" t="s">
        <v>7985</v>
      </c>
      <c r="AE65" s="44" t="s">
        <v>8089</v>
      </c>
    </row>
    <row r="66" spans="1:31" ht="199.5" x14ac:dyDescent="0.45">
      <c r="A66" s="39" t="s">
        <v>489</v>
      </c>
      <c r="B66" s="7" t="s">
        <v>806</v>
      </c>
      <c r="C66" s="7" t="s">
        <v>1084</v>
      </c>
      <c r="D66" s="7" t="s">
        <v>1375</v>
      </c>
      <c r="E66" s="7" t="s">
        <v>8744</v>
      </c>
      <c r="F66" s="44" t="s">
        <v>9206</v>
      </c>
      <c r="G66" s="44" t="s">
        <v>1942</v>
      </c>
      <c r="H66" s="44" t="s">
        <v>2447</v>
      </c>
      <c r="I66" s="44" t="s">
        <v>8833</v>
      </c>
      <c r="J66" s="44" t="s">
        <v>2607</v>
      </c>
      <c r="K66" s="44" t="s">
        <v>2896</v>
      </c>
      <c r="L66" s="44" t="s">
        <v>9420</v>
      </c>
      <c r="M66" s="44" t="s">
        <v>3463</v>
      </c>
      <c r="N66" s="44" t="s">
        <v>3720</v>
      </c>
      <c r="O66" s="44" t="s">
        <v>3990</v>
      </c>
      <c r="P66" s="44" t="s">
        <v>4302</v>
      </c>
      <c r="Q66" s="44" t="s">
        <v>4578</v>
      </c>
      <c r="R66" s="44" t="s">
        <v>9095</v>
      </c>
      <c r="S66" s="44" t="s">
        <v>5070</v>
      </c>
      <c r="T66" s="44" t="s">
        <v>5320</v>
      </c>
      <c r="U66" s="44" t="s">
        <v>8367</v>
      </c>
      <c r="V66" s="44" t="s">
        <v>1659</v>
      </c>
      <c r="W66" s="44" t="s">
        <v>5811</v>
      </c>
      <c r="X66" s="44" t="s">
        <v>6070</v>
      </c>
      <c r="Y66" s="44" t="s">
        <v>6349</v>
      </c>
      <c r="Z66" s="44" t="s">
        <v>6644</v>
      </c>
      <c r="AA66" s="44" t="s">
        <v>6925</v>
      </c>
      <c r="AB66" s="53" t="s">
        <v>7172</v>
      </c>
      <c r="AC66" s="44" t="s">
        <v>7465</v>
      </c>
      <c r="AD66" s="44" t="s">
        <v>7761</v>
      </c>
      <c r="AE66" s="44" t="s">
        <v>8090</v>
      </c>
    </row>
    <row r="67" spans="1:31" x14ac:dyDescent="0.45">
      <c r="A67" s="39" t="s">
        <v>490</v>
      </c>
      <c r="B67" s="7" t="s">
        <v>807</v>
      </c>
      <c r="C67" s="7" t="s">
        <v>1085</v>
      </c>
      <c r="D67" s="7" t="s">
        <v>1376</v>
      </c>
      <c r="E67" s="7" t="s">
        <v>1660</v>
      </c>
      <c r="F67" s="44" t="s">
        <v>9207</v>
      </c>
      <c r="G67" s="44" t="s">
        <v>1943</v>
      </c>
      <c r="H67" s="44" t="s">
        <v>2217</v>
      </c>
      <c r="I67" s="44" t="s">
        <v>2476</v>
      </c>
      <c r="J67" s="44" t="s">
        <v>2608</v>
      </c>
      <c r="K67" s="44" t="s">
        <v>2897</v>
      </c>
      <c r="L67" s="44" t="s">
        <v>3185</v>
      </c>
      <c r="M67" s="44" t="s">
        <v>3464</v>
      </c>
      <c r="N67" s="44" t="s">
        <v>3721</v>
      </c>
      <c r="O67" s="44" t="s">
        <v>3991</v>
      </c>
      <c r="P67" s="44" t="s">
        <v>4303</v>
      </c>
      <c r="Q67" s="44" t="s">
        <v>4579</v>
      </c>
      <c r="R67" s="44" t="s">
        <v>9096</v>
      </c>
      <c r="S67" s="44" t="s">
        <v>8957</v>
      </c>
      <c r="T67" s="44" t="s">
        <v>5321</v>
      </c>
      <c r="U67" s="44" t="s">
        <v>8368</v>
      </c>
      <c r="V67" s="44" t="s">
        <v>1660</v>
      </c>
      <c r="W67" s="44" t="s">
        <v>5812</v>
      </c>
      <c r="X67" s="44" t="s">
        <v>6071</v>
      </c>
      <c r="Y67" s="44" t="s">
        <v>6350</v>
      </c>
      <c r="Z67" s="44" t="s">
        <v>6645</v>
      </c>
      <c r="AA67" s="44" t="s">
        <v>6926</v>
      </c>
      <c r="AB67" s="53" t="s">
        <v>7173</v>
      </c>
      <c r="AC67" s="44" t="s">
        <v>7466</v>
      </c>
      <c r="AD67" s="44" t="s">
        <v>7762</v>
      </c>
      <c r="AE67" s="44" t="s">
        <v>8091</v>
      </c>
    </row>
    <row r="68" spans="1:31" ht="57" x14ac:dyDescent="0.45">
      <c r="A68" s="39" t="s">
        <v>491</v>
      </c>
      <c r="B68" s="7" t="s">
        <v>989</v>
      </c>
      <c r="C68" s="7" t="s">
        <v>8643</v>
      </c>
      <c r="D68" s="44" t="s">
        <v>1377</v>
      </c>
      <c r="E68" s="7" t="s">
        <v>1661</v>
      </c>
      <c r="F68" s="44" t="s">
        <v>9208</v>
      </c>
      <c r="G68" s="44" t="s">
        <v>1944</v>
      </c>
      <c r="H68" s="44" t="s">
        <v>2218</v>
      </c>
      <c r="I68" s="44" t="s">
        <v>8834</v>
      </c>
      <c r="J68" s="44" t="s">
        <v>2609</v>
      </c>
      <c r="K68" s="44" t="s">
        <v>2898</v>
      </c>
      <c r="L68" s="44" t="s">
        <v>3186</v>
      </c>
      <c r="M68" s="44" t="s">
        <v>4236</v>
      </c>
      <c r="N68" s="44" t="s">
        <v>3722</v>
      </c>
      <c r="O68" s="44" t="s">
        <v>3992</v>
      </c>
      <c r="P68" s="44" t="s">
        <v>4304</v>
      </c>
      <c r="Q68" s="44" t="s">
        <v>4580</v>
      </c>
      <c r="R68" s="44" t="s">
        <v>9097</v>
      </c>
      <c r="S68" s="44" t="s">
        <v>8958</v>
      </c>
      <c r="T68" s="44" t="s">
        <v>5322</v>
      </c>
      <c r="U68" s="44" t="s">
        <v>8720</v>
      </c>
      <c r="V68" s="44" t="s">
        <v>1661</v>
      </c>
      <c r="W68" s="44" t="s">
        <v>8711</v>
      </c>
      <c r="X68" s="44" t="s">
        <v>6072</v>
      </c>
      <c r="Y68" s="44" t="s">
        <v>6351</v>
      </c>
      <c r="Z68" s="44" t="s">
        <v>6646</v>
      </c>
      <c r="AA68" s="44" t="s">
        <v>6927</v>
      </c>
      <c r="AB68" s="53" t="s">
        <v>7174</v>
      </c>
      <c r="AC68" s="44" t="s">
        <v>7467</v>
      </c>
      <c r="AD68" s="44" t="s">
        <v>7986</v>
      </c>
      <c r="AE68" s="44" t="s">
        <v>8092</v>
      </c>
    </row>
    <row r="69" spans="1:31" ht="57" x14ac:dyDescent="0.45">
      <c r="A69" s="39" t="s">
        <v>492</v>
      </c>
      <c r="B69" s="7" t="s">
        <v>990</v>
      </c>
      <c r="C69" s="7" t="s">
        <v>1086</v>
      </c>
      <c r="D69" s="7" t="s">
        <v>1378</v>
      </c>
      <c r="E69" s="7" t="s">
        <v>1662</v>
      </c>
      <c r="F69" s="44" t="s">
        <v>9209</v>
      </c>
      <c r="G69" s="44" t="s">
        <v>1945</v>
      </c>
      <c r="H69" s="44" t="s">
        <v>2219</v>
      </c>
      <c r="I69" s="44" t="s">
        <v>8835</v>
      </c>
      <c r="J69" s="44" t="s">
        <v>2610</v>
      </c>
      <c r="K69" s="44" t="s">
        <v>2899</v>
      </c>
      <c r="L69" s="44" t="s">
        <v>3187</v>
      </c>
      <c r="M69" s="44" t="s">
        <v>4237</v>
      </c>
      <c r="N69" s="44" t="s">
        <v>3723</v>
      </c>
      <c r="O69" s="44" t="s">
        <v>3993</v>
      </c>
      <c r="P69" s="44" t="s">
        <v>4305</v>
      </c>
      <c r="Q69" s="44" t="s">
        <v>4581</v>
      </c>
      <c r="R69" s="44" t="s">
        <v>9098</v>
      </c>
      <c r="S69" s="44" t="s">
        <v>8959</v>
      </c>
      <c r="T69" s="44" t="s">
        <v>5323</v>
      </c>
      <c r="U69" s="44" t="s">
        <v>8721</v>
      </c>
      <c r="V69" s="44" t="s">
        <v>1662</v>
      </c>
      <c r="W69" s="44" t="s">
        <v>5813</v>
      </c>
      <c r="X69" s="44" t="s">
        <v>6073</v>
      </c>
      <c r="Y69" s="44" t="s">
        <v>6352</v>
      </c>
      <c r="Z69" s="44" t="s">
        <v>6647</v>
      </c>
      <c r="AA69" s="44" t="s">
        <v>8536</v>
      </c>
      <c r="AB69" s="53" t="s">
        <v>7175</v>
      </c>
      <c r="AC69" s="44" t="s">
        <v>7468</v>
      </c>
      <c r="AD69" s="44" t="s">
        <v>7987</v>
      </c>
      <c r="AE69" s="44" t="s">
        <v>8093</v>
      </c>
    </row>
    <row r="70" spans="1:31" ht="42.75" x14ac:dyDescent="0.45">
      <c r="A70" s="39" t="s">
        <v>493</v>
      </c>
      <c r="B70" s="7" t="s">
        <v>991</v>
      </c>
      <c r="C70" s="7" t="s">
        <v>1087</v>
      </c>
      <c r="D70" s="7" t="s">
        <v>1379</v>
      </c>
      <c r="E70" s="7" t="s">
        <v>1663</v>
      </c>
      <c r="F70" s="44" t="s">
        <v>9210</v>
      </c>
      <c r="G70" s="44" t="s">
        <v>1946</v>
      </c>
      <c r="H70" s="44" t="s">
        <v>2220</v>
      </c>
      <c r="I70" s="44" t="s">
        <v>8836</v>
      </c>
      <c r="J70" s="44" t="s">
        <v>2611</v>
      </c>
      <c r="K70" s="44" t="s">
        <v>2900</v>
      </c>
      <c r="L70" s="44" t="s">
        <v>3188</v>
      </c>
      <c r="M70" s="44" t="s">
        <v>4238</v>
      </c>
      <c r="N70" s="44" t="s">
        <v>3724</v>
      </c>
      <c r="O70" s="44" t="s">
        <v>3994</v>
      </c>
      <c r="P70" s="44" t="s">
        <v>4306</v>
      </c>
      <c r="Q70" s="44" t="s">
        <v>4582</v>
      </c>
      <c r="R70" s="44" t="s">
        <v>9099</v>
      </c>
      <c r="S70" s="44" t="s">
        <v>8960</v>
      </c>
      <c r="T70" s="44" t="s">
        <v>5324</v>
      </c>
      <c r="U70" s="44" t="s">
        <v>8722</v>
      </c>
      <c r="V70" s="44" t="s">
        <v>1663</v>
      </c>
      <c r="W70" s="44" t="s">
        <v>5814</v>
      </c>
      <c r="X70" s="44" t="s">
        <v>6074</v>
      </c>
      <c r="Y70" s="44" t="s">
        <v>6353</v>
      </c>
      <c r="Z70" s="44" t="s">
        <v>6648</v>
      </c>
      <c r="AA70" s="44" t="s">
        <v>6928</v>
      </c>
      <c r="AB70" s="53" t="s">
        <v>7176</v>
      </c>
      <c r="AC70" s="44" t="s">
        <v>7469</v>
      </c>
      <c r="AD70" s="44" t="s">
        <v>7988</v>
      </c>
      <c r="AE70" s="44" t="s">
        <v>8094</v>
      </c>
    </row>
    <row r="71" spans="1:31" ht="28.5" x14ac:dyDescent="0.45">
      <c r="A71" s="39" t="s">
        <v>494</v>
      </c>
      <c r="B71" s="7" t="s">
        <v>808</v>
      </c>
      <c r="C71" s="7" t="s">
        <v>1088</v>
      </c>
      <c r="D71" s="44" t="s">
        <v>1380</v>
      </c>
      <c r="E71" s="7" t="s">
        <v>1664</v>
      </c>
      <c r="F71" s="44" t="s">
        <v>9211</v>
      </c>
      <c r="G71" s="44" t="s">
        <v>1947</v>
      </c>
      <c r="H71" s="44" t="s">
        <v>2221</v>
      </c>
      <c r="I71" s="44" t="s">
        <v>8837</v>
      </c>
      <c r="J71" s="44" t="s">
        <v>2612</v>
      </c>
      <c r="K71" s="44" t="s">
        <v>2901</v>
      </c>
      <c r="L71" s="44" t="s">
        <v>3189</v>
      </c>
      <c r="M71" s="44" t="s">
        <v>3465</v>
      </c>
      <c r="N71" s="44" t="s">
        <v>3725</v>
      </c>
      <c r="O71" s="44" t="s">
        <v>3995</v>
      </c>
      <c r="P71" s="44" t="s">
        <v>4307</v>
      </c>
      <c r="Q71" s="44" t="s">
        <v>4583</v>
      </c>
      <c r="R71" s="44" t="s">
        <v>9100</v>
      </c>
      <c r="S71" s="44" t="s">
        <v>5071</v>
      </c>
      <c r="T71" s="44" t="s">
        <v>5325</v>
      </c>
      <c r="U71" s="44" t="s">
        <v>8723</v>
      </c>
      <c r="V71" s="44" t="s">
        <v>1664</v>
      </c>
      <c r="W71" s="44" t="s">
        <v>5815</v>
      </c>
      <c r="X71" s="44" t="s">
        <v>6075</v>
      </c>
      <c r="Y71" s="44" t="s">
        <v>6354</v>
      </c>
      <c r="Z71" s="44" t="s">
        <v>6649</v>
      </c>
      <c r="AA71" s="44" t="s">
        <v>6929</v>
      </c>
      <c r="AB71" s="53" t="s">
        <v>7177</v>
      </c>
      <c r="AC71" s="44" t="s">
        <v>7470</v>
      </c>
      <c r="AD71" s="44" t="s">
        <v>7763</v>
      </c>
      <c r="AE71" s="44" t="s">
        <v>8095</v>
      </c>
    </row>
    <row r="72" spans="1:31" ht="71.25" x14ac:dyDescent="0.45">
      <c r="A72" s="39" t="s">
        <v>495</v>
      </c>
      <c r="B72" s="7" t="s">
        <v>809</v>
      </c>
      <c r="C72" s="7" t="s">
        <v>1089</v>
      </c>
      <c r="D72" s="7" t="s">
        <v>1381</v>
      </c>
      <c r="E72" s="7" t="s">
        <v>8745</v>
      </c>
      <c r="F72" s="44" t="s">
        <v>9212</v>
      </c>
      <c r="G72" s="44" t="s">
        <v>1948</v>
      </c>
      <c r="H72" s="44" t="s">
        <v>2222</v>
      </c>
      <c r="I72" s="44" t="s">
        <v>8838</v>
      </c>
      <c r="J72" s="44" t="s">
        <v>2613</v>
      </c>
      <c r="K72" s="44" t="s">
        <v>2902</v>
      </c>
      <c r="L72" s="44" t="s">
        <v>3190</v>
      </c>
      <c r="M72" s="44" t="s">
        <v>3466</v>
      </c>
      <c r="N72" s="44" t="s">
        <v>9059</v>
      </c>
      <c r="O72" s="44" t="s">
        <v>3996</v>
      </c>
      <c r="P72" s="44" t="s">
        <v>4308</v>
      </c>
      <c r="Q72" s="44" t="s">
        <v>4584</v>
      </c>
      <c r="R72" s="44" t="s">
        <v>9101</v>
      </c>
      <c r="S72" s="44" t="s">
        <v>5072</v>
      </c>
      <c r="T72" s="44" t="s">
        <v>5326</v>
      </c>
      <c r="U72" s="44" t="s">
        <v>8724</v>
      </c>
      <c r="V72" s="44" t="s">
        <v>1665</v>
      </c>
      <c r="W72" s="44" t="s">
        <v>5816</v>
      </c>
      <c r="X72" s="44" t="s">
        <v>6076</v>
      </c>
      <c r="Y72" s="44" t="s">
        <v>6355</v>
      </c>
      <c r="Z72" s="44" t="s">
        <v>6650</v>
      </c>
      <c r="AA72" s="44" t="s">
        <v>6930</v>
      </c>
      <c r="AB72" s="53" t="s">
        <v>7178</v>
      </c>
      <c r="AC72" s="44" t="s">
        <v>7471</v>
      </c>
      <c r="AD72" s="44" t="s">
        <v>8839</v>
      </c>
      <c r="AE72" s="44" t="s">
        <v>8096</v>
      </c>
    </row>
    <row r="73" spans="1:31" x14ac:dyDescent="0.45">
      <c r="A73" s="39" t="s">
        <v>496</v>
      </c>
      <c r="B73" s="7" t="s">
        <v>811</v>
      </c>
      <c r="C73" s="7" t="s">
        <v>1090</v>
      </c>
      <c r="D73" s="7" t="s">
        <v>1382</v>
      </c>
      <c r="E73" s="7" t="s">
        <v>1666</v>
      </c>
      <c r="F73" s="44" t="s">
        <v>9213</v>
      </c>
      <c r="G73" s="44" t="s">
        <v>1949</v>
      </c>
      <c r="H73" s="44" t="s">
        <v>2223</v>
      </c>
      <c r="I73" s="44" t="s">
        <v>2477</v>
      </c>
      <c r="J73" s="44" t="s">
        <v>2614</v>
      </c>
      <c r="K73" s="44" t="s">
        <v>2903</v>
      </c>
      <c r="L73" s="44" t="s">
        <v>3191</v>
      </c>
      <c r="M73" s="44" t="s">
        <v>3467</v>
      </c>
      <c r="N73" s="44" t="s">
        <v>3726</v>
      </c>
      <c r="O73" s="44" t="s">
        <v>3997</v>
      </c>
      <c r="P73" s="44" t="s">
        <v>4309</v>
      </c>
      <c r="Q73" s="44" t="s">
        <v>4585</v>
      </c>
      <c r="R73" s="44" t="s">
        <v>4839</v>
      </c>
      <c r="S73" s="44" t="s">
        <v>5073</v>
      </c>
      <c r="T73" s="44" t="s">
        <v>5327</v>
      </c>
      <c r="U73" s="44" t="s">
        <v>5613</v>
      </c>
      <c r="V73" s="44" t="s">
        <v>1666</v>
      </c>
      <c r="W73" s="44" t="s">
        <v>5817</v>
      </c>
      <c r="X73" s="44" t="s">
        <v>6077</v>
      </c>
      <c r="Y73" s="44" t="s">
        <v>6356</v>
      </c>
      <c r="Z73" s="44" t="s">
        <v>6651</v>
      </c>
      <c r="AA73" s="44" t="s">
        <v>6931</v>
      </c>
      <c r="AB73" s="53" t="s">
        <v>7179</v>
      </c>
      <c r="AC73" s="44" t="s">
        <v>7472</v>
      </c>
      <c r="AD73" s="44" t="s">
        <v>7764</v>
      </c>
      <c r="AE73" s="44" t="s">
        <v>8097</v>
      </c>
    </row>
    <row r="74" spans="1:31" ht="171" x14ac:dyDescent="0.45">
      <c r="A74" s="39" t="s">
        <v>497</v>
      </c>
      <c r="B74" s="7" t="s">
        <v>810</v>
      </c>
      <c r="C74" s="7" t="s">
        <v>8644</v>
      </c>
      <c r="D74" s="44" t="s">
        <v>1383</v>
      </c>
      <c r="E74" s="7" t="s">
        <v>1667</v>
      </c>
      <c r="F74" s="44" t="s">
        <v>9214</v>
      </c>
      <c r="G74" s="44" t="s">
        <v>1950</v>
      </c>
      <c r="H74" s="44" t="s">
        <v>2224</v>
      </c>
      <c r="I74" s="44" t="s">
        <v>8840</v>
      </c>
      <c r="J74" s="44" t="s">
        <v>2615</v>
      </c>
      <c r="K74" s="44" t="s">
        <v>2904</v>
      </c>
      <c r="L74" s="44" t="s">
        <v>9421</v>
      </c>
      <c r="M74" s="44" t="s">
        <v>3468</v>
      </c>
      <c r="N74" s="44" t="s">
        <v>3727</v>
      </c>
      <c r="O74" s="44" t="s">
        <v>3998</v>
      </c>
      <c r="P74" s="44" t="s">
        <v>4310</v>
      </c>
      <c r="Q74" s="44" t="s">
        <v>4586</v>
      </c>
      <c r="R74" s="44" t="s">
        <v>4840</v>
      </c>
      <c r="S74" s="44" t="s">
        <v>5074</v>
      </c>
      <c r="T74" s="44" t="s">
        <v>5328</v>
      </c>
      <c r="U74" s="44" t="s">
        <v>5614</v>
      </c>
      <c r="V74" s="44" t="s">
        <v>1667</v>
      </c>
      <c r="W74" s="44" t="s">
        <v>5818</v>
      </c>
      <c r="X74" s="44" t="s">
        <v>6078</v>
      </c>
      <c r="Y74" s="44" t="s">
        <v>6357</v>
      </c>
      <c r="Z74" s="44" t="s">
        <v>6652</v>
      </c>
      <c r="AA74" s="44" t="s">
        <v>6932</v>
      </c>
      <c r="AB74" s="53" t="s">
        <v>7180</v>
      </c>
      <c r="AC74" s="44" t="s">
        <v>7473</v>
      </c>
      <c r="AD74" s="44" t="s">
        <v>8841</v>
      </c>
      <c r="AE74" s="44" t="s">
        <v>8098</v>
      </c>
    </row>
    <row r="75" spans="1:31" ht="142.5" x14ac:dyDescent="0.45">
      <c r="A75" s="39" t="s">
        <v>498</v>
      </c>
      <c r="B75" s="7" t="s">
        <v>812</v>
      </c>
      <c r="C75" s="7" t="s">
        <v>1091</v>
      </c>
      <c r="D75" s="7" t="s">
        <v>1384</v>
      </c>
      <c r="E75" s="7" t="s">
        <v>8746</v>
      </c>
      <c r="F75" s="44" t="s">
        <v>9215</v>
      </c>
      <c r="G75" s="44" t="s">
        <v>1951</v>
      </c>
      <c r="H75" s="44" t="s">
        <v>2225</v>
      </c>
      <c r="I75" s="44" t="s">
        <v>8842</v>
      </c>
      <c r="J75" s="44" t="s">
        <v>2616</v>
      </c>
      <c r="K75" s="44" t="s">
        <v>2905</v>
      </c>
      <c r="L75" s="44" t="s">
        <v>9422</v>
      </c>
      <c r="M75" s="44" t="s">
        <v>3469</v>
      </c>
      <c r="N75" s="44" t="s">
        <v>9060</v>
      </c>
      <c r="O75" s="44" t="s">
        <v>3999</v>
      </c>
      <c r="P75" s="44" t="s">
        <v>4311</v>
      </c>
      <c r="Q75" s="44" t="s">
        <v>4587</v>
      </c>
      <c r="R75" s="44" t="s">
        <v>4841</v>
      </c>
      <c r="S75" s="44" t="s">
        <v>5075</v>
      </c>
      <c r="T75" s="44" t="s">
        <v>5329</v>
      </c>
      <c r="U75" s="44" t="s">
        <v>5615</v>
      </c>
      <c r="V75" s="44" t="s">
        <v>1668</v>
      </c>
      <c r="W75" s="44" t="s">
        <v>5819</v>
      </c>
      <c r="X75" s="44" t="s">
        <v>6079</v>
      </c>
      <c r="Y75" s="44" t="s">
        <v>6358</v>
      </c>
      <c r="Z75" s="44" t="s">
        <v>6653</v>
      </c>
      <c r="AA75" s="44" t="s">
        <v>6933</v>
      </c>
      <c r="AB75" s="53" t="s">
        <v>7181</v>
      </c>
      <c r="AC75" s="44" t="s">
        <v>7474</v>
      </c>
      <c r="AD75" s="44" t="s">
        <v>7765</v>
      </c>
      <c r="AE75" s="44" t="s">
        <v>8099</v>
      </c>
    </row>
    <row r="76" spans="1:31" ht="42.75" x14ac:dyDescent="0.45">
      <c r="A76" s="39" t="s">
        <v>499</v>
      </c>
      <c r="B76" s="7" t="s">
        <v>813</v>
      </c>
      <c r="C76" s="7" t="s">
        <v>1092</v>
      </c>
      <c r="D76" s="7" t="s">
        <v>1385</v>
      </c>
      <c r="E76" s="7" t="s">
        <v>1669</v>
      </c>
      <c r="F76" s="44" t="s">
        <v>9216</v>
      </c>
      <c r="G76" s="44" t="s">
        <v>1952</v>
      </c>
      <c r="H76" s="44" t="s">
        <v>2226</v>
      </c>
      <c r="I76" s="44" t="s">
        <v>8843</v>
      </c>
      <c r="J76" s="44" t="s">
        <v>2617</v>
      </c>
      <c r="K76" s="44" t="s">
        <v>2906</v>
      </c>
      <c r="L76" s="44" t="s">
        <v>3192</v>
      </c>
      <c r="M76" s="44" t="s">
        <v>3470</v>
      </c>
      <c r="N76" s="44" t="s">
        <v>3728</v>
      </c>
      <c r="O76" s="44" t="s">
        <v>4000</v>
      </c>
      <c r="P76" s="44" t="s">
        <v>4312</v>
      </c>
      <c r="Q76" s="44" t="s">
        <v>4588</v>
      </c>
      <c r="R76" s="44" t="s">
        <v>9102</v>
      </c>
      <c r="S76" s="44" t="s">
        <v>5076</v>
      </c>
      <c r="T76" s="44" t="s">
        <v>5330</v>
      </c>
      <c r="U76" s="44" t="s">
        <v>8725</v>
      </c>
      <c r="V76" s="44" t="s">
        <v>1669</v>
      </c>
      <c r="W76" s="44" t="s">
        <v>5820</v>
      </c>
      <c r="X76" s="44" t="s">
        <v>6080</v>
      </c>
      <c r="Y76" s="44" t="s">
        <v>6359</v>
      </c>
      <c r="Z76" s="44" t="s">
        <v>6654</v>
      </c>
      <c r="AA76" s="44" t="s">
        <v>6934</v>
      </c>
      <c r="AB76" s="53" t="s">
        <v>7182</v>
      </c>
      <c r="AC76" s="44" t="s">
        <v>7475</v>
      </c>
      <c r="AD76" s="44" t="s">
        <v>7766</v>
      </c>
      <c r="AE76" s="44" t="s">
        <v>8100</v>
      </c>
    </row>
    <row r="77" spans="1:31" ht="42.75" x14ac:dyDescent="0.45">
      <c r="A77" s="39" t="s">
        <v>500</v>
      </c>
      <c r="B77" s="7" t="s">
        <v>1011</v>
      </c>
      <c r="C77" s="7" t="s">
        <v>1093</v>
      </c>
      <c r="D77" s="7" t="s">
        <v>1386</v>
      </c>
      <c r="E77" s="7" t="s">
        <v>1670</v>
      </c>
      <c r="F77" s="44" t="s">
        <v>9217</v>
      </c>
      <c r="G77" s="44" t="s">
        <v>1953</v>
      </c>
      <c r="H77" s="44" t="s">
        <v>2227</v>
      </c>
      <c r="I77" s="44" t="s">
        <v>8844</v>
      </c>
      <c r="J77" s="44" t="s">
        <v>2618</v>
      </c>
      <c r="K77" s="44" t="s">
        <v>2907</v>
      </c>
      <c r="L77" s="44" t="s">
        <v>3193</v>
      </c>
      <c r="M77" s="44" t="s">
        <v>3471</v>
      </c>
      <c r="N77" s="44" t="s">
        <v>3729</v>
      </c>
      <c r="O77" s="44" t="s">
        <v>4001</v>
      </c>
      <c r="P77" s="44" t="s">
        <v>4313</v>
      </c>
      <c r="Q77" s="44" t="s">
        <v>4589</v>
      </c>
      <c r="R77" s="44" t="s">
        <v>9103</v>
      </c>
      <c r="S77" s="44" t="s">
        <v>5077</v>
      </c>
      <c r="T77" s="44" t="s">
        <v>5331</v>
      </c>
      <c r="U77" s="44" t="s">
        <v>8726</v>
      </c>
      <c r="V77" s="44" t="s">
        <v>1670</v>
      </c>
      <c r="W77" s="44" t="s">
        <v>5821</v>
      </c>
      <c r="X77" s="44" t="s">
        <v>6081</v>
      </c>
      <c r="Y77" s="44" t="s">
        <v>6360</v>
      </c>
      <c r="Z77" s="44" t="s">
        <v>6655</v>
      </c>
      <c r="AA77" s="44" t="s">
        <v>6935</v>
      </c>
      <c r="AB77" s="53" t="s">
        <v>7183</v>
      </c>
      <c r="AC77" s="44" t="s">
        <v>7476</v>
      </c>
      <c r="AD77" s="44" t="s">
        <v>7767</v>
      </c>
      <c r="AE77" s="44" t="s">
        <v>8101</v>
      </c>
    </row>
    <row r="78" spans="1:31" ht="57" x14ac:dyDescent="0.45">
      <c r="A78" s="39" t="s">
        <v>501</v>
      </c>
      <c r="B78" s="7" t="s">
        <v>1012</v>
      </c>
      <c r="C78" s="7" t="s">
        <v>1094</v>
      </c>
      <c r="D78" s="44" t="s">
        <v>1387</v>
      </c>
      <c r="E78" s="7" t="s">
        <v>1671</v>
      </c>
      <c r="F78" s="44" t="s">
        <v>9218</v>
      </c>
      <c r="G78" s="44" t="s">
        <v>1954</v>
      </c>
      <c r="H78" s="44" t="s">
        <v>2228</v>
      </c>
      <c r="I78" s="44" t="s">
        <v>2478</v>
      </c>
      <c r="J78" s="44" t="s">
        <v>2619</v>
      </c>
      <c r="K78" s="44" t="s">
        <v>2908</v>
      </c>
      <c r="L78" s="44" t="s">
        <v>3194</v>
      </c>
      <c r="M78" s="44" t="s">
        <v>3472</v>
      </c>
      <c r="N78" s="44" t="s">
        <v>3730</v>
      </c>
      <c r="O78" s="44" t="s">
        <v>4002</v>
      </c>
      <c r="P78" s="44" t="s">
        <v>4314</v>
      </c>
      <c r="Q78" s="44" t="s">
        <v>9159</v>
      </c>
      <c r="R78" s="44" t="s">
        <v>9104</v>
      </c>
      <c r="S78" s="44" t="s">
        <v>8961</v>
      </c>
      <c r="T78" s="44" t="s">
        <v>5332</v>
      </c>
      <c r="U78" s="44" t="s">
        <v>8369</v>
      </c>
      <c r="V78" s="44" t="s">
        <v>1671</v>
      </c>
      <c r="W78" s="44" t="s">
        <v>5822</v>
      </c>
      <c r="X78" s="44" t="s">
        <v>6082</v>
      </c>
      <c r="Y78" s="44" t="s">
        <v>6361</v>
      </c>
      <c r="Z78" s="44" t="s">
        <v>6656</v>
      </c>
      <c r="AA78" s="44" t="s">
        <v>6936</v>
      </c>
      <c r="AB78" s="53" t="s">
        <v>7184</v>
      </c>
      <c r="AC78" s="44" t="s">
        <v>7477</v>
      </c>
      <c r="AD78" s="44" t="s">
        <v>7768</v>
      </c>
      <c r="AE78" s="44" t="s">
        <v>8102</v>
      </c>
    </row>
    <row r="79" spans="1:31" ht="57" x14ac:dyDescent="0.45">
      <c r="A79" s="39" t="s">
        <v>502</v>
      </c>
      <c r="B79" s="7" t="s">
        <v>815</v>
      </c>
      <c r="C79" s="7" t="s">
        <v>1095</v>
      </c>
      <c r="D79" s="7" t="s">
        <v>1388</v>
      </c>
      <c r="E79" s="7" t="s">
        <v>1672</v>
      </c>
      <c r="F79" s="44" t="s">
        <v>9219</v>
      </c>
      <c r="G79" s="44" t="s">
        <v>1955</v>
      </c>
      <c r="H79" s="44" t="s">
        <v>2229</v>
      </c>
      <c r="I79" s="44" t="s">
        <v>8845</v>
      </c>
      <c r="J79" s="44" t="s">
        <v>2620</v>
      </c>
      <c r="K79" s="44" t="s">
        <v>2909</v>
      </c>
      <c r="L79" s="44" t="s">
        <v>3195</v>
      </c>
      <c r="M79" s="44" t="s">
        <v>3473</v>
      </c>
      <c r="N79" s="44" t="s">
        <v>3731</v>
      </c>
      <c r="O79" s="44" t="s">
        <v>4003</v>
      </c>
      <c r="P79" s="44" t="s">
        <v>4315</v>
      </c>
      <c r="Q79" s="44" t="s">
        <v>4590</v>
      </c>
      <c r="R79" s="44" t="s">
        <v>9105</v>
      </c>
      <c r="S79" s="44" t="s">
        <v>5078</v>
      </c>
      <c r="T79" s="44" t="s">
        <v>5333</v>
      </c>
      <c r="U79" s="44" t="s">
        <v>8370</v>
      </c>
      <c r="V79" s="44" t="s">
        <v>1672</v>
      </c>
      <c r="W79" s="44" t="s">
        <v>5823</v>
      </c>
      <c r="X79" s="44" t="s">
        <v>6083</v>
      </c>
      <c r="Y79" s="44" t="s">
        <v>6362</v>
      </c>
      <c r="Z79" s="44" t="s">
        <v>6657</v>
      </c>
      <c r="AA79" s="44" t="s">
        <v>6937</v>
      </c>
      <c r="AB79" s="53" t="s">
        <v>7185</v>
      </c>
      <c r="AC79" s="44" t="s">
        <v>7478</v>
      </c>
      <c r="AD79" s="44" t="s">
        <v>7769</v>
      </c>
      <c r="AE79" s="44" t="s">
        <v>8103</v>
      </c>
    </row>
    <row r="80" spans="1:31" ht="42.75" x14ac:dyDescent="0.45">
      <c r="A80" s="39" t="s">
        <v>503</v>
      </c>
      <c r="B80" s="7" t="s">
        <v>814</v>
      </c>
      <c r="C80" s="7" t="s">
        <v>1096</v>
      </c>
      <c r="D80" s="7" t="s">
        <v>1389</v>
      </c>
      <c r="E80" s="7" t="s">
        <v>1673</v>
      </c>
      <c r="F80" s="44" t="s">
        <v>9220</v>
      </c>
      <c r="G80" s="44" t="s">
        <v>1956</v>
      </c>
      <c r="H80" s="44" t="s">
        <v>2230</v>
      </c>
      <c r="I80" s="44" t="s">
        <v>2479</v>
      </c>
      <c r="J80" s="44" t="s">
        <v>2621</v>
      </c>
      <c r="K80" s="44" t="s">
        <v>2910</v>
      </c>
      <c r="L80" s="44" t="s">
        <v>3196</v>
      </c>
      <c r="M80" s="44" t="s">
        <v>3474</v>
      </c>
      <c r="N80" s="44" t="s">
        <v>9061</v>
      </c>
      <c r="O80" s="44" t="s">
        <v>4004</v>
      </c>
      <c r="P80" s="44" t="s">
        <v>4316</v>
      </c>
      <c r="Q80" s="44" t="s">
        <v>4591</v>
      </c>
      <c r="R80" s="44" t="s">
        <v>9106</v>
      </c>
      <c r="S80" s="44" t="s">
        <v>5079</v>
      </c>
      <c r="T80" s="44" t="s">
        <v>5334</v>
      </c>
      <c r="U80" s="44" t="s">
        <v>8371</v>
      </c>
      <c r="V80" s="44" t="s">
        <v>1673</v>
      </c>
      <c r="W80" s="44" t="s">
        <v>5824</v>
      </c>
      <c r="X80" s="44" t="s">
        <v>6084</v>
      </c>
      <c r="Y80" s="44" t="s">
        <v>6363</v>
      </c>
      <c r="Z80" s="44" t="s">
        <v>6658</v>
      </c>
      <c r="AA80" s="44" t="s">
        <v>6938</v>
      </c>
      <c r="AB80" s="53" t="s">
        <v>7186</v>
      </c>
      <c r="AC80" s="44" t="s">
        <v>7479</v>
      </c>
      <c r="AD80" s="44" t="s">
        <v>7770</v>
      </c>
      <c r="AE80" s="44" t="s">
        <v>8104</v>
      </c>
    </row>
    <row r="81" spans="1:31" ht="42.75" x14ac:dyDescent="0.45">
      <c r="A81" s="39" t="s">
        <v>504</v>
      </c>
      <c r="B81" s="7" t="s">
        <v>1035</v>
      </c>
      <c r="C81" s="7" t="s">
        <v>1097</v>
      </c>
      <c r="D81" s="44" t="s">
        <v>1390</v>
      </c>
      <c r="E81" s="7" t="s">
        <v>1674</v>
      </c>
      <c r="F81" s="44" t="s">
        <v>9221</v>
      </c>
      <c r="G81" s="44" t="s">
        <v>1957</v>
      </c>
      <c r="H81" s="44" t="s">
        <v>2231</v>
      </c>
      <c r="I81" s="44" t="s">
        <v>8846</v>
      </c>
      <c r="J81" s="44" t="s">
        <v>2622</v>
      </c>
      <c r="K81" s="44" t="s">
        <v>2911</v>
      </c>
      <c r="L81" s="44" t="s">
        <v>3197</v>
      </c>
      <c r="M81" s="44" t="s">
        <v>3475</v>
      </c>
      <c r="N81" s="44" t="s">
        <v>3732</v>
      </c>
      <c r="O81" s="44" t="s">
        <v>4005</v>
      </c>
      <c r="P81" s="44" t="s">
        <v>4317</v>
      </c>
      <c r="Q81" s="44" t="s">
        <v>4592</v>
      </c>
      <c r="R81" s="44" t="s">
        <v>4842</v>
      </c>
      <c r="S81" s="44" t="s">
        <v>8962</v>
      </c>
      <c r="T81" s="44" t="s">
        <v>5335</v>
      </c>
      <c r="U81" s="44" t="s">
        <v>8372</v>
      </c>
      <c r="V81" s="44" t="s">
        <v>1674</v>
      </c>
      <c r="W81" s="44" t="s">
        <v>5825</v>
      </c>
      <c r="X81" s="44" t="s">
        <v>6085</v>
      </c>
      <c r="Y81" s="44" t="s">
        <v>6364</v>
      </c>
      <c r="Z81" s="44" t="s">
        <v>6659</v>
      </c>
      <c r="AA81" s="44" t="s">
        <v>6939</v>
      </c>
      <c r="AB81" s="53" t="s">
        <v>7187</v>
      </c>
      <c r="AC81" s="44" t="s">
        <v>7480</v>
      </c>
      <c r="AD81" s="44" t="s">
        <v>7771</v>
      </c>
      <c r="AE81" s="44" t="s">
        <v>8105</v>
      </c>
    </row>
    <row r="82" spans="1:31" ht="42.75" x14ac:dyDescent="0.45">
      <c r="A82" s="39" t="s">
        <v>505</v>
      </c>
      <c r="B82" s="7" t="s">
        <v>1036</v>
      </c>
      <c r="C82" s="7" t="s">
        <v>1098</v>
      </c>
      <c r="D82" s="44" t="s">
        <v>1391</v>
      </c>
      <c r="E82" s="7" t="s">
        <v>1675</v>
      </c>
      <c r="F82" s="44" t="s">
        <v>9222</v>
      </c>
      <c r="G82" s="44" t="s">
        <v>1958</v>
      </c>
      <c r="H82" s="44" t="s">
        <v>2232</v>
      </c>
      <c r="I82" s="44" t="s">
        <v>2480</v>
      </c>
      <c r="J82" s="44" t="s">
        <v>2623</v>
      </c>
      <c r="K82" s="44" t="s">
        <v>2912</v>
      </c>
      <c r="L82" s="44" t="s">
        <v>3198</v>
      </c>
      <c r="M82" s="44" t="s">
        <v>3476</v>
      </c>
      <c r="N82" s="44" t="s">
        <v>3733</v>
      </c>
      <c r="O82" s="44" t="s">
        <v>4006</v>
      </c>
      <c r="P82" s="44" t="s">
        <v>4318</v>
      </c>
      <c r="Q82" s="44" t="s">
        <v>4593</v>
      </c>
      <c r="R82" s="44" t="s">
        <v>4843</v>
      </c>
      <c r="S82" s="44" t="s">
        <v>5080</v>
      </c>
      <c r="T82" s="44" t="s">
        <v>5336</v>
      </c>
      <c r="U82" s="44" t="s">
        <v>8373</v>
      </c>
      <c r="V82" s="44" t="s">
        <v>1675</v>
      </c>
      <c r="W82" s="44" t="s">
        <v>5826</v>
      </c>
      <c r="X82" s="44" t="s">
        <v>6086</v>
      </c>
      <c r="Y82" s="44" t="s">
        <v>6365</v>
      </c>
      <c r="Z82" s="44" t="s">
        <v>6660</v>
      </c>
      <c r="AA82" s="44" t="s">
        <v>6940</v>
      </c>
      <c r="AB82" s="53" t="s">
        <v>7188</v>
      </c>
      <c r="AC82" s="44" t="s">
        <v>7481</v>
      </c>
      <c r="AD82" s="44" t="s">
        <v>7772</v>
      </c>
      <c r="AE82" s="44" t="s">
        <v>8106</v>
      </c>
    </row>
    <row r="83" spans="1:31" ht="28.5" x14ac:dyDescent="0.45">
      <c r="A83" s="39" t="s">
        <v>506</v>
      </c>
      <c r="B83" s="7" t="s">
        <v>816</v>
      </c>
      <c r="C83" s="7" t="s">
        <v>8645</v>
      </c>
      <c r="D83" s="7" t="s">
        <v>1392</v>
      </c>
      <c r="E83" s="7" t="s">
        <v>1676</v>
      </c>
      <c r="F83" s="44" t="s">
        <v>9223</v>
      </c>
      <c r="G83" s="44" t="s">
        <v>1959</v>
      </c>
      <c r="H83" s="44" t="s">
        <v>2233</v>
      </c>
      <c r="I83" s="44" t="s">
        <v>8847</v>
      </c>
      <c r="J83" s="44" t="s">
        <v>2624</v>
      </c>
      <c r="K83" s="44" t="s">
        <v>2913</v>
      </c>
      <c r="L83" s="44" t="s">
        <v>3199</v>
      </c>
      <c r="M83" s="44" t="s">
        <v>3477</v>
      </c>
      <c r="N83" s="44" t="s">
        <v>3734</v>
      </c>
      <c r="O83" s="44" t="s">
        <v>4007</v>
      </c>
      <c r="P83" s="44" t="s">
        <v>4319</v>
      </c>
      <c r="Q83" s="44" t="s">
        <v>4594</v>
      </c>
      <c r="R83" s="44" t="s">
        <v>9107</v>
      </c>
      <c r="S83" s="44" t="s">
        <v>5081</v>
      </c>
      <c r="T83" s="44" t="s">
        <v>5337</v>
      </c>
      <c r="U83" s="44" t="s">
        <v>8727</v>
      </c>
      <c r="V83" s="44" t="s">
        <v>1676</v>
      </c>
      <c r="W83" s="44" t="s">
        <v>5827</v>
      </c>
      <c r="X83" s="44" t="s">
        <v>6087</v>
      </c>
      <c r="Y83" s="44" t="s">
        <v>6366</v>
      </c>
      <c r="Z83" s="44" t="s">
        <v>6661</v>
      </c>
      <c r="AA83" s="44" t="s">
        <v>6941</v>
      </c>
      <c r="AB83" s="53" t="s">
        <v>7189</v>
      </c>
      <c r="AC83" s="44" t="s">
        <v>7482</v>
      </c>
      <c r="AD83" s="44" t="s">
        <v>8310</v>
      </c>
      <c r="AE83" s="44" t="s">
        <v>8107</v>
      </c>
    </row>
    <row r="84" spans="1:31" ht="57" x14ac:dyDescent="0.45">
      <c r="A84" s="39" t="s">
        <v>507</v>
      </c>
      <c r="B84" s="7" t="s">
        <v>817</v>
      </c>
      <c r="C84" s="7" t="s">
        <v>1099</v>
      </c>
      <c r="D84" s="7" t="s">
        <v>1393</v>
      </c>
      <c r="E84" s="7" t="s">
        <v>1677</v>
      </c>
      <c r="F84" s="44" t="s">
        <v>9224</v>
      </c>
      <c r="G84" s="44" t="s">
        <v>1960</v>
      </c>
      <c r="H84" s="44" t="s">
        <v>2234</v>
      </c>
      <c r="I84" s="44" t="s">
        <v>8848</v>
      </c>
      <c r="J84" s="44" t="s">
        <v>2625</v>
      </c>
      <c r="K84" s="44" t="s">
        <v>2914</v>
      </c>
      <c r="L84" s="44" t="s">
        <v>3200</v>
      </c>
      <c r="M84" s="44" t="s">
        <v>3478</v>
      </c>
      <c r="N84" s="44" t="s">
        <v>3735</v>
      </c>
      <c r="O84" s="44" t="s">
        <v>4008</v>
      </c>
      <c r="P84" s="44" t="s">
        <v>4320</v>
      </c>
      <c r="Q84" s="44" t="s">
        <v>4595</v>
      </c>
      <c r="R84" s="44" t="s">
        <v>9108</v>
      </c>
      <c r="S84" s="44" t="s">
        <v>5082</v>
      </c>
      <c r="T84" s="44" t="s">
        <v>5338</v>
      </c>
      <c r="U84" s="44" t="s">
        <v>8374</v>
      </c>
      <c r="V84" s="44" t="s">
        <v>1677</v>
      </c>
      <c r="W84" s="44" t="s">
        <v>5828</v>
      </c>
      <c r="X84" s="44" t="s">
        <v>6088</v>
      </c>
      <c r="Y84" s="44" t="s">
        <v>6367</v>
      </c>
      <c r="Z84" s="44" t="s">
        <v>6662</v>
      </c>
      <c r="AA84" s="44" t="s">
        <v>6942</v>
      </c>
      <c r="AB84" s="53" t="s">
        <v>7190</v>
      </c>
      <c r="AC84" s="44" t="s">
        <v>7483</v>
      </c>
      <c r="AD84" s="44" t="s">
        <v>7773</v>
      </c>
      <c r="AE84" s="44" t="s">
        <v>8108</v>
      </c>
    </row>
    <row r="85" spans="1:31" ht="42.75" x14ac:dyDescent="0.45">
      <c r="A85" s="39" t="s">
        <v>508</v>
      </c>
      <c r="B85" s="7" t="s">
        <v>1037</v>
      </c>
      <c r="C85" s="7" t="s">
        <v>1100</v>
      </c>
      <c r="D85" s="44" t="s">
        <v>1394</v>
      </c>
      <c r="E85" s="7" t="s">
        <v>1678</v>
      </c>
      <c r="F85" s="44" t="s">
        <v>9225</v>
      </c>
      <c r="G85" s="44" t="s">
        <v>1961</v>
      </c>
      <c r="H85" s="44" t="s">
        <v>2235</v>
      </c>
      <c r="I85" s="44" t="s">
        <v>8849</v>
      </c>
      <c r="J85" s="44" t="s">
        <v>2626</v>
      </c>
      <c r="K85" s="44" t="s">
        <v>2915</v>
      </c>
      <c r="L85" s="44" t="s">
        <v>3201</v>
      </c>
      <c r="M85" s="44" t="s">
        <v>3479</v>
      </c>
      <c r="N85" s="44" t="s">
        <v>3736</v>
      </c>
      <c r="O85" s="44" t="s">
        <v>4009</v>
      </c>
      <c r="P85" s="44" t="s">
        <v>4321</v>
      </c>
      <c r="Q85" s="44" t="s">
        <v>4596</v>
      </c>
      <c r="R85" s="44" t="s">
        <v>4844</v>
      </c>
      <c r="S85" s="44" t="s">
        <v>5083</v>
      </c>
      <c r="T85" s="44" t="s">
        <v>5339</v>
      </c>
      <c r="U85" s="44" t="s">
        <v>8375</v>
      </c>
      <c r="V85" s="44" t="s">
        <v>1678</v>
      </c>
      <c r="W85" s="44" t="s">
        <v>5829</v>
      </c>
      <c r="X85" s="44" t="s">
        <v>6089</v>
      </c>
      <c r="Y85" s="44" t="s">
        <v>6368</v>
      </c>
      <c r="Z85" s="44" t="s">
        <v>6663</v>
      </c>
      <c r="AA85" s="44" t="s">
        <v>6943</v>
      </c>
      <c r="AB85" s="53" t="s">
        <v>7191</v>
      </c>
      <c r="AC85" s="44" t="s">
        <v>7484</v>
      </c>
      <c r="AD85" s="44" t="s">
        <v>7774</v>
      </c>
      <c r="AE85" s="44" t="s">
        <v>8109</v>
      </c>
    </row>
    <row r="86" spans="1:31" ht="28.5" x14ac:dyDescent="0.45">
      <c r="A86" s="39" t="s">
        <v>509</v>
      </c>
      <c r="B86" s="7" t="s">
        <v>818</v>
      </c>
      <c r="C86" s="7" t="s">
        <v>1101</v>
      </c>
      <c r="D86" s="7" t="s">
        <v>1395</v>
      </c>
      <c r="E86" s="7" t="s">
        <v>1679</v>
      </c>
      <c r="F86" s="44" t="s">
        <v>9226</v>
      </c>
      <c r="G86" s="44" t="s">
        <v>1962</v>
      </c>
      <c r="H86" s="44" t="s">
        <v>2236</v>
      </c>
      <c r="I86" s="44" t="s">
        <v>2481</v>
      </c>
      <c r="J86" s="44" t="s">
        <v>2627</v>
      </c>
      <c r="K86" s="44" t="s">
        <v>2916</v>
      </c>
      <c r="L86" s="44" t="s">
        <v>3202</v>
      </c>
      <c r="M86" s="44" t="s">
        <v>3480</v>
      </c>
      <c r="N86" s="44" t="s">
        <v>3737</v>
      </c>
      <c r="O86" s="44" t="s">
        <v>4010</v>
      </c>
      <c r="P86" s="44" t="s">
        <v>4322</v>
      </c>
      <c r="Q86" s="44" t="s">
        <v>4597</v>
      </c>
      <c r="R86" s="44" t="s">
        <v>8362</v>
      </c>
      <c r="S86" s="44" t="s">
        <v>5084</v>
      </c>
      <c r="T86" s="44" t="s">
        <v>5340</v>
      </c>
      <c r="U86" s="44" t="s">
        <v>8376</v>
      </c>
      <c r="V86" s="44" t="s">
        <v>1679</v>
      </c>
      <c r="W86" s="44" t="s">
        <v>5830</v>
      </c>
      <c r="X86" s="44" t="s">
        <v>6090</v>
      </c>
      <c r="Y86" s="44" t="s">
        <v>6369</v>
      </c>
      <c r="Z86" s="44" t="s">
        <v>6664</v>
      </c>
      <c r="AA86" s="44" t="s">
        <v>6944</v>
      </c>
      <c r="AB86" s="53" t="s">
        <v>7192</v>
      </c>
      <c r="AC86" s="44" t="s">
        <v>7485</v>
      </c>
      <c r="AD86" s="44" t="s">
        <v>7775</v>
      </c>
      <c r="AE86" s="44" t="s">
        <v>8110</v>
      </c>
    </row>
    <row r="87" spans="1:31" ht="42.75" x14ac:dyDescent="0.45">
      <c r="A87" s="39" t="s">
        <v>510</v>
      </c>
      <c r="B87" s="7" t="s">
        <v>992</v>
      </c>
      <c r="C87" s="7" t="s">
        <v>1102</v>
      </c>
      <c r="D87" s="7" t="s">
        <v>8615</v>
      </c>
      <c r="E87" s="7" t="s">
        <v>8747</v>
      </c>
      <c r="F87" s="44" t="s">
        <v>9227</v>
      </c>
      <c r="G87" s="44" t="s">
        <v>8963</v>
      </c>
      <c r="H87" s="44" t="s">
        <v>2237</v>
      </c>
      <c r="I87" s="44" t="s">
        <v>8850</v>
      </c>
      <c r="J87" s="44" t="s">
        <v>2628</v>
      </c>
      <c r="K87" s="44" t="s">
        <v>2917</v>
      </c>
      <c r="L87" s="44" t="s">
        <v>3203</v>
      </c>
      <c r="M87" s="44" t="s">
        <v>4239</v>
      </c>
      <c r="N87" s="44" t="s">
        <v>3738</v>
      </c>
      <c r="O87" s="44" t="s">
        <v>4011</v>
      </c>
      <c r="P87" s="44" t="s">
        <v>4323</v>
      </c>
      <c r="Q87" s="44" t="s">
        <v>4598</v>
      </c>
      <c r="R87" s="44" t="s">
        <v>4845</v>
      </c>
      <c r="S87" s="44" t="s">
        <v>8964</v>
      </c>
      <c r="T87" s="44" t="s">
        <v>5341</v>
      </c>
      <c r="U87" s="44" t="s">
        <v>8965</v>
      </c>
      <c r="V87" s="44" t="s">
        <v>1680</v>
      </c>
      <c r="W87" s="44" t="s">
        <v>5831</v>
      </c>
      <c r="X87" s="44" t="s">
        <v>6091</v>
      </c>
      <c r="Y87" s="44" t="s">
        <v>6370</v>
      </c>
      <c r="Z87" s="44" t="s">
        <v>6665</v>
      </c>
      <c r="AA87" s="44" t="s">
        <v>6945</v>
      </c>
      <c r="AB87" s="53" t="s">
        <v>7193</v>
      </c>
      <c r="AC87" s="44" t="s">
        <v>7486</v>
      </c>
      <c r="AD87" s="44" t="s">
        <v>7989</v>
      </c>
      <c r="AE87" s="44" t="s">
        <v>8313</v>
      </c>
    </row>
    <row r="88" spans="1:31" ht="42.75" x14ac:dyDescent="0.45">
      <c r="A88" s="39" t="s">
        <v>511</v>
      </c>
      <c r="B88" s="7" t="s">
        <v>993</v>
      </c>
      <c r="C88" s="7" t="s">
        <v>1103</v>
      </c>
      <c r="D88" s="44" t="s">
        <v>8616</v>
      </c>
      <c r="E88" s="7" t="s">
        <v>8748</v>
      </c>
      <c r="F88" s="44" t="s">
        <v>9228</v>
      </c>
      <c r="G88" s="44" t="s">
        <v>8966</v>
      </c>
      <c r="H88" s="44" t="s">
        <v>2238</v>
      </c>
      <c r="I88" s="44" t="s">
        <v>8851</v>
      </c>
      <c r="J88" s="44" t="s">
        <v>2629</v>
      </c>
      <c r="K88" s="44" t="s">
        <v>2918</v>
      </c>
      <c r="L88" s="44" t="s">
        <v>3204</v>
      </c>
      <c r="M88" s="44" t="s">
        <v>4240</v>
      </c>
      <c r="N88" s="44" t="s">
        <v>3739</v>
      </c>
      <c r="O88" s="44" t="s">
        <v>4012</v>
      </c>
      <c r="P88" s="44" t="s">
        <v>4324</v>
      </c>
      <c r="Q88" s="44" t="s">
        <v>4599</v>
      </c>
      <c r="R88" s="44" t="s">
        <v>4846</v>
      </c>
      <c r="S88" s="44" t="s">
        <v>8967</v>
      </c>
      <c r="T88" s="44" t="s">
        <v>5342</v>
      </c>
      <c r="U88" s="44" t="s">
        <v>8968</v>
      </c>
      <c r="V88" s="44" t="s">
        <v>1681</v>
      </c>
      <c r="W88" s="44" t="s">
        <v>5832</v>
      </c>
      <c r="X88" s="44" t="s">
        <v>6092</v>
      </c>
      <c r="Y88" s="44" t="s">
        <v>6371</v>
      </c>
      <c r="Z88" s="44" t="s">
        <v>6666</v>
      </c>
      <c r="AA88" s="44" t="s">
        <v>6946</v>
      </c>
      <c r="AB88" s="53" t="s">
        <v>7194</v>
      </c>
      <c r="AC88" s="44" t="s">
        <v>7487</v>
      </c>
      <c r="AD88" s="44" t="s">
        <v>7990</v>
      </c>
      <c r="AE88" s="44" t="s">
        <v>8562</v>
      </c>
    </row>
    <row r="89" spans="1:31" ht="42.75" x14ac:dyDescent="0.45">
      <c r="A89" s="39" t="s">
        <v>512</v>
      </c>
      <c r="B89" s="7" t="s">
        <v>994</v>
      </c>
      <c r="C89" s="7" t="s">
        <v>8646</v>
      </c>
      <c r="D89" s="7" t="s">
        <v>8617</v>
      </c>
      <c r="E89" s="7" t="s">
        <v>8749</v>
      </c>
      <c r="F89" s="44" t="s">
        <v>9229</v>
      </c>
      <c r="G89" s="44" t="s">
        <v>8969</v>
      </c>
      <c r="H89" s="44" t="s">
        <v>2239</v>
      </c>
      <c r="I89" s="44" t="s">
        <v>8852</v>
      </c>
      <c r="J89" s="44" t="s">
        <v>2630</v>
      </c>
      <c r="K89" s="44" t="s">
        <v>2919</v>
      </c>
      <c r="L89" s="44" t="s">
        <v>3205</v>
      </c>
      <c r="M89" s="44" t="s">
        <v>4241</v>
      </c>
      <c r="N89" s="44" t="s">
        <v>9062</v>
      </c>
      <c r="O89" s="44" t="s">
        <v>4013</v>
      </c>
      <c r="P89" s="44" t="s">
        <v>4325</v>
      </c>
      <c r="Q89" s="44" t="s">
        <v>4600</v>
      </c>
      <c r="R89" s="44" t="s">
        <v>4847</v>
      </c>
      <c r="S89" s="44" t="s">
        <v>8970</v>
      </c>
      <c r="T89" s="44" t="s">
        <v>5343</v>
      </c>
      <c r="U89" s="44" t="s">
        <v>8971</v>
      </c>
      <c r="V89" s="44" t="s">
        <v>1682</v>
      </c>
      <c r="W89" s="44" t="s">
        <v>5833</v>
      </c>
      <c r="X89" s="44" t="s">
        <v>6093</v>
      </c>
      <c r="Y89" s="44" t="s">
        <v>6372</v>
      </c>
      <c r="Z89" s="44" t="s">
        <v>6667</v>
      </c>
      <c r="AA89" s="44" t="s">
        <v>6947</v>
      </c>
      <c r="AB89" s="53" t="s">
        <v>7195</v>
      </c>
      <c r="AC89" s="44" t="s">
        <v>7488</v>
      </c>
      <c r="AD89" s="44" t="s">
        <v>7991</v>
      </c>
      <c r="AE89" s="44" t="s">
        <v>8111</v>
      </c>
    </row>
    <row r="90" spans="1:31" ht="57" x14ac:dyDescent="0.45">
      <c r="A90" s="39" t="s">
        <v>513</v>
      </c>
      <c r="B90" s="7" t="s">
        <v>995</v>
      </c>
      <c r="C90" s="7" t="s">
        <v>8647</v>
      </c>
      <c r="D90" s="7" t="s">
        <v>1396</v>
      </c>
      <c r="E90" s="7" t="s">
        <v>1683</v>
      </c>
      <c r="F90" s="44" t="s">
        <v>9230</v>
      </c>
      <c r="G90" s="44" t="s">
        <v>8972</v>
      </c>
      <c r="H90" s="44" t="s">
        <v>2240</v>
      </c>
      <c r="I90" s="44" t="s">
        <v>8853</v>
      </c>
      <c r="J90" s="44" t="s">
        <v>2631</v>
      </c>
      <c r="K90" s="44" t="s">
        <v>2920</v>
      </c>
      <c r="L90" s="44" t="s">
        <v>3206</v>
      </c>
      <c r="M90" s="44" t="s">
        <v>4242</v>
      </c>
      <c r="N90" s="44" t="s">
        <v>3740</v>
      </c>
      <c r="O90" s="44" t="s">
        <v>4014</v>
      </c>
      <c r="P90" s="44" t="s">
        <v>4326</v>
      </c>
      <c r="Q90" s="44" t="s">
        <v>4601</v>
      </c>
      <c r="R90" s="44" t="s">
        <v>4848</v>
      </c>
      <c r="S90" s="44" t="s">
        <v>8973</v>
      </c>
      <c r="T90" s="44" t="s">
        <v>5344</v>
      </c>
      <c r="U90" s="44" t="s">
        <v>8974</v>
      </c>
      <c r="V90" s="44" t="s">
        <v>1683</v>
      </c>
      <c r="W90" s="44" t="s">
        <v>5834</v>
      </c>
      <c r="X90" s="44" t="s">
        <v>6094</v>
      </c>
      <c r="Y90" s="44" t="s">
        <v>6373</v>
      </c>
      <c r="Z90" s="44" t="s">
        <v>6668</v>
      </c>
      <c r="AA90" s="44" t="s">
        <v>8309</v>
      </c>
      <c r="AB90" s="53" t="s">
        <v>7196</v>
      </c>
      <c r="AC90" s="44" t="s">
        <v>7489</v>
      </c>
      <c r="AD90" s="44" t="s">
        <v>7992</v>
      </c>
      <c r="AE90" s="44" t="s">
        <v>8112</v>
      </c>
    </row>
    <row r="91" spans="1:31" ht="42.75" x14ac:dyDescent="0.45">
      <c r="A91" s="39" t="s">
        <v>514</v>
      </c>
      <c r="B91" s="7" t="s">
        <v>1024</v>
      </c>
      <c r="C91" s="7" t="s">
        <v>1104</v>
      </c>
      <c r="D91" s="44" t="s">
        <v>1397</v>
      </c>
      <c r="E91" s="7" t="s">
        <v>1684</v>
      </c>
      <c r="F91" s="44" t="s">
        <v>9231</v>
      </c>
      <c r="G91" s="44" t="s">
        <v>8975</v>
      </c>
      <c r="H91" s="44" t="s">
        <v>2241</v>
      </c>
      <c r="I91" s="44" t="s">
        <v>8854</v>
      </c>
      <c r="J91" s="44" t="s">
        <v>2632</v>
      </c>
      <c r="K91" s="44" t="s">
        <v>2921</v>
      </c>
      <c r="L91" s="44" t="s">
        <v>3207</v>
      </c>
      <c r="M91" s="44" t="s">
        <v>4243</v>
      </c>
      <c r="N91" s="44" t="s">
        <v>3741</v>
      </c>
      <c r="O91" s="44" t="s">
        <v>4015</v>
      </c>
      <c r="P91" s="44" t="s">
        <v>4327</v>
      </c>
      <c r="Q91" s="44" t="s">
        <v>4602</v>
      </c>
      <c r="R91" s="44" t="s">
        <v>4849</v>
      </c>
      <c r="S91" s="44" t="s">
        <v>8976</v>
      </c>
      <c r="T91" s="44" t="s">
        <v>5345</v>
      </c>
      <c r="U91" s="44" t="s">
        <v>8728</v>
      </c>
      <c r="V91" s="44" t="s">
        <v>1684</v>
      </c>
      <c r="W91" s="44" t="s">
        <v>5835</v>
      </c>
      <c r="X91" s="44" t="s">
        <v>6095</v>
      </c>
      <c r="Y91" s="44" t="s">
        <v>6374</v>
      </c>
      <c r="Z91" s="44" t="s">
        <v>6669</v>
      </c>
      <c r="AA91" s="44" t="s">
        <v>8308</v>
      </c>
      <c r="AB91" s="53" t="s">
        <v>7197</v>
      </c>
      <c r="AC91" s="44" t="s">
        <v>7490</v>
      </c>
      <c r="AD91" s="44" t="s">
        <v>7993</v>
      </c>
      <c r="AE91" s="44" t="s">
        <v>8113</v>
      </c>
    </row>
    <row r="92" spans="1:31" ht="42.75" x14ac:dyDescent="0.45">
      <c r="A92" s="39" t="s">
        <v>515</v>
      </c>
      <c r="B92" s="7" t="s">
        <v>996</v>
      </c>
      <c r="C92" s="7" t="s">
        <v>8648</v>
      </c>
      <c r="D92" s="7" t="s">
        <v>1398</v>
      </c>
      <c r="E92" s="7" t="s">
        <v>1685</v>
      </c>
      <c r="F92" s="44" t="s">
        <v>9232</v>
      </c>
      <c r="G92" s="44" t="s">
        <v>8977</v>
      </c>
      <c r="H92" s="44" t="s">
        <v>2242</v>
      </c>
      <c r="I92" s="44" t="s">
        <v>8855</v>
      </c>
      <c r="J92" s="44" t="s">
        <v>2633</v>
      </c>
      <c r="K92" s="44" t="s">
        <v>2922</v>
      </c>
      <c r="L92" s="44" t="s">
        <v>3208</v>
      </c>
      <c r="M92" s="44" t="s">
        <v>4244</v>
      </c>
      <c r="N92" s="44" t="s">
        <v>3742</v>
      </c>
      <c r="O92" s="44" t="s">
        <v>4016</v>
      </c>
      <c r="P92" s="44" t="s">
        <v>4328</v>
      </c>
      <c r="Q92" s="44" t="s">
        <v>4603</v>
      </c>
      <c r="R92" s="44" t="s">
        <v>4850</v>
      </c>
      <c r="S92" s="44" t="s">
        <v>8978</v>
      </c>
      <c r="T92" s="44" t="s">
        <v>5346</v>
      </c>
      <c r="U92" s="44" t="s">
        <v>8979</v>
      </c>
      <c r="V92" s="44" t="s">
        <v>1685</v>
      </c>
      <c r="W92" s="44" t="s">
        <v>5836</v>
      </c>
      <c r="X92" s="44" t="s">
        <v>6096</v>
      </c>
      <c r="Y92" s="44" t="s">
        <v>6375</v>
      </c>
      <c r="Z92" s="44" t="s">
        <v>6670</v>
      </c>
      <c r="AA92" s="44" t="s">
        <v>8307</v>
      </c>
      <c r="AB92" s="53" t="s">
        <v>7198</v>
      </c>
      <c r="AC92" s="44" t="s">
        <v>7491</v>
      </c>
      <c r="AD92" s="44" t="s">
        <v>7994</v>
      </c>
      <c r="AE92" s="44" t="s">
        <v>8114</v>
      </c>
    </row>
    <row r="93" spans="1:31" ht="42.75" x14ac:dyDescent="0.45">
      <c r="A93" s="39" t="s">
        <v>516</v>
      </c>
      <c r="B93" s="7" t="s">
        <v>997</v>
      </c>
      <c r="C93" s="7" t="s">
        <v>8649</v>
      </c>
      <c r="D93" s="7" t="s">
        <v>1399</v>
      </c>
      <c r="E93" s="7" t="s">
        <v>1686</v>
      </c>
      <c r="F93" s="44" t="s">
        <v>9233</v>
      </c>
      <c r="G93" s="44" t="s">
        <v>8980</v>
      </c>
      <c r="H93" s="44" t="s">
        <v>2243</v>
      </c>
      <c r="I93" s="44" t="s">
        <v>8856</v>
      </c>
      <c r="J93" s="44" t="s">
        <v>2634</v>
      </c>
      <c r="K93" s="44" t="s">
        <v>2923</v>
      </c>
      <c r="L93" s="44" t="s">
        <v>3209</v>
      </c>
      <c r="M93" s="44" t="s">
        <v>4245</v>
      </c>
      <c r="N93" s="44" t="s">
        <v>9063</v>
      </c>
      <c r="O93" s="44" t="s">
        <v>4017</v>
      </c>
      <c r="P93" s="44" t="s">
        <v>4329</v>
      </c>
      <c r="Q93" s="44" t="s">
        <v>4604</v>
      </c>
      <c r="R93" s="44" t="s">
        <v>4851</v>
      </c>
      <c r="S93" s="44" t="s">
        <v>8981</v>
      </c>
      <c r="T93" s="44" t="s">
        <v>9454</v>
      </c>
      <c r="U93" s="44" t="s">
        <v>8729</v>
      </c>
      <c r="V93" s="44" t="s">
        <v>1686</v>
      </c>
      <c r="W93" s="44" t="s">
        <v>5837</v>
      </c>
      <c r="X93" s="44" t="s">
        <v>6097</v>
      </c>
      <c r="Y93" s="44" t="s">
        <v>6376</v>
      </c>
      <c r="Z93" s="44" t="s">
        <v>6671</v>
      </c>
      <c r="AA93" s="44" t="s">
        <v>8306</v>
      </c>
      <c r="AB93" s="53" t="s">
        <v>7199</v>
      </c>
      <c r="AC93" s="44" t="s">
        <v>7492</v>
      </c>
      <c r="AD93" s="44" t="s">
        <v>7995</v>
      </c>
      <c r="AE93" s="44" t="s">
        <v>8561</v>
      </c>
    </row>
    <row r="94" spans="1:31" ht="42.75" x14ac:dyDescent="0.45">
      <c r="A94" s="39" t="s">
        <v>517</v>
      </c>
      <c r="B94" s="7" t="s">
        <v>998</v>
      </c>
      <c r="C94" s="7" t="s">
        <v>1105</v>
      </c>
      <c r="D94" s="44" t="s">
        <v>1400</v>
      </c>
      <c r="E94" s="7" t="s">
        <v>1687</v>
      </c>
      <c r="F94" s="44" t="s">
        <v>9234</v>
      </c>
      <c r="G94" s="44" t="s">
        <v>8982</v>
      </c>
      <c r="H94" s="44" t="s">
        <v>2244</v>
      </c>
      <c r="I94" s="44" t="s">
        <v>8857</v>
      </c>
      <c r="J94" s="44" t="s">
        <v>2635</v>
      </c>
      <c r="K94" s="44" t="s">
        <v>2924</v>
      </c>
      <c r="L94" s="44" t="s">
        <v>3210</v>
      </c>
      <c r="M94" s="44" t="s">
        <v>4246</v>
      </c>
      <c r="N94" s="44" t="s">
        <v>3743</v>
      </c>
      <c r="O94" s="44" t="s">
        <v>4018</v>
      </c>
      <c r="P94" s="44" t="s">
        <v>4330</v>
      </c>
      <c r="Q94" s="44" t="s">
        <v>4605</v>
      </c>
      <c r="R94" s="44" t="s">
        <v>4852</v>
      </c>
      <c r="S94" s="44" t="s">
        <v>8983</v>
      </c>
      <c r="T94" s="44" t="s">
        <v>5348</v>
      </c>
      <c r="U94" s="44" t="s">
        <v>8730</v>
      </c>
      <c r="V94" s="44" t="s">
        <v>1687</v>
      </c>
      <c r="W94" s="44" t="s">
        <v>5838</v>
      </c>
      <c r="X94" s="44" t="s">
        <v>6098</v>
      </c>
      <c r="Y94" s="44" t="s">
        <v>6377</v>
      </c>
      <c r="Z94" s="44" t="s">
        <v>6672</v>
      </c>
      <c r="AA94" s="44" t="s">
        <v>8305</v>
      </c>
      <c r="AB94" s="53" t="s">
        <v>7200</v>
      </c>
      <c r="AC94" s="44" t="s">
        <v>7493</v>
      </c>
      <c r="AD94" s="44" t="s">
        <v>7996</v>
      </c>
      <c r="AE94" s="44" t="s">
        <v>8115</v>
      </c>
    </row>
    <row r="95" spans="1:31" ht="42.75" x14ac:dyDescent="0.45">
      <c r="A95" s="39" t="s">
        <v>518</v>
      </c>
      <c r="B95" s="7" t="s">
        <v>999</v>
      </c>
      <c r="C95" s="7" t="s">
        <v>8650</v>
      </c>
      <c r="D95" s="7" t="s">
        <v>1401</v>
      </c>
      <c r="E95" s="7" t="s">
        <v>1688</v>
      </c>
      <c r="F95" s="44" t="s">
        <v>9235</v>
      </c>
      <c r="G95" s="44" t="s">
        <v>8984</v>
      </c>
      <c r="H95" s="44" t="s">
        <v>2245</v>
      </c>
      <c r="I95" s="44" t="s">
        <v>8858</v>
      </c>
      <c r="J95" s="44" t="s">
        <v>2636</v>
      </c>
      <c r="K95" s="44" t="s">
        <v>2925</v>
      </c>
      <c r="L95" s="44" t="s">
        <v>3211</v>
      </c>
      <c r="M95" s="44" t="s">
        <v>4247</v>
      </c>
      <c r="N95" s="44" t="s">
        <v>9064</v>
      </c>
      <c r="O95" s="44" t="s">
        <v>4019</v>
      </c>
      <c r="P95" s="44" t="s">
        <v>4331</v>
      </c>
      <c r="Q95" s="44" t="s">
        <v>4606</v>
      </c>
      <c r="R95" s="44" t="s">
        <v>4853</v>
      </c>
      <c r="S95" s="44" t="s">
        <v>8985</v>
      </c>
      <c r="T95" s="44" t="s">
        <v>5347</v>
      </c>
      <c r="U95" s="44" t="s">
        <v>8731</v>
      </c>
      <c r="V95" s="44" t="s">
        <v>1688</v>
      </c>
      <c r="W95" s="44" t="s">
        <v>5839</v>
      </c>
      <c r="X95" s="44" t="s">
        <v>6099</v>
      </c>
      <c r="Y95" s="44" t="s">
        <v>6378</v>
      </c>
      <c r="Z95" s="44" t="s">
        <v>6673</v>
      </c>
      <c r="AA95" s="44" t="s">
        <v>8447</v>
      </c>
      <c r="AB95" s="53" t="s">
        <v>7201</v>
      </c>
      <c r="AC95" s="44" t="s">
        <v>7494</v>
      </c>
      <c r="AD95" s="44" t="s">
        <v>7997</v>
      </c>
      <c r="AE95" s="44" t="s">
        <v>8116</v>
      </c>
    </row>
    <row r="96" spans="1:31" ht="85.5" x14ac:dyDescent="0.45">
      <c r="A96" s="39" t="s">
        <v>519</v>
      </c>
      <c r="B96" s="7" t="s">
        <v>819</v>
      </c>
      <c r="C96" s="7" t="s">
        <v>1106</v>
      </c>
      <c r="D96" s="7" t="s">
        <v>1402</v>
      </c>
      <c r="E96" s="7" t="s">
        <v>8750</v>
      </c>
      <c r="F96" s="44" t="s">
        <v>9236</v>
      </c>
      <c r="G96" s="44" t="s">
        <v>1963</v>
      </c>
      <c r="H96" s="44" t="s">
        <v>2448</v>
      </c>
      <c r="I96" s="44" t="s">
        <v>2482</v>
      </c>
      <c r="J96" s="44" t="s">
        <v>2637</v>
      </c>
      <c r="K96" s="44" t="s">
        <v>2926</v>
      </c>
      <c r="L96" s="44" t="s">
        <v>3212</v>
      </c>
      <c r="M96" s="44" t="s">
        <v>3481</v>
      </c>
      <c r="N96" s="44" t="s">
        <v>3744</v>
      </c>
      <c r="O96" s="44" t="s">
        <v>4020</v>
      </c>
      <c r="P96" s="44" t="s">
        <v>4332</v>
      </c>
      <c r="Q96" s="44" t="s">
        <v>4607</v>
      </c>
      <c r="R96" s="44" t="s">
        <v>4854</v>
      </c>
      <c r="S96" s="44" t="s">
        <v>5085</v>
      </c>
      <c r="T96" s="44" t="s">
        <v>5349</v>
      </c>
      <c r="U96" s="44" t="s">
        <v>8377</v>
      </c>
      <c r="V96" s="44" t="s">
        <v>1689</v>
      </c>
      <c r="W96" s="44" t="s">
        <v>5840</v>
      </c>
      <c r="X96" s="44" t="s">
        <v>8547</v>
      </c>
      <c r="Y96" s="44" t="s">
        <v>6379</v>
      </c>
      <c r="Z96" s="44" t="s">
        <v>6674</v>
      </c>
      <c r="AA96" s="44" t="s">
        <v>6948</v>
      </c>
      <c r="AB96" s="53" t="s">
        <v>7202</v>
      </c>
      <c r="AC96" s="44" t="s">
        <v>7495</v>
      </c>
      <c r="AD96" s="44" t="s">
        <v>8574</v>
      </c>
      <c r="AE96" s="44" t="s">
        <v>8117</v>
      </c>
    </row>
    <row r="97" spans="1:31" x14ac:dyDescent="0.45">
      <c r="A97" s="39" t="s">
        <v>520</v>
      </c>
      <c r="B97" s="7" t="s">
        <v>820</v>
      </c>
      <c r="C97" s="7" t="s">
        <v>1107</v>
      </c>
      <c r="D97" s="44" t="s">
        <v>1403</v>
      </c>
      <c r="E97" s="7" t="s">
        <v>1690</v>
      </c>
      <c r="F97" s="44" t="s">
        <v>9237</v>
      </c>
      <c r="G97" s="44" t="s">
        <v>1964</v>
      </c>
      <c r="H97" s="44" t="s">
        <v>2246</v>
      </c>
      <c r="I97" s="44" t="s">
        <v>8859</v>
      </c>
      <c r="J97" s="44" t="s">
        <v>2638</v>
      </c>
      <c r="K97" s="44" t="s">
        <v>2927</v>
      </c>
      <c r="L97" s="44" t="s">
        <v>3213</v>
      </c>
      <c r="M97" s="44" t="s">
        <v>3482</v>
      </c>
      <c r="N97" s="44" t="s">
        <v>3745</v>
      </c>
      <c r="O97" s="44" t="s">
        <v>4021</v>
      </c>
      <c r="P97" s="44" t="s">
        <v>4333</v>
      </c>
      <c r="Q97" s="44" t="s">
        <v>4608</v>
      </c>
      <c r="R97" s="44" t="s">
        <v>4855</v>
      </c>
      <c r="S97" s="44" t="s">
        <v>5086</v>
      </c>
      <c r="T97" s="44" t="s">
        <v>5350</v>
      </c>
      <c r="U97" s="44" t="s">
        <v>5616</v>
      </c>
      <c r="V97" s="44" t="s">
        <v>1690</v>
      </c>
      <c r="W97" s="44" t="s">
        <v>5841</v>
      </c>
      <c r="X97" s="44" t="s">
        <v>6100</v>
      </c>
      <c r="Y97" s="44" t="s">
        <v>6380</v>
      </c>
      <c r="Z97" s="44" t="s">
        <v>6675</v>
      </c>
      <c r="AA97" s="44" t="s">
        <v>6949</v>
      </c>
      <c r="AB97" s="53" t="s">
        <v>7203</v>
      </c>
      <c r="AC97" s="44" t="s">
        <v>7496</v>
      </c>
      <c r="AD97" s="44" t="s">
        <v>7777</v>
      </c>
      <c r="AE97" s="44" t="s">
        <v>8118</v>
      </c>
    </row>
    <row r="98" spans="1:31" ht="171" x14ac:dyDescent="0.45">
      <c r="A98" s="39" t="s">
        <v>521</v>
      </c>
      <c r="B98" s="7" t="s">
        <v>821</v>
      </c>
      <c r="C98" s="7" t="s">
        <v>8651</v>
      </c>
      <c r="D98" s="7" t="s">
        <v>1404</v>
      </c>
      <c r="E98" s="7" t="s">
        <v>1691</v>
      </c>
      <c r="F98" s="44" t="s">
        <v>9238</v>
      </c>
      <c r="G98" s="44" t="s">
        <v>1965</v>
      </c>
      <c r="H98" s="44" t="s">
        <v>2247</v>
      </c>
      <c r="I98" s="44" t="s">
        <v>8860</v>
      </c>
      <c r="J98" s="44" t="s">
        <v>2639</v>
      </c>
      <c r="K98" s="44" t="s">
        <v>2928</v>
      </c>
      <c r="L98" s="44" t="s">
        <v>3214</v>
      </c>
      <c r="M98" s="44" t="s">
        <v>3483</v>
      </c>
      <c r="N98" s="44" t="s">
        <v>9065</v>
      </c>
      <c r="O98" s="44" t="s">
        <v>4022</v>
      </c>
      <c r="P98" s="44" t="s">
        <v>4334</v>
      </c>
      <c r="Q98" s="44" t="s">
        <v>4609</v>
      </c>
      <c r="R98" s="44" t="s">
        <v>4856</v>
      </c>
      <c r="S98" s="44" t="s">
        <v>5087</v>
      </c>
      <c r="T98" s="44" t="s">
        <v>5351</v>
      </c>
      <c r="U98" s="44" t="s">
        <v>5617</v>
      </c>
      <c r="V98" s="44" t="s">
        <v>1691</v>
      </c>
      <c r="W98" s="44" t="s">
        <v>5842</v>
      </c>
      <c r="X98" s="44" t="s">
        <v>6101</v>
      </c>
      <c r="Y98" s="44" t="s">
        <v>6381</v>
      </c>
      <c r="Z98" s="44" t="s">
        <v>6676</v>
      </c>
      <c r="AA98" s="44" t="s">
        <v>6950</v>
      </c>
      <c r="AB98" s="53" t="s">
        <v>7204</v>
      </c>
      <c r="AC98" s="44" t="s">
        <v>7497</v>
      </c>
      <c r="AD98" s="44" t="s">
        <v>7778</v>
      </c>
      <c r="AE98" s="44" t="s">
        <v>8119</v>
      </c>
    </row>
    <row r="99" spans="1:31" ht="42.75" x14ac:dyDescent="0.45">
      <c r="A99" s="39" t="s">
        <v>522</v>
      </c>
      <c r="B99" s="7" t="s">
        <v>822</v>
      </c>
      <c r="C99" s="7" t="s">
        <v>1108</v>
      </c>
      <c r="D99" s="7" t="s">
        <v>1405</v>
      </c>
      <c r="E99" s="7" t="s">
        <v>1692</v>
      </c>
      <c r="F99" s="44" t="s">
        <v>9239</v>
      </c>
      <c r="G99" s="44" t="s">
        <v>1966</v>
      </c>
      <c r="H99" s="44" t="s">
        <v>2248</v>
      </c>
      <c r="I99" s="44" t="s">
        <v>8861</v>
      </c>
      <c r="J99" s="44" t="s">
        <v>2640</v>
      </c>
      <c r="K99" s="44" t="s">
        <v>2929</v>
      </c>
      <c r="L99" s="44" t="s">
        <v>3215</v>
      </c>
      <c r="M99" s="44" t="s">
        <v>3484</v>
      </c>
      <c r="N99" s="44" t="s">
        <v>3746</v>
      </c>
      <c r="O99" s="44" t="s">
        <v>4023</v>
      </c>
      <c r="P99" s="44" t="s">
        <v>4335</v>
      </c>
      <c r="Q99" s="44" t="s">
        <v>4610</v>
      </c>
      <c r="R99" s="44" t="s">
        <v>4857</v>
      </c>
      <c r="S99" s="44" t="s">
        <v>5088</v>
      </c>
      <c r="T99" s="44" t="s">
        <v>5352</v>
      </c>
      <c r="U99" s="44" t="s">
        <v>8378</v>
      </c>
      <c r="V99" s="44" t="s">
        <v>1692</v>
      </c>
      <c r="W99" s="44" t="s">
        <v>5843</v>
      </c>
      <c r="X99" s="44" t="s">
        <v>6102</v>
      </c>
      <c r="Y99" s="44" t="s">
        <v>6382</v>
      </c>
      <c r="Z99" s="44" t="s">
        <v>6677</v>
      </c>
      <c r="AA99" s="44" t="s">
        <v>6951</v>
      </c>
      <c r="AB99" s="53" t="s">
        <v>7205</v>
      </c>
      <c r="AC99" s="44" t="s">
        <v>7498</v>
      </c>
      <c r="AD99" s="44" t="s">
        <v>7779</v>
      </c>
      <c r="AE99" s="44" t="s">
        <v>8120</v>
      </c>
    </row>
    <row r="100" spans="1:31" x14ac:dyDescent="0.45">
      <c r="A100" s="39" t="s">
        <v>523</v>
      </c>
      <c r="B100" s="7" t="s">
        <v>823</v>
      </c>
      <c r="C100" s="7" t="s">
        <v>1109</v>
      </c>
      <c r="D100" s="44" t="s">
        <v>1406</v>
      </c>
      <c r="E100" s="7" t="s">
        <v>1693</v>
      </c>
      <c r="F100" s="44" t="s">
        <v>9240</v>
      </c>
      <c r="G100" s="44" t="s">
        <v>1967</v>
      </c>
      <c r="H100" s="44" t="s">
        <v>2249</v>
      </c>
      <c r="I100" s="44" t="s">
        <v>2483</v>
      </c>
      <c r="J100" s="44" t="s">
        <v>2641</v>
      </c>
      <c r="K100" s="44" t="s">
        <v>2930</v>
      </c>
      <c r="L100" s="44" t="s">
        <v>3216</v>
      </c>
      <c r="M100" s="44" t="s">
        <v>3485</v>
      </c>
      <c r="N100" s="44" t="s">
        <v>3747</v>
      </c>
      <c r="O100" s="44" t="s">
        <v>4024</v>
      </c>
      <c r="P100" s="44" t="s">
        <v>4336</v>
      </c>
      <c r="Q100" s="44" t="s">
        <v>4611</v>
      </c>
      <c r="R100" s="44" t="s">
        <v>4858</v>
      </c>
      <c r="S100" s="44" t="s">
        <v>5089</v>
      </c>
      <c r="T100" s="44" t="s">
        <v>5353</v>
      </c>
      <c r="U100" s="44" t="s">
        <v>5618</v>
      </c>
      <c r="V100" s="44" t="s">
        <v>1693</v>
      </c>
      <c r="W100" s="44" t="s">
        <v>5844</v>
      </c>
      <c r="X100" s="44" t="s">
        <v>1967</v>
      </c>
      <c r="Y100" s="44" t="s">
        <v>6383</v>
      </c>
      <c r="Z100" s="44" t="s">
        <v>6678</v>
      </c>
      <c r="AA100" s="44" t="s">
        <v>6952</v>
      </c>
      <c r="AB100" s="53" t="s">
        <v>7206</v>
      </c>
      <c r="AC100" s="44" t="s">
        <v>7499</v>
      </c>
      <c r="AD100" s="44" t="s">
        <v>7780</v>
      </c>
      <c r="AE100" s="44" t="s">
        <v>8121</v>
      </c>
    </row>
    <row r="101" spans="1:31" ht="42.75" x14ac:dyDescent="0.45">
      <c r="A101" s="39" t="s">
        <v>524</v>
      </c>
      <c r="B101" s="7" t="s">
        <v>824</v>
      </c>
      <c r="C101" s="7" t="s">
        <v>1110</v>
      </c>
      <c r="D101" s="7" t="s">
        <v>8618</v>
      </c>
      <c r="E101" s="7" t="s">
        <v>1694</v>
      </c>
      <c r="F101" s="44" t="s">
        <v>9241</v>
      </c>
      <c r="G101" s="44" t="s">
        <v>1968</v>
      </c>
      <c r="H101" s="44" t="s">
        <v>2250</v>
      </c>
      <c r="I101" s="44" t="s">
        <v>8862</v>
      </c>
      <c r="J101" s="44" t="s">
        <v>2642</v>
      </c>
      <c r="K101" s="44" t="s">
        <v>2931</v>
      </c>
      <c r="L101" s="44" t="s">
        <v>3217</v>
      </c>
      <c r="M101" s="44" t="s">
        <v>3486</v>
      </c>
      <c r="N101" s="44" t="s">
        <v>3748</v>
      </c>
      <c r="O101" s="44" t="s">
        <v>4025</v>
      </c>
      <c r="P101" s="44" t="s">
        <v>4337</v>
      </c>
      <c r="Q101" s="44" t="s">
        <v>4612</v>
      </c>
      <c r="R101" s="44" t="s">
        <v>4859</v>
      </c>
      <c r="S101" s="44" t="s">
        <v>5090</v>
      </c>
      <c r="T101" s="44" t="s">
        <v>5354</v>
      </c>
      <c r="U101" s="44" t="s">
        <v>8379</v>
      </c>
      <c r="V101" s="44" t="s">
        <v>1694</v>
      </c>
      <c r="W101" s="44" t="s">
        <v>5845</v>
      </c>
      <c r="X101" s="44" t="s">
        <v>6103</v>
      </c>
      <c r="Y101" s="44" t="s">
        <v>6384</v>
      </c>
      <c r="Z101" s="44" t="s">
        <v>6679</v>
      </c>
      <c r="AA101" s="44" t="s">
        <v>6953</v>
      </c>
      <c r="AB101" s="53" t="s">
        <v>7207</v>
      </c>
      <c r="AC101" s="44" t="s">
        <v>7500</v>
      </c>
      <c r="AD101" s="44" t="s">
        <v>7781</v>
      </c>
      <c r="AE101" s="44" t="s">
        <v>8122</v>
      </c>
    </row>
    <row r="102" spans="1:31" x14ac:dyDescent="0.45">
      <c r="A102" s="39" t="s">
        <v>525</v>
      </c>
      <c r="B102" s="7" t="s">
        <v>0</v>
      </c>
      <c r="C102" s="7" t="s">
        <v>1111</v>
      </c>
      <c r="D102" s="7" t="s">
        <v>1407</v>
      </c>
      <c r="E102" s="7" t="s">
        <v>1111</v>
      </c>
      <c r="F102" s="44" t="s">
        <v>9242</v>
      </c>
      <c r="G102" s="44" t="s">
        <v>1969</v>
      </c>
      <c r="H102" s="44" t="s">
        <v>2251</v>
      </c>
      <c r="I102" s="44" t="s">
        <v>2484</v>
      </c>
      <c r="J102" s="44" t="s">
        <v>2643</v>
      </c>
      <c r="K102" s="44" t="s">
        <v>2932</v>
      </c>
      <c r="L102" s="44" t="s">
        <v>3218</v>
      </c>
      <c r="M102" s="44" t="s">
        <v>3487</v>
      </c>
      <c r="N102" s="44" t="s">
        <v>3749</v>
      </c>
      <c r="O102" s="44" t="s">
        <v>4026</v>
      </c>
      <c r="P102" s="44" t="s">
        <v>3487</v>
      </c>
      <c r="Q102" s="44" t="s">
        <v>4613</v>
      </c>
      <c r="R102" s="44" t="s">
        <v>4860</v>
      </c>
      <c r="S102" s="44" t="s">
        <v>5091</v>
      </c>
      <c r="T102" s="44" t="s">
        <v>5355</v>
      </c>
      <c r="U102" s="44" t="s">
        <v>5619</v>
      </c>
      <c r="V102" s="44" t="s">
        <v>1111</v>
      </c>
      <c r="W102" s="44" t="s">
        <v>5846</v>
      </c>
      <c r="X102" s="44" t="s">
        <v>6104</v>
      </c>
      <c r="Y102" s="44" t="s">
        <v>6385</v>
      </c>
      <c r="Z102" s="44" t="s">
        <v>6680</v>
      </c>
      <c r="AA102" s="44" t="s">
        <v>1407</v>
      </c>
      <c r="AB102" s="53" t="s">
        <v>7208</v>
      </c>
      <c r="AC102" s="44" t="s">
        <v>7501</v>
      </c>
      <c r="AD102" s="44" t="s">
        <v>7776</v>
      </c>
      <c r="AE102" s="44" t="s">
        <v>8123</v>
      </c>
    </row>
    <row r="103" spans="1:31" ht="28.5" x14ac:dyDescent="0.45">
      <c r="A103" s="39" t="s">
        <v>526</v>
      </c>
      <c r="B103" s="7" t="s">
        <v>826</v>
      </c>
      <c r="C103" s="7" t="s">
        <v>1112</v>
      </c>
      <c r="D103" s="44" t="s">
        <v>1408</v>
      </c>
      <c r="E103" s="7" t="s">
        <v>1695</v>
      </c>
      <c r="F103" s="44" t="s">
        <v>9243</v>
      </c>
      <c r="G103" s="44" t="s">
        <v>1970</v>
      </c>
      <c r="H103" s="44" t="s">
        <v>2252</v>
      </c>
      <c r="I103" s="44" t="s">
        <v>2485</v>
      </c>
      <c r="J103" s="44" t="s">
        <v>2644</v>
      </c>
      <c r="K103" s="44" t="s">
        <v>2933</v>
      </c>
      <c r="L103" s="44" t="s">
        <v>3219</v>
      </c>
      <c r="M103" s="44" t="s">
        <v>3488</v>
      </c>
      <c r="N103" s="44" t="s">
        <v>3750</v>
      </c>
      <c r="O103" s="44" t="s">
        <v>4027</v>
      </c>
      <c r="P103" s="44" t="s">
        <v>4338</v>
      </c>
      <c r="Q103" s="44" t="s">
        <v>4614</v>
      </c>
      <c r="R103" s="44" t="s">
        <v>4861</v>
      </c>
      <c r="S103" s="44" t="s">
        <v>5092</v>
      </c>
      <c r="T103" s="44" t="s">
        <v>5356</v>
      </c>
      <c r="U103" s="44" t="s">
        <v>5620</v>
      </c>
      <c r="V103" s="44" t="s">
        <v>1695</v>
      </c>
      <c r="W103" s="44" t="s">
        <v>5847</v>
      </c>
      <c r="X103" s="44" t="s">
        <v>6105</v>
      </c>
      <c r="Y103" s="44" t="s">
        <v>6386</v>
      </c>
      <c r="Z103" s="44" t="s">
        <v>6681</v>
      </c>
      <c r="AA103" s="44" t="s">
        <v>6954</v>
      </c>
      <c r="AB103" s="53" t="s">
        <v>7209</v>
      </c>
      <c r="AC103" s="44" t="s">
        <v>7502</v>
      </c>
      <c r="AD103" s="44" t="s">
        <v>7782</v>
      </c>
      <c r="AE103" s="44" t="s">
        <v>8124</v>
      </c>
    </row>
    <row r="104" spans="1:31" ht="42.75" x14ac:dyDescent="0.45">
      <c r="A104" s="39" t="s">
        <v>527</v>
      </c>
      <c r="B104" s="7" t="s">
        <v>825</v>
      </c>
      <c r="C104" s="7" t="s">
        <v>8652</v>
      </c>
      <c r="D104" s="7" t="s">
        <v>8619</v>
      </c>
      <c r="E104" s="7" t="s">
        <v>1696</v>
      </c>
      <c r="F104" s="44" t="s">
        <v>9244</v>
      </c>
      <c r="G104" s="44" t="s">
        <v>1971</v>
      </c>
      <c r="H104" s="44" t="s">
        <v>2253</v>
      </c>
      <c r="I104" s="44" t="s">
        <v>8863</v>
      </c>
      <c r="J104" s="44" t="s">
        <v>2645</v>
      </c>
      <c r="K104" s="44" t="s">
        <v>2934</v>
      </c>
      <c r="L104" s="44" t="s">
        <v>3220</v>
      </c>
      <c r="M104" s="44" t="s">
        <v>3489</v>
      </c>
      <c r="N104" s="44" t="s">
        <v>3751</v>
      </c>
      <c r="O104" s="44" t="s">
        <v>4028</v>
      </c>
      <c r="P104" s="44" t="s">
        <v>4339</v>
      </c>
      <c r="Q104" s="44" t="s">
        <v>4615</v>
      </c>
      <c r="R104" s="44" t="s">
        <v>4862</v>
      </c>
      <c r="S104" s="44" t="s">
        <v>5093</v>
      </c>
      <c r="T104" s="44" t="s">
        <v>5357</v>
      </c>
      <c r="U104" s="44" t="s">
        <v>8380</v>
      </c>
      <c r="V104" s="44" t="s">
        <v>1696</v>
      </c>
      <c r="W104" s="44" t="s">
        <v>5848</v>
      </c>
      <c r="X104" s="44" t="s">
        <v>6106</v>
      </c>
      <c r="Y104" s="44" t="s">
        <v>6387</v>
      </c>
      <c r="Z104" s="44" t="s">
        <v>6682</v>
      </c>
      <c r="AA104" s="44" t="s">
        <v>6955</v>
      </c>
      <c r="AB104" s="53" t="s">
        <v>7210</v>
      </c>
      <c r="AC104" s="44" t="s">
        <v>7503</v>
      </c>
      <c r="AD104" s="44" t="s">
        <v>7783</v>
      </c>
      <c r="AE104" s="44" t="s">
        <v>8125</v>
      </c>
    </row>
    <row r="105" spans="1:31" x14ac:dyDescent="0.45">
      <c r="A105" s="39" t="s">
        <v>528</v>
      </c>
      <c r="B105" s="7" t="s">
        <v>827</v>
      </c>
      <c r="C105" s="7" t="s">
        <v>1113</v>
      </c>
      <c r="D105" s="7" t="s">
        <v>1409</v>
      </c>
      <c r="E105" s="7" t="s">
        <v>1113</v>
      </c>
      <c r="F105" s="44" t="s">
        <v>9245</v>
      </c>
      <c r="G105" s="44" t="s">
        <v>1972</v>
      </c>
      <c r="H105" s="44" t="s">
        <v>2254</v>
      </c>
      <c r="I105" s="44" t="s">
        <v>2486</v>
      </c>
      <c r="J105" s="44" t="s">
        <v>2646</v>
      </c>
      <c r="K105" s="44" t="s">
        <v>2935</v>
      </c>
      <c r="L105" s="44" t="s">
        <v>3221</v>
      </c>
      <c r="M105" s="44" t="s">
        <v>3490</v>
      </c>
      <c r="N105" s="44" t="s">
        <v>3752</v>
      </c>
      <c r="O105" s="44" t="s">
        <v>4029</v>
      </c>
      <c r="P105" s="44" t="s">
        <v>4340</v>
      </c>
      <c r="Q105" s="44" t="s">
        <v>4616</v>
      </c>
      <c r="R105" s="44" t="s">
        <v>4863</v>
      </c>
      <c r="S105" s="44" t="s">
        <v>5094</v>
      </c>
      <c r="T105" s="44" t="s">
        <v>5358</v>
      </c>
      <c r="U105" s="44" t="s">
        <v>5621</v>
      </c>
      <c r="V105" s="44" t="s">
        <v>1113</v>
      </c>
      <c r="W105" s="44" t="s">
        <v>5849</v>
      </c>
      <c r="X105" s="44" t="s">
        <v>6107</v>
      </c>
      <c r="Y105" s="44" t="s">
        <v>6388</v>
      </c>
      <c r="Z105" s="44" t="s">
        <v>6683</v>
      </c>
      <c r="AA105" s="44" t="s">
        <v>6956</v>
      </c>
      <c r="AB105" s="53" t="s">
        <v>7211</v>
      </c>
      <c r="AC105" s="44" t="s">
        <v>7504</v>
      </c>
      <c r="AD105" s="44" t="s">
        <v>7784</v>
      </c>
      <c r="AE105" s="44" t="s">
        <v>8126</v>
      </c>
    </row>
    <row r="106" spans="1:31" ht="28.5" x14ac:dyDescent="0.45">
      <c r="A106" s="39" t="s">
        <v>529</v>
      </c>
      <c r="B106" s="7" t="s">
        <v>828</v>
      </c>
      <c r="C106" s="7" t="s">
        <v>8653</v>
      </c>
      <c r="D106" s="44" t="s">
        <v>1410</v>
      </c>
      <c r="E106" s="7" t="s">
        <v>1697</v>
      </c>
      <c r="F106" s="44" t="s">
        <v>9246</v>
      </c>
      <c r="G106" s="44" t="s">
        <v>1973</v>
      </c>
      <c r="H106" s="44" t="s">
        <v>2255</v>
      </c>
      <c r="I106" s="44" t="s">
        <v>2487</v>
      </c>
      <c r="J106" s="44" t="s">
        <v>2647</v>
      </c>
      <c r="K106" s="44" t="s">
        <v>2936</v>
      </c>
      <c r="L106" s="44" t="s">
        <v>3222</v>
      </c>
      <c r="M106" s="44" t="s">
        <v>3491</v>
      </c>
      <c r="N106" s="44" t="s">
        <v>3753</v>
      </c>
      <c r="O106" s="44" t="s">
        <v>4030</v>
      </c>
      <c r="P106" s="44" t="s">
        <v>4341</v>
      </c>
      <c r="Q106" s="44" t="s">
        <v>4617</v>
      </c>
      <c r="R106" s="44" t="s">
        <v>4864</v>
      </c>
      <c r="S106" s="44" t="s">
        <v>5095</v>
      </c>
      <c r="T106" s="44" t="s">
        <v>5359</v>
      </c>
      <c r="U106" s="44" t="s">
        <v>8381</v>
      </c>
      <c r="V106" s="44" t="s">
        <v>1697</v>
      </c>
      <c r="W106" s="44" t="s">
        <v>5850</v>
      </c>
      <c r="X106" s="44" t="s">
        <v>6108</v>
      </c>
      <c r="Y106" s="44" t="s">
        <v>6389</v>
      </c>
      <c r="Z106" s="44" t="s">
        <v>6684</v>
      </c>
      <c r="AA106" s="44" t="s">
        <v>6957</v>
      </c>
      <c r="AB106" s="53" t="s">
        <v>7212</v>
      </c>
      <c r="AC106" s="44" t="s">
        <v>7505</v>
      </c>
      <c r="AD106" s="44" t="s">
        <v>7785</v>
      </c>
      <c r="AE106" s="44" t="s">
        <v>8127</v>
      </c>
    </row>
    <row r="107" spans="1:31" ht="28.5" x14ac:dyDescent="0.45">
      <c r="A107" s="39" t="s">
        <v>530</v>
      </c>
      <c r="B107" s="7" t="s">
        <v>1013</v>
      </c>
      <c r="C107" s="7" t="s">
        <v>1114</v>
      </c>
      <c r="D107" s="7" t="s">
        <v>8620</v>
      </c>
      <c r="E107" s="7" t="s">
        <v>1698</v>
      </c>
      <c r="F107" s="44" t="s">
        <v>9247</v>
      </c>
      <c r="G107" s="44" t="s">
        <v>1974</v>
      </c>
      <c r="H107" s="44" t="s">
        <v>2256</v>
      </c>
      <c r="I107" s="44" t="s">
        <v>8864</v>
      </c>
      <c r="J107" s="44" t="s">
        <v>2648</v>
      </c>
      <c r="K107" s="44" t="s">
        <v>2937</v>
      </c>
      <c r="L107" s="44" t="s">
        <v>3223</v>
      </c>
      <c r="M107" s="44" t="s">
        <v>3492</v>
      </c>
      <c r="N107" s="44" t="s">
        <v>3754</v>
      </c>
      <c r="O107" s="44" t="s">
        <v>4031</v>
      </c>
      <c r="P107" s="44" t="s">
        <v>4342</v>
      </c>
      <c r="Q107" s="44" t="s">
        <v>4618</v>
      </c>
      <c r="R107" s="44" t="s">
        <v>4865</v>
      </c>
      <c r="S107" s="44" t="s">
        <v>5096</v>
      </c>
      <c r="T107" s="44" t="s">
        <v>5360</v>
      </c>
      <c r="U107" s="44" t="s">
        <v>5622</v>
      </c>
      <c r="V107" s="44" t="s">
        <v>1698</v>
      </c>
      <c r="W107" s="44" t="s">
        <v>5851</v>
      </c>
      <c r="X107" s="44" t="s">
        <v>6109</v>
      </c>
      <c r="Y107" s="44" t="s">
        <v>6390</v>
      </c>
      <c r="Z107" s="44" t="s">
        <v>6685</v>
      </c>
      <c r="AA107" s="44" t="s">
        <v>6958</v>
      </c>
      <c r="AB107" s="53" t="s">
        <v>7213</v>
      </c>
      <c r="AC107" s="44" t="s">
        <v>7506</v>
      </c>
      <c r="AD107" s="44" t="s">
        <v>8865</v>
      </c>
      <c r="AE107" s="44" t="s">
        <v>8128</v>
      </c>
    </row>
    <row r="108" spans="1:31" ht="42.75" x14ac:dyDescent="0.45">
      <c r="A108" s="39" t="s">
        <v>531</v>
      </c>
      <c r="B108" s="7" t="s">
        <v>1014</v>
      </c>
      <c r="C108" s="7" t="s">
        <v>1115</v>
      </c>
      <c r="D108" s="7" t="s">
        <v>8621</v>
      </c>
      <c r="E108" s="7" t="s">
        <v>1699</v>
      </c>
      <c r="F108" s="44" t="s">
        <v>9248</v>
      </c>
      <c r="G108" s="44" t="s">
        <v>1975</v>
      </c>
      <c r="H108" s="44" t="s">
        <v>2257</v>
      </c>
      <c r="I108" s="44" t="s">
        <v>8866</v>
      </c>
      <c r="J108" s="44" t="s">
        <v>2649</v>
      </c>
      <c r="K108" s="44" t="s">
        <v>2938</v>
      </c>
      <c r="L108" s="44" t="s">
        <v>3224</v>
      </c>
      <c r="M108" s="44" t="s">
        <v>3493</v>
      </c>
      <c r="N108" s="44" t="s">
        <v>3755</v>
      </c>
      <c r="O108" s="44" t="s">
        <v>4032</v>
      </c>
      <c r="P108" s="44" t="s">
        <v>4343</v>
      </c>
      <c r="Q108" s="44" t="s">
        <v>4619</v>
      </c>
      <c r="R108" s="44" t="s">
        <v>4866</v>
      </c>
      <c r="S108" s="44" t="s">
        <v>5097</v>
      </c>
      <c r="T108" s="44" t="s">
        <v>5361</v>
      </c>
      <c r="U108" s="44" t="s">
        <v>5623</v>
      </c>
      <c r="V108" s="44" t="s">
        <v>1699</v>
      </c>
      <c r="W108" s="44" t="s">
        <v>5852</v>
      </c>
      <c r="X108" s="44" t="s">
        <v>6110</v>
      </c>
      <c r="Y108" s="44" t="s">
        <v>6391</v>
      </c>
      <c r="Z108" s="44" t="s">
        <v>6686</v>
      </c>
      <c r="AA108" s="44" t="s">
        <v>6959</v>
      </c>
      <c r="AB108" s="53" t="s">
        <v>7214</v>
      </c>
      <c r="AC108" s="44" t="s">
        <v>7507</v>
      </c>
      <c r="AD108" s="44" t="s">
        <v>8867</v>
      </c>
      <c r="AE108" s="44" t="s">
        <v>8129</v>
      </c>
    </row>
    <row r="109" spans="1:31" ht="42.75" x14ac:dyDescent="0.45">
      <c r="A109" s="39" t="s">
        <v>532</v>
      </c>
      <c r="B109" s="40" t="s">
        <v>829</v>
      </c>
      <c r="C109" s="40" t="s">
        <v>1116</v>
      </c>
      <c r="D109" s="44" t="s">
        <v>8622</v>
      </c>
      <c r="E109" s="40" t="s">
        <v>1700</v>
      </c>
      <c r="F109" s="44" t="s">
        <v>9249</v>
      </c>
      <c r="G109" s="44" t="s">
        <v>1976</v>
      </c>
      <c r="H109" s="44" t="s">
        <v>2258</v>
      </c>
      <c r="I109" s="44" t="s">
        <v>8868</v>
      </c>
      <c r="J109" s="44" t="s">
        <v>2650</v>
      </c>
      <c r="K109" s="44" t="s">
        <v>2939</v>
      </c>
      <c r="L109" s="44" t="s">
        <v>3225</v>
      </c>
      <c r="M109" s="44" t="s">
        <v>3494</v>
      </c>
      <c r="N109" s="44" t="s">
        <v>3756</v>
      </c>
      <c r="O109" s="44" t="s">
        <v>4033</v>
      </c>
      <c r="P109" s="44" t="s">
        <v>4344</v>
      </c>
      <c r="Q109" s="44" t="s">
        <v>4620</v>
      </c>
      <c r="R109" s="44" t="s">
        <v>4867</v>
      </c>
      <c r="S109" s="44" t="s">
        <v>5098</v>
      </c>
      <c r="T109" s="44" t="s">
        <v>5362</v>
      </c>
      <c r="U109" s="44" t="s">
        <v>5624</v>
      </c>
      <c r="V109" s="44" t="s">
        <v>1700</v>
      </c>
      <c r="W109" s="44" t="s">
        <v>5853</v>
      </c>
      <c r="X109" s="44" t="s">
        <v>6111</v>
      </c>
      <c r="Y109" s="44" t="s">
        <v>6392</v>
      </c>
      <c r="Z109" s="44" t="s">
        <v>6687</v>
      </c>
      <c r="AA109" s="44" t="s">
        <v>6960</v>
      </c>
      <c r="AB109" s="53" t="s">
        <v>7215</v>
      </c>
      <c r="AC109" s="44" t="s">
        <v>7508</v>
      </c>
      <c r="AD109" s="44" t="s">
        <v>8869</v>
      </c>
      <c r="AE109" s="44" t="s">
        <v>8130</v>
      </c>
    </row>
    <row r="110" spans="1:31" ht="28.5" x14ac:dyDescent="0.45">
      <c r="A110" s="39" t="s">
        <v>533</v>
      </c>
      <c r="B110" s="40" t="s">
        <v>830</v>
      </c>
      <c r="C110" s="40" t="s">
        <v>1117</v>
      </c>
      <c r="D110" s="7" t="s">
        <v>1411</v>
      </c>
      <c r="E110" s="40" t="s">
        <v>1701</v>
      </c>
      <c r="F110" s="44" t="s">
        <v>9250</v>
      </c>
      <c r="G110" s="44" t="s">
        <v>1977</v>
      </c>
      <c r="H110" s="44" t="s">
        <v>2259</v>
      </c>
      <c r="I110" s="44" t="s">
        <v>8870</v>
      </c>
      <c r="J110" s="44" t="s">
        <v>2651</v>
      </c>
      <c r="K110" s="44" t="s">
        <v>2940</v>
      </c>
      <c r="L110" s="44" t="s">
        <v>9423</v>
      </c>
      <c r="M110" s="44" t="s">
        <v>3495</v>
      </c>
      <c r="N110" s="44" t="s">
        <v>3757</v>
      </c>
      <c r="O110" s="44" t="s">
        <v>4034</v>
      </c>
      <c r="P110" s="44" t="s">
        <v>4345</v>
      </c>
      <c r="Q110" s="44" t="s">
        <v>4621</v>
      </c>
      <c r="R110" s="44" t="s">
        <v>4868</v>
      </c>
      <c r="S110" s="44" t="s">
        <v>5099</v>
      </c>
      <c r="T110" s="44" t="s">
        <v>5363</v>
      </c>
      <c r="U110" s="44" t="s">
        <v>8382</v>
      </c>
      <c r="V110" s="44" t="s">
        <v>1701</v>
      </c>
      <c r="W110" s="44" t="s">
        <v>5854</v>
      </c>
      <c r="X110" s="44" t="s">
        <v>6112</v>
      </c>
      <c r="Y110" s="44" t="s">
        <v>6393</v>
      </c>
      <c r="Z110" s="44" t="s">
        <v>6688</v>
      </c>
      <c r="AA110" s="44" t="s">
        <v>6961</v>
      </c>
      <c r="AB110" s="53" t="s">
        <v>7216</v>
      </c>
      <c r="AC110" s="44" t="s">
        <v>7509</v>
      </c>
      <c r="AD110" s="44" t="s">
        <v>8575</v>
      </c>
      <c r="AE110" s="44" t="s">
        <v>8131</v>
      </c>
    </row>
    <row r="111" spans="1:31" ht="28.5" x14ac:dyDescent="0.45">
      <c r="A111" s="39" t="s">
        <v>534</v>
      </c>
      <c r="B111" s="40" t="s">
        <v>831</v>
      </c>
      <c r="C111" s="40" t="s">
        <v>1118</v>
      </c>
      <c r="D111" s="7" t="s">
        <v>8623</v>
      </c>
      <c r="E111" s="58" t="s">
        <v>1702</v>
      </c>
      <c r="F111" s="44" t="s">
        <v>9410</v>
      </c>
      <c r="G111" s="44" t="s">
        <v>1978</v>
      </c>
      <c r="H111" s="44" t="s">
        <v>2260</v>
      </c>
      <c r="I111" s="44" t="s">
        <v>8871</v>
      </c>
      <c r="J111" s="44" t="s">
        <v>2652</v>
      </c>
      <c r="K111" s="44" t="s">
        <v>2941</v>
      </c>
      <c r="L111" s="44" t="s">
        <v>9424</v>
      </c>
      <c r="M111" s="44" t="s">
        <v>3496</v>
      </c>
      <c r="N111" s="44" t="s">
        <v>3758</v>
      </c>
      <c r="O111" s="44" t="s">
        <v>4035</v>
      </c>
      <c r="P111" s="44" t="s">
        <v>4346</v>
      </c>
      <c r="Q111" s="44" t="s">
        <v>4622</v>
      </c>
      <c r="R111" s="44" t="s">
        <v>4869</v>
      </c>
      <c r="S111" s="44" t="s">
        <v>5100</v>
      </c>
      <c r="T111" s="44" t="s">
        <v>5364</v>
      </c>
      <c r="U111" s="44" t="s">
        <v>5625</v>
      </c>
      <c r="V111" s="44" t="s">
        <v>1702</v>
      </c>
      <c r="W111" s="44" t="s">
        <v>5855</v>
      </c>
      <c r="X111" s="44" t="s">
        <v>6113</v>
      </c>
      <c r="Y111" s="44" t="s">
        <v>6394</v>
      </c>
      <c r="Z111" s="44" t="s">
        <v>6689</v>
      </c>
      <c r="AA111" s="44" t="s">
        <v>6962</v>
      </c>
      <c r="AB111" s="53" t="s">
        <v>7217</v>
      </c>
      <c r="AC111" s="44" t="s">
        <v>7510</v>
      </c>
      <c r="AD111" s="44" t="s">
        <v>8872</v>
      </c>
      <c r="AE111" s="44" t="s">
        <v>8132</v>
      </c>
    </row>
    <row r="112" spans="1:31" ht="42.75" x14ac:dyDescent="0.45">
      <c r="A112" s="39" t="s">
        <v>535</v>
      </c>
      <c r="B112" s="7" t="s">
        <v>832</v>
      </c>
      <c r="C112" s="7" t="s">
        <v>1119</v>
      </c>
      <c r="D112" s="44" t="s">
        <v>8624</v>
      </c>
      <c r="E112" s="7" t="s">
        <v>1703</v>
      </c>
      <c r="F112" s="44" t="s">
        <v>9251</v>
      </c>
      <c r="G112" s="44" t="s">
        <v>1979</v>
      </c>
      <c r="H112" s="44" t="s">
        <v>2261</v>
      </c>
      <c r="I112" s="44" t="s">
        <v>8873</v>
      </c>
      <c r="J112" s="44" t="s">
        <v>2653</v>
      </c>
      <c r="K112" s="44" t="s">
        <v>2942</v>
      </c>
      <c r="L112" s="44" t="s">
        <v>9425</v>
      </c>
      <c r="M112" s="44" t="s">
        <v>3497</v>
      </c>
      <c r="N112" s="44" t="s">
        <v>3759</v>
      </c>
      <c r="O112" s="44" t="s">
        <v>4036</v>
      </c>
      <c r="P112" s="44" t="s">
        <v>4347</v>
      </c>
      <c r="Q112" s="44" t="s">
        <v>4623</v>
      </c>
      <c r="R112" s="44" t="s">
        <v>4870</v>
      </c>
      <c r="S112" s="44" t="s">
        <v>5101</v>
      </c>
      <c r="T112" s="44" t="s">
        <v>5365</v>
      </c>
      <c r="U112" s="44" t="s">
        <v>5626</v>
      </c>
      <c r="V112" s="44" t="s">
        <v>1703</v>
      </c>
      <c r="W112" s="44" t="s">
        <v>5856</v>
      </c>
      <c r="X112" s="44" t="s">
        <v>6114</v>
      </c>
      <c r="Y112" s="44" t="s">
        <v>6395</v>
      </c>
      <c r="Z112" s="44" t="s">
        <v>6690</v>
      </c>
      <c r="AA112" s="44" t="s">
        <v>6963</v>
      </c>
      <c r="AB112" s="53" t="s">
        <v>7218</v>
      </c>
      <c r="AC112" s="44" t="s">
        <v>7511</v>
      </c>
      <c r="AD112" s="44" t="s">
        <v>8874</v>
      </c>
      <c r="AE112" s="44" t="s">
        <v>8133</v>
      </c>
    </row>
    <row r="113" spans="1:31" ht="42.75" x14ac:dyDescent="0.45">
      <c r="A113" s="39" t="s">
        <v>536</v>
      </c>
      <c r="B113" s="7" t="s">
        <v>833</v>
      </c>
      <c r="C113" s="7" t="s">
        <v>1120</v>
      </c>
      <c r="D113" s="7" t="s">
        <v>8625</v>
      </c>
      <c r="E113" s="7" t="s">
        <v>1704</v>
      </c>
      <c r="F113" s="44" t="s">
        <v>9252</v>
      </c>
      <c r="G113" s="44" t="s">
        <v>1980</v>
      </c>
      <c r="H113" s="44" t="s">
        <v>2262</v>
      </c>
      <c r="I113" s="44" t="s">
        <v>8875</v>
      </c>
      <c r="J113" s="44" t="s">
        <v>2654</v>
      </c>
      <c r="K113" s="44" t="s">
        <v>2943</v>
      </c>
      <c r="L113" s="44" t="s">
        <v>9426</v>
      </c>
      <c r="M113" s="44" t="s">
        <v>3498</v>
      </c>
      <c r="N113" s="44" t="s">
        <v>3760</v>
      </c>
      <c r="O113" s="44" t="s">
        <v>4037</v>
      </c>
      <c r="P113" s="44" t="s">
        <v>4348</v>
      </c>
      <c r="Q113" s="44" t="s">
        <v>4624</v>
      </c>
      <c r="R113" s="44" t="s">
        <v>4871</v>
      </c>
      <c r="S113" s="44" t="s">
        <v>5102</v>
      </c>
      <c r="T113" s="44" t="s">
        <v>5366</v>
      </c>
      <c r="U113" s="44" t="s">
        <v>5627</v>
      </c>
      <c r="V113" s="44" t="s">
        <v>1704</v>
      </c>
      <c r="W113" s="44" t="s">
        <v>5857</v>
      </c>
      <c r="X113" s="44" t="s">
        <v>6115</v>
      </c>
      <c r="Y113" s="44" t="s">
        <v>6396</v>
      </c>
      <c r="Z113" s="44" t="s">
        <v>6691</v>
      </c>
      <c r="AA113" s="44" t="s">
        <v>6964</v>
      </c>
      <c r="AB113" s="53" t="s">
        <v>7219</v>
      </c>
      <c r="AC113" s="44" t="s">
        <v>7512</v>
      </c>
      <c r="AD113" s="44" t="s">
        <v>8876</v>
      </c>
      <c r="AE113" s="44" t="s">
        <v>8134</v>
      </c>
    </row>
    <row r="114" spans="1:31" ht="42.75" x14ac:dyDescent="0.45">
      <c r="A114" s="39" t="s">
        <v>537</v>
      </c>
      <c r="B114" s="7" t="s">
        <v>834</v>
      </c>
      <c r="C114" s="7" t="s">
        <v>1121</v>
      </c>
      <c r="D114" s="7" t="s">
        <v>1412</v>
      </c>
      <c r="E114" s="7" t="s">
        <v>1705</v>
      </c>
      <c r="F114" s="44" t="s">
        <v>9253</v>
      </c>
      <c r="G114" s="44" t="s">
        <v>1981</v>
      </c>
      <c r="H114" s="44" t="s">
        <v>2263</v>
      </c>
      <c r="I114" s="44" t="s">
        <v>2488</v>
      </c>
      <c r="J114" s="44" t="s">
        <v>2655</v>
      </c>
      <c r="K114" s="44" t="s">
        <v>2944</v>
      </c>
      <c r="L114" s="44" t="s">
        <v>3226</v>
      </c>
      <c r="M114" s="44" t="s">
        <v>3499</v>
      </c>
      <c r="N114" s="44" t="s">
        <v>3761</v>
      </c>
      <c r="O114" s="44" t="s">
        <v>4038</v>
      </c>
      <c r="P114" s="44" t="s">
        <v>4349</v>
      </c>
      <c r="Q114" s="44" t="s">
        <v>4625</v>
      </c>
      <c r="R114" s="44" t="s">
        <v>4872</v>
      </c>
      <c r="S114" s="44" t="s">
        <v>5103</v>
      </c>
      <c r="T114" s="44" t="s">
        <v>5367</v>
      </c>
      <c r="U114" s="44" t="s">
        <v>8383</v>
      </c>
      <c r="V114" s="44" t="s">
        <v>1705</v>
      </c>
      <c r="W114" s="44" t="s">
        <v>5858</v>
      </c>
      <c r="X114" s="44" t="s">
        <v>6116</v>
      </c>
      <c r="Y114" s="44" t="s">
        <v>6397</v>
      </c>
      <c r="Z114" s="44" t="s">
        <v>6692</v>
      </c>
      <c r="AA114" s="44" t="s">
        <v>6965</v>
      </c>
      <c r="AB114" s="53" t="s">
        <v>7220</v>
      </c>
      <c r="AC114" s="44" t="s">
        <v>7513</v>
      </c>
      <c r="AD114" s="44" t="s">
        <v>7786</v>
      </c>
      <c r="AE114" s="44" t="s">
        <v>8135</v>
      </c>
    </row>
    <row r="115" spans="1:31" x14ac:dyDescent="0.45">
      <c r="A115" s="39" t="s">
        <v>538</v>
      </c>
      <c r="B115" s="7" t="s">
        <v>836</v>
      </c>
      <c r="C115" s="7" t="s">
        <v>1122</v>
      </c>
      <c r="D115" s="44" t="s">
        <v>1413</v>
      </c>
      <c r="E115" s="7" t="s">
        <v>1706</v>
      </c>
      <c r="F115" s="44" t="s">
        <v>9254</v>
      </c>
      <c r="G115" s="44" t="s">
        <v>1982</v>
      </c>
      <c r="H115" s="44" t="s">
        <v>2264</v>
      </c>
      <c r="I115" s="44" t="s">
        <v>2489</v>
      </c>
      <c r="J115" s="44" t="s">
        <v>2656</v>
      </c>
      <c r="K115" s="44" t="s">
        <v>2945</v>
      </c>
      <c r="L115" s="44" t="s">
        <v>3227</v>
      </c>
      <c r="M115" s="44" t="s">
        <v>3500</v>
      </c>
      <c r="N115" s="44" t="s">
        <v>3762</v>
      </c>
      <c r="O115" s="44" t="s">
        <v>4039</v>
      </c>
      <c r="P115" s="44" t="s">
        <v>4350</v>
      </c>
      <c r="Q115" s="44" t="s">
        <v>4626</v>
      </c>
      <c r="R115" s="44" t="s">
        <v>4873</v>
      </c>
      <c r="S115" s="44" t="s">
        <v>5104</v>
      </c>
      <c r="T115" s="44" t="s">
        <v>5368</v>
      </c>
      <c r="U115" s="44" t="s">
        <v>5628</v>
      </c>
      <c r="V115" s="44" t="s">
        <v>1706</v>
      </c>
      <c r="W115" s="44" t="s">
        <v>5859</v>
      </c>
      <c r="X115" s="44" t="s">
        <v>6117</v>
      </c>
      <c r="Y115" s="44" t="s">
        <v>6398</v>
      </c>
      <c r="Z115" s="44" t="s">
        <v>6693</v>
      </c>
      <c r="AA115" s="44" t="s">
        <v>6966</v>
      </c>
      <c r="AB115" s="53" t="s">
        <v>7221</v>
      </c>
      <c r="AC115" s="44" t="s">
        <v>7514</v>
      </c>
      <c r="AD115" s="44" t="s">
        <v>7787</v>
      </c>
      <c r="AE115" s="44" t="s">
        <v>8136</v>
      </c>
    </row>
    <row r="116" spans="1:31" x14ac:dyDescent="0.45">
      <c r="A116" s="39" t="s">
        <v>539</v>
      </c>
      <c r="B116" s="7" t="s">
        <v>835</v>
      </c>
      <c r="C116" s="7" t="s">
        <v>1123</v>
      </c>
      <c r="D116" s="7" t="s">
        <v>1414</v>
      </c>
      <c r="E116" s="7" t="s">
        <v>1707</v>
      </c>
      <c r="F116" s="44" t="s">
        <v>9255</v>
      </c>
      <c r="G116" s="44" t="s">
        <v>1983</v>
      </c>
      <c r="H116" s="44" t="s">
        <v>2265</v>
      </c>
      <c r="I116" s="44" t="s">
        <v>2490</v>
      </c>
      <c r="J116" s="44" t="s">
        <v>2657</v>
      </c>
      <c r="K116" s="44" t="s">
        <v>2946</v>
      </c>
      <c r="L116" s="44" t="s">
        <v>3228</v>
      </c>
      <c r="M116" s="44" t="s">
        <v>3501</v>
      </c>
      <c r="N116" s="44" t="s">
        <v>3763</v>
      </c>
      <c r="O116" s="44" t="s">
        <v>4040</v>
      </c>
      <c r="P116" s="44" t="s">
        <v>4351</v>
      </c>
      <c r="Q116" s="44" t="s">
        <v>4627</v>
      </c>
      <c r="R116" s="44" t="s">
        <v>4874</v>
      </c>
      <c r="S116" s="44" t="s">
        <v>5105</v>
      </c>
      <c r="T116" s="44" t="s">
        <v>5369</v>
      </c>
      <c r="U116" s="44" t="s">
        <v>5629</v>
      </c>
      <c r="V116" s="44" t="s">
        <v>1707</v>
      </c>
      <c r="W116" s="44" t="s">
        <v>5860</v>
      </c>
      <c r="X116" s="44" t="s">
        <v>6118</v>
      </c>
      <c r="Y116" s="44" t="s">
        <v>6399</v>
      </c>
      <c r="Z116" s="44" t="s">
        <v>6694</v>
      </c>
      <c r="AA116" s="44" t="s">
        <v>6967</v>
      </c>
      <c r="AB116" s="53" t="s">
        <v>7222</v>
      </c>
      <c r="AC116" s="44" t="s">
        <v>7515</v>
      </c>
      <c r="AD116" s="44" t="s">
        <v>7788</v>
      </c>
      <c r="AE116" s="44" t="s">
        <v>8137</v>
      </c>
    </row>
    <row r="117" spans="1:31" ht="42.75" x14ac:dyDescent="0.45">
      <c r="A117" s="39" t="s">
        <v>540</v>
      </c>
      <c r="B117" s="7" t="s">
        <v>837</v>
      </c>
      <c r="C117" s="7" t="s">
        <v>1124</v>
      </c>
      <c r="D117" s="7" t="s">
        <v>1415</v>
      </c>
      <c r="E117" s="7" t="s">
        <v>1708</v>
      </c>
      <c r="F117" s="44" t="s">
        <v>9256</v>
      </c>
      <c r="G117" s="44" t="s">
        <v>1984</v>
      </c>
      <c r="H117" s="44" t="s">
        <v>2266</v>
      </c>
      <c r="I117" s="44" t="s">
        <v>8877</v>
      </c>
      <c r="J117" s="44" t="s">
        <v>2658</v>
      </c>
      <c r="K117" s="44" t="s">
        <v>2947</v>
      </c>
      <c r="L117" s="44" t="s">
        <v>3229</v>
      </c>
      <c r="M117" s="44" t="s">
        <v>3502</v>
      </c>
      <c r="N117" s="44" t="s">
        <v>3764</v>
      </c>
      <c r="O117" s="44" t="s">
        <v>4041</v>
      </c>
      <c r="P117" s="44" t="s">
        <v>4352</v>
      </c>
      <c r="Q117" s="44" t="s">
        <v>4628</v>
      </c>
      <c r="R117" s="44" t="s">
        <v>4875</v>
      </c>
      <c r="S117" s="44" t="s">
        <v>5106</v>
      </c>
      <c r="T117" s="44" t="s">
        <v>5370</v>
      </c>
      <c r="U117" s="44" t="s">
        <v>5630</v>
      </c>
      <c r="V117" s="44" t="s">
        <v>1708</v>
      </c>
      <c r="W117" s="44" t="s">
        <v>5861</v>
      </c>
      <c r="X117" s="44" t="s">
        <v>6119</v>
      </c>
      <c r="Y117" s="44" t="s">
        <v>6400</v>
      </c>
      <c r="Z117" s="44" t="s">
        <v>6695</v>
      </c>
      <c r="AA117" s="44" t="s">
        <v>6968</v>
      </c>
      <c r="AB117" s="53" t="s">
        <v>7223</v>
      </c>
      <c r="AC117" s="44" t="s">
        <v>7516</v>
      </c>
      <c r="AD117" s="44" t="s">
        <v>8576</v>
      </c>
      <c r="AE117" s="44" t="s">
        <v>8138</v>
      </c>
    </row>
    <row r="118" spans="1:31" x14ac:dyDescent="0.45">
      <c r="A118" s="39" t="s">
        <v>541</v>
      </c>
      <c r="B118" s="7" t="s">
        <v>838</v>
      </c>
      <c r="C118" s="7" t="s">
        <v>1125</v>
      </c>
      <c r="D118" s="44" t="s">
        <v>1416</v>
      </c>
      <c r="E118" s="7" t="s">
        <v>1709</v>
      </c>
      <c r="F118" s="44" t="s">
        <v>9257</v>
      </c>
      <c r="G118" s="44" t="s">
        <v>1985</v>
      </c>
      <c r="H118" s="44" t="s">
        <v>2267</v>
      </c>
      <c r="I118" s="44" t="s">
        <v>2491</v>
      </c>
      <c r="J118" s="44" t="s">
        <v>2659</v>
      </c>
      <c r="K118" s="44" t="s">
        <v>2948</v>
      </c>
      <c r="L118" s="44" t="s">
        <v>3230</v>
      </c>
      <c r="M118" s="44" t="s">
        <v>3503</v>
      </c>
      <c r="N118" s="44" t="s">
        <v>3765</v>
      </c>
      <c r="O118" s="44" t="s">
        <v>4042</v>
      </c>
      <c r="P118" s="44" t="s">
        <v>4353</v>
      </c>
      <c r="Q118" s="44" t="s">
        <v>4629</v>
      </c>
      <c r="R118" s="44" t="s">
        <v>4876</v>
      </c>
      <c r="S118" s="44" t="s">
        <v>5107</v>
      </c>
      <c r="T118" s="44" t="s">
        <v>5371</v>
      </c>
      <c r="U118" s="44" t="s">
        <v>5631</v>
      </c>
      <c r="V118" s="44" t="s">
        <v>1709</v>
      </c>
      <c r="W118" s="44" t="s">
        <v>5862</v>
      </c>
      <c r="X118" s="44" t="s">
        <v>6120</v>
      </c>
      <c r="Y118" s="44" t="s">
        <v>6401</v>
      </c>
      <c r="Z118" s="44" t="s">
        <v>6696</v>
      </c>
      <c r="AA118" s="44" t="s">
        <v>6969</v>
      </c>
      <c r="AB118" s="53" t="s">
        <v>7224</v>
      </c>
      <c r="AC118" s="44" t="s">
        <v>7517</v>
      </c>
      <c r="AD118" s="44" t="s">
        <v>7789</v>
      </c>
      <c r="AE118" s="44" t="s">
        <v>8139</v>
      </c>
    </row>
    <row r="119" spans="1:31" x14ac:dyDescent="0.45">
      <c r="A119" s="39" t="s">
        <v>542</v>
      </c>
      <c r="B119" s="7" t="s">
        <v>839</v>
      </c>
      <c r="C119" s="7" t="s">
        <v>1126</v>
      </c>
      <c r="D119" s="7" t="s">
        <v>1417</v>
      </c>
      <c r="E119" s="7" t="s">
        <v>1710</v>
      </c>
      <c r="F119" s="44" t="s">
        <v>9258</v>
      </c>
      <c r="G119" s="44" t="s">
        <v>1986</v>
      </c>
      <c r="H119" s="44" t="s">
        <v>2268</v>
      </c>
      <c r="I119" s="44" t="s">
        <v>2492</v>
      </c>
      <c r="J119" s="44" t="s">
        <v>2660</v>
      </c>
      <c r="K119" s="44" t="s">
        <v>2949</v>
      </c>
      <c r="L119" s="44" t="s">
        <v>3231</v>
      </c>
      <c r="M119" s="44" t="s">
        <v>3504</v>
      </c>
      <c r="N119" s="44" t="s">
        <v>3766</v>
      </c>
      <c r="O119" s="44" t="s">
        <v>4043</v>
      </c>
      <c r="P119" s="44" t="s">
        <v>4354</v>
      </c>
      <c r="Q119" s="44" t="s">
        <v>4630</v>
      </c>
      <c r="R119" s="44" t="s">
        <v>4877</v>
      </c>
      <c r="S119" s="44" t="s">
        <v>5108</v>
      </c>
      <c r="T119" s="44" t="s">
        <v>5372</v>
      </c>
      <c r="U119" s="44" t="s">
        <v>5632</v>
      </c>
      <c r="V119" s="44" t="s">
        <v>1710</v>
      </c>
      <c r="W119" s="44" t="s">
        <v>5863</v>
      </c>
      <c r="X119" s="44" t="s">
        <v>6121</v>
      </c>
      <c r="Y119" s="44" t="s">
        <v>6402</v>
      </c>
      <c r="Z119" s="44" t="s">
        <v>6697</v>
      </c>
      <c r="AA119" s="44" t="s">
        <v>6970</v>
      </c>
      <c r="AB119" s="53" t="s">
        <v>7225</v>
      </c>
      <c r="AC119" s="44" t="s">
        <v>7518</v>
      </c>
      <c r="AD119" s="44" t="s">
        <v>7790</v>
      </c>
      <c r="AE119" s="44" t="s">
        <v>8140</v>
      </c>
    </row>
    <row r="120" spans="1:31" ht="71.25" x14ac:dyDescent="0.45">
      <c r="A120" s="39" t="s">
        <v>543</v>
      </c>
      <c r="B120" s="7" t="s">
        <v>840</v>
      </c>
      <c r="C120" s="7" t="s">
        <v>8654</v>
      </c>
      <c r="D120" s="7" t="s">
        <v>1418</v>
      </c>
      <c r="E120" s="7" t="s">
        <v>1711</v>
      </c>
      <c r="F120" s="44" t="s">
        <v>9259</v>
      </c>
      <c r="G120" s="44" t="s">
        <v>1987</v>
      </c>
      <c r="H120" s="44" t="s">
        <v>2269</v>
      </c>
      <c r="I120" s="44" t="s">
        <v>8878</v>
      </c>
      <c r="J120" s="44" t="s">
        <v>2661</v>
      </c>
      <c r="K120" s="44" t="s">
        <v>2950</v>
      </c>
      <c r="L120" s="44" t="s">
        <v>9427</v>
      </c>
      <c r="M120" s="44" t="s">
        <v>3505</v>
      </c>
      <c r="N120" s="44" t="s">
        <v>3767</v>
      </c>
      <c r="O120" s="44" t="s">
        <v>4044</v>
      </c>
      <c r="P120" s="44" t="s">
        <v>4355</v>
      </c>
      <c r="Q120" s="44" t="s">
        <v>4631</v>
      </c>
      <c r="R120" s="44" t="s">
        <v>4878</v>
      </c>
      <c r="S120" s="44" t="s">
        <v>5109</v>
      </c>
      <c r="T120" s="44" t="s">
        <v>5373</v>
      </c>
      <c r="U120" s="44" t="s">
        <v>8384</v>
      </c>
      <c r="V120" s="44" t="s">
        <v>1711</v>
      </c>
      <c r="W120" s="44" t="s">
        <v>5864</v>
      </c>
      <c r="X120" s="44" t="s">
        <v>6122</v>
      </c>
      <c r="Y120" s="44" t="s">
        <v>6403</v>
      </c>
      <c r="Z120" s="44" t="s">
        <v>6698</v>
      </c>
      <c r="AA120" s="44" t="s">
        <v>8496</v>
      </c>
      <c r="AB120" s="53" t="s">
        <v>7226</v>
      </c>
      <c r="AC120" s="44" t="s">
        <v>7519</v>
      </c>
      <c r="AD120" s="44" t="s">
        <v>7791</v>
      </c>
      <c r="AE120" s="44" t="s">
        <v>8571</v>
      </c>
    </row>
    <row r="121" spans="1:31" ht="28.5" x14ac:dyDescent="0.45">
      <c r="A121" s="39" t="s">
        <v>544</v>
      </c>
      <c r="B121" s="7" t="s">
        <v>841</v>
      </c>
      <c r="C121" s="7" t="s">
        <v>1127</v>
      </c>
      <c r="D121" s="44" t="s">
        <v>1419</v>
      </c>
      <c r="E121" s="7" t="s">
        <v>1712</v>
      </c>
      <c r="F121" s="44" t="s">
        <v>9260</v>
      </c>
      <c r="G121" s="44" t="s">
        <v>1988</v>
      </c>
      <c r="H121" s="44" t="s">
        <v>2270</v>
      </c>
      <c r="I121" s="44" t="s">
        <v>8765</v>
      </c>
      <c r="J121" s="44" t="s">
        <v>2662</v>
      </c>
      <c r="K121" s="44" t="s">
        <v>2951</v>
      </c>
      <c r="L121" s="44" t="s">
        <v>9428</v>
      </c>
      <c r="M121" s="44" t="s">
        <v>3506</v>
      </c>
      <c r="N121" s="44" t="s">
        <v>3768</v>
      </c>
      <c r="O121" s="44" t="s">
        <v>4045</v>
      </c>
      <c r="P121" s="44" t="s">
        <v>4356</v>
      </c>
      <c r="Q121" s="44" t="s">
        <v>4632</v>
      </c>
      <c r="R121" s="44" t="s">
        <v>4879</v>
      </c>
      <c r="S121" s="44" t="s">
        <v>5110</v>
      </c>
      <c r="T121" s="44" t="s">
        <v>5374</v>
      </c>
      <c r="U121" s="44" t="s">
        <v>5633</v>
      </c>
      <c r="V121" s="44" t="s">
        <v>1712</v>
      </c>
      <c r="W121" s="44" t="s">
        <v>5865</v>
      </c>
      <c r="X121" s="44" t="s">
        <v>6123</v>
      </c>
      <c r="Y121" s="44" t="s">
        <v>6404</v>
      </c>
      <c r="Z121" s="44" t="s">
        <v>6699</v>
      </c>
      <c r="AA121" s="44" t="s">
        <v>6971</v>
      </c>
      <c r="AB121" s="53" t="s">
        <v>7227</v>
      </c>
      <c r="AC121" s="44" t="s">
        <v>7520</v>
      </c>
      <c r="AD121" s="44" t="s">
        <v>7792</v>
      </c>
      <c r="AE121" s="44" t="s">
        <v>8141</v>
      </c>
    </row>
    <row r="122" spans="1:31" ht="42.75" x14ac:dyDescent="0.45">
      <c r="A122" s="39" t="s">
        <v>545</v>
      </c>
      <c r="B122" s="7" t="s">
        <v>842</v>
      </c>
      <c r="C122" s="7" t="s">
        <v>8655</v>
      </c>
      <c r="D122" s="7" t="s">
        <v>1420</v>
      </c>
      <c r="E122" s="7" t="s">
        <v>1713</v>
      </c>
      <c r="F122" s="44" t="s">
        <v>9261</v>
      </c>
      <c r="G122" s="44" t="s">
        <v>1989</v>
      </c>
      <c r="H122" s="44" t="s">
        <v>2271</v>
      </c>
      <c r="I122" s="44" t="s">
        <v>9051</v>
      </c>
      <c r="J122" s="44" t="s">
        <v>2663</v>
      </c>
      <c r="K122" s="44" t="s">
        <v>2952</v>
      </c>
      <c r="L122" s="44" t="s">
        <v>9429</v>
      </c>
      <c r="M122" s="44" t="s">
        <v>3507</v>
      </c>
      <c r="N122" s="44" t="s">
        <v>3769</v>
      </c>
      <c r="O122" s="44" t="s">
        <v>4046</v>
      </c>
      <c r="P122" s="44" t="s">
        <v>4357</v>
      </c>
      <c r="Q122" s="44" t="s">
        <v>4633</v>
      </c>
      <c r="R122" s="44" t="s">
        <v>4880</v>
      </c>
      <c r="S122" s="44" t="s">
        <v>5111</v>
      </c>
      <c r="T122" s="44" t="s">
        <v>5375</v>
      </c>
      <c r="U122" s="44" t="s">
        <v>5634</v>
      </c>
      <c r="V122" s="44" t="s">
        <v>1713</v>
      </c>
      <c r="W122" s="44" t="s">
        <v>8446</v>
      </c>
      <c r="X122" s="44" t="s">
        <v>6124</v>
      </c>
      <c r="Y122" s="44" t="s">
        <v>6405</v>
      </c>
      <c r="Z122" s="44" t="s">
        <v>6700</v>
      </c>
      <c r="AA122" s="44" t="s">
        <v>6972</v>
      </c>
      <c r="AB122" s="53" t="s">
        <v>7228</v>
      </c>
      <c r="AC122" s="44" t="s">
        <v>7521</v>
      </c>
      <c r="AD122" s="44" t="s">
        <v>7793</v>
      </c>
      <c r="AE122" s="44" t="s">
        <v>8142</v>
      </c>
    </row>
    <row r="123" spans="1:31" ht="42.75" x14ac:dyDescent="0.45">
      <c r="A123" s="39" t="s">
        <v>546</v>
      </c>
      <c r="B123" s="7" t="s">
        <v>843</v>
      </c>
      <c r="C123" s="7" t="s">
        <v>8656</v>
      </c>
      <c r="D123" s="7" t="s">
        <v>1421</v>
      </c>
      <c r="E123" s="7" t="s">
        <v>1714</v>
      </c>
      <c r="F123" s="44" t="s">
        <v>9262</v>
      </c>
      <c r="G123" s="44" t="s">
        <v>1990</v>
      </c>
      <c r="H123" s="44" t="s">
        <v>2272</v>
      </c>
      <c r="I123" s="44" t="s">
        <v>8879</v>
      </c>
      <c r="J123" s="44" t="s">
        <v>2664</v>
      </c>
      <c r="K123" s="44" t="s">
        <v>2953</v>
      </c>
      <c r="L123" s="44" t="s">
        <v>9430</v>
      </c>
      <c r="M123" s="44" t="s">
        <v>3508</v>
      </c>
      <c r="N123" s="44" t="s">
        <v>3770</v>
      </c>
      <c r="O123" s="44" t="s">
        <v>4047</v>
      </c>
      <c r="P123" s="44" t="s">
        <v>4358</v>
      </c>
      <c r="Q123" s="44" t="s">
        <v>4634</v>
      </c>
      <c r="R123" s="44" t="s">
        <v>4881</v>
      </c>
      <c r="S123" s="44" t="s">
        <v>5112</v>
      </c>
      <c r="T123" s="44" t="s">
        <v>5376</v>
      </c>
      <c r="U123" s="44" t="s">
        <v>5635</v>
      </c>
      <c r="V123" s="44" t="s">
        <v>1714</v>
      </c>
      <c r="W123" s="44" t="s">
        <v>5866</v>
      </c>
      <c r="X123" s="44" t="s">
        <v>6125</v>
      </c>
      <c r="Y123" s="44" t="s">
        <v>6406</v>
      </c>
      <c r="Z123" s="44" t="s">
        <v>6701</v>
      </c>
      <c r="AA123" s="44" t="s">
        <v>6973</v>
      </c>
      <c r="AB123" s="53" t="s">
        <v>7229</v>
      </c>
      <c r="AC123" s="44" t="s">
        <v>7522</v>
      </c>
      <c r="AD123" s="44" t="s">
        <v>7794</v>
      </c>
      <c r="AE123" s="44" t="s">
        <v>8143</v>
      </c>
    </row>
    <row r="124" spans="1:31" ht="85.5" x14ac:dyDescent="0.45">
      <c r="A124" s="39" t="s">
        <v>547</v>
      </c>
      <c r="B124" s="7" t="s">
        <v>844</v>
      </c>
      <c r="C124" s="7" t="s">
        <v>8657</v>
      </c>
      <c r="D124" s="44" t="s">
        <v>1422</v>
      </c>
      <c r="E124" s="7" t="s">
        <v>1715</v>
      </c>
      <c r="F124" s="44" t="s">
        <v>9263</v>
      </c>
      <c r="G124" s="44" t="s">
        <v>1991</v>
      </c>
      <c r="H124" s="44" t="s">
        <v>2273</v>
      </c>
      <c r="I124" s="44" t="s">
        <v>8986</v>
      </c>
      <c r="J124" s="44" t="s">
        <v>2665</v>
      </c>
      <c r="K124" s="44" t="s">
        <v>2954</v>
      </c>
      <c r="L124" s="44" t="s">
        <v>9431</v>
      </c>
      <c r="M124" s="44" t="s">
        <v>3509</v>
      </c>
      <c r="N124" s="44" t="s">
        <v>3771</v>
      </c>
      <c r="O124" s="44" t="s">
        <v>4048</v>
      </c>
      <c r="P124" s="44" t="s">
        <v>4359</v>
      </c>
      <c r="Q124" s="44" t="s">
        <v>4635</v>
      </c>
      <c r="R124" s="44" t="s">
        <v>4882</v>
      </c>
      <c r="S124" s="44" t="s">
        <v>5113</v>
      </c>
      <c r="T124" s="44" t="s">
        <v>5377</v>
      </c>
      <c r="U124" s="44" t="s">
        <v>5636</v>
      </c>
      <c r="V124" s="44" t="s">
        <v>1715</v>
      </c>
      <c r="W124" s="44" t="s">
        <v>5867</v>
      </c>
      <c r="X124" s="44" t="s">
        <v>6126</v>
      </c>
      <c r="Y124" s="44" t="s">
        <v>6407</v>
      </c>
      <c r="Z124" s="44" t="s">
        <v>6702</v>
      </c>
      <c r="AA124" s="44" t="s">
        <v>6974</v>
      </c>
      <c r="AB124" s="53" t="s">
        <v>7230</v>
      </c>
      <c r="AC124" s="44" t="s">
        <v>7523</v>
      </c>
      <c r="AD124" s="44" t="s">
        <v>7795</v>
      </c>
      <c r="AE124" s="44" t="s">
        <v>8144</v>
      </c>
    </row>
    <row r="125" spans="1:31" ht="28.5" x14ac:dyDescent="0.45">
      <c r="A125" s="39" t="s">
        <v>548</v>
      </c>
      <c r="B125" s="7" t="s">
        <v>845</v>
      </c>
      <c r="C125" s="7" t="s">
        <v>1128</v>
      </c>
      <c r="D125" s="7" t="s">
        <v>1423</v>
      </c>
      <c r="E125" s="7" t="s">
        <v>1716</v>
      </c>
      <c r="F125" s="44" t="s">
        <v>9264</v>
      </c>
      <c r="G125" s="44" t="s">
        <v>1992</v>
      </c>
      <c r="H125" s="44" t="s">
        <v>2274</v>
      </c>
      <c r="I125" s="44" t="s">
        <v>2493</v>
      </c>
      <c r="J125" s="44" t="s">
        <v>2666</v>
      </c>
      <c r="K125" s="44" t="s">
        <v>2955</v>
      </c>
      <c r="L125" s="44" t="s">
        <v>3232</v>
      </c>
      <c r="M125" s="44" t="s">
        <v>3510</v>
      </c>
      <c r="N125" s="44" t="s">
        <v>3772</v>
      </c>
      <c r="O125" s="44" t="s">
        <v>4049</v>
      </c>
      <c r="P125" s="44" t="s">
        <v>4360</v>
      </c>
      <c r="Q125" s="44" t="s">
        <v>4636</v>
      </c>
      <c r="R125" s="44" t="s">
        <v>4883</v>
      </c>
      <c r="S125" s="44" t="s">
        <v>5114</v>
      </c>
      <c r="T125" s="44" t="s">
        <v>5378</v>
      </c>
      <c r="U125" s="44" t="s">
        <v>8385</v>
      </c>
      <c r="V125" s="44" t="s">
        <v>1716</v>
      </c>
      <c r="W125" s="44" t="s">
        <v>5868</v>
      </c>
      <c r="X125" s="44" t="s">
        <v>6127</v>
      </c>
      <c r="Y125" s="44" t="s">
        <v>6408</v>
      </c>
      <c r="Z125" s="44" t="s">
        <v>6703</v>
      </c>
      <c r="AA125" s="44" t="s">
        <v>6975</v>
      </c>
      <c r="AB125" s="53" t="s">
        <v>7231</v>
      </c>
      <c r="AC125" s="44" t="s">
        <v>7524</v>
      </c>
      <c r="AD125" s="44" t="s">
        <v>8577</v>
      </c>
      <c r="AE125" s="44" t="s">
        <v>8145</v>
      </c>
    </row>
    <row r="126" spans="1:31" ht="28.5" x14ac:dyDescent="0.45">
      <c r="A126" s="39" t="s">
        <v>549</v>
      </c>
      <c r="B126" s="7" t="s">
        <v>846</v>
      </c>
      <c r="C126" s="7" t="s">
        <v>1129</v>
      </c>
      <c r="D126" s="7" t="s">
        <v>1424</v>
      </c>
      <c r="E126" s="7" t="s">
        <v>1717</v>
      </c>
      <c r="F126" s="44" t="s">
        <v>9265</v>
      </c>
      <c r="G126" s="44" t="s">
        <v>8987</v>
      </c>
      <c r="H126" s="44" t="s">
        <v>2275</v>
      </c>
      <c r="I126" s="44" t="s">
        <v>2494</v>
      </c>
      <c r="J126" s="44" t="s">
        <v>2667</v>
      </c>
      <c r="K126" s="44" t="s">
        <v>2956</v>
      </c>
      <c r="L126" s="44" t="s">
        <v>3233</v>
      </c>
      <c r="M126" s="44" t="s">
        <v>3511</v>
      </c>
      <c r="N126" s="44" t="s">
        <v>3773</v>
      </c>
      <c r="O126" s="44" t="s">
        <v>4050</v>
      </c>
      <c r="P126" s="44" t="s">
        <v>4361</v>
      </c>
      <c r="Q126" s="44" t="s">
        <v>4637</v>
      </c>
      <c r="R126" s="44" t="s">
        <v>4884</v>
      </c>
      <c r="S126" s="44" t="s">
        <v>8988</v>
      </c>
      <c r="T126" s="44" t="s">
        <v>5379</v>
      </c>
      <c r="U126" s="44" t="s">
        <v>8386</v>
      </c>
      <c r="V126" s="44" t="s">
        <v>1717</v>
      </c>
      <c r="W126" s="44" t="s">
        <v>5869</v>
      </c>
      <c r="X126" s="44" t="s">
        <v>6128</v>
      </c>
      <c r="Y126" s="44" t="s">
        <v>6409</v>
      </c>
      <c r="Z126" s="44" t="s">
        <v>6704</v>
      </c>
      <c r="AA126" s="44" t="s">
        <v>6976</v>
      </c>
      <c r="AB126" s="53" t="s">
        <v>7232</v>
      </c>
      <c r="AC126" s="44" t="s">
        <v>7525</v>
      </c>
      <c r="AD126" s="44" t="s">
        <v>7796</v>
      </c>
      <c r="AE126" s="44" t="s">
        <v>8146</v>
      </c>
    </row>
    <row r="127" spans="1:31" ht="71.25" x14ac:dyDescent="0.45">
      <c r="A127" s="39" t="s">
        <v>550</v>
      </c>
      <c r="B127" s="7" t="s">
        <v>848</v>
      </c>
      <c r="C127" s="7" t="s">
        <v>1130</v>
      </c>
      <c r="D127" s="44" t="s">
        <v>1425</v>
      </c>
      <c r="E127" s="55" t="s">
        <v>1718</v>
      </c>
      <c r="F127" s="44" t="s">
        <v>9266</v>
      </c>
      <c r="G127" s="44" t="s">
        <v>1993</v>
      </c>
      <c r="H127" s="44" t="s">
        <v>2276</v>
      </c>
      <c r="I127" s="44" t="s">
        <v>8880</v>
      </c>
      <c r="J127" s="44" t="s">
        <v>2668</v>
      </c>
      <c r="K127" s="44" t="s">
        <v>2957</v>
      </c>
      <c r="L127" s="44" t="s">
        <v>3234</v>
      </c>
      <c r="M127" s="44" t="s">
        <v>3512</v>
      </c>
      <c r="N127" s="44" t="s">
        <v>3774</v>
      </c>
      <c r="O127" s="44" t="s">
        <v>4051</v>
      </c>
      <c r="P127" s="44" t="s">
        <v>4362</v>
      </c>
      <c r="Q127" s="44" t="s">
        <v>4638</v>
      </c>
      <c r="R127" s="44" t="s">
        <v>4885</v>
      </c>
      <c r="S127" s="44" t="s">
        <v>5115</v>
      </c>
      <c r="T127" s="44" t="s">
        <v>5380</v>
      </c>
      <c r="U127" s="44" t="s">
        <v>5637</v>
      </c>
      <c r="V127" s="44" t="s">
        <v>1718</v>
      </c>
      <c r="W127" s="44" t="s">
        <v>5870</v>
      </c>
      <c r="X127" s="44" t="s">
        <v>6129</v>
      </c>
      <c r="Y127" s="44" t="s">
        <v>6410</v>
      </c>
      <c r="Z127" s="44" t="s">
        <v>6705</v>
      </c>
      <c r="AA127" s="44" t="s">
        <v>6977</v>
      </c>
      <c r="AB127" s="53" t="s">
        <v>7233</v>
      </c>
      <c r="AC127" s="44" t="s">
        <v>7526</v>
      </c>
      <c r="AD127" s="44" t="s">
        <v>7797</v>
      </c>
      <c r="AE127" s="44" t="s">
        <v>8563</v>
      </c>
    </row>
    <row r="128" spans="1:31" ht="57" x14ac:dyDescent="0.45">
      <c r="A128" s="39" t="s">
        <v>551</v>
      </c>
      <c r="B128" s="7" t="s">
        <v>849</v>
      </c>
      <c r="C128" s="7" t="s">
        <v>1131</v>
      </c>
      <c r="D128" s="7" t="s">
        <v>1426</v>
      </c>
      <c r="E128" s="7" t="s">
        <v>1719</v>
      </c>
      <c r="F128" s="44" t="s">
        <v>9267</v>
      </c>
      <c r="G128" s="44" t="s">
        <v>1994</v>
      </c>
      <c r="H128" s="44" t="s">
        <v>2277</v>
      </c>
      <c r="I128" s="44" t="s">
        <v>8881</v>
      </c>
      <c r="J128" s="44" t="s">
        <v>2669</v>
      </c>
      <c r="K128" s="44" t="s">
        <v>2958</v>
      </c>
      <c r="L128" s="44" t="s">
        <v>3235</v>
      </c>
      <c r="M128" s="44" t="s">
        <v>3513</v>
      </c>
      <c r="N128" s="44" t="s">
        <v>3775</v>
      </c>
      <c r="O128" s="44" t="s">
        <v>4052</v>
      </c>
      <c r="P128" s="44" t="s">
        <v>4363</v>
      </c>
      <c r="Q128" s="44" t="s">
        <v>4639</v>
      </c>
      <c r="R128" s="44" t="s">
        <v>4886</v>
      </c>
      <c r="S128" s="44" t="s">
        <v>5116</v>
      </c>
      <c r="T128" s="44" t="s">
        <v>5381</v>
      </c>
      <c r="U128" s="44" t="s">
        <v>5638</v>
      </c>
      <c r="V128" s="44" t="s">
        <v>1719</v>
      </c>
      <c r="W128" s="44" t="s">
        <v>5871</v>
      </c>
      <c r="X128" s="44" t="s">
        <v>6130</v>
      </c>
      <c r="Y128" s="44" t="s">
        <v>6411</v>
      </c>
      <c r="Z128" s="44" t="s">
        <v>6706</v>
      </c>
      <c r="AA128" s="44" t="s">
        <v>6978</v>
      </c>
      <c r="AB128" s="53" t="s">
        <v>7234</v>
      </c>
      <c r="AC128" s="44" t="s">
        <v>7527</v>
      </c>
      <c r="AD128" s="44" t="s">
        <v>7798</v>
      </c>
      <c r="AE128" s="44" t="s">
        <v>8148</v>
      </c>
    </row>
    <row r="129" spans="1:31" ht="57" x14ac:dyDescent="0.45">
      <c r="A129" s="39" t="s">
        <v>552</v>
      </c>
      <c r="B129" s="7" t="s">
        <v>850</v>
      </c>
      <c r="C129" s="7" t="s">
        <v>1132</v>
      </c>
      <c r="D129" s="7" t="s">
        <v>1427</v>
      </c>
      <c r="E129" s="7" t="s">
        <v>1720</v>
      </c>
      <c r="F129" s="44" t="s">
        <v>9268</v>
      </c>
      <c r="G129" s="44" t="s">
        <v>1995</v>
      </c>
      <c r="H129" s="44" t="s">
        <v>2278</v>
      </c>
      <c r="I129" s="44" t="s">
        <v>8882</v>
      </c>
      <c r="J129" s="44" t="s">
        <v>2670</v>
      </c>
      <c r="K129" s="44" t="s">
        <v>2959</v>
      </c>
      <c r="L129" s="44" t="s">
        <v>3236</v>
      </c>
      <c r="M129" s="44" t="s">
        <v>3514</v>
      </c>
      <c r="N129" s="44" t="s">
        <v>3776</v>
      </c>
      <c r="O129" s="44" t="s">
        <v>4053</v>
      </c>
      <c r="P129" s="44" t="s">
        <v>4364</v>
      </c>
      <c r="Q129" s="44" t="s">
        <v>4640</v>
      </c>
      <c r="R129" s="44" t="s">
        <v>4887</v>
      </c>
      <c r="S129" s="44" t="s">
        <v>5117</v>
      </c>
      <c r="T129" s="44" t="s">
        <v>5382</v>
      </c>
      <c r="U129" s="44" t="s">
        <v>5639</v>
      </c>
      <c r="V129" s="44" t="s">
        <v>1720</v>
      </c>
      <c r="W129" s="44" t="s">
        <v>5872</v>
      </c>
      <c r="X129" s="44" t="s">
        <v>6131</v>
      </c>
      <c r="Y129" s="44" t="s">
        <v>6412</v>
      </c>
      <c r="Z129" s="44" t="s">
        <v>6707</v>
      </c>
      <c r="AA129" s="44" t="s">
        <v>6979</v>
      </c>
      <c r="AB129" s="53" t="s">
        <v>7235</v>
      </c>
      <c r="AC129" s="44" t="s">
        <v>7528</v>
      </c>
      <c r="AD129" s="44" t="s">
        <v>7799</v>
      </c>
      <c r="AE129" s="44" t="s">
        <v>8149</v>
      </c>
    </row>
    <row r="130" spans="1:31" ht="99.75" x14ac:dyDescent="0.45">
      <c r="A130" s="39" t="s">
        <v>553</v>
      </c>
      <c r="B130" s="7" t="s">
        <v>881</v>
      </c>
      <c r="C130" s="7" t="s">
        <v>8658</v>
      </c>
      <c r="D130" s="44" t="s">
        <v>1428</v>
      </c>
      <c r="E130" s="7" t="s">
        <v>1721</v>
      </c>
      <c r="F130" s="44" t="s">
        <v>9269</v>
      </c>
      <c r="G130" s="44" t="s">
        <v>1996</v>
      </c>
      <c r="H130" s="44" t="s">
        <v>2279</v>
      </c>
      <c r="I130" s="44" t="s">
        <v>8883</v>
      </c>
      <c r="J130" s="44" t="s">
        <v>2671</v>
      </c>
      <c r="K130" s="44" t="s">
        <v>2960</v>
      </c>
      <c r="L130" s="44" t="s">
        <v>3237</v>
      </c>
      <c r="M130" s="44" t="s">
        <v>3515</v>
      </c>
      <c r="N130" s="44" t="s">
        <v>3777</v>
      </c>
      <c r="O130" s="44" t="s">
        <v>4054</v>
      </c>
      <c r="P130" s="44" t="s">
        <v>4365</v>
      </c>
      <c r="Q130" s="44" t="s">
        <v>4641</v>
      </c>
      <c r="R130" s="44" t="s">
        <v>4888</v>
      </c>
      <c r="S130" s="44" t="s">
        <v>5118</v>
      </c>
      <c r="T130" s="44" t="s">
        <v>5383</v>
      </c>
      <c r="U130" s="44" t="s">
        <v>8387</v>
      </c>
      <c r="V130" s="44" t="s">
        <v>1721</v>
      </c>
      <c r="W130" s="44" t="s">
        <v>5873</v>
      </c>
      <c r="X130" s="44" t="s">
        <v>6132</v>
      </c>
      <c r="Y130" s="44" t="s">
        <v>6413</v>
      </c>
      <c r="Z130" s="44" t="s">
        <v>6708</v>
      </c>
      <c r="AA130" s="44" t="s">
        <v>6980</v>
      </c>
      <c r="AB130" s="53" t="s">
        <v>7236</v>
      </c>
      <c r="AC130" s="44" t="s">
        <v>7529</v>
      </c>
      <c r="AD130" s="44" t="s">
        <v>7800</v>
      </c>
      <c r="AE130" s="44" t="s">
        <v>8150</v>
      </c>
    </row>
    <row r="131" spans="1:31" ht="71.25" x14ac:dyDescent="0.45">
      <c r="A131" s="39" t="s">
        <v>554</v>
      </c>
      <c r="B131" s="7" t="s">
        <v>1019</v>
      </c>
      <c r="C131" s="7" t="s">
        <v>1133</v>
      </c>
      <c r="D131" s="7" t="s">
        <v>1429</v>
      </c>
      <c r="E131" s="7" t="s">
        <v>1722</v>
      </c>
      <c r="F131" s="44" t="s">
        <v>9270</v>
      </c>
      <c r="G131" s="44" t="s">
        <v>1997</v>
      </c>
      <c r="H131" s="44" t="s">
        <v>2280</v>
      </c>
      <c r="I131" s="44" t="s">
        <v>8766</v>
      </c>
      <c r="J131" s="44" t="s">
        <v>2672</v>
      </c>
      <c r="K131" s="44" t="s">
        <v>2961</v>
      </c>
      <c r="L131" s="44" t="s">
        <v>3238</v>
      </c>
      <c r="M131" s="44" t="s">
        <v>3516</v>
      </c>
      <c r="N131" s="44" t="s">
        <v>3778</v>
      </c>
      <c r="O131" s="44" t="s">
        <v>4055</v>
      </c>
      <c r="P131" s="44" t="s">
        <v>4366</v>
      </c>
      <c r="Q131" s="44" t="s">
        <v>4642</v>
      </c>
      <c r="R131" s="44" t="s">
        <v>4889</v>
      </c>
      <c r="S131" s="44" t="s">
        <v>5119</v>
      </c>
      <c r="T131" s="44" t="s">
        <v>5384</v>
      </c>
      <c r="U131" s="44" t="s">
        <v>5640</v>
      </c>
      <c r="V131" s="44" t="s">
        <v>1722</v>
      </c>
      <c r="W131" s="44" t="s">
        <v>5874</v>
      </c>
      <c r="X131" s="44" t="s">
        <v>6133</v>
      </c>
      <c r="Y131" s="44" t="s">
        <v>6414</v>
      </c>
      <c r="Z131" s="44" t="s">
        <v>6709</v>
      </c>
      <c r="AA131" s="44" t="s">
        <v>8509</v>
      </c>
      <c r="AB131" s="53" t="s">
        <v>7237</v>
      </c>
      <c r="AC131" s="44" t="s">
        <v>7530</v>
      </c>
      <c r="AD131" s="44" t="s">
        <v>7801</v>
      </c>
      <c r="AE131" s="44" t="s">
        <v>8151</v>
      </c>
    </row>
    <row r="132" spans="1:31" ht="71.25" x14ac:dyDescent="0.45">
      <c r="A132" s="39" t="s">
        <v>555</v>
      </c>
      <c r="B132" s="7" t="s">
        <v>1020</v>
      </c>
      <c r="C132" s="7" t="s">
        <v>1134</v>
      </c>
      <c r="D132" s="7" t="s">
        <v>1430</v>
      </c>
      <c r="E132" s="7" t="s">
        <v>1723</v>
      </c>
      <c r="F132" s="44" t="s">
        <v>9271</v>
      </c>
      <c r="G132" s="44" t="s">
        <v>1998</v>
      </c>
      <c r="H132" s="44" t="s">
        <v>2281</v>
      </c>
      <c r="I132" s="44" t="s">
        <v>8767</v>
      </c>
      <c r="J132" s="44" t="s">
        <v>2673</v>
      </c>
      <c r="K132" s="44" t="s">
        <v>2962</v>
      </c>
      <c r="L132" s="44" t="s">
        <v>3239</v>
      </c>
      <c r="M132" s="44" t="s">
        <v>3517</v>
      </c>
      <c r="N132" s="44" t="s">
        <v>3779</v>
      </c>
      <c r="O132" s="44" t="s">
        <v>4056</v>
      </c>
      <c r="P132" s="44" t="s">
        <v>4367</v>
      </c>
      <c r="Q132" s="44" t="s">
        <v>4643</v>
      </c>
      <c r="R132" s="44" t="s">
        <v>4890</v>
      </c>
      <c r="S132" s="44" t="s">
        <v>5120</v>
      </c>
      <c r="T132" s="44" t="s">
        <v>5385</v>
      </c>
      <c r="U132" s="44" t="s">
        <v>5641</v>
      </c>
      <c r="V132" s="44" t="s">
        <v>1723</v>
      </c>
      <c r="W132" s="44" t="s">
        <v>5875</v>
      </c>
      <c r="X132" s="44" t="s">
        <v>6134</v>
      </c>
      <c r="Y132" s="44" t="s">
        <v>6415</v>
      </c>
      <c r="Z132" s="44" t="s">
        <v>6710</v>
      </c>
      <c r="AA132" s="44" t="s">
        <v>8497</v>
      </c>
      <c r="AB132" s="53" t="s">
        <v>7238</v>
      </c>
      <c r="AC132" s="44" t="s">
        <v>7531</v>
      </c>
      <c r="AD132" s="44" t="s">
        <v>7802</v>
      </c>
      <c r="AE132" s="44" t="s">
        <v>8152</v>
      </c>
    </row>
    <row r="133" spans="1:31" ht="42.75" x14ac:dyDescent="0.45">
      <c r="A133" s="39" t="s">
        <v>556</v>
      </c>
      <c r="B133" s="7" t="s">
        <v>847</v>
      </c>
      <c r="C133" s="7" t="s">
        <v>1135</v>
      </c>
      <c r="D133" s="44" t="s">
        <v>1431</v>
      </c>
      <c r="E133" s="7" t="s">
        <v>1724</v>
      </c>
      <c r="F133" s="44" t="s">
        <v>9272</v>
      </c>
      <c r="G133" s="44" t="s">
        <v>1999</v>
      </c>
      <c r="H133" s="44" t="s">
        <v>2282</v>
      </c>
      <c r="I133" s="44" t="s">
        <v>8884</v>
      </c>
      <c r="J133" s="44" t="s">
        <v>2674</v>
      </c>
      <c r="K133" s="44" t="s">
        <v>2963</v>
      </c>
      <c r="L133" s="44" t="s">
        <v>3240</v>
      </c>
      <c r="M133" s="44" t="s">
        <v>3518</v>
      </c>
      <c r="N133" s="44" t="s">
        <v>3780</v>
      </c>
      <c r="O133" s="44" t="s">
        <v>4057</v>
      </c>
      <c r="P133" s="44" t="s">
        <v>4368</v>
      </c>
      <c r="Q133" s="44" t="s">
        <v>4644</v>
      </c>
      <c r="R133" s="44" t="s">
        <v>4891</v>
      </c>
      <c r="S133" s="44" t="s">
        <v>5121</v>
      </c>
      <c r="T133" s="44" t="s">
        <v>5386</v>
      </c>
      <c r="U133" s="44" t="s">
        <v>5642</v>
      </c>
      <c r="V133" s="44" t="s">
        <v>1724</v>
      </c>
      <c r="W133" s="44" t="s">
        <v>5876</v>
      </c>
      <c r="X133" s="44" t="s">
        <v>6135</v>
      </c>
      <c r="Y133" s="44" t="s">
        <v>6416</v>
      </c>
      <c r="Z133" s="44" t="s">
        <v>6711</v>
      </c>
      <c r="AA133" s="44" t="s">
        <v>6981</v>
      </c>
      <c r="AB133" s="53" t="s">
        <v>7239</v>
      </c>
      <c r="AC133" s="44" t="s">
        <v>7532</v>
      </c>
      <c r="AD133" s="44" t="s">
        <v>7803</v>
      </c>
      <c r="AE133" s="44" t="s">
        <v>8153</v>
      </c>
    </row>
    <row r="134" spans="1:31" ht="28.5" x14ac:dyDescent="0.45">
      <c r="A134" s="39" t="s">
        <v>557</v>
      </c>
      <c r="B134" s="7" t="s">
        <v>879</v>
      </c>
      <c r="C134" s="7" t="s">
        <v>1136</v>
      </c>
      <c r="D134" s="7" t="s">
        <v>1432</v>
      </c>
      <c r="E134" s="7" t="s">
        <v>1725</v>
      </c>
      <c r="F134" s="44" t="s">
        <v>9273</v>
      </c>
      <c r="G134" s="44" t="s">
        <v>2000</v>
      </c>
      <c r="H134" s="44" t="s">
        <v>2283</v>
      </c>
      <c r="I134" s="44" t="s">
        <v>2495</v>
      </c>
      <c r="J134" s="44" t="s">
        <v>2675</v>
      </c>
      <c r="K134" s="44" t="s">
        <v>2964</v>
      </c>
      <c r="L134" s="44" t="s">
        <v>3241</v>
      </c>
      <c r="M134" s="44" t="s">
        <v>3519</v>
      </c>
      <c r="N134" s="44" t="s">
        <v>3781</v>
      </c>
      <c r="O134" s="44" t="s">
        <v>4058</v>
      </c>
      <c r="P134" s="44" t="s">
        <v>4369</v>
      </c>
      <c r="Q134" s="44" t="s">
        <v>4645</v>
      </c>
      <c r="R134" s="44" t="s">
        <v>4892</v>
      </c>
      <c r="S134" s="44" t="s">
        <v>5122</v>
      </c>
      <c r="T134" s="44" t="s">
        <v>5387</v>
      </c>
      <c r="U134" s="44" t="s">
        <v>5643</v>
      </c>
      <c r="V134" s="44" t="s">
        <v>1725</v>
      </c>
      <c r="W134" s="44" t="s">
        <v>5877</v>
      </c>
      <c r="X134" s="44" t="s">
        <v>6136</v>
      </c>
      <c r="Y134" s="44" t="s">
        <v>6417</v>
      </c>
      <c r="Z134" s="44" t="s">
        <v>6712</v>
      </c>
      <c r="AA134" s="44" t="s">
        <v>6982</v>
      </c>
      <c r="AB134" s="53" t="s">
        <v>7240</v>
      </c>
      <c r="AC134" s="44" t="s">
        <v>7533</v>
      </c>
      <c r="AD134" s="44" t="s">
        <v>7804</v>
      </c>
      <c r="AE134" s="44" t="s">
        <v>8154</v>
      </c>
    </row>
    <row r="135" spans="1:31" x14ac:dyDescent="0.45">
      <c r="A135" s="39" t="s">
        <v>558</v>
      </c>
      <c r="B135" s="7" t="s">
        <v>1025</v>
      </c>
      <c r="C135" s="7" t="s">
        <v>1137</v>
      </c>
      <c r="D135" s="7" t="s">
        <v>1433</v>
      </c>
      <c r="E135" s="7" t="s">
        <v>1726</v>
      </c>
      <c r="F135" s="44" t="s">
        <v>9274</v>
      </c>
      <c r="G135" s="44" t="s">
        <v>2001</v>
      </c>
      <c r="H135" s="44" t="s">
        <v>2284</v>
      </c>
      <c r="I135" s="44" t="s">
        <v>2496</v>
      </c>
      <c r="J135" s="44" t="s">
        <v>2676</v>
      </c>
      <c r="K135" s="44" t="s">
        <v>2965</v>
      </c>
      <c r="L135" s="44" t="s">
        <v>3242</v>
      </c>
      <c r="M135" s="44" t="s">
        <v>3520</v>
      </c>
      <c r="N135" s="44" t="s">
        <v>3782</v>
      </c>
      <c r="O135" s="44" t="s">
        <v>4059</v>
      </c>
      <c r="P135" s="44" t="s">
        <v>4370</v>
      </c>
      <c r="Q135" s="44" t="s">
        <v>4646</v>
      </c>
      <c r="R135" s="44" t="s">
        <v>4893</v>
      </c>
      <c r="S135" s="44" t="s">
        <v>5123</v>
      </c>
      <c r="T135" s="44" t="s">
        <v>5388</v>
      </c>
      <c r="U135" s="44" t="s">
        <v>5644</v>
      </c>
      <c r="V135" s="44" t="s">
        <v>1726</v>
      </c>
      <c r="W135" s="44" t="s">
        <v>5878</v>
      </c>
      <c r="X135" s="44" t="s">
        <v>6137</v>
      </c>
      <c r="Y135" s="44" t="s">
        <v>6418</v>
      </c>
      <c r="Z135" s="44" t="s">
        <v>6713</v>
      </c>
      <c r="AA135" s="44" t="s">
        <v>6983</v>
      </c>
      <c r="AB135" s="53" t="s">
        <v>7241</v>
      </c>
      <c r="AC135" s="44" t="s">
        <v>7534</v>
      </c>
      <c r="AD135" s="44" t="s">
        <v>7805</v>
      </c>
      <c r="AE135" s="44" t="s">
        <v>8155</v>
      </c>
    </row>
    <row r="136" spans="1:31" ht="42.75" x14ac:dyDescent="0.45">
      <c r="A136" s="39" t="s">
        <v>559</v>
      </c>
      <c r="B136" s="7" t="s">
        <v>871</v>
      </c>
      <c r="C136" s="7" t="s">
        <v>1138</v>
      </c>
      <c r="D136" s="44" t="s">
        <v>1434</v>
      </c>
      <c r="E136" s="7" t="s">
        <v>1727</v>
      </c>
      <c r="F136" s="44" t="s">
        <v>9275</v>
      </c>
      <c r="G136" s="44" t="s">
        <v>2002</v>
      </c>
      <c r="H136" s="44" t="s">
        <v>2285</v>
      </c>
      <c r="I136" s="44" t="s">
        <v>8885</v>
      </c>
      <c r="J136" s="44" t="s">
        <v>2677</v>
      </c>
      <c r="K136" s="44" t="s">
        <v>2966</v>
      </c>
      <c r="L136" s="44" t="s">
        <v>3243</v>
      </c>
      <c r="M136" s="44" t="s">
        <v>3521</v>
      </c>
      <c r="N136" s="44" t="s">
        <v>3783</v>
      </c>
      <c r="O136" s="44" t="s">
        <v>4060</v>
      </c>
      <c r="P136" s="44" t="s">
        <v>4371</v>
      </c>
      <c r="Q136" s="44" t="s">
        <v>4647</v>
      </c>
      <c r="R136" s="44" t="s">
        <v>4894</v>
      </c>
      <c r="S136" s="44" t="s">
        <v>5124</v>
      </c>
      <c r="T136" s="44" t="s">
        <v>5389</v>
      </c>
      <c r="U136" s="44" t="s">
        <v>5645</v>
      </c>
      <c r="V136" s="44" t="s">
        <v>1727</v>
      </c>
      <c r="W136" s="44" t="s">
        <v>5879</v>
      </c>
      <c r="X136" s="44" t="s">
        <v>6138</v>
      </c>
      <c r="Y136" s="44" t="s">
        <v>6419</v>
      </c>
      <c r="Z136" s="44" t="s">
        <v>6714</v>
      </c>
      <c r="AA136" s="44" t="s">
        <v>6984</v>
      </c>
      <c r="AB136" s="53" t="s">
        <v>7242</v>
      </c>
      <c r="AC136" s="44" t="s">
        <v>7535</v>
      </c>
      <c r="AD136" s="44" t="s">
        <v>7806</v>
      </c>
      <c r="AE136" s="44" t="s">
        <v>8156</v>
      </c>
    </row>
    <row r="137" spans="1:31" ht="42.75" x14ac:dyDescent="0.45">
      <c r="A137" s="39" t="s">
        <v>560</v>
      </c>
      <c r="B137" s="7" t="s">
        <v>854</v>
      </c>
      <c r="C137" s="7" t="s">
        <v>8315</v>
      </c>
      <c r="D137" s="7" t="s">
        <v>1435</v>
      </c>
      <c r="E137" s="7" t="s">
        <v>1728</v>
      </c>
      <c r="F137" s="44" t="s">
        <v>9276</v>
      </c>
      <c r="G137" s="44" t="s">
        <v>2003</v>
      </c>
      <c r="H137" s="44" t="s">
        <v>2286</v>
      </c>
      <c r="I137" s="44" t="s">
        <v>9052</v>
      </c>
      <c r="J137" s="44" t="s">
        <v>8316</v>
      </c>
      <c r="K137" s="44" t="s">
        <v>8317</v>
      </c>
      <c r="L137" s="44" t="s">
        <v>3244</v>
      </c>
      <c r="M137" s="44" t="s">
        <v>8318</v>
      </c>
      <c r="N137" s="44" t="s">
        <v>9066</v>
      </c>
      <c r="O137" s="44" t="s">
        <v>4061</v>
      </c>
      <c r="P137" s="44" t="s">
        <v>4372</v>
      </c>
      <c r="Q137" s="44" t="s">
        <v>9437</v>
      </c>
      <c r="R137" s="44" t="s">
        <v>8319</v>
      </c>
      <c r="S137" s="44" t="s">
        <v>5125</v>
      </c>
      <c r="T137" s="44" t="s">
        <v>5390</v>
      </c>
      <c r="U137" s="44" t="s">
        <v>8732</v>
      </c>
      <c r="V137" s="44" t="s">
        <v>1728</v>
      </c>
      <c r="W137" s="44" t="s">
        <v>8320</v>
      </c>
      <c r="X137" s="44" t="s">
        <v>8321</v>
      </c>
      <c r="Y137" s="44" t="s">
        <v>6420</v>
      </c>
      <c r="Z137" s="44" t="s">
        <v>6715</v>
      </c>
      <c r="AA137" s="44" t="s">
        <v>8359</v>
      </c>
      <c r="AB137" s="53" t="s">
        <v>7243</v>
      </c>
      <c r="AC137" s="44" t="s">
        <v>7536</v>
      </c>
      <c r="AD137" s="44" t="s">
        <v>8578</v>
      </c>
      <c r="AE137" s="44" t="s">
        <v>8322</v>
      </c>
    </row>
    <row r="138" spans="1:31" ht="42.75" x14ac:dyDescent="0.45">
      <c r="A138" s="39" t="s">
        <v>561</v>
      </c>
      <c r="B138" s="7" t="s">
        <v>855</v>
      </c>
      <c r="C138" s="7" t="s">
        <v>8332</v>
      </c>
      <c r="D138" s="7" t="s">
        <v>1436</v>
      </c>
      <c r="E138" s="7" t="s">
        <v>1729</v>
      </c>
      <c r="F138" s="44" t="s">
        <v>9277</v>
      </c>
      <c r="G138" s="44" t="s">
        <v>2004</v>
      </c>
      <c r="H138" s="44" t="s">
        <v>2287</v>
      </c>
      <c r="I138" s="44" t="s">
        <v>9053</v>
      </c>
      <c r="J138" s="44" t="s">
        <v>8333</v>
      </c>
      <c r="K138" s="44" t="s">
        <v>8334</v>
      </c>
      <c r="L138" s="44" t="s">
        <v>3245</v>
      </c>
      <c r="M138" s="44" t="s">
        <v>8335</v>
      </c>
      <c r="N138" s="44" t="s">
        <v>9067</v>
      </c>
      <c r="O138" s="44" t="s">
        <v>4062</v>
      </c>
      <c r="P138" s="44" t="s">
        <v>4373</v>
      </c>
      <c r="Q138" s="44" t="s">
        <v>9438</v>
      </c>
      <c r="R138" s="44" t="s">
        <v>8336</v>
      </c>
      <c r="S138" s="44" t="s">
        <v>5126</v>
      </c>
      <c r="T138" s="44" t="s">
        <v>5391</v>
      </c>
      <c r="U138" s="44" t="s">
        <v>8733</v>
      </c>
      <c r="V138" s="44" t="s">
        <v>1729</v>
      </c>
      <c r="W138" s="44" t="s">
        <v>8337</v>
      </c>
      <c r="X138" s="44" t="s">
        <v>8338</v>
      </c>
      <c r="Y138" s="44" t="s">
        <v>6421</v>
      </c>
      <c r="Z138" s="44" t="s">
        <v>6716</v>
      </c>
      <c r="AA138" s="44" t="s">
        <v>8358</v>
      </c>
      <c r="AB138" s="53" t="s">
        <v>7244</v>
      </c>
      <c r="AC138" s="44" t="s">
        <v>7537</v>
      </c>
      <c r="AD138" s="44" t="s">
        <v>8339</v>
      </c>
      <c r="AE138" s="44" t="s">
        <v>8340</v>
      </c>
    </row>
    <row r="139" spans="1:31" ht="57" x14ac:dyDescent="0.45">
      <c r="A139" s="39" t="s">
        <v>562</v>
      </c>
      <c r="B139" s="7" t="s">
        <v>853</v>
      </c>
      <c r="C139" s="7" t="s">
        <v>8323</v>
      </c>
      <c r="D139" s="44" t="s">
        <v>1437</v>
      </c>
      <c r="E139" s="7" t="s">
        <v>1730</v>
      </c>
      <c r="F139" s="44" t="s">
        <v>9278</v>
      </c>
      <c r="G139" s="44" t="s">
        <v>2005</v>
      </c>
      <c r="H139" s="44" t="s">
        <v>2288</v>
      </c>
      <c r="I139" s="44" t="s">
        <v>9054</v>
      </c>
      <c r="J139" s="44" t="s">
        <v>8324</v>
      </c>
      <c r="K139" s="44" t="s">
        <v>8325</v>
      </c>
      <c r="L139" s="44" t="s">
        <v>3246</v>
      </c>
      <c r="M139" s="44" t="s">
        <v>8326</v>
      </c>
      <c r="N139" s="44" t="s">
        <v>9068</v>
      </c>
      <c r="O139" s="44" t="s">
        <v>4063</v>
      </c>
      <c r="P139" s="44" t="s">
        <v>4374</v>
      </c>
      <c r="Q139" s="44" t="s">
        <v>9439</v>
      </c>
      <c r="R139" s="44" t="s">
        <v>8327</v>
      </c>
      <c r="S139" s="44" t="s">
        <v>5127</v>
      </c>
      <c r="T139" s="44" t="s">
        <v>5392</v>
      </c>
      <c r="U139" s="44" t="s">
        <v>5646</v>
      </c>
      <c r="V139" s="44" t="s">
        <v>1730</v>
      </c>
      <c r="W139" s="44" t="s">
        <v>8328</v>
      </c>
      <c r="X139" s="44" t="s">
        <v>8329</v>
      </c>
      <c r="Y139" s="44" t="s">
        <v>6422</v>
      </c>
      <c r="Z139" s="44" t="s">
        <v>6717</v>
      </c>
      <c r="AA139" s="44" t="s">
        <v>8498</v>
      </c>
      <c r="AB139" s="53" t="s">
        <v>7245</v>
      </c>
      <c r="AC139" s="44" t="s">
        <v>7538</v>
      </c>
      <c r="AD139" s="44" t="s">
        <v>8330</v>
      </c>
      <c r="AE139" s="44" t="s">
        <v>8331</v>
      </c>
    </row>
    <row r="140" spans="1:31" ht="57" x14ac:dyDescent="0.45">
      <c r="A140" s="39" t="s">
        <v>563</v>
      </c>
      <c r="B140" s="7" t="s">
        <v>852</v>
      </c>
      <c r="C140" s="7" t="s">
        <v>8341</v>
      </c>
      <c r="D140" s="7" t="s">
        <v>1438</v>
      </c>
      <c r="E140" s="7" t="s">
        <v>1731</v>
      </c>
      <c r="F140" s="44" t="s">
        <v>9279</v>
      </c>
      <c r="G140" s="44" t="s">
        <v>2006</v>
      </c>
      <c r="H140" s="44" t="s">
        <v>2289</v>
      </c>
      <c r="I140" s="44" t="s">
        <v>9055</v>
      </c>
      <c r="J140" s="44" t="s">
        <v>8342</v>
      </c>
      <c r="K140" s="44" t="s">
        <v>8343</v>
      </c>
      <c r="L140" s="44" t="s">
        <v>3247</v>
      </c>
      <c r="M140" s="44" t="s">
        <v>8344</v>
      </c>
      <c r="N140" s="44" t="s">
        <v>9069</v>
      </c>
      <c r="O140" s="44" t="s">
        <v>4064</v>
      </c>
      <c r="P140" s="44" t="s">
        <v>4375</v>
      </c>
      <c r="Q140" s="44" t="s">
        <v>9440</v>
      </c>
      <c r="R140" s="44" t="s">
        <v>8345</v>
      </c>
      <c r="S140" s="44" t="s">
        <v>5128</v>
      </c>
      <c r="T140" s="44" t="s">
        <v>5393</v>
      </c>
      <c r="U140" s="44" t="s">
        <v>8734</v>
      </c>
      <c r="V140" s="44" t="s">
        <v>1731</v>
      </c>
      <c r="W140" s="44" t="s">
        <v>8346</v>
      </c>
      <c r="X140" s="44" t="s">
        <v>8347</v>
      </c>
      <c r="Y140" s="44" t="s">
        <v>6423</v>
      </c>
      <c r="Z140" s="44" t="s">
        <v>6718</v>
      </c>
      <c r="AA140" s="44" t="s">
        <v>8499</v>
      </c>
      <c r="AB140" s="53" t="s">
        <v>7246</v>
      </c>
      <c r="AC140" s="44" t="s">
        <v>7539</v>
      </c>
      <c r="AD140" s="44" t="s">
        <v>8348</v>
      </c>
      <c r="AE140" s="44" t="s">
        <v>8564</v>
      </c>
    </row>
    <row r="141" spans="1:31" x14ac:dyDescent="0.45">
      <c r="A141" s="39" t="s">
        <v>564</v>
      </c>
      <c r="B141" s="7" t="s">
        <v>1028</v>
      </c>
      <c r="C141" s="7" t="s">
        <v>1139</v>
      </c>
      <c r="D141" s="7" t="s">
        <v>1439</v>
      </c>
      <c r="E141" s="7" t="s">
        <v>1732</v>
      </c>
      <c r="F141" s="44" t="s">
        <v>9411</v>
      </c>
      <c r="G141" s="44" t="s">
        <v>2007</v>
      </c>
      <c r="H141" s="44" t="s">
        <v>2290</v>
      </c>
      <c r="I141" s="44" t="s">
        <v>2497</v>
      </c>
      <c r="J141" s="44" t="s">
        <v>2678</v>
      </c>
      <c r="K141" s="44" t="s">
        <v>2967</v>
      </c>
      <c r="L141" s="44" t="s">
        <v>3248</v>
      </c>
      <c r="M141" s="44" t="s">
        <v>3522</v>
      </c>
      <c r="N141" s="44" t="s">
        <v>3784</v>
      </c>
      <c r="O141" s="44" t="s">
        <v>4065</v>
      </c>
      <c r="P141" s="44" t="s">
        <v>4376</v>
      </c>
      <c r="Q141" s="44" t="s">
        <v>4648</v>
      </c>
      <c r="R141" s="44" t="s">
        <v>4895</v>
      </c>
      <c r="S141" s="44" t="s">
        <v>5129</v>
      </c>
      <c r="T141" s="44" t="s">
        <v>5394</v>
      </c>
      <c r="U141" s="44" t="s">
        <v>5647</v>
      </c>
      <c r="V141" s="44" t="s">
        <v>1732</v>
      </c>
      <c r="W141" s="44" t="s">
        <v>5880</v>
      </c>
      <c r="X141" s="44" t="s">
        <v>6139</v>
      </c>
      <c r="Y141" s="44" t="s">
        <v>6424</v>
      </c>
      <c r="Z141" s="44" t="s">
        <v>6719</v>
      </c>
      <c r="AA141" s="44" t="s">
        <v>6985</v>
      </c>
      <c r="AB141" s="53" t="s">
        <v>7247</v>
      </c>
      <c r="AC141" s="44" t="s">
        <v>7540</v>
      </c>
      <c r="AD141" s="44" t="s">
        <v>7807</v>
      </c>
      <c r="AE141" s="44" t="s">
        <v>8157</v>
      </c>
    </row>
    <row r="142" spans="1:31" ht="42.75" x14ac:dyDescent="0.45">
      <c r="A142" s="39" t="s">
        <v>565</v>
      </c>
      <c r="B142" s="7" t="s">
        <v>857</v>
      </c>
      <c r="C142" s="7" t="s">
        <v>1140</v>
      </c>
      <c r="D142" s="44" t="s">
        <v>1440</v>
      </c>
      <c r="E142" s="7" t="s">
        <v>1733</v>
      </c>
      <c r="F142" s="44" t="s">
        <v>9280</v>
      </c>
      <c r="G142" s="44" t="s">
        <v>2008</v>
      </c>
      <c r="H142" s="44" t="s">
        <v>2291</v>
      </c>
      <c r="I142" s="44" t="s">
        <v>8768</v>
      </c>
      <c r="J142" s="44" t="s">
        <v>2679</v>
      </c>
      <c r="K142" s="44" t="s">
        <v>2968</v>
      </c>
      <c r="L142" s="44" t="s">
        <v>3249</v>
      </c>
      <c r="M142" s="44" t="s">
        <v>3523</v>
      </c>
      <c r="N142" s="44" t="s">
        <v>3785</v>
      </c>
      <c r="O142" s="44" t="s">
        <v>4066</v>
      </c>
      <c r="P142" s="44" t="s">
        <v>4377</v>
      </c>
      <c r="Q142" s="44" t="s">
        <v>4649</v>
      </c>
      <c r="R142" s="44" t="s">
        <v>4896</v>
      </c>
      <c r="S142" s="44" t="s">
        <v>5130</v>
      </c>
      <c r="T142" s="44" t="s">
        <v>5395</v>
      </c>
      <c r="U142" s="44" t="s">
        <v>5648</v>
      </c>
      <c r="V142" s="44" t="s">
        <v>1733</v>
      </c>
      <c r="W142" s="44" t="s">
        <v>5881</v>
      </c>
      <c r="X142" s="44" t="s">
        <v>6140</v>
      </c>
      <c r="Y142" s="44" t="s">
        <v>6425</v>
      </c>
      <c r="Z142" s="44" t="s">
        <v>6720</v>
      </c>
      <c r="AA142" s="44" t="s">
        <v>6986</v>
      </c>
      <c r="AB142" s="53" t="s">
        <v>7248</v>
      </c>
      <c r="AC142" s="44" t="s">
        <v>7541</v>
      </c>
      <c r="AD142" s="44" t="s">
        <v>7808</v>
      </c>
      <c r="AE142" s="44" t="s">
        <v>8158</v>
      </c>
    </row>
    <row r="143" spans="1:31" ht="28.5" x14ac:dyDescent="0.45">
      <c r="A143" s="39" t="s">
        <v>566</v>
      </c>
      <c r="B143" s="7" t="s">
        <v>856</v>
      </c>
      <c r="C143" s="7" t="s">
        <v>1141</v>
      </c>
      <c r="D143" s="7" t="s">
        <v>1441</v>
      </c>
      <c r="E143" s="7" t="s">
        <v>1734</v>
      </c>
      <c r="F143" s="44" t="s">
        <v>9281</v>
      </c>
      <c r="G143" s="44" t="s">
        <v>2009</v>
      </c>
      <c r="H143" s="44" t="s">
        <v>2292</v>
      </c>
      <c r="I143" s="44" t="s">
        <v>8769</v>
      </c>
      <c r="J143" s="44" t="s">
        <v>2680</v>
      </c>
      <c r="K143" s="44" t="s">
        <v>2969</v>
      </c>
      <c r="L143" s="44" t="s">
        <v>3250</v>
      </c>
      <c r="M143" s="44" t="s">
        <v>3524</v>
      </c>
      <c r="N143" s="44" t="s">
        <v>3786</v>
      </c>
      <c r="O143" s="44" t="s">
        <v>4067</v>
      </c>
      <c r="P143" s="44" t="s">
        <v>4378</v>
      </c>
      <c r="Q143" s="44" t="s">
        <v>4650</v>
      </c>
      <c r="R143" s="44" t="s">
        <v>4897</v>
      </c>
      <c r="S143" s="44" t="s">
        <v>5131</v>
      </c>
      <c r="T143" s="44" t="s">
        <v>5396</v>
      </c>
      <c r="U143" s="44" t="s">
        <v>5649</v>
      </c>
      <c r="V143" s="44" t="s">
        <v>1734</v>
      </c>
      <c r="W143" s="44" t="s">
        <v>5882</v>
      </c>
      <c r="X143" s="44" t="s">
        <v>6141</v>
      </c>
      <c r="Y143" s="44" t="s">
        <v>6426</v>
      </c>
      <c r="Z143" s="44" t="s">
        <v>6721</v>
      </c>
      <c r="AA143" s="44" t="s">
        <v>8517</v>
      </c>
      <c r="AB143" s="53" t="s">
        <v>7249</v>
      </c>
      <c r="AC143" s="44" t="s">
        <v>7542</v>
      </c>
      <c r="AD143" s="44" t="s">
        <v>7809</v>
      </c>
      <c r="AE143" s="44" t="s">
        <v>8159</v>
      </c>
    </row>
    <row r="144" spans="1:31" ht="57" x14ac:dyDescent="0.45">
      <c r="A144" s="39" t="s">
        <v>567</v>
      </c>
      <c r="B144" s="7" t="s">
        <v>858</v>
      </c>
      <c r="C144" s="7" t="s">
        <v>8349</v>
      </c>
      <c r="D144" s="7" t="s">
        <v>8626</v>
      </c>
      <c r="E144" s="7" t="s">
        <v>1735</v>
      </c>
      <c r="F144" s="44" t="s">
        <v>9282</v>
      </c>
      <c r="G144" s="44" t="s">
        <v>2010</v>
      </c>
      <c r="H144" s="44" t="s">
        <v>2289</v>
      </c>
      <c r="I144" s="44" t="s">
        <v>9055</v>
      </c>
      <c r="J144" s="44" t="s">
        <v>8350</v>
      </c>
      <c r="K144" s="44" t="s">
        <v>8351</v>
      </c>
      <c r="L144" s="44" t="s">
        <v>3251</v>
      </c>
      <c r="M144" s="44" t="s">
        <v>8352</v>
      </c>
      <c r="N144" s="44" t="s">
        <v>9070</v>
      </c>
      <c r="O144" s="44" t="s">
        <v>4064</v>
      </c>
      <c r="P144" s="44" t="s">
        <v>4379</v>
      </c>
      <c r="Q144" s="44" t="s">
        <v>9441</v>
      </c>
      <c r="R144" s="44" t="s">
        <v>8353</v>
      </c>
      <c r="S144" s="44" t="s">
        <v>5132</v>
      </c>
      <c r="T144" s="44" t="s">
        <v>5397</v>
      </c>
      <c r="U144" s="44" t="s">
        <v>8735</v>
      </c>
      <c r="V144" s="44" t="s">
        <v>1735</v>
      </c>
      <c r="W144" s="44" t="s">
        <v>8354</v>
      </c>
      <c r="X144" s="44" t="s">
        <v>8355</v>
      </c>
      <c r="Y144" s="44" t="s">
        <v>6427</v>
      </c>
      <c r="Z144" s="44" t="s">
        <v>6722</v>
      </c>
      <c r="AA144" s="44" t="s">
        <v>8500</v>
      </c>
      <c r="AB144" s="53" t="s">
        <v>7246</v>
      </c>
      <c r="AC144" s="44" t="s">
        <v>7539</v>
      </c>
      <c r="AD144" s="44" t="s">
        <v>8356</v>
      </c>
      <c r="AE144" s="44" t="s">
        <v>8357</v>
      </c>
    </row>
    <row r="145" spans="1:31" ht="57" x14ac:dyDescent="0.45">
      <c r="A145" s="39" t="s">
        <v>568</v>
      </c>
      <c r="B145" s="7" t="s">
        <v>859</v>
      </c>
      <c r="C145" s="7" t="s">
        <v>1142</v>
      </c>
      <c r="D145" s="44" t="s">
        <v>1442</v>
      </c>
      <c r="E145" s="7" t="s">
        <v>1736</v>
      </c>
      <c r="F145" s="44" t="s">
        <v>9283</v>
      </c>
      <c r="G145" s="44" t="s">
        <v>2011</v>
      </c>
      <c r="H145" s="44" t="s">
        <v>2293</v>
      </c>
      <c r="I145" s="44" t="s">
        <v>8886</v>
      </c>
      <c r="J145" s="44" t="s">
        <v>2681</v>
      </c>
      <c r="K145" s="44" t="s">
        <v>2970</v>
      </c>
      <c r="L145" s="44" t="s">
        <v>3252</v>
      </c>
      <c r="M145" s="44" t="s">
        <v>3525</v>
      </c>
      <c r="N145" s="44" t="s">
        <v>3787</v>
      </c>
      <c r="O145" s="44" t="s">
        <v>4068</v>
      </c>
      <c r="P145" s="44" t="s">
        <v>4380</v>
      </c>
      <c r="Q145" s="44" t="s">
        <v>4651</v>
      </c>
      <c r="R145" s="44" t="s">
        <v>4898</v>
      </c>
      <c r="S145" s="44" t="s">
        <v>5133</v>
      </c>
      <c r="T145" s="44" t="s">
        <v>5398</v>
      </c>
      <c r="U145" s="44" t="s">
        <v>8388</v>
      </c>
      <c r="V145" s="44" t="s">
        <v>1736</v>
      </c>
      <c r="W145" s="44" t="s">
        <v>5883</v>
      </c>
      <c r="X145" s="44" t="s">
        <v>6142</v>
      </c>
      <c r="Y145" s="44" t="s">
        <v>6428</v>
      </c>
      <c r="Z145" s="44" t="s">
        <v>6723</v>
      </c>
      <c r="AA145" s="44" t="s">
        <v>6987</v>
      </c>
      <c r="AB145" s="53" t="s">
        <v>7250</v>
      </c>
      <c r="AC145" s="44" t="s">
        <v>7543</v>
      </c>
      <c r="AD145" s="44" t="s">
        <v>7810</v>
      </c>
      <c r="AE145" s="44" t="s">
        <v>8160</v>
      </c>
    </row>
    <row r="146" spans="1:31" ht="42.75" x14ac:dyDescent="0.45">
      <c r="A146" s="39" t="s">
        <v>569</v>
      </c>
      <c r="B146" s="7" t="s">
        <v>860</v>
      </c>
      <c r="C146" s="7" t="s">
        <v>1143</v>
      </c>
      <c r="D146" s="7" t="s">
        <v>1443</v>
      </c>
      <c r="E146" s="7" t="s">
        <v>1737</v>
      </c>
      <c r="F146" s="44" t="s">
        <v>9284</v>
      </c>
      <c r="G146" s="44" t="s">
        <v>2012</v>
      </c>
      <c r="H146" s="44" t="s">
        <v>2294</v>
      </c>
      <c r="I146" s="44" t="s">
        <v>2498</v>
      </c>
      <c r="J146" s="44" t="s">
        <v>2682</v>
      </c>
      <c r="K146" s="44" t="s">
        <v>2971</v>
      </c>
      <c r="L146" s="44" t="s">
        <v>3253</v>
      </c>
      <c r="M146" s="44" t="s">
        <v>3526</v>
      </c>
      <c r="N146" s="44" t="s">
        <v>3788</v>
      </c>
      <c r="O146" s="44" t="s">
        <v>4069</v>
      </c>
      <c r="P146" s="44" t="s">
        <v>4381</v>
      </c>
      <c r="Q146" s="44" t="s">
        <v>4652</v>
      </c>
      <c r="R146" s="44" t="s">
        <v>4899</v>
      </c>
      <c r="S146" s="44" t="s">
        <v>5134</v>
      </c>
      <c r="T146" s="44" t="s">
        <v>5399</v>
      </c>
      <c r="U146" s="44" t="s">
        <v>5650</v>
      </c>
      <c r="V146" s="44" t="s">
        <v>1737</v>
      </c>
      <c r="W146" s="44" t="s">
        <v>5884</v>
      </c>
      <c r="X146" s="44" t="s">
        <v>6143</v>
      </c>
      <c r="Y146" s="44" t="s">
        <v>6429</v>
      </c>
      <c r="Z146" s="44" t="s">
        <v>6724</v>
      </c>
      <c r="AA146" s="44" t="s">
        <v>6988</v>
      </c>
      <c r="AB146" s="53" t="s">
        <v>7251</v>
      </c>
      <c r="AC146" s="44" t="s">
        <v>7544</v>
      </c>
      <c r="AD146" s="44" t="s">
        <v>7811</v>
      </c>
      <c r="AE146" s="44" t="s">
        <v>8161</v>
      </c>
    </row>
    <row r="147" spans="1:31" ht="71.25" x14ac:dyDescent="0.45">
      <c r="A147" s="39" t="s">
        <v>570</v>
      </c>
      <c r="B147" s="7" t="s">
        <v>861</v>
      </c>
      <c r="C147" s="7" t="s">
        <v>1144</v>
      </c>
      <c r="D147" s="7" t="s">
        <v>1444</v>
      </c>
      <c r="E147" s="7" t="s">
        <v>8751</v>
      </c>
      <c r="F147" s="44" t="s">
        <v>9285</v>
      </c>
      <c r="G147" s="44" t="s">
        <v>1993</v>
      </c>
      <c r="H147" s="44" t="s">
        <v>2276</v>
      </c>
      <c r="I147" s="44" t="s">
        <v>8887</v>
      </c>
      <c r="J147" s="44" t="s">
        <v>2668</v>
      </c>
      <c r="K147" s="44" t="s">
        <v>2972</v>
      </c>
      <c r="L147" s="44" t="s">
        <v>3254</v>
      </c>
      <c r="M147" s="44" t="s">
        <v>3512</v>
      </c>
      <c r="N147" s="44" t="s">
        <v>3789</v>
      </c>
      <c r="O147" s="44" t="s">
        <v>4051</v>
      </c>
      <c r="P147" s="44" t="s">
        <v>4382</v>
      </c>
      <c r="Q147" s="44" t="s">
        <v>4653</v>
      </c>
      <c r="R147" s="44" t="s">
        <v>4900</v>
      </c>
      <c r="S147" s="44" t="s">
        <v>5135</v>
      </c>
      <c r="T147" s="44" t="s">
        <v>5400</v>
      </c>
      <c r="U147" s="44" t="s">
        <v>5651</v>
      </c>
      <c r="V147" s="44" t="s">
        <v>1738</v>
      </c>
      <c r="W147" s="44" t="s">
        <v>5870</v>
      </c>
      <c r="X147" s="44" t="s">
        <v>6144</v>
      </c>
      <c r="Y147" s="44" t="s">
        <v>6430</v>
      </c>
      <c r="Z147" s="44" t="s">
        <v>6725</v>
      </c>
      <c r="AA147" s="44" t="s">
        <v>6989</v>
      </c>
      <c r="AB147" s="53" t="s">
        <v>7252</v>
      </c>
      <c r="AC147" s="44" t="s">
        <v>7545</v>
      </c>
      <c r="AD147" s="44" t="s">
        <v>7812</v>
      </c>
      <c r="AE147" s="44" t="s">
        <v>8147</v>
      </c>
    </row>
    <row r="148" spans="1:31" ht="57" x14ac:dyDescent="0.45">
      <c r="A148" s="39" t="s">
        <v>571</v>
      </c>
      <c r="B148" s="7" t="s">
        <v>862</v>
      </c>
      <c r="C148" s="7" t="s">
        <v>1145</v>
      </c>
      <c r="D148" s="7" t="s">
        <v>1445</v>
      </c>
      <c r="E148" s="7" t="s">
        <v>1739</v>
      </c>
      <c r="F148" s="44" t="s">
        <v>9286</v>
      </c>
      <c r="G148" s="44" t="s">
        <v>2013</v>
      </c>
      <c r="H148" s="44" t="s">
        <v>2295</v>
      </c>
      <c r="I148" s="44" t="s">
        <v>8881</v>
      </c>
      <c r="J148" s="44" t="s">
        <v>2669</v>
      </c>
      <c r="K148" s="44" t="s">
        <v>2973</v>
      </c>
      <c r="L148" s="44" t="s">
        <v>3255</v>
      </c>
      <c r="M148" s="44" t="s">
        <v>3513</v>
      </c>
      <c r="N148" s="44" t="s">
        <v>3790</v>
      </c>
      <c r="O148" s="44" t="s">
        <v>4070</v>
      </c>
      <c r="P148" s="44" t="s">
        <v>4383</v>
      </c>
      <c r="Q148" s="44" t="s">
        <v>4654</v>
      </c>
      <c r="R148" s="44" t="s">
        <v>4886</v>
      </c>
      <c r="S148" s="44" t="s">
        <v>5116</v>
      </c>
      <c r="T148" s="44" t="s">
        <v>5401</v>
      </c>
      <c r="U148" s="44" t="s">
        <v>5652</v>
      </c>
      <c r="V148" s="44" t="s">
        <v>1739</v>
      </c>
      <c r="W148" s="44" t="s">
        <v>5871</v>
      </c>
      <c r="X148" s="44" t="s">
        <v>6145</v>
      </c>
      <c r="Y148" s="44" t="s">
        <v>6431</v>
      </c>
      <c r="Z148" s="44" t="s">
        <v>6726</v>
      </c>
      <c r="AA148" s="44" t="s">
        <v>6990</v>
      </c>
      <c r="AB148" s="53" t="s">
        <v>7253</v>
      </c>
      <c r="AC148" s="44" t="s">
        <v>7546</v>
      </c>
      <c r="AD148" s="44" t="s">
        <v>8579</v>
      </c>
      <c r="AE148" s="44" t="s">
        <v>8148</v>
      </c>
    </row>
    <row r="149" spans="1:31" ht="57" x14ac:dyDescent="0.45">
      <c r="A149" s="39" t="s">
        <v>572</v>
      </c>
      <c r="B149" s="46" t="s">
        <v>863</v>
      </c>
      <c r="C149" s="46" t="s">
        <v>1146</v>
      </c>
      <c r="D149" s="44" t="s">
        <v>1446</v>
      </c>
      <c r="E149" s="51" t="s">
        <v>1740</v>
      </c>
      <c r="F149" s="44" t="s">
        <v>9287</v>
      </c>
      <c r="G149" s="44" t="s">
        <v>2014</v>
      </c>
      <c r="H149" s="44" t="s">
        <v>2296</v>
      </c>
      <c r="I149" s="44" t="s">
        <v>8882</v>
      </c>
      <c r="J149" s="44" t="s">
        <v>2670</v>
      </c>
      <c r="K149" s="44" t="s">
        <v>2974</v>
      </c>
      <c r="L149" s="44" t="s">
        <v>3256</v>
      </c>
      <c r="M149" s="44" t="s">
        <v>3514</v>
      </c>
      <c r="N149" s="44" t="s">
        <v>3791</v>
      </c>
      <c r="O149" s="44" t="s">
        <v>4071</v>
      </c>
      <c r="P149" s="44" t="s">
        <v>4384</v>
      </c>
      <c r="Q149" s="44" t="s">
        <v>4655</v>
      </c>
      <c r="R149" s="44" t="s">
        <v>4901</v>
      </c>
      <c r="S149" s="44" t="s">
        <v>5117</v>
      </c>
      <c r="T149" s="44" t="s">
        <v>5402</v>
      </c>
      <c r="U149" s="44" t="s">
        <v>5653</v>
      </c>
      <c r="V149" s="44" t="s">
        <v>1740</v>
      </c>
      <c r="W149" s="44" t="s">
        <v>5872</v>
      </c>
      <c r="X149" s="44" t="s">
        <v>6146</v>
      </c>
      <c r="Y149" s="44" t="s">
        <v>6432</v>
      </c>
      <c r="Z149" s="44" t="s">
        <v>6727</v>
      </c>
      <c r="AA149" s="44" t="s">
        <v>6991</v>
      </c>
      <c r="AB149" s="53" t="s">
        <v>7254</v>
      </c>
      <c r="AC149" s="44" t="s">
        <v>7547</v>
      </c>
      <c r="AD149" s="44" t="s">
        <v>8580</v>
      </c>
      <c r="AE149" s="44" t="s">
        <v>8149</v>
      </c>
    </row>
    <row r="150" spans="1:31" ht="99.75" x14ac:dyDescent="0.45">
      <c r="A150" s="39" t="s">
        <v>573</v>
      </c>
      <c r="B150" s="7" t="s">
        <v>864</v>
      </c>
      <c r="C150" s="7" t="s">
        <v>8659</v>
      </c>
      <c r="D150" s="7" t="s">
        <v>1447</v>
      </c>
      <c r="E150" s="7" t="s">
        <v>8752</v>
      </c>
      <c r="F150" s="44" t="s">
        <v>9288</v>
      </c>
      <c r="G150" s="44" t="s">
        <v>2015</v>
      </c>
      <c r="H150" s="44" t="s">
        <v>2297</v>
      </c>
      <c r="I150" s="44" t="s">
        <v>8888</v>
      </c>
      <c r="J150" s="44" t="s">
        <v>2683</v>
      </c>
      <c r="K150" s="44" t="s">
        <v>2975</v>
      </c>
      <c r="L150" s="44" t="s">
        <v>3257</v>
      </c>
      <c r="M150" s="44" t="s">
        <v>3527</v>
      </c>
      <c r="N150" s="44" t="s">
        <v>3792</v>
      </c>
      <c r="O150" s="44" t="s">
        <v>4072</v>
      </c>
      <c r="P150" s="44" t="s">
        <v>4385</v>
      </c>
      <c r="Q150" s="44" t="s">
        <v>4656</v>
      </c>
      <c r="R150" s="44" t="s">
        <v>4902</v>
      </c>
      <c r="S150" s="44" t="s">
        <v>5136</v>
      </c>
      <c r="T150" s="44" t="s">
        <v>5403</v>
      </c>
      <c r="U150" s="44" t="s">
        <v>8389</v>
      </c>
      <c r="V150" s="44" t="s">
        <v>1741</v>
      </c>
      <c r="W150" s="44" t="s">
        <v>5885</v>
      </c>
      <c r="X150" s="44" t="s">
        <v>6147</v>
      </c>
      <c r="Y150" s="44" t="s">
        <v>6433</v>
      </c>
      <c r="Z150" s="44" t="s">
        <v>6728</v>
      </c>
      <c r="AA150" s="44" t="s">
        <v>8521</v>
      </c>
      <c r="AB150" s="53" t="s">
        <v>7255</v>
      </c>
      <c r="AC150" s="44" t="s">
        <v>7548</v>
      </c>
      <c r="AD150" s="44" t="s">
        <v>7813</v>
      </c>
      <c r="AE150" s="44" t="s">
        <v>8162</v>
      </c>
    </row>
    <row r="151" spans="1:31" ht="71.25" x14ac:dyDescent="0.45">
      <c r="A151" s="39" t="s">
        <v>574</v>
      </c>
      <c r="B151" s="7" t="s">
        <v>1018</v>
      </c>
      <c r="C151" s="7" t="s">
        <v>1147</v>
      </c>
      <c r="D151" s="7" t="s">
        <v>1448</v>
      </c>
      <c r="E151" s="7" t="s">
        <v>1742</v>
      </c>
      <c r="F151" s="44" t="s">
        <v>9289</v>
      </c>
      <c r="G151" s="44" t="s">
        <v>2016</v>
      </c>
      <c r="H151" s="44" t="s">
        <v>2280</v>
      </c>
      <c r="I151" s="44" t="s">
        <v>8770</v>
      </c>
      <c r="J151" s="44" t="s">
        <v>2672</v>
      </c>
      <c r="K151" s="44" t="s">
        <v>2976</v>
      </c>
      <c r="L151" s="44" t="s">
        <v>3258</v>
      </c>
      <c r="M151" s="44" t="s">
        <v>3516</v>
      </c>
      <c r="N151" s="44" t="s">
        <v>3793</v>
      </c>
      <c r="O151" s="44" t="s">
        <v>4055</v>
      </c>
      <c r="P151" s="44" t="s">
        <v>4386</v>
      </c>
      <c r="Q151" s="44" t="s">
        <v>4657</v>
      </c>
      <c r="R151" s="44" t="s">
        <v>4903</v>
      </c>
      <c r="S151" s="44" t="s">
        <v>5119</v>
      </c>
      <c r="T151" s="44" t="s">
        <v>5404</v>
      </c>
      <c r="U151" s="44" t="s">
        <v>5654</v>
      </c>
      <c r="V151" s="44" t="s">
        <v>1742</v>
      </c>
      <c r="W151" s="44" t="s">
        <v>5886</v>
      </c>
      <c r="X151" s="44" t="s">
        <v>6148</v>
      </c>
      <c r="Y151" s="44" t="s">
        <v>6434</v>
      </c>
      <c r="Z151" s="44" t="s">
        <v>6729</v>
      </c>
      <c r="AA151" s="44" t="s">
        <v>8510</v>
      </c>
      <c r="AB151" s="53" t="s">
        <v>7256</v>
      </c>
      <c r="AC151" s="44" t="s">
        <v>7549</v>
      </c>
      <c r="AD151" s="44" t="s">
        <v>7814</v>
      </c>
      <c r="AE151" s="44" t="s">
        <v>8151</v>
      </c>
    </row>
    <row r="152" spans="1:31" ht="42.75" x14ac:dyDescent="0.45">
      <c r="A152" s="39" t="s">
        <v>575</v>
      </c>
      <c r="B152" s="7" t="s">
        <v>865</v>
      </c>
      <c r="C152" s="7" t="s">
        <v>1148</v>
      </c>
      <c r="D152" s="7" t="s">
        <v>1449</v>
      </c>
      <c r="E152" s="7" t="s">
        <v>1743</v>
      </c>
      <c r="F152" s="44" t="s">
        <v>9290</v>
      </c>
      <c r="G152" s="44" t="s">
        <v>2017</v>
      </c>
      <c r="H152" s="44" t="s">
        <v>2298</v>
      </c>
      <c r="I152" s="44" t="s">
        <v>8771</v>
      </c>
      <c r="J152" s="44" t="s">
        <v>2684</v>
      </c>
      <c r="K152" s="44" t="s">
        <v>2977</v>
      </c>
      <c r="L152" s="44" t="s">
        <v>3259</v>
      </c>
      <c r="M152" s="44" t="s">
        <v>3528</v>
      </c>
      <c r="N152" s="44" t="s">
        <v>3794</v>
      </c>
      <c r="O152" s="44" t="s">
        <v>4060</v>
      </c>
      <c r="P152" s="44" t="s">
        <v>4387</v>
      </c>
      <c r="Q152" s="44" t="s">
        <v>4658</v>
      </c>
      <c r="R152" s="44" t="s">
        <v>4904</v>
      </c>
      <c r="S152" s="44" t="s">
        <v>5137</v>
      </c>
      <c r="T152" s="44" t="s">
        <v>5405</v>
      </c>
      <c r="U152" s="44" t="s">
        <v>5645</v>
      </c>
      <c r="V152" s="44" t="s">
        <v>1743</v>
      </c>
      <c r="W152" s="44" t="s">
        <v>5887</v>
      </c>
      <c r="X152" s="44" t="s">
        <v>6149</v>
      </c>
      <c r="Y152" s="44" t="s">
        <v>6435</v>
      </c>
      <c r="Z152" s="44" t="s">
        <v>6730</v>
      </c>
      <c r="AA152" s="44" t="s">
        <v>6992</v>
      </c>
      <c r="AB152" s="53" t="s">
        <v>7257</v>
      </c>
      <c r="AC152" s="44" t="s">
        <v>7550</v>
      </c>
      <c r="AD152" s="44" t="s">
        <v>7815</v>
      </c>
      <c r="AE152" s="44" t="s">
        <v>8163</v>
      </c>
    </row>
    <row r="153" spans="1:31" ht="42.75" x14ac:dyDescent="0.45">
      <c r="A153" s="39" t="s">
        <v>576</v>
      </c>
      <c r="B153" s="7" t="s">
        <v>880</v>
      </c>
      <c r="C153" s="7" t="s">
        <v>1149</v>
      </c>
      <c r="D153" s="7" t="s">
        <v>1450</v>
      </c>
      <c r="E153" s="7" t="s">
        <v>1744</v>
      </c>
      <c r="F153" s="44" t="s">
        <v>9291</v>
      </c>
      <c r="G153" s="44" t="s">
        <v>2018</v>
      </c>
      <c r="H153" s="44" t="s">
        <v>2299</v>
      </c>
      <c r="I153" s="44" t="s">
        <v>2499</v>
      </c>
      <c r="J153" s="44" t="s">
        <v>2685</v>
      </c>
      <c r="K153" s="44" t="s">
        <v>2978</v>
      </c>
      <c r="L153" s="44" t="s">
        <v>3260</v>
      </c>
      <c r="M153" s="44" t="s">
        <v>3529</v>
      </c>
      <c r="N153" s="44" t="s">
        <v>3795</v>
      </c>
      <c r="O153" s="44" t="s">
        <v>4073</v>
      </c>
      <c r="P153" s="44" t="s">
        <v>4388</v>
      </c>
      <c r="Q153" s="44" t="s">
        <v>4659</v>
      </c>
      <c r="R153" s="44" t="s">
        <v>4905</v>
      </c>
      <c r="S153" s="44" t="s">
        <v>5138</v>
      </c>
      <c r="T153" s="44" t="s">
        <v>5406</v>
      </c>
      <c r="U153" s="44" t="s">
        <v>5655</v>
      </c>
      <c r="V153" s="44" t="s">
        <v>1744</v>
      </c>
      <c r="W153" s="44" t="s">
        <v>5888</v>
      </c>
      <c r="X153" s="44" t="s">
        <v>6150</v>
      </c>
      <c r="Y153" s="44" t="s">
        <v>6436</v>
      </c>
      <c r="Z153" s="44" t="s">
        <v>6731</v>
      </c>
      <c r="AA153" s="44" t="s">
        <v>8522</v>
      </c>
      <c r="AB153" s="53" t="s">
        <v>7258</v>
      </c>
      <c r="AC153" s="44" t="s">
        <v>7551</v>
      </c>
      <c r="AD153" s="44" t="s">
        <v>7816</v>
      </c>
      <c r="AE153" s="44" t="s">
        <v>8164</v>
      </c>
    </row>
    <row r="154" spans="1:31" ht="28.5" x14ac:dyDescent="0.45">
      <c r="A154" s="39" t="s">
        <v>577</v>
      </c>
      <c r="B154" s="46" t="s">
        <v>866</v>
      </c>
      <c r="C154" s="46" t="s">
        <v>8675</v>
      </c>
      <c r="D154" s="44" t="s">
        <v>1451</v>
      </c>
      <c r="E154" s="51" t="s">
        <v>1745</v>
      </c>
      <c r="F154" s="44" t="s">
        <v>9292</v>
      </c>
      <c r="G154" s="44" t="s">
        <v>2019</v>
      </c>
      <c r="H154" s="44" t="s">
        <v>2300</v>
      </c>
      <c r="I154" s="44" t="s">
        <v>9056</v>
      </c>
      <c r="J154" s="44" t="s">
        <v>8676</v>
      </c>
      <c r="K154" s="44" t="s">
        <v>8677</v>
      </c>
      <c r="L154" s="44" t="s">
        <v>3261</v>
      </c>
      <c r="M154" s="44" t="s">
        <v>8678</v>
      </c>
      <c r="N154" s="44" t="s">
        <v>9071</v>
      </c>
      <c r="O154" s="44" t="s">
        <v>4074</v>
      </c>
      <c r="P154" s="44" t="s">
        <v>4389</v>
      </c>
      <c r="Q154" s="44" t="s">
        <v>9442</v>
      </c>
      <c r="R154" s="44" t="s">
        <v>8679</v>
      </c>
      <c r="S154" s="44" t="s">
        <v>5139</v>
      </c>
      <c r="T154" s="44" t="s">
        <v>5407</v>
      </c>
      <c r="U154" s="44" t="s">
        <v>8736</v>
      </c>
      <c r="V154" s="44" t="s">
        <v>1745</v>
      </c>
      <c r="W154" s="44" t="s">
        <v>8702</v>
      </c>
      <c r="X154" s="44" t="s">
        <v>8680</v>
      </c>
      <c r="Y154" s="44" t="s">
        <v>6437</v>
      </c>
      <c r="Z154" s="44" t="s">
        <v>6732</v>
      </c>
      <c r="AA154" s="44" t="s">
        <v>8507</v>
      </c>
      <c r="AB154" s="53" t="s">
        <v>7259</v>
      </c>
      <c r="AC154" s="44" t="s">
        <v>7552</v>
      </c>
      <c r="AD154" s="44" t="s">
        <v>8681</v>
      </c>
      <c r="AE154" s="44" t="s">
        <v>8682</v>
      </c>
    </row>
    <row r="155" spans="1:31" ht="57" x14ac:dyDescent="0.45">
      <c r="A155" s="39" t="s">
        <v>578</v>
      </c>
      <c r="B155" s="7" t="s">
        <v>867</v>
      </c>
      <c r="C155" s="7" t="s">
        <v>8693</v>
      </c>
      <c r="D155" s="7" t="s">
        <v>1452</v>
      </c>
      <c r="E155" s="7" t="s">
        <v>1746</v>
      </c>
      <c r="F155" s="44" t="s">
        <v>9293</v>
      </c>
      <c r="G155" s="44" t="s">
        <v>2020</v>
      </c>
      <c r="H155" s="44" t="s">
        <v>2301</v>
      </c>
      <c r="I155" s="44" t="s">
        <v>9057</v>
      </c>
      <c r="J155" s="44" t="s">
        <v>8683</v>
      </c>
      <c r="K155" s="44" t="s">
        <v>8684</v>
      </c>
      <c r="L155" s="44" t="s">
        <v>3262</v>
      </c>
      <c r="M155" s="44" t="s">
        <v>8685</v>
      </c>
      <c r="N155" s="44" t="s">
        <v>9072</v>
      </c>
      <c r="O155" s="44" t="s">
        <v>4075</v>
      </c>
      <c r="P155" s="44" t="s">
        <v>4390</v>
      </c>
      <c r="Q155" s="44" t="s">
        <v>9443</v>
      </c>
      <c r="R155" s="44" t="s">
        <v>8686</v>
      </c>
      <c r="S155" s="44" t="s">
        <v>5140</v>
      </c>
      <c r="T155" s="44" t="s">
        <v>5408</v>
      </c>
      <c r="U155" s="44" t="s">
        <v>8737</v>
      </c>
      <c r="V155" s="44" t="s">
        <v>1746</v>
      </c>
      <c r="W155" s="44" t="s">
        <v>8712</v>
      </c>
      <c r="X155" s="44" t="s">
        <v>8687</v>
      </c>
      <c r="Y155" s="44" t="s">
        <v>6438</v>
      </c>
      <c r="Z155" s="44" t="s">
        <v>6733</v>
      </c>
      <c r="AA155" s="44" t="s">
        <v>8523</v>
      </c>
      <c r="AB155" s="53" t="s">
        <v>7260</v>
      </c>
      <c r="AC155" s="44" t="s">
        <v>7553</v>
      </c>
      <c r="AD155" s="44" t="s">
        <v>8688</v>
      </c>
      <c r="AE155" s="44" t="s">
        <v>8689</v>
      </c>
    </row>
    <row r="156" spans="1:31" ht="71.25" x14ac:dyDescent="0.45">
      <c r="A156" s="39" t="s">
        <v>579</v>
      </c>
      <c r="B156" s="7" t="s">
        <v>1015</v>
      </c>
      <c r="C156" s="7" t="s">
        <v>1150</v>
      </c>
      <c r="D156" s="7" t="s">
        <v>1453</v>
      </c>
      <c r="E156" s="7" t="s">
        <v>1747</v>
      </c>
      <c r="F156" s="44" t="s">
        <v>9294</v>
      </c>
      <c r="G156" s="44" t="s">
        <v>2021</v>
      </c>
      <c r="H156" s="44" t="s">
        <v>2302</v>
      </c>
      <c r="I156" s="44" t="s">
        <v>8772</v>
      </c>
      <c r="J156" s="44" t="s">
        <v>2686</v>
      </c>
      <c r="K156" s="44" t="s">
        <v>2979</v>
      </c>
      <c r="L156" s="44" t="s">
        <v>3263</v>
      </c>
      <c r="M156" s="44" t="s">
        <v>3530</v>
      </c>
      <c r="N156" s="44" t="s">
        <v>3796</v>
      </c>
      <c r="O156" s="44" t="s">
        <v>4076</v>
      </c>
      <c r="P156" s="44" t="s">
        <v>4391</v>
      </c>
      <c r="Q156" s="44" t="s">
        <v>4660</v>
      </c>
      <c r="R156" s="44" t="s">
        <v>4906</v>
      </c>
      <c r="S156" s="44" t="s">
        <v>5141</v>
      </c>
      <c r="T156" s="44" t="s">
        <v>5409</v>
      </c>
      <c r="U156" s="44" t="s">
        <v>5656</v>
      </c>
      <c r="V156" s="44" t="s">
        <v>1747</v>
      </c>
      <c r="W156" s="44" t="s">
        <v>5889</v>
      </c>
      <c r="X156" s="44" t="s">
        <v>6151</v>
      </c>
      <c r="Y156" s="44" t="s">
        <v>6439</v>
      </c>
      <c r="Z156" s="44" t="s">
        <v>6734</v>
      </c>
      <c r="AA156" s="44" t="s">
        <v>8524</v>
      </c>
      <c r="AB156" s="53" t="s">
        <v>7261</v>
      </c>
      <c r="AC156" s="44" t="s">
        <v>7554</v>
      </c>
      <c r="AD156" s="44" t="s">
        <v>7817</v>
      </c>
      <c r="AE156" s="44" t="s">
        <v>8165</v>
      </c>
    </row>
    <row r="157" spans="1:31" ht="57" x14ac:dyDescent="0.45">
      <c r="A157" s="39" t="s">
        <v>580</v>
      </c>
      <c r="B157" s="7" t="s">
        <v>868</v>
      </c>
      <c r="C157" s="7" t="s">
        <v>1151</v>
      </c>
      <c r="D157" s="44" t="s">
        <v>1454</v>
      </c>
      <c r="E157" s="7" t="s">
        <v>1748</v>
      </c>
      <c r="F157" s="44" t="s">
        <v>9295</v>
      </c>
      <c r="G157" s="44" t="s">
        <v>2022</v>
      </c>
      <c r="H157" s="44" t="s">
        <v>2303</v>
      </c>
      <c r="I157" s="44" t="s">
        <v>8773</v>
      </c>
      <c r="J157" s="44" t="s">
        <v>2687</v>
      </c>
      <c r="K157" s="44" t="s">
        <v>2980</v>
      </c>
      <c r="L157" s="44" t="s">
        <v>3264</v>
      </c>
      <c r="M157" s="44" t="s">
        <v>3531</v>
      </c>
      <c r="N157" s="44" t="s">
        <v>3797</v>
      </c>
      <c r="O157" s="44" t="s">
        <v>4077</v>
      </c>
      <c r="P157" s="44" t="s">
        <v>4392</v>
      </c>
      <c r="Q157" s="44" t="s">
        <v>4661</v>
      </c>
      <c r="R157" s="44" t="s">
        <v>4907</v>
      </c>
      <c r="S157" s="44" t="s">
        <v>5142</v>
      </c>
      <c r="T157" s="44" t="s">
        <v>5410</v>
      </c>
      <c r="U157" s="44" t="s">
        <v>5657</v>
      </c>
      <c r="V157" s="44" t="s">
        <v>1748</v>
      </c>
      <c r="W157" s="44" t="s">
        <v>5890</v>
      </c>
      <c r="X157" s="44" t="s">
        <v>6152</v>
      </c>
      <c r="Y157" s="44" t="s">
        <v>6440</v>
      </c>
      <c r="Z157" s="44" t="s">
        <v>6735</v>
      </c>
      <c r="AA157" s="44" t="s">
        <v>6993</v>
      </c>
      <c r="AB157" s="53" t="s">
        <v>7262</v>
      </c>
      <c r="AC157" s="44" t="s">
        <v>7555</v>
      </c>
      <c r="AD157" s="44" t="s">
        <v>7818</v>
      </c>
      <c r="AE157" s="44" t="s">
        <v>8166</v>
      </c>
    </row>
    <row r="158" spans="1:31" ht="99.75" x14ac:dyDescent="0.45">
      <c r="A158" s="39" t="s">
        <v>581</v>
      </c>
      <c r="B158" s="7" t="s">
        <v>869</v>
      </c>
      <c r="C158" s="7" t="s">
        <v>8658</v>
      </c>
      <c r="D158" s="7" t="s">
        <v>1455</v>
      </c>
      <c r="E158" s="7" t="s">
        <v>1749</v>
      </c>
      <c r="F158" s="44" t="s">
        <v>9296</v>
      </c>
      <c r="G158" s="44" t="s">
        <v>2023</v>
      </c>
      <c r="H158" s="44" t="s">
        <v>2279</v>
      </c>
      <c r="I158" s="44" t="s">
        <v>8889</v>
      </c>
      <c r="J158" s="44" t="s">
        <v>2688</v>
      </c>
      <c r="K158" s="44" t="s">
        <v>2981</v>
      </c>
      <c r="L158" s="44" t="s">
        <v>3265</v>
      </c>
      <c r="M158" s="44" t="s">
        <v>3515</v>
      </c>
      <c r="N158" s="44" t="s">
        <v>3798</v>
      </c>
      <c r="O158" s="44" t="s">
        <v>4078</v>
      </c>
      <c r="P158" s="44" t="s">
        <v>4393</v>
      </c>
      <c r="Q158" s="44" t="s">
        <v>4662</v>
      </c>
      <c r="R158" s="44" t="s">
        <v>4908</v>
      </c>
      <c r="S158" s="44" t="s">
        <v>5143</v>
      </c>
      <c r="T158" s="44" t="s">
        <v>5411</v>
      </c>
      <c r="U158" s="44" t="s">
        <v>8390</v>
      </c>
      <c r="V158" s="44" t="s">
        <v>1749</v>
      </c>
      <c r="W158" s="44" t="s">
        <v>5873</v>
      </c>
      <c r="X158" s="44" t="s">
        <v>6153</v>
      </c>
      <c r="Y158" s="44" t="s">
        <v>6441</v>
      </c>
      <c r="Z158" s="44" t="s">
        <v>6736</v>
      </c>
      <c r="AA158" s="44" t="s">
        <v>6994</v>
      </c>
      <c r="AB158" s="53" t="s">
        <v>7263</v>
      </c>
      <c r="AC158" s="44" t="s">
        <v>7556</v>
      </c>
      <c r="AD158" s="44" t="s">
        <v>8581</v>
      </c>
      <c r="AE158" s="44" t="s">
        <v>8150</v>
      </c>
    </row>
    <row r="159" spans="1:31" ht="57" x14ac:dyDescent="0.45">
      <c r="A159" s="39" t="s">
        <v>582</v>
      </c>
      <c r="B159" s="7" t="s">
        <v>1016</v>
      </c>
      <c r="C159" s="7" t="s">
        <v>1152</v>
      </c>
      <c r="D159" s="7" t="s">
        <v>1456</v>
      </c>
      <c r="E159" s="7" t="s">
        <v>1750</v>
      </c>
      <c r="F159" s="44" t="s">
        <v>9297</v>
      </c>
      <c r="G159" s="44" t="s">
        <v>2024</v>
      </c>
      <c r="H159" s="44" t="s">
        <v>2304</v>
      </c>
      <c r="I159" s="44" t="s">
        <v>8774</v>
      </c>
      <c r="J159" s="44" t="s">
        <v>2689</v>
      </c>
      <c r="K159" s="44" t="s">
        <v>2982</v>
      </c>
      <c r="L159" s="44" t="s">
        <v>3266</v>
      </c>
      <c r="M159" s="44" t="s">
        <v>3532</v>
      </c>
      <c r="N159" s="44" t="s">
        <v>3799</v>
      </c>
      <c r="O159" s="44" t="s">
        <v>4079</v>
      </c>
      <c r="P159" s="44" t="s">
        <v>4394</v>
      </c>
      <c r="Q159" s="44" t="s">
        <v>4663</v>
      </c>
      <c r="R159" s="44" t="s">
        <v>4909</v>
      </c>
      <c r="S159" s="44" t="s">
        <v>5144</v>
      </c>
      <c r="T159" s="44" t="s">
        <v>5412</v>
      </c>
      <c r="U159" s="44" t="s">
        <v>5658</v>
      </c>
      <c r="V159" s="44" t="s">
        <v>1750</v>
      </c>
      <c r="W159" s="44" t="s">
        <v>5891</v>
      </c>
      <c r="X159" s="44" t="s">
        <v>6154</v>
      </c>
      <c r="Y159" s="44" t="s">
        <v>6442</v>
      </c>
      <c r="Z159" s="44" t="s">
        <v>6737</v>
      </c>
      <c r="AA159" s="44" t="s">
        <v>8511</v>
      </c>
      <c r="AB159" s="53" t="s">
        <v>7264</v>
      </c>
      <c r="AC159" s="44" t="s">
        <v>7557</v>
      </c>
      <c r="AD159" s="44" t="s">
        <v>7819</v>
      </c>
      <c r="AE159" s="44" t="s">
        <v>8167</v>
      </c>
    </row>
    <row r="160" spans="1:31" ht="71.25" x14ac:dyDescent="0.45">
      <c r="A160" s="39" t="s">
        <v>583</v>
      </c>
      <c r="B160" s="7" t="s">
        <v>1017</v>
      </c>
      <c r="C160" s="7" t="s">
        <v>1153</v>
      </c>
      <c r="D160" s="44" t="s">
        <v>1457</v>
      </c>
      <c r="E160" s="7" t="s">
        <v>1751</v>
      </c>
      <c r="F160" s="44" t="s">
        <v>9298</v>
      </c>
      <c r="G160" s="44" t="s">
        <v>2025</v>
      </c>
      <c r="H160" s="44" t="s">
        <v>2281</v>
      </c>
      <c r="I160" s="44" t="s">
        <v>8775</v>
      </c>
      <c r="J160" s="44" t="s">
        <v>2673</v>
      </c>
      <c r="K160" s="44" t="s">
        <v>2983</v>
      </c>
      <c r="L160" s="44" t="s">
        <v>3267</v>
      </c>
      <c r="M160" s="44" t="s">
        <v>3517</v>
      </c>
      <c r="N160" s="44" t="s">
        <v>3800</v>
      </c>
      <c r="O160" s="44" t="s">
        <v>4080</v>
      </c>
      <c r="P160" s="44" t="s">
        <v>4395</v>
      </c>
      <c r="Q160" s="44" t="s">
        <v>4664</v>
      </c>
      <c r="R160" s="44" t="s">
        <v>4910</v>
      </c>
      <c r="S160" s="44" t="s">
        <v>5145</v>
      </c>
      <c r="T160" s="44" t="s">
        <v>5413</v>
      </c>
      <c r="U160" s="44" t="s">
        <v>5659</v>
      </c>
      <c r="V160" s="44" t="s">
        <v>1751</v>
      </c>
      <c r="W160" s="44" t="s">
        <v>5875</v>
      </c>
      <c r="X160" s="44" t="s">
        <v>6155</v>
      </c>
      <c r="Y160" s="44" t="s">
        <v>6443</v>
      </c>
      <c r="Z160" s="44" t="s">
        <v>6738</v>
      </c>
      <c r="AA160" s="44" t="s">
        <v>8501</v>
      </c>
      <c r="AB160" s="53" t="s">
        <v>7265</v>
      </c>
      <c r="AC160" s="44" t="s">
        <v>7558</v>
      </c>
      <c r="AD160" s="44" t="s">
        <v>7820</v>
      </c>
      <c r="AE160" s="44" t="s">
        <v>8152</v>
      </c>
    </row>
    <row r="161" spans="1:31" ht="28.5" x14ac:dyDescent="0.45">
      <c r="A161" s="39" t="s">
        <v>584</v>
      </c>
      <c r="B161" s="7" t="s">
        <v>851</v>
      </c>
      <c r="C161" s="7" t="s">
        <v>1154</v>
      </c>
      <c r="D161" s="7" t="s">
        <v>1458</v>
      </c>
      <c r="E161" s="7" t="s">
        <v>1752</v>
      </c>
      <c r="F161" s="44" t="s">
        <v>9299</v>
      </c>
      <c r="G161" s="44" t="s">
        <v>2026</v>
      </c>
      <c r="H161" s="44" t="s">
        <v>2283</v>
      </c>
      <c r="I161" s="44" t="s">
        <v>2500</v>
      </c>
      <c r="J161" s="44" t="s">
        <v>2675</v>
      </c>
      <c r="K161" s="44" t="s">
        <v>2984</v>
      </c>
      <c r="L161" s="44" t="s">
        <v>3241</v>
      </c>
      <c r="M161" s="44" t="s">
        <v>3519</v>
      </c>
      <c r="N161" s="44" t="s">
        <v>3801</v>
      </c>
      <c r="O161" s="44" t="s">
        <v>4081</v>
      </c>
      <c r="P161" s="44" t="s">
        <v>4396</v>
      </c>
      <c r="Q161" s="44" t="s">
        <v>4665</v>
      </c>
      <c r="R161" s="44" t="s">
        <v>4911</v>
      </c>
      <c r="S161" s="44" t="s">
        <v>5122</v>
      </c>
      <c r="T161" s="44" t="s">
        <v>5414</v>
      </c>
      <c r="U161" s="44" t="s">
        <v>5660</v>
      </c>
      <c r="V161" s="44" t="s">
        <v>1752</v>
      </c>
      <c r="W161" s="44" t="s">
        <v>5892</v>
      </c>
      <c r="X161" s="44" t="s">
        <v>6156</v>
      </c>
      <c r="Y161" s="44" t="s">
        <v>6444</v>
      </c>
      <c r="Z161" s="44" t="s">
        <v>6739</v>
      </c>
      <c r="AA161" s="44" t="s">
        <v>6995</v>
      </c>
      <c r="AB161" s="53" t="s">
        <v>7266</v>
      </c>
      <c r="AC161" s="44" t="s">
        <v>7559</v>
      </c>
      <c r="AD161" s="44" t="s">
        <v>7821</v>
      </c>
      <c r="AE161" s="44" t="s">
        <v>8154</v>
      </c>
    </row>
    <row r="162" spans="1:31" ht="28.5" x14ac:dyDescent="0.45">
      <c r="A162" s="39" t="s">
        <v>585</v>
      </c>
      <c r="B162" s="7" t="s">
        <v>870</v>
      </c>
      <c r="C162" s="7" t="s">
        <v>1155</v>
      </c>
      <c r="D162" s="7" t="s">
        <v>1459</v>
      </c>
      <c r="E162" s="7" t="s">
        <v>1753</v>
      </c>
      <c r="F162" s="44" t="s">
        <v>9300</v>
      </c>
      <c r="G162" s="44" t="s">
        <v>2027</v>
      </c>
      <c r="H162" s="44" t="s">
        <v>2305</v>
      </c>
      <c r="I162" s="44" t="s">
        <v>8776</v>
      </c>
      <c r="J162" s="44" t="s">
        <v>2690</v>
      </c>
      <c r="K162" s="44" t="s">
        <v>2985</v>
      </c>
      <c r="L162" s="44" t="s">
        <v>3268</v>
      </c>
      <c r="M162" s="44" t="s">
        <v>3533</v>
      </c>
      <c r="N162" s="44" t="s">
        <v>3802</v>
      </c>
      <c r="O162" s="44" t="s">
        <v>4082</v>
      </c>
      <c r="P162" s="44" t="s">
        <v>4397</v>
      </c>
      <c r="Q162" s="44" t="s">
        <v>4666</v>
      </c>
      <c r="R162" s="44" t="s">
        <v>4912</v>
      </c>
      <c r="S162" s="44" t="s">
        <v>5146</v>
      </c>
      <c r="T162" s="44" t="s">
        <v>5415</v>
      </c>
      <c r="U162" s="44" t="s">
        <v>5661</v>
      </c>
      <c r="V162" s="44" t="s">
        <v>1753</v>
      </c>
      <c r="W162" s="44" t="s">
        <v>5893</v>
      </c>
      <c r="X162" s="44" t="s">
        <v>6157</v>
      </c>
      <c r="Y162" s="44" t="s">
        <v>6445</v>
      </c>
      <c r="Z162" s="44" t="s">
        <v>6740</v>
      </c>
      <c r="AA162" s="44" t="s">
        <v>8502</v>
      </c>
      <c r="AB162" s="53" t="s">
        <v>7267</v>
      </c>
      <c r="AC162" s="44" t="s">
        <v>7560</v>
      </c>
      <c r="AD162" s="44" t="s">
        <v>7822</v>
      </c>
      <c r="AE162" s="44" t="s">
        <v>8168</v>
      </c>
    </row>
    <row r="163" spans="1:31" ht="57" x14ac:dyDescent="0.45">
      <c r="A163" s="39" t="s">
        <v>586</v>
      </c>
      <c r="B163" s="7" t="s">
        <v>872</v>
      </c>
      <c r="C163" s="7" t="s">
        <v>1156</v>
      </c>
      <c r="D163" s="44" t="s">
        <v>1460</v>
      </c>
      <c r="E163" s="7" t="s">
        <v>1754</v>
      </c>
      <c r="F163" s="44" t="s">
        <v>9301</v>
      </c>
      <c r="G163" s="44" t="s">
        <v>2028</v>
      </c>
      <c r="H163" s="44" t="s">
        <v>2306</v>
      </c>
      <c r="I163" s="44" t="s">
        <v>8777</v>
      </c>
      <c r="J163" s="44" t="s">
        <v>2691</v>
      </c>
      <c r="K163" s="44" t="s">
        <v>2986</v>
      </c>
      <c r="L163" s="44" t="s">
        <v>3269</v>
      </c>
      <c r="M163" s="44" t="s">
        <v>3534</v>
      </c>
      <c r="N163" s="44" t="s">
        <v>3803</v>
      </c>
      <c r="O163" s="44" t="s">
        <v>4083</v>
      </c>
      <c r="P163" s="44" t="s">
        <v>4398</v>
      </c>
      <c r="Q163" s="44" t="s">
        <v>4667</v>
      </c>
      <c r="R163" s="44" t="s">
        <v>4913</v>
      </c>
      <c r="S163" s="44" t="s">
        <v>5147</v>
      </c>
      <c r="T163" s="44" t="s">
        <v>5416</v>
      </c>
      <c r="U163" s="44" t="s">
        <v>5662</v>
      </c>
      <c r="V163" s="44" t="s">
        <v>1754</v>
      </c>
      <c r="W163" s="44" t="s">
        <v>5894</v>
      </c>
      <c r="X163" s="44" t="s">
        <v>6158</v>
      </c>
      <c r="Y163" s="44" t="s">
        <v>6446</v>
      </c>
      <c r="Z163" s="44" t="s">
        <v>6741</v>
      </c>
      <c r="AA163" s="44" t="s">
        <v>8503</v>
      </c>
      <c r="AB163" s="53" t="s">
        <v>7268</v>
      </c>
      <c r="AC163" s="44" t="s">
        <v>7561</v>
      </c>
      <c r="AD163" s="44" t="s">
        <v>7823</v>
      </c>
      <c r="AE163" s="44" t="s">
        <v>8169</v>
      </c>
    </row>
    <row r="164" spans="1:31" ht="57" x14ac:dyDescent="0.45">
      <c r="A164" s="39" t="s">
        <v>587</v>
      </c>
      <c r="B164" s="7" t="s">
        <v>873</v>
      </c>
      <c r="C164" s="7" t="s">
        <v>1157</v>
      </c>
      <c r="D164" s="7" t="s">
        <v>1461</v>
      </c>
      <c r="E164" s="7" t="s">
        <v>1755</v>
      </c>
      <c r="F164" s="44" t="s">
        <v>9302</v>
      </c>
      <c r="G164" s="44" t="s">
        <v>2029</v>
      </c>
      <c r="H164" s="44" t="s">
        <v>2307</v>
      </c>
      <c r="I164" s="44" t="s">
        <v>8890</v>
      </c>
      <c r="J164" s="44" t="s">
        <v>2692</v>
      </c>
      <c r="K164" s="44" t="s">
        <v>2987</v>
      </c>
      <c r="L164" s="44" t="s">
        <v>3270</v>
      </c>
      <c r="M164" s="44" t="s">
        <v>3535</v>
      </c>
      <c r="N164" s="44" t="s">
        <v>3804</v>
      </c>
      <c r="O164" s="44" t="s">
        <v>4084</v>
      </c>
      <c r="P164" s="44" t="s">
        <v>4399</v>
      </c>
      <c r="Q164" s="44" t="s">
        <v>4668</v>
      </c>
      <c r="R164" s="44" t="s">
        <v>4914</v>
      </c>
      <c r="S164" s="44" t="s">
        <v>5148</v>
      </c>
      <c r="T164" s="44" t="s">
        <v>5417</v>
      </c>
      <c r="U164" s="44" t="s">
        <v>5663</v>
      </c>
      <c r="V164" s="44" t="s">
        <v>1755</v>
      </c>
      <c r="W164" s="44" t="s">
        <v>5895</v>
      </c>
      <c r="X164" s="44" t="s">
        <v>6159</v>
      </c>
      <c r="Y164" s="44" t="s">
        <v>6447</v>
      </c>
      <c r="Z164" s="44" t="s">
        <v>6742</v>
      </c>
      <c r="AA164" s="44" t="s">
        <v>8518</v>
      </c>
      <c r="AB164" s="53" t="s">
        <v>7269</v>
      </c>
      <c r="AC164" s="44" t="s">
        <v>7562</v>
      </c>
      <c r="AD164" s="44" t="s">
        <v>7824</v>
      </c>
      <c r="AE164" s="44" t="s">
        <v>8170</v>
      </c>
    </row>
    <row r="165" spans="1:31" ht="57" x14ac:dyDescent="0.45">
      <c r="A165" s="39" t="s">
        <v>588</v>
      </c>
      <c r="B165" s="7" t="s">
        <v>874</v>
      </c>
      <c r="C165" s="7" t="s">
        <v>1158</v>
      </c>
      <c r="D165" s="7" t="s">
        <v>1462</v>
      </c>
      <c r="E165" s="7" t="s">
        <v>1756</v>
      </c>
      <c r="F165" s="44" t="s">
        <v>9303</v>
      </c>
      <c r="G165" s="44" t="s">
        <v>2030</v>
      </c>
      <c r="H165" s="44" t="s">
        <v>2293</v>
      </c>
      <c r="I165" s="44" t="s">
        <v>8891</v>
      </c>
      <c r="J165" s="44" t="s">
        <v>2681</v>
      </c>
      <c r="K165" s="44" t="s">
        <v>2988</v>
      </c>
      <c r="L165" s="44" t="s">
        <v>3271</v>
      </c>
      <c r="M165" s="44" t="s">
        <v>3525</v>
      </c>
      <c r="N165" s="44" t="s">
        <v>3805</v>
      </c>
      <c r="O165" s="44" t="s">
        <v>4068</v>
      </c>
      <c r="P165" s="44" t="s">
        <v>4400</v>
      </c>
      <c r="Q165" s="44" t="s">
        <v>4669</v>
      </c>
      <c r="R165" s="44" t="s">
        <v>4915</v>
      </c>
      <c r="S165" s="44" t="s">
        <v>5133</v>
      </c>
      <c r="T165" s="44" t="s">
        <v>5418</v>
      </c>
      <c r="U165" s="44" t="s">
        <v>8391</v>
      </c>
      <c r="V165" s="44" t="s">
        <v>1756</v>
      </c>
      <c r="W165" s="44" t="s">
        <v>5883</v>
      </c>
      <c r="X165" s="44" t="s">
        <v>6160</v>
      </c>
      <c r="Y165" s="44" t="s">
        <v>6448</v>
      </c>
      <c r="Z165" s="44" t="s">
        <v>6743</v>
      </c>
      <c r="AA165" s="44" t="s">
        <v>6996</v>
      </c>
      <c r="AB165" s="53" t="s">
        <v>7270</v>
      </c>
      <c r="AC165" s="44" t="s">
        <v>7563</v>
      </c>
      <c r="AD165" s="44" t="s">
        <v>8582</v>
      </c>
      <c r="AE165" s="44" t="s">
        <v>8160</v>
      </c>
    </row>
    <row r="166" spans="1:31" ht="71.25" x14ac:dyDescent="0.45">
      <c r="A166" s="39" t="s">
        <v>589</v>
      </c>
      <c r="B166" s="7" t="s">
        <v>1000</v>
      </c>
      <c r="C166" s="7" t="s">
        <v>1159</v>
      </c>
      <c r="D166" s="44" t="s">
        <v>1463</v>
      </c>
      <c r="E166" s="7" t="s">
        <v>1757</v>
      </c>
      <c r="F166" s="44" t="s">
        <v>9304</v>
      </c>
      <c r="G166" s="44" t="s">
        <v>2031</v>
      </c>
      <c r="H166" s="44" t="s">
        <v>2308</v>
      </c>
      <c r="I166" s="44" t="s">
        <v>8778</v>
      </c>
      <c r="J166" s="44" t="s">
        <v>2693</v>
      </c>
      <c r="K166" s="44" t="s">
        <v>2989</v>
      </c>
      <c r="L166" s="44" t="s">
        <v>3272</v>
      </c>
      <c r="M166" s="44" t="s">
        <v>3536</v>
      </c>
      <c r="N166" s="44" t="s">
        <v>3806</v>
      </c>
      <c r="O166" s="44" t="s">
        <v>4085</v>
      </c>
      <c r="P166" s="44" t="s">
        <v>4401</v>
      </c>
      <c r="Q166" s="44" t="s">
        <v>4670</v>
      </c>
      <c r="R166" s="44" t="s">
        <v>4916</v>
      </c>
      <c r="S166" s="44" t="s">
        <v>5149</v>
      </c>
      <c r="T166" s="44" t="s">
        <v>5419</v>
      </c>
      <c r="U166" s="44" t="s">
        <v>5664</v>
      </c>
      <c r="V166" s="44" t="s">
        <v>1757</v>
      </c>
      <c r="W166" s="44" t="s">
        <v>5896</v>
      </c>
      <c r="X166" s="44" t="s">
        <v>6161</v>
      </c>
      <c r="Y166" s="44" t="s">
        <v>6449</v>
      </c>
      <c r="Z166" s="44" t="s">
        <v>6744</v>
      </c>
      <c r="AA166" s="44" t="s">
        <v>8512</v>
      </c>
      <c r="AB166" s="53" t="s">
        <v>7271</v>
      </c>
      <c r="AC166" s="44" t="s">
        <v>7564</v>
      </c>
      <c r="AD166" s="44" t="s">
        <v>7825</v>
      </c>
      <c r="AE166" s="44" t="s">
        <v>8171</v>
      </c>
    </row>
    <row r="167" spans="1:31" ht="57" x14ac:dyDescent="0.45">
      <c r="A167" s="39" t="s">
        <v>590</v>
      </c>
      <c r="B167" s="7" t="s">
        <v>875</v>
      </c>
      <c r="C167" s="7" t="s">
        <v>1160</v>
      </c>
      <c r="D167" s="7" t="s">
        <v>1464</v>
      </c>
      <c r="E167" s="7" t="s">
        <v>1758</v>
      </c>
      <c r="F167" s="44" t="s">
        <v>9305</v>
      </c>
      <c r="G167" s="44" t="s">
        <v>2032</v>
      </c>
      <c r="H167" s="44" t="s">
        <v>2303</v>
      </c>
      <c r="I167" s="44" t="s">
        <v>8779</v>
      </c>
      <c r="J167" s="44" t="s">
        <v>2687</v>
      </c>
      <c r="K167" s="44" t="s">
        <v>2990</v>
      </c>
      <c r="L167" s="44" t="s">
        <v>3273</v>
      </c>
      <c r="M167" s="44" t="s">
        <v>3531</v>
      </c>
      <c r="N167" s="44" t="s">
        <v>3807</v>
      </c>
      <c r="O167" s="44" t="s">
        <v>4077</v>
      </c>
      <c r="P167" s="44" t="s">
        <v>4402</v>
      </c>
      <c r="Q167" s="44" t="s">
        <v>4671</v>
      </c>
      <c r="R167" s="44" t="s">
        <v>4917</v>
      </c>
      <c r="S167" s="44" t="s">
        <v>5142</v>
      </c>
      <c r="T167" s="44" t="s">
        <v>5420</v>
      </c>
      <c r="U167" s="44" t="s">
        <v>5665</v>
      </c>
      <c r="V167" s="44" t="s">
        <v>1758</v>
      </c>
      <c r="W167" s="44" t="s">
        <v>5890</v>
      </c>
      <c r="X167" s="44" t="s">
        <v>6162</v>
      </c>
      <c r="Y167" s="44" t="s">
        <v>6450</v>
      </c>
      <c r="Z167" s="44" t="s">
        <v>6745</v>
      </c>
      <c r="AA167" s="44" t="s">
        <v>6997</v>
      </c>
      <c r="AB167" s="53" t="s">
        <v>7272</v>
      </c>
      <c r="AC167" s="44" t="s">
        <v>7565</v>
      </c>
      <c r="AD167" s="44" t="s">
        <v>7826</v>
      </c>
      <c r="AE167" s="44" t="s">
        <v>8166</v>
      </c>
    </row>
    <row r="168" spans="1:31" ht="57" x14ac:dyDescent="0.45">
      <c r="A168" s="39" t="s">
        <v>591</v>
      </c>
      <c r="B168" s="7" t="s">
        <v>876</v>
      </c>
      <c r="C168" s="7" t="s">
        <v>1161</v>
      </c>
      <c r="D168" s="7" t="s">
        <v>1465</v>
      </c>
      <c r="E168" s="7" t="s">
        <v>1759</v>
      </c>
      <c r="F168" s="44" t="s">
        <v>9306</v>
      </c>
      <c r="G168" s="44" t="s">
        <v>2033</v>
      </c>
      <c r="H168" s="44" t="s">
        <v>2309</v>
      </c>
      <c r="I168" s="44" t="s">
        <v>8780</v>
      </c>
      <c r="J168" s="44" t="s">
        <v>2691</v>
      </c>
      <c r="K168" s="44" t="s">
        <v>2991</v>
      </c>
      <c r="L168" s="44" t="s">
        <v>3269</v>
      </c>
      <c r="M168" s="44" t="s">
        <v>3534</v>
      </c>
      <c r="N168" s="44" t="s">
        <v>3808</v>
      </c>
      <c r="O168" s="44" t="s">
        <v>4083</v>
      </c>
      <c r="P168" s="44" t="s">
        <v>4403</v>
      </c>
      <c r="Q168" s="44" t="s">
        <v>4672</v>
      </c>
      <c r="R168" s="44" t="s">
        <v>4918</v>
      </c>
      <c r="S168" s="44" t="s">
        <v>5147</v>
      </c>
      <c r="T168" s="44" t="s">
        <v>5421</v>
      </c>
      <c r="U168" s="44" t="s">
        <v>5666</v>
      </c>
      <c r="V168" s="44" t="s">
        <v>1759</v>
      </c>
      <c r="W168" s="44" t="s">
        <v>5897</v>
      </c>
      <c r="X168" s="44" t="s">
        <v>6163</v>
      </c>
      <c r="Y168" s="44" t="s">
        <v>6451</v>
      </c>
      <c r="Z168" s="44" t="s">
        <v>6746</v>
      </c>
      <c r="AA168" s="44" t="s">
        <v>8504</v>
      </c>
      <c r="AB168" s="53" t="s">
        <v>7273</v>
      </c>
      <c r="AC168" s="44" t="s">
        <v>7566</v>
      </c>
      <c r="AD168" s="44" t="s">
        <v>7827</v>
      </c>
      <c r="AE168" s="44" t="s">
        <v>8169</v>
      </c>
    </row>
    <row r="169" spans="1:31" ht="42.75" x14ac:dyDescent="0.45">
      <c r="A169" s="39" t="s">
        <v>592</v>
      </c>
      <c r="B169" s="7" t="s">
        <v>877</v>
      </c>
      <c r="C169" s="7" t="s">
        <v>1162</v>
      </c>
      <c r="D169" s="7" t="s">
        <v>1466</v>
      </c>
      <c r="E169" s="7" t="s">
        <v>1760</v>
      </c>
      <c r="F169" s="44" t="s">
        <v>9307</v>
      </c>
      <c r="G169" s="44" t="s">
        <v>2034</v>
      </c>
      <c r="H169" s="44" t="s">
        <v>2310</v>
      </c>
      <c r="I169" s="44" t="s">
        <v>8781</v>
      </c>
      <c r="J169" s="44" t="s">
        <v>2694</v>
      </c>
      <c r="K169" s="44" t="s">
        <v>2992</v>
      </c>
      <c r="L169" s="44" t="s">
        <v>3274</v>
      </c>
      <c r="M169" s="44" t="s">
        <v>3537</v>
      </c>
      <c r="N169" s="44" t="s">
        <v>3809</v>
      </c>
      <c r="O169" s="44" t="s">
        <v>4073</v>
      </c>
      <c r="P169" s="44" t="s">
        <v>4404</v>
      </c>
      <c r="Q169" s="44" t="s">
        <v>4673</v>
      </c>
      <c r="R169" s="44" t="s">
        <v>4919</v>
      </c>
      <c r="S169" s="44" t="s">
        <v>5150</v>
      </c>
      <c r="T169" s="44" t="s">
        <v>5422</v>
      </c>
      <c r="U169" s="44" t="s">
        <v>5667</v>
      </c>
      <c r="V169" s="44" t="s">
        <v>1760</v>
      </c>
      <c r="W169" s="44" t="s">
        <v>5898</v>
      </c>
      <c r="X169" s="44" t="s">
        <v>6164</v>
      </c>
      <c r="Y169" s="44" t="s">
        <v>6452</v>
      </c>
      <c r="Z169" s="44" t="s">
        <v>6747</v>
      </c>
      <c r="AA169" s="44" t="s">
        <v>8525</v>
      </c>
      <c r="AB169" s="53" t="s">
        <v>7274</v>
      </c>
      <c r="AC169" s="44" t="s">
        <v>7567</v>
      </c>
      <c r="AD169" s="44" t="s">
        <v>7828</v>
      </c>
      <c r="AE169" s="44" t="s">
        <v>8172</v>
      </c>
    </row>
    <row r="170" spans="1:31" ht="57" x14ac:dyDescent="0.45">
      <c r="A170" s="39" t="s">
        <v>593</v>
      </c>
      <c r="B170" s="7" t="s">
        <v>878</v>
      </c>
      <c r="C170" s="7" t="s">
        <v>8693</v>
      </c>
      <c r="D170" s="7" t="s">
        <v>1467</v>
      </c>
      <c r="E170" s="7" t="s">
        <v>1746</v>
      </c>
      <c r="F170" s="44" t="s">
        <v>9293</v>
      </c>
      <c r="G170" s="44" t="s">
        <v>2020</v>
      </c>
      <c r="H170" s="44" t="s">
        <v>2301</v>
      </c>
      <c r="I170" s="44" t="s">
        <v>9057</v>
      </c>
      <c r="J170" s="44" t="s">
        <v>8690</v>
      </c>
      <c r="K170" s="44" t="s">
        <v>8684</v>
      </c>
      <c r="L170" s="44" t="s">
        <v>3262</v>
      </c>
      <c r="M170" s="44" t="s">
        <v>8685</v>
      </c>
      <c r="N170" s="44" t="s">
        <v>9072</v>
      </c>
      <c r="O170" s="44" t="s">
        <v>4075</v>
      </c>
      <c r="P170" s="44" t="s">
        <v>4390</v>
      </c>
      <c r="Q170" s="44" t="s">
        <v>9443</v>
      </c>
      <c r="R170" s="44" t="s">
        <v>8686</v>
      </c>
      <c r="S170" s="44" t="s">
        <v>5140</v>
      </c>
      <c r="T170" s="44" t="s">
        <v>5423</v>
      </c>
      <c r="U170" s="44" t="s">
        <v>8737</v>
      </c>
      <c r="V170" s="44" t="s">
        <v>1746</v>
      </c>
      <c r="W170" s="44" t="s">
        <v>8712</v>
      </c>
      <c r="X170" s="44" t="s">
        <v>8691</v>
      </c>
      <c r="Y170" s="44" t="s">
        <v>6453</v>
      </c>
      <c r="Z170" s="44" t="s">
        <v>6733</v>
      </c>
      <c r="AA170" s="44" t="s">
        <v>8540</v>
      </c>
      <c r="AB170" s="53" t="s">
        <v>7260</v>
      </c>
      <c r="AC170" s="44" t="s">
        <v>7553</v>
      </c>
      <c r="AD170" s="44" t="s">
        <v>8692</v>
      </c>
      <c r="AE170" s="44" t="s">
        <v>8689</v>
      </c>
    </row>
    <row r="171" spans="1:31" ht="71.25" x14ac:dyDescent="0.45">
      <c r="A171" s="39" t="s">
        <v>594</v>
      </c>
      <c r="B171" s="7" t="s">
        <v>882</v>
      </c>
      <c r="C171" s="7" t="s">
        <v>1163</v>
      </c>
      <c r="D171" s="44" t="s">
        <v>1468</v>
      </c>
      <c r="E171" s="7" t="s">
        <v>1761</v>
      </c>
      <c r="F171" s="44" t="s">
        <v>9308</v>
      </c>
      <c r="G171" s="44" t="s">
        <v>2035</v>
      </c>
      <c r="H171" s="44" t="s">
        <v>2311</v>
      </c>
      <c r="I171" s="44" t="s">
        <v>8782</v>
      </c>
      <c r="J171" s="44" t="s">
        <v>2695</v>
      </c>
      <c r="K171" s="44" t="s">
        <v>2993</v>
      </c>
      <c r="L171" s="44" t="s">
        <v>3275</v>
      </c>
      <c r="M171" s="44" t="s">
        <v>3538</v>
      </c>
      <c r="N171" s="44" t="s">
        <v>3810</v>
      </c>
      <c r="O171" s="44" t="s">
        <v>4086</v>
      </c>
      <c r="P171" s="44" t="s">
        <v>4405</v>
      </c>
      <c r="Q171" s="44" t="s">
        <v>4674</v>
      </c>
      <c r="R171" s="44" t="s">
        <v>4920</v>
      </c>
      <c r="S171" s="44" t="s">
        <v>5151</v>
      </c>
      <c r="T171" s="44" t="s">
        <v>5424</v>
      </c>
      <c r="U171" s="44" t="s">
        <v>8392</v>
      </c>
      <c r="V171" s="44" t="s">
        <v>1761</v>
      </c>
      <c r="W171" s="44" t="s">
        <v>5899</v>
      </c>
      <c r="X171" s="44" t="s">
        <v>6165</v>
      </c>
      <c r="Y171" s="44" t="s">
        <v>6454</v>
      </c>
      <c r="Z171" s="44" t="s">
        <v>6748</v>
      </c>
      <c r="AA171" s="44" t="s">
        <v>6998</v>
      </c>
      <c r="AB171" s="53" t="s">
        <v>7275</v>
      </c>
      <c r="AC171" s="44" t="s">
        <v>7568</v>
      </c>
      <c r="AD171" s="44" t="s">
        <v>8583</v>
      </c>
      <c r="AE171" s="44" t="s">
        <v>8173</v>
      </c>
    </row>
    <row r="172" spans="1:31" ht="99.75" x14ac:dyDescent="0.45">
      <c r="A172" s="39" t="s">
        <v>595</v>
      </c>
      <c r="B172" s="7" t="s">
        <v>1029</v>
      </c>
      <c r="C172" s="7" t="s">
        <v>1164</v>
      </c>
      <c r="D172" s="7" t="s">
        <v>1469</v>
      </c>
      <c r="E172" s="7" t="s">
        <v>1762</v>
      </c>
      <c r="F172" s="44" t="s">
        <v>9309</v>
      </c>
      <c r="G172" s="44" t="s">
        <v>2036</v>
      </c>
      <c r="H172" s="44" t="s">
        <v>2312</v>
      </c>
      <c r="I172" s="44" t="s">
        <v>8783</v>
      </c>
      <c r="J172" s="44" t="s">
        <v>2696</v>
      </c>
      <c r="K172" s="44" t="s">
        <v>2994</v>
      </c>
      <c r="L172" s="44" t="s">
        <v>3276</v>
      </c>
      <c r="M172" s="44" t="s">
        <v>3539</v>
      </c>
      <c r="N172" s="44" t="s">
        <v>3811</v>
      </c>
      <c r="O172" s="44" t="s">
        <v>4087</v>
      </c>
      <c r="P172" s="44" t="s">
        <v>4406</v>
      </c>
      <c r="Q172" s="44" t="s">
        <v>4675</v>
      </c>
      <c r="R172" s="44" t="s">
        <v>4921</v>
      </c>
      <c r="S172" s="44" t="s">
        <v>5152</v>
      </c>
      <c r="T172" s="44" t="s">
        <v>5425</v>
      </c>
      <c r="U172" s="44" t="s">
        <v>5668</v>
      </c>
      <c r="V172" s="44" t="s">
        <v>1762</v>
      </c>
      <c r="W172" s="44" t="s">
        <v>5900</v>
      </c>
      <c r="X172" s="44" t="s">
        <v>6166</v>
      </c>
      <c r="Y172" s="44" t="s">
        <v>6455</v>
      </c>
      <c r="Z172" s="44" t="s">
        <v>6749</v>
      </c>
      <c r="AA172" s="44" t="s">
        <v>8513</v>
      </c>
      <c r="AB172" s="53" t="s">
        <v>7276</v>
      </c>
      <c r="AC172" s="44" t="s">
        <v>7569</v>
      </c>
      <c r="AD172" s="44" t="s">
        <v>7829</v>
      </c>
      <c r="AE172" s="44" t="s">
        <v>8174</v>
      </c>
    </row>
    <row r="173" spans="1:31" ht="28.5" x14ac:dyDescent="0.45">
      <c r="A173" s="39" t="s">
        <v>596</v>
      </c>
      <c r="B173" s="7" t="s">
        <v>1030</v>
      </c>
      <c r="C173" s="7" t="s">
        <v>1165</v>
      </c>
      <c r="D173" s="7" t="s">
        <v>1470</v>
      </c>
      <c r="E173" s="7" t="s">
        <v>1763</v>
      </c>
      <c r="F173" s="44" t="s">
        <v>9310</v>
      </c>
      <c r="G173" s="44" t="s">
        <v>2037</v>
      </c>
      <c r="H173" s="44" t="s">
        <v>2313</v>
      </c>
      <c r="I173" s="44" t="s">
        <v>8784</v>
      </c>
      <c r="J173" s="44" t="s">
        <v>2697</v>
      </c>
      <c r="K173" s="44" t="s">
        <v>2995</v>
      </c>
      <c r="L173" s="44" t="s">
        <v>3277</v>
      </c>
      <c r="M173" s="44" t="s">
        <v>3540</v>
      </c>
      <c r="N173" s="44" t="s">
        <v>3812</v>
      </c>
      <c r="O173" s="44" t="s">
        <v>4088</v>
      </c>
      <c r="P173" s="44" t="s">
        <v>4407</v>
      </c>
      <c r="Q173" s="44" t="s">
        <v>4676</v>
      </c>
      <c r="R173" s="44" t="s">
        <v>4922</v>
      </c>
      <c r="S173" s="44" t="s">
        <v>5153</v>
      </c>
      <c r="T173" s="44" t="s">
        <v>5426</v>
      </c>
      <c r="U173" s="44" t="s">
        <v>5669</v>
      </c>
      <c r="V173" s="44" t="s">
        <v>1763</v>
      </c>
      <c r="W173" s="44" t="s">
        <v>5901</v>
      </c>
      <c r="X173" s="44" t="s">
        <v>6167</v>
      </c>
      <c r="Y173" s="44" t="s">
        <v>6456</v>
      </c>
      <c r="Z173" s="44" t="s">
        <v>6750</v>
      </c>
      <c r="AA173" s="44" t="s">
        <v>8505</v>
      </c>
      <c r="AB173" s="53" t="s">
        <v>7277</v>
      </c>
      <c r="AC173" s="44" t="s">
        <v>7570</v>
      </c>
      <c r="AD173" s="44" t="s">
        <v>7830</v>
      </c>
      <c r="AE173" s="44" t="s">
        <v>8175</v>
      </c>
    </row>
    <row r="174" spans="1:31" x14ac:dyDescent="0.45">
      <c r="A174" s="39" t="s">
        <v>597</v>
      </c>
      <c r="B174" s="7" t="s">
        <v>1027</v>
      </c>
      <c r="C174" s="7" t="s">
        <v>1166</v>
      </c>
      <c r="D174" s="44" t="s">
        <v>1471</v>
      </c>
      <c r="E174" s="7" t="s">
        <v>1764</v>
      </c>
      <c r="F174" s="44" t="s">
        <v>9412</v>
      </c>
      <c r="G174" s="44" t="s">
        <v>2038</v>
      </c>
      <c r="H174" s="44" t="s">
        <v>2314</v>
      </c>
      <c r="I174" s="44" t="s">
        <v>2501</v>
      </c>
      <c r="J174" s="44" t="s">
        <v>2698</v>
      </c>
      <c r="K174" s="44" t="s">
        <v>2996</v>
      </c>
      <c r="L174" s="44" t="s">
        <v>3278</v>
      </c>
      <c r="M174" s="44" t="s">
        <v>3541</v>
      </c>
      <c r="N174" s="44" t="s">
        <v>3813</v>
      </c>
      <c r="O174" s="44" t="s">
        <v>4089</v>
      </c>
      <c r="P174" s="44" t="s">
        <v>4408</v>
      </c>
      <c r="Q174" s="44" t="s">
        <v>4677</v>
      </c>
      <c r="R174" s="44" t="s">
        <v>4923</v>
      </c>
      <c r="S174" s="44" t="s">
        <v>5154</v>
      </c>
      <c r="T174" s="44" t="s">
        <v>5427</v>
      </c>
      <c r="U174" s="44" t="s">
        <v>5670</v>
      </c>
      <c r="V174" s="44" t="s">
        <v>1764</v>
      </c>
      <c r="W174" s="44" t="s">
        <v>5902</v>
      </c>
      <c r="X174" s="44" t="s">
        <v>6168</v>
      </c>
      <c r="Y174" s="44" t="s">
        <v>6457</v>
      </c>
      <c r="Z174" s="44" t="s">
        <v>6751</v>
      </c>
      <c r="AA174" s="44" t="s">
        <v>6999</v>
      </c>
      <c r="AB174" s="53" t="s">
        <v>7278</v>
      </c>
      <c r="AC174" s="44" t="s">
        <v>7571</v>
      </c>
      <c r="AD174" s="44" t="s">
        <v>7831</v>
      </c>
      <c r="AE174" s="44" t="s">
        <v>8176</v>
      </c>
    </row>
    <row r="175" spans="1:31" ht="71.25" x14ac:dyDescent="0.45">
      <c r="A175" s="39" t="s">
        <v>598</v>
      </c>
      <c r="B175" s="7" t="s">
        <v>883</v>
      </c>
      <c r="C175" s="7" t="s">
        <v>1167</v>
      </c>
      <c r="D175" s="7" t="s">
        <v>1472</v>
      </c>
      <c r="E175" s="7" t="s">
        <v>1765</v>
      </c>
      <c r="F175" s="44" t="s">
        <v>9311</v>
      </c>
      <c r="G175" s="44" t="s">
        <v>2039</v>
      </c>
      <c r="H175" s="44" t="s">
        <v>2315</v>
      </c>
      <c r="I175" s="44" t="s">
        <v>8785</v>
      </c>
      <c r="J175" s="44" t="s">
        <v>2699</v>
      </c>
      <c r="K175" s="44" t="s">
        <v>2997</v>
      </c>
      <c r="L175" s="44" t="s">
        <v>3279</v>
      </c>
      <c r="M175" s="44" t="s">
        <v>3542</v>
      </c>
      <c r="N175" s="44" t="s">
        <v>3814</v>
      </c>
      <c r="O175" s="44" t="s">
        <v>4090</v>
      </c>
      <c r="P175" s="44" t="s">
        <v>4409</v>
      </c>
      <c r="Q175" s="44" t="s">
        <v>4678</v>
      </c>
      <c r="R175" s="44" t="s">
        <v>4924</v>
      </c>
      <c r="S175" s="44" t="s">
        <v>5155</v>
      </c>
      <c r="T175" s="44" t="s">
        <v>5428</v>
      </c>
      <c r="U175" s="44" t="s">
        <v>5671</v>
      </c>
      <c r="V175" s="44" t="s">
        <v>1765</v>
      </c>
      <c r="W175" s="44" t="s">
        <v>5903</v>
      </c>
      <c r="X175" s="44" t="s">
        <v>6169</v>
      </c>
      <c r="Y175" s="44" t="s">
        <v>6458</v>
      </c>
      <c r="Z175" s="44" t="s">
        <v>6752</v>
      </c>
      <c r="AA175" s="44" t="s">
        <v>7000</v>
      </c>
      <c r="AB175" s="53" t="s">
        <v>7279</v>
      </c>
      <c r="AC175" s="44" t="s">
        <v>7572</v>
      </c>
      <c r="AD175" s="44" t="s">
        <v>7832</v>
      </c>
      <c r="AE175" s="44" t="s">
        <v>8177</v>
      </c>
    </row>
    <row r="176" spans="1:31" x14ac:dyDescent="0.45">
      <c r="A176" s="39" t="s">
        <v>599</v>
      </c>
      <c r="B176" s="7" t="s">
        <v>1026</v>
      </c>
      <c r="C176" s="7" t="s">
        <v>1168</v>
      </c>
      <c r="D176" s="7" t="s">
        <v>1473</v>
      </c>
      <c r="E176" s="7" t="s">
        <v>1766</v>
      </c>
      <c r="F176" s="44" t="s">
        <v>9413</v>
      </c>
      <c r="G176" s="44" t="s">
        <v>2040</v>
      </c>
      <c r="H176" s="44" t="s">
        <v>2316</v>
      </c>
      <c r="I176" s="44" t="s">
        <v>2502</v>
      </c>
      <c r="J176" s="44" t="s">
        <v>2700</v>
      </c>
      <c r="K176" s="44" t="s">
        <v>2998</v>
      </c>
      <c r="L176" s="44" t="s">
        <v>3280</v>
      </c>
      <c r="M176" s="44" t="s">
        <v>3543</v>
      </c>
      <c r="N176" s="44" t="s">
        <v>3815</v>
      </c>
      <c r="O176" s="44" t="s">
        <v>4091</v>
      </c>
      <c r="P176" s="44" t="s">
        <v>4410</v>
      </c>
      <c r="Q176" s="44" t="s">
        <v>4679</v>
      </c>
      <c r="R176" s="44" t="s">
        <v>4925</v>
      </c>
      <c r="S176" s="44" t="s">
        <v>5156</v>
      </c>
      <c r="T176" s="44" t="s">
        <v>5429</v>
      </c>
      <c r="U176" s="44" t="s">
        <v>5672</v>
      </c>
      <c r="V176" s="44" t="s">
        <v>1766</v>
      </c>
      <c r="W176" s="44" t="s">
        <v>5904</v>
      </c>
      <c r="X176" s="44" t="s">
        <v>6170</v>
      </c>
      <c r="Y176" s="44" t="s">
        <v>6459</v>
      </c>
      <c r="Z176" s="44" t="s">
        <v>6753</v>
      </c>
      <c r="AA176" s="44" t="s">
        <v>7001</v>
      </c>
      <c r="AB176" s="53" t="s">
        <v>7280</v>
      </c>
      <c r="AC176" s="44" t="s">
        <v>7573</v>
      </c>
      <c r="AD176" s="44" t="s">
        <v>7833</v>
      </c>
      <c r="AE176" s="44" t="s">
        <v>8178</v>
      </c>
    </row>
    <row r="177" spans="1:31" ht="71.25" x14ac:dyDescent="0.45">
      <c r="A177" s="39" t="s">
        <v>600</v>
      </c>
      <c r="B177" s="7" t="s">
        <v>885</v>
      </c>
      <c r="C177" s="7" t="s">
        <v>1169</v>
      </c>
      <c r="D177" s="44" t="s">
        <v>1474</v>
      </c>
      <c r="E177" s="7" t="s">
        <v>1767</v>
      </c>
      <c r="F177" s="44" t="s">
        <v>9312</v>
      </c>
      <c r="G177" s="44" t="s">
        <v>2041</v>
      </c>
      <c r="H177" s="44" t="s">
        <v>2317</v>
      </c>
      <c r="I177" s="44" t="s">
        <v>8786</v>
      </c>
      <c r="J177" s="44" t="s">
        <v>2701</v>
      </c>
      <c r="K177" s="44" t="s">
        <v>2999</v>
      </c>
      <c r="L177" s="44" t="s">
        <v>3281</v>
      </c>
      <c r="M177" s="44" t="s">
        <v>3544</v>
      </c>
      <c r="N177" s="44" t="s">
        <v>3816</v>
      </c>
      <c r="O177" s="44" t="s">
        <v>4092</v>
      </c>
      <c r="P177" s="44" t="s">
        <v>4411</v>
      </c>
      <c r="Q177" s="44" t="s">
        <v>4680</v>
      </c>
      <c r="R177" s="44" t="s">
        <v>4926</v>
      </c>
      <c r="S177" s="44" t="s">
        <v>5157</v>
      </c>
      <c r="T177" s="44" t="s">
        <v>5430</v>
      </c>
      <c r="U177" s="44" t="s">
        <v>5673</v>
      </c>
      <c r="V177" s="44" t="s">
        <v>1767</v>
      </c>
      <c r="W177" s="44" t="s">
        <v>5905</v>
      </c>
      <c r="X177" s="44" t="s">
        <v>6171</v>
      </c>
      <c r="Y177" s="44" t="s">
        <v>6460</v>
      </c>
      <c r="Z177" s="44" t="s">
        <v>6754</v>
      </c>
      <c r="AA177" s="44" t="s">
        <v>8519</v>
      </c>
      <c r="AB177" s="53" t="s">
        <v>7281</v>
      </c>
      <c r="AC177" s="44" t="s">
        <v>7574</v>
      </c>
      <c r="AD177" s="44" t="s">
        <v>7834</v>
      </c>
      <c r="AE177" s="44" t="s">
        <v>8179</v>
      </c>
    </row>
    <row r="178" spans="1:31" ht="57" x14ac:dyDescent="0.45">
      <c r="A178" s="39" t="s">
        <v>601</v>
      </c>
      <c r="B178" s="7" t="s">
        <v>884</v>
      </c>
      <c r="C178" s="7" t="s">
        <v>1170</v>
      </c>
      <c r="D178" s="7" t="s">
        <v>1461</v>
      </c>
      <c r="E178" s="7" t="s">
        <v>1768</v>
      </c>
      <c r="F178" s="44" t="s">
        <v>9302</v>
      </c>
      <c r="G178" s="44" t="s">
        <v>2042</v>
      </c>
      <c r="H178" s="44" t="s">
        <v>2307</v>
      </c>
      <c r="I178" s="44" t="s">
        <v>8892</v>
      </c>
      <c r="J178" s="44" t="s">
        <v>2702</v>
      </c>
      <c r="K178" s="44" t="s">
        <v>3000</v>
      </c>
      <c r="L178" s="44" t="s">
        <v>3282</v>
      </c>
      <c r="M178" s="44" t="s">
        <v>3545</v>
      </c>
      <c r="N178" s="44" t="s">
        <v>3817</v>
      </c>
      <c r="O178" s="44" t="s">
        <v>4084</v>
      </c>
      <c r="P178" s="44" t="s">
        <v>4412</v>
      </c>
      <c r="Q178" s="44" t="s">
        <v>4681</v>
      </c>
      <c r="R178" s="44" t="s">
        <v>4927</v>
      </c>
      <c r="S178" s="44" t="s">
        <v>5148</v>
      </c>
      <c r="T178" s="44" t="s">
        <v>5431</v>
      </c>
      <c r="U178" s="44" t="s">
        <v>5674</v>
      </c>
      <c r="V178" s="44" t="s">
        <v>1768</v>
      </c>
      <c r="W178" s="44" t="s">
        <v>5906</v>
      </c>
      <c r="X178" s="44" t="s">
        <v>6172</v>
      </c>
      <c r="Y178" s="44" t="s">
        <v>6461</v>
      </c>
      <c r="Z178" s="44" t="s">
        <v>6755</v>
      </c>
      <c r="AA178" s="44" t="s">
        <v>8520</v>
      </c>
      <c r="AB178" s="53" t="s">
        <v>7282</v>
      </c>
      <c r="AC178" s="44" t="s">
        <v>7575</v>
      </c>
      <c r="AD178" s="44" t="s">
        <v>7835</v>
      </c>
      <c r="AE178" s="44" t="s">
        <v>8170</v>
      </c>
    </row>
    <row r="179" spans="1:31" ht="42.75" x14ac:dyDescent="0.45">
      <c r="A179" s="39" t="s">
        <v>602</v>
      </c>
      <c r="B179" s="7" t="s">
        <v>886</v>
      </c>
      <c r="C179" s="7" t="s">
        <v>1171</v>
      </c>
      <c r="D179" s="7" t="s">
        <v>1475</v>
      </c>
      <c r="E179" s="7" t="s">
        <v>1769</v>
      </c>
      <c r="F179" s="44" t="s">
        <v>9313</v>
      </c>
      <c r="G179" s="44" t="s">
        <v>2043</v>
      </c>
      <c r="H179" s="44" t="s">
        <v>2318</v>
      </c>
      <c r="I179" s="44" t="s">
        <v>8893</v>
      </c>
      <c r="J179" s="44" t="s">
        <v>2703</v>
      </c>
      <c r="K179" s="44" t="s">
        <v>3001</v>
      </c>
      <c r="L179" s="44" t="s">
        <v>3283</v>
      </c>
      <c r="M179" s="44" t="s">
        <v>3546</v>
      </c>
      <c r="N179" s="44" t="s">
        <v>3818</v>
      </c>
      <c r="O179" s="44" t="s">
        <v>4093</v>
      </c>
      <c r="P179" s="44" t="s">
        <v>4413</v>
      </c>
      <c r="Q179" s="44" t="s">
        <v>4682</v>
      </c>
      <c r="R179" s="44" t="s">
        <v>4928</v>
      </c>
      <c r="S179" s="44" t="s">
        <v>5158</v>
      </c>
      <c r="T179" s="44" t="s">
        <v>5432</v>
      </c>
      <c r="U179" s="44" t="s">
        <v>8393</v>
      </c>
      <c r="V179" s="44" t="s">
        <v>1769</v>
      </c>
      <c r="W179" s="44" t="s">
        <v>5907</v>
      </c>
      <c r="X179" s="44" t="s">
        <v>6173</v>
      </c>
      <c r="Y179" s="44" t="s">
        <v>6462</v>
      </c>
      <c r="Z179" s="44" t="s">
        <v>6756</v>
      </c>
      <c r="AA179" s="44" t="s">
        <v>7002</v>
      </c>
      <c r="AB179" s="53" t="s">
        <v>7283</v>
      </c>
      <c r="AC179" s="44" t="s">
        <v>7576</v>
      </c>
      <c r="AD179" s="44" t="s">
        <v>7836</v>
      </c>
      <c r="AE179" s="44" t="s">
        <v>8180</v>
      </c>
    </row>
    <row r="180" spans="1:31" ht="114" x14ac:dyDescent="0.45">
      <c r="A180" s="39" t="s">
        <v>603</v>
      </c>
      <c r="B180" s="46" t="s">
        <v>1001</v>
      </c>
      <c r="C180" s="46" t="s">
        <v>1172</v>
      </c>
      <c r="D180" s="44" t="s">
        <v>1476</v>
      </c>
      <c r="E180" s="51" t="s">
        <v>1770</v>
      </c>
      <c r="F180" s="44" t="s">
        <v>9458</v>
      </c>
      <c r="G180" s="44" t="s">
        <v>2044</v>
      </c>
      <c r="H180" s="44" t="s">
        <v>2319</v>
      </c>
      <c r="I180" s="44" t="s">
        <v>8787</v>
      </c>
      <c r="J180" s="44" t="s">
        <v>2704</v>
      </c>
      <c r="K180" s="44" t="s">
        <v>3002</v>
      </c>
      <c r="L180" s="44" t="s">
        <v>3284</v>
      </c>
      <c r="M180" s="44" t="s">
        <v>3547</v>
      </c>
      <c r="N180" s="44" t="s">
        <v>3819</v>
      </c>
      <c r="O180" s="44" t="s">
        <v>4094</v>
      </c>
      <c r="P180" s="44" t="s">
        <v>4414</v>
      </c>
      <c r="Q180" s="44" t="s">
        <v>4683</v>
      </c>
      <c r="R180" s="44" t="s">
        <v>4929</v>
      </c>
      <c r="S180" s="44" t="s">
        <v>5159</v>
      </c>
      <c r="T180" s="44" t="s">
        <v>5433</v>
      </c>
      <c r="U180" s="44" t="s">
        <v>5675</v>
      </c>
      <c r="V180" s="44" t="s">
        <v>1770</v>
      </c>
      <c r="W180" s="44" t="s">
        <v>5908</v>
      </c>
      <c r="X180" s="44" t="s">
        <v>6174</v>
      </c>
      <c r="Y180" s="44" t="s">
        <v>6463</v>
      </c>
      <c r="Z180" s="44" t="s">
        <v>6757</v>
      </c>
      <c r="AA180" s="44" t="s">
        <v>8514</v>
      </c>
      <c r="AB180" s="53" t="s">
        <v>7284</v>
      </c>
      <c r="AC180" s="44" t="s">
        <v>7577</v>
      </c>
      <c r="AD180" s="44" t="s">
        <v>7837</v>
      </c>
      <c r="AE180" s="44" t="s">
        <v>8181</v>
      </c>
    </row>
    <row r="181" spans="1:31" ht="42.75" x14ac:dyDescent="0.45">
      <c r="A181" s="39" t="s">
        <v>604</v>
      </c>
      <c r="B181" s="7" t="s">
        <v>1002</v>
      </c>
      <c r="C181" s="7" t="s">
        <v>1173</v>
      </c>
      <c r="D181" s="7" t="s">
        <v>1477</v>
      </c>
      <c r="E181" s="7" t="s">
        <v>1771</v>
      </c>
      <c r="F181" s="44" t="s">
        <v>9459</v>
      </c>
      <c r="G181" s="44" t="s">
        <v>2045</v>
      </c>
      <c r="H181" s="44" t="s">
        <v>2320</v>
      </c>
      <c r="I181" s="44" t="s">
        <v>8788</v>
      </c>
      <c r="J181" s="44" t="s">
        <v>2705</v>
      </c>
      <c r="K181" s="44" t="s">
        <v>3003</v>
      </c>
      <c r="L181" s="44" t="s">
        <v>3285</v>
      </c>
      <c r="M181" s="44" t="s">
        <v>3548</v>
      </c>
      <c r="N181" s="44" t="s">
        <v>3820</v>
      </c>
      <c r="O181" s="44" t="s">
        <v>4095</v>
      </c>
      <c r="P181" s="44" t="s">
        <v>4415</v>
      </c>
      <c r="Q181" s="44" t="s">
        <v>4684</v>
      </c>
      <c r="R181" s="44" t="s">
        <v>4930</v>
      </c>
      <c r="S181" s="44" t="s">
        <v>5160</v>
      </c>
      <c r="T181" s="44" t="s">
        <v>5434</v>
      </c>
      <c r="U181" s="44" t="s">
        <v>5676</v>
      </c>
      <c r="V181" s="44" t="s">
        <v>1771</v>
      </c>
      <c r="W181" s="44" t="s">
        <v>8713</v>
      </c>
      <c r="X181" s="44" t="s">
        <v>6175</v>
      </c>
      <c r="Y181" s="44" t="s">
        <v>6464</v>
      </c>
      <c r="Z181" s="44" t="s">
        <v>6758</v>
      </c>
      <c r="AA181" s="44" t="s">
        <v>8506</v>
      </c>
      <c r="AB181" s="53" t="s">
        <v>7285</v>
      </c>
      <c r="AC181" s="44" t="s">
        <v>7578</v>
      </c>
      <c r="AD181" s="44" t="s">
        <v>7838</v>
      </c>
      <c r="AE181" s="44" t="s">
        <v>8182</v>
      </c>
    </row>
    <row r="182" spans="1:31" ht="28.5" x14ac:dyDescent="0.45">
      <c r="A182" s="39" t="s">
        <v>605</v>
      </c>
      <c r="B182" s="7" t="s">
        <v>887</v>
      </c>
      <c r="C182" s="7" t="s">
        <v>1174</v>
      </c>
      <c r="D182" s="7" t="s">
        <v>1478</v>
      </c>
      <c r="E182" s="7" t="s">
        <v>1772</v>
      </c>
      <c r="F182" s="44" t="s">
        <v>9314</v>
      </c>
      <c r="G182" s="44" t="s">
        <v>2046</v>
      </c>
      <c r="H182" s="44" t="s">
        <v>2321</v>
      </c>
      <c r="I182" s="44" t="s">
        <v>2503</v>
      </c>
      <c r="J182" s="44" t="s">
        <v>2706</v>
      </c>
      <c r="K182" s="44" t="s">
        <v>3004</v>
      </c>
      <c r="L182" s="44" t="s">
        <v>3286</v>
      </c>
      <c r="M182" s="44" t="s">
        <v>3549</v>
      </c>
      <c r="N182" s="44" t="s">
        <v>3821</v>
      </c>
      <c r="O182" s="44" t="s">
        <v>4096</v>
      </c>
      <c r="P182" s="44" t="s">
        <v>4416</v>
      </c>
      <c r="Q182" s="44" t="s">
        <v>4685</v>
      </c>
      <c r="R182" s="44" t="s">
        <v>4931</v>
      </c>
      <c r="S182" s="44" t="s">
        <v>5161</v>
      </c>
      <c r="T182" s="44" t="s">
        <v>5435</v>
      </c>
      <c r="U182" s="44" t="s">
        <v>8394</v>
      </c>
      <c r="V182" s="44" t="s">
        <v>1772</v>
      </c>
      <c r="W182" s="44" t="s">
        <v>5909</v>
      </c>
      <c r="X182" s="44" t="s">
        <v>6176</v>
      </c>
      <c r="Y182" s="44" t="s">
        <v>6465</v>
      </c>
      <c r="Z182" s="44" t="s">
        <v>6759</v>
      </c>
      <c r="AA182" s="44" t="s">
        <v>7003</v>
      </c>
      <c r="AB182" s="53" t="s">
        <v>7286</v>
      </c>
      <c r="AC182" s="44" t="s">
        <v>7579</v>
      </c>
      <c r="AD182" s="44" t="s">
        <v>7839</v>
      </c>
      <c r="AE182" s="44" t="s">
        <v>8183</v>
      </c>
    </row>
    <row r="183" spans="1:31" ht="28.5" x14ac:dyDescent="0.45">
      <c r="A183" s="39" t="s">
        <v>606</v>
      </c>
      <c r="B183" s="44" t="s">
        <v>888</v>
      </c>
      <c r="C183" s="44" t="s">
        <v>1175</v>
      </c>
      <c r="D183" s="44" t="s">
        <v>1479</v>
      </c>
      <c r="E183" s="14" t="s">
        <v>1773</v>
      </c>
      <c r="F183" s="44" t="s">
        <v>9315</v>
      </c>
      <c r="G183" s="44" t="s">
        <v>2047</v>
      </c>
      <c r="H183" s="44" t="s">
        <v>2322</v>
      </c>
      <c r="I183" s="44" t="s">
        <v>8894</v>
      </c>
      <c r="J183" s="44" t="s">
        <v>2707</v>
      </c>
      <c r="K183" s="44" t="s">
        <v>3005</v>
      </c>
      <c r="L183" s="44" t="s">
        <v>3287</v>
      </c>
      <c r="M183" s="44" t="s">
        <v>3550</v>
      </c>
      <c r="N183" s="44" t="s">
        <v>3822</v>
      </c>
      <c r="O183" s="44" t="s">
        <v>3970</v>
      </c>
      <c r="P183" s="44" t="s">
        <v>4417</v>
      </c>
      <c r="Q183" s="44" t="s">
        <v>4686</v>
      </c>
      <c r="R183" s="44" t="s">
        <v>4932</v>
      </c>
      <c r="S183" s="44" t="s">
        <v>5162</v>
      </c>
      <c r="T183" s="44" t="s">
        <v>5436</v>
      </c>
      <c r="U183" s="44" t="s">
        <v>8395</v>
      </c>
      <c r="V183" s="44" t="s">
        <v>1773</v>
      </c>
      <c r="W183" s="44" t="s">
        <v>5910</v>
      </c>
      <c r="X183" s="44" t="s">
        <v>6177</v>
      </c>
      <c r="Y183" s="44" t="s">
        <v>6466</v>
      </c>
      <c r="Z183" s="44" t="s">
        <v>6622</v>
      </c>
      <c r="AA183" s="44" t="s">
        <v>7004</v>
      </c>
      <c r="AB183" s="53" t="s">
        <v>7287</v>
      </c>
      <c r="AC183" s="44" t="s">
        <v>7580</v>
      </c>
      <c r="AD183" s="44" t="s">
        <v>7840</v>
      </c>
      <c r="AE183" s="44" t="s">
        <v>8184</v>
      </c>
    </row>
    <row r="184" spans="1:31" ht="57" x14ac:dyDescent="0.45">
      <c r="A184" s="39" t="s">
        <v>607</v>
      </c>
      <c r="B184" s="7" t="s">
        <v>889</v>
      </c>
      <c r="C184" s="7" t="s">
        <v>1176</v>
      </c>
      <c r="D184" s="7" t="s">
        <v>1480</v>
      </c>
      <c r="E184" s="7" t="s">
        <v>1774</v>
      </c>
      <c r="F184" s="44" t="s">
        <v>9316</v>
      </c>
      <c r="G184" s="44" t="s">
        <v>2048</v>
      </c>
      <c r="H184" s="44" t="s">
        <v>2323</v>
      </c>
      <c r="I184" s="44" t="s">
        <v>8895</v>
      </c>
      <c r="J184" s="44" t="s">
        <v>2708</v>
      </c>
      <c r="K184" s="44" t="s">
        <v>3006</v>
      </c>
      <c r="L184" s="44" t="s">
        <v>3288</v>
      </c>
      <c r="M184" s="44" t="s">
        <v>3551</v>
      </c>
      <c r="N184" s="44" t="s">
        <v>3823</v>
      </c>
      <c r="O184" s="44" t="s">
        <v>4097</v>
      </c>
      <c r="P184" s="44" t="s">
        <v>4418</v>
      </c>
      <c r="Q184" s="44" t="s">
        <v>4687</v>
      </c>
      <c r="R184" s="44" t="s">
        <v>4933</v>
      </c>
      <c r="S184" s="44" t="s">
        <v>5163</v>
      </c>
      <c r="T184" s="44" t="s">
        <v>5437</v>
      </c>
      <c r="U184" s="44" t="s">
        <v>5677</v>
      </c>
      <c r="V184" s="44" t="s">
        <v>1774</v>
      </c>
      <c r="W184" s="44" t="s">
        <v>5911</v>
      </c>
      <c r="X184" s="44" t="s">
        <v>6178</v>
      </c>
      <c r="Y184" s="44" t="s">
        <v>6467</v>
      </c>
      <c r="Z184" s="44" t="s">
        <v>6760</v>
      </c>
      <c r="AA184" s="44" t="s">
        <v>7005</v>
      </c>
      <c r="AB184" s="53" t="s">
        <v>7288</v>
      </c>
      <c r="AC184" s="44" t="s">
        <v>7581</v>
      </c>
      <c r="AD184" s="44" t="s">
        <v>8584</v>
      </c>
      <c r="AE184" s="44" t="s">
        <v>8185</v>
      </c>
    </row>
    <row r="185" spans="1:31" ht="42.75" x14ac:dyDescent="0.45">
      <c r="A185" s="39" t="s">
        <v>608</v>
      </c>
      <c r="B185" s="7" t="s">
        <v>890</v>
      </c>
      <c r="C185" s="7" t="s">
        <v>1177</v>
      </c>
      <c r="D185" s="7" t="s">
        <v>1481</v>
      </c>
      <c r="E185" s="7" t="s">
        <v>1775</v>
      </c>
      <c r="F185" s="44" t="s">
        <v>9317</v>
      </c>
      <c r="G185" s="44" t="s">
        <v>2049</v>
      </c>
      <c r="H185" s="44" t="s">
        <v>2324</v>
      </c>
      <c r="I185" s="44" t="s">
        <v>2504</v>
      </c>
      <c r="J185" s="44" t="s">
        <v>2709</v>
      </c>
      <c r="K185" s="44" t="s">
        <v>3007</v>
      </c>
      <c r="L185" s="44" t="s">
        <v>3289</v>
      </c>
      <c r="M185" s="44" t="s">
        <v>3552</v>
      </c>
      <c r="N185" s="44" t="s">
        <v>3824</v>
      </c>
      <c r="O185" s="44" t="s">
        <v>4098</v>
      </c>
      <c r="P185" s="44" t="s">
        <v>4419</v>
      </c>
      <c r="Q185" s="44" t="s">
        <v>4688</v>
      </c>
      <c r="R185" s="44" t="s">
        <v>4934</v>
      </c>
      <c r="S185" s="44" t="s">
        <v>5164</v>
      </c>
      <c r="T185" s="44" t="s">
        <v>5438</v>
      </c>
      <c r="U185" s="44" t="s">
        <v>5678</v>
      </c>
      <c r="V185" s="44" t="s">
        <v>1775</v>
      </c>
      <c r="W185" s="44" t="s">
        <v>5912</v>
      </c>
      <c r="X185" s="44" t="s">
        <v>6179</v>
      </c>
      <c r="Y185" s="44" t="s">
        <v>6468</v>
      </c>
      <c r="Z185" s="44" t="s">
        <v>6761</v>
      </c>
      <c r="AA185" s="44" t="s">
        <v>7006</v>
      </c>
      <c r="AB185" s="53" t="s">
        <v>7289</v>
      </c>
      <c r="AC185" s="44" t="s">
        <v>7582</v>
      </c>
      <c r="AD185" s="44" t="s">
        <v>7841</v>
      </c>
      <c r="AE185" s="44" t="s">
        <v>8565</v>
      </c>
    </row>
    <row r="186" spans="1:31" ht="42.75" x14ac:dyDescent="0.45">
      <c r="A186" s="39" t="s">
        <v>609</v>
      </c>
      <c r="B186" s="7" t="s">
        <v>891</v>
      </c>
      <c r="C186" s="7" t="s">
        <v>1178</v>
      </c>
      <c r="D186" s="44" t="s">
        <v>1482</v>
      </c>
      <c r="E186" s="7" t="s">
        <v>1776</v>
      </c>
      <c r="F186" s="44" t="s">
        <v>9318</v>
      </c>
      <c r="G186" s="44" t="s">
        <v>2050</v>
      </c>
      <c r="H186" s="44" t="s">
        <v>2325</v>
      </c>
      <c r="I186" s="44" t="s">
        <v>2505</v>
      </c>
      <c r="J186" s="44" t="s">
        <v>2710</v>
      </c>
      <c r="K186" s="44" t="s">
        <v>3008</v>
      </c>
      <c r="L186" s="44" t="s">
        <v>3290</v>
      </c>
      <c r="M186" s="44" t="s">
        <v>3553</v>
      </c>
      <c r="N186" s="44" t="s">
        <v>3825</v>
      </c>
      <c r="O186" s="44" t="s">
        <v>4099</v>
      </c>
      <c r="P186" s="44" t="s">
        <v>4420</v>
      </c>
      <c r="Q186" s="44" t="s">
        <v>4689</v>
      </c>
      <c r="R186" s="44" t="s">
        <v>4935</v>
      </c>
      <c r="S186" s="44" t="s">
        <v>5165</v>
      </c>
      <c r="T186" s="44" t="s">
        <v>5439</v>
      </c>
      <c r="U186" s="44" t="s">
        <v>5679</v>
      </c>
      <c r="V186" s="44" t="s">
        <v>1776</v>
      </c>
      <c r="W186" s="44" t="s">
        <v>5913</v>
      </c>
      <c r="X186" s="44" t="s">
        <v>6180</v>
      </c>
      <c r="Y186" s="44" t="s">
        <v>6469</v>
      </c>
      <c r="Z186" s="44" t="s">
        <v>6762</v>
      </c>
      <c r="AA186" s="44" t="s">
        <v>7007</v>
      </c>
      <c r="AB186" s="53" t="s">
        <v>7290</v>
      </c>
      <c r="AC186" s="44" t="s">
        <v>7583</v>
      </c>
      <c r="AD186" s="44" t="s">
        <v>8585</v>
      </c>
      <c r="AE186" s="44" t="s">
        <v>8186</v>
      </c>
    </row>
    <row r="187" spans="1:31" ht="42.75" x14ac:dyDescent="0.45">
      <c r="A187" s="39" t="s">
        <v>610</v>
      </c>
      <c r="B187" s="44" t="s">
        <v>892</v>
      </c>
      <c r="C187" s="44" t="s">
        <v>1179</v>
      </c>
      <c r="D187" s="7" t="s">
        <v>1483</v>
      </c>
      <c r="E187" s="14" t="s">
        <v>1777</v>
      </c>
      <c r="F187" s="44" t="s">
        <v>9319</v>
      </c>
      <c r="G187" s="44" t="s">
        <v>2051</v>
      </c>
      <c r="H187" s="44" t="s">
        <v>2326</v>
      </c>
      <c r="I187" s="44" t="s">
        <v>2506</v>
      </c>
      <c r="J187" s="44" t="s">
        <v>2711</v>
      </c>
      <c r="K187" s="44" t="s">
        <v>3009</v>
      </c>
      <c r="L187" s="44" t="s">
        <v>3291</v>
      </c>
      <c r="M187" s="44" t="s">
        <v>3554</v>
      </c>
      <c r="N187" s="44" t="s">
        <v>3826</v>
      </c>
      <c r="O187" s="44" t="s">
        <v>4100</v>
      </c>
      <c r="P187" s="44" t="s">
        <v>4421</v>
      </c>
      <c r="Q187" s="44" t="s">
        <v>4690</v>
      </c>
      <c r="R187" s="44" t="s">
        <v>4936</v>
      </c>
      <c r="S187" s="44" t="s">
        <v>5166</v>
      </c>
      <c r="T187" s="44" t="s">
        <v>5440</v>
      </c>
      <c r="U187" s="44" t="s">
        <v>5680</v>
      </c>
      <c r="V187" s="44" t="s">
        <v>1777</v>
      </c>
      <c r="W187" s="44" t="s">
        <v>5914</v>
      </c>
      <c r="X187" s="44" t="s">
        <v>6181</v>
      </c>
      <c r="Y187" s="44" t="s">
        <v>6470</v>
      </c>
      <c r="Z187" s="44" t="s">
        <v>6763</v>
      </c>
      <c r="AA187" s="44" t="s">
        <v>7008</v>
      </c>
      <c r="AB187" s="53" t="s">
        <v>7291</v>
      </c>
      <c r="AC187" s="44" t="s">
        <v>7584</v>
      </c>
      <c r="AD187" s="44" t="s">
        <v>8586</v>
      </c>
      <c r="AE187" s="44" t="s">
        <v>8187</v>
      </c>
    </row>
    <row r="188" spans="1:31" ht="28.5" x14ac:dyDescent="0.45">
      <c r="A188" s="39" t="s">
        <v>611</v>
      </c>
      <c r="B188" s="44" t="s">
        <v>893</v>
      </c>
      <c r="C188" s="44" t="s">
        <v>1180</v>
      </c>
      <c r="D188" s="7" t="s">
        <v>1484</v>
      </c>
      <c r="E188" s="14" t="s">
        <v>1778</v>
      </c>
      <c r="F188" s="44" t="s">
        <v>9320</v>
      </c>
      <c r="G188" s="44" t="s">
        <v>2052</v>
      </c>
      <c r="H188" s="44" t="s">
        <v>2327</v>
      </c>
      <c r="I188" s="44" t="s">
        <v>2507</v>
      </c>
      <c r="J188" s="44" t="s">
        <v>2712</v>
      </c>
      <c r="K188" s="44" t="s">
        <v>3010</v>
      </c>
      <c r="L188" s="44" t="s">
        <v>3292</v>
      </c>
      <c r="M188" s="44" t="s">
        <v>3555</v>
      </c>
      <c r="N188" s="44" t="s">
        <v>3827</v>
      </c>
      <c r="O188" s="44" t="s">
        <v>4101</v>
      </c>
      <c r="P188" s="44" t="s">
        <v>4422</v>
      </c>
      <c r="Q188" s="44" t="s">
        <v>4691</v>
      </c>
      <c r="R188" s="44" t="s">
        <v>4937</v>
      </c>
      <c r="S188" s="44" t="s">
        <v>5167</v>
      </c>
      <c r="T188" s="44" t="s">
        <v>5441</v>
      </c>
      <c r="U188" s="44" t="s">
        <v>5681</v>
      </c>
      <c r="V188" s="44" t="s">
        <v>1778</v>
      </c>
      <c r="W188" s="44" t="s">
        <v>5915</v>
      </c>
      <c r="X188" s="44" t="s">
        <v>6182</v>
      </c>
      <c r="Y188" s="44" t="s">
        <v>6471</v>
      </c>
      <c r="Z188" s="44" t="s">
        <v>6764</v>
      </c>
      <c r="AA188" s="44" t="s">
        <v>7009</v>
      </c>
      <c r="AB188" s="53" t="s">
        <v>7292</v>
      </c>
      <c r="AC188" s="44" t="s">
        <v>7585</v>
      </c>
      <c r="AD188" s="44" t="s">
        <v>7842</v>
      </c>
      <c r="AE188" s="44" t="s">
        <v>8188</v>
      </c>
    </row>
    <row r="189" spans="1:31" ht="57" x14ac:dyDescent="0.45">
      <c r="A189" s="39" t="s">
        <v>612</v>
      </c>
      <c r="B189" s="7" t="s">
        <v>894</v>
      </c>
      <c r="C189" s="7" t="s">
        <v>1181</v>
      </c>
      <c r="D189" s="44" t="s">
        <v>1485</v>
      </c>
      <c r="E189" s="7" t="s">
        <v>1779</v>
      </c>
      <c r="F189" s="44" t="s">
        <v>9414</v>
      </c>
      <c r="G189" s="44" t="s">
        <v>2053</v>
      </c>
      <c r="H189" s="44" t="s">
        <v>2328</v>
      </c>
      <c r="I189" s="44" t="s">
        <v>8896</v>
      </c>
      <c r="J189" s="44" t="s">
        <v>2713</v>
      </c>
      <c r="K189" s="44" t="s">
        <v>3011</v>
      </c>
      <c r="L189" s="44" t="s">
        <v>3293</v>
      </c>
      <c r="M189" s="44" t="s">
        <v>3556</v>
      </c>
      <c r="N189" s="44" t="s">
        <v>3828</v>
      </c>
      <c r="O189" s="44" t="s">
        <v>4102</v>
      </c>
      <c r="P189" s="44" t="s">
        <v>4423</v>
      </c>
      <c r="Q189" s="44" t="s">
        <v>4692</v>
      </c>
      <c r="R189" s="44" t="s">
        <v>4938</v>
      </c>
      <c r="S189" s="44" t="s">
        <v>5168</v>
      </c>
      <c r="T189" s="44" t="s">
        <v>5442</v>
      </c>
      <c r="U189" s="44" t="s">
        <v>8396</v>
      </c>
      <c r="V189" s="44" t="s">
        <v>1779</v>
      </c>
      <c r="W189" s="44" t="s">
        <v>5916</v>
      </c>
      <c r="X189" s="44" t="s">
        <v>6183</v>
      </c>
      <c r="Y189" s="44" t="s">
        <v>6472</v>
      </c>
      <c r="Z189" s="44" t="s">
        <v>6765</v>
      </c>
      <c r="AA189" s="44" t="s">
        <v>7010</v>
      </c>
      <c r="AB189" s="53" t="s">
        <v>7293</v>
      </c>
      <c r="AC189" s="44" t="s">
        <v>7586</v>
      </c>
      <c r="AD189" s="44" t="s">
        <v>7843</v>
      </c>
      <c r="AE189" s="44" t="s">
        <v>8189</v>
      </c>
    </row>
    <row r="190" spans="1:31" ht="28.5" x14ac:dyDescent="0.45">
      <c r="A190" s="39" t="s">
        <v>613</v>
      </c>
      <c r="B190" s="7" t="s">
        <v>895</v>
      </c>
      <c r="C190" s="7" t="s">
        <v>1182</v>
      </c>
      <c r="D190" s="7" t="s">
        <v>1486</v>
      </c>
      <c r="E190" s="7" t="s">
        <v>1780</v>
      </c>
      <c r="F190" s="44" t="s">
        <v>9321</v>
      </c>
      <c r="G190" s="44" t="s">
        <v>2054</v>
      </c>
      <c r="H190" s="44" t="s">
        <v>2329</v>
      </c>
      <c r="I190" s="44" t="s">
        <v>8789</v>
      </c>
      <c r="J190" s="44" t="s">
        <v>2714</v>
      </c>
      <c r="K190" s="44" t="s">
        <v>3012</v>
      </c>
      <c r="L190" s="44" t="s">
        <v>3294</v>
      </c>
      <c r="M190" s="44" t="s">
        <v>3557</v>
      </c>
      <c r="N190" s="44" t="s">
        <v>3829</v>
      </c>
      <c r="O190" s="44" t="s">
        <v>4103</v>
      </c>
      <c r="P190" s="44" t="s">
        <v>4424</v>
      </c>
      <c r="Q190" s="44" t="s">
        <v>4693</v>
      </c>
      <c r="R190" s="44" t="s">
        <v>4939</v>
      </c>
      <c r="S190" s="44" t="s">
        <v>5169</v>
      </c>
      <c r="T190" s="44" t="s">
        <v>5443</v>
      </c>
      <c r="U190" s="44" t="s">
        <v>5682</v>
      </c>
      <c r="V190" s="44" t="s">
        <v>1780</v>
      </c>
      <c r="W190" s="44" t="s">
        <v>5917</v>
      </c>
      <c r="X190" s="44" t="s">
        <v>6184</v>
      </c>
      <c r="Y190" s="44" t="s">
        <v>6473</v>
      </c>
      <c r="Z190" s="44" t="s">
        <v>6766</v>
      </c>
      <c r="AA190" s="44" t="s">
        <v>7011</v>
      </c>
      <c r="AB190" s="53" t="s">
        <v>7294</v>
      </c>
      <c r="AC190" s="44" t="s">
        <v>7587</v>
      </c>
      <c r="AD190" s="44" t="s">
        <v>7844</v>
      </c>
      <c r="AE190" s="44" t="s">
        <v>8190</v>
      </c>
    </row>
    <row r="191" spans="1:31" ht="28.5" x14ac:dyDescent="0.45">
      <c r="A191" s="39" t="s">
        <v>614</v>
      </c>
      <c r="B191" s="7" t="s">
        <v>896</v>
      </c>
      <c r="C191" s="7" t="s">
        <v>1183</v>
      </c>
      <c r="D191" s="7" t="s">
        <v>1487</v>
      </c>
      <c r="E191" s="7" t="s">
        <v>1781</v>
      </c>
      <c r="F191" s="44" t="s">
        <v>9322</v>
      </c>
      <c r="G191" s="44" t="s">
        <v>2055</v>
      </c>
      <c r="H191" s="44" t="s">
        <v>2330</v>
      </c>
      <c r="I191" s="44" t="s">
        <v>8790</v>
      </c>
      <c r="J191" s="44" t="s">
        <v>2715</v>
      </c>
      <c r="K191" s="44" t="s">
        <v>3013</v>
      </c>
      <c r="L191" s="44" t="s">
        <v>3295</v>
      </c>
      <c r="M191" s="44" t="s">
        <v>3558</v>
      </c>
      <c r="N191" s="44" t="s">
        <v>3830</v>
      </c>
      <c r="O191" s="44" t="s">
        <v>4104</v>
      </c>
      <c r="P191" s="44" t="s">
        <v>4425</v>
      </c>
      <c r="Q191" s="44" t="s">
        <v>4694</v>
      </c>
      <c r="R191" s="44" t="s">
        <v>4940</v>
      </c>
      <c r="S191" s="44" t="s">
        <v>5170</v>
      </c>
      <c r="T191" s="44" t="s">
        <v>5444</v>
      </c>
      <c r="U191" s="44" t="s">
        <v>5683</v>
      </c>
      <c r="V191" s="44" t="s">
        <v>1781</v>
      </c>
      <c r="W191" s="44" t="s">
        <v>5918</v>
      </c>
      <c r="X191" s="44" t="s">
        <v>6185</v>
      </c>
      <c r="Y191" s="44" t="s">
        <v>6474</v>
      </c>
      <c r="Z191" s="44" t="s">
        <v>6767</v>
      </c>
      <c r="AA191" s="44" t="s">
        <v>7012</v>
      </c>
      <c r="AB191" s="53" t="s">
        <v>7295</v>
      </c>
      <c r="AC191" s="44" t="s">
        <v>7588</v>
      </c>
      <c r="AD191" s="44" t="s">
        <v>7845</v>
      </c>
      <c r="AE191" s="44" t="s">
        <v>8191</v>
      </c>
    </row>
    <row r="192" spans="1:31" ht="28.5" x14ac:dyDescent="0.45">
      <c r="A192" s="39" t="s">
        <v>615</v>
      </c>
      <c r="B192" s="7" t="s">
        <v>897</v>
      </c>
      <c r="C192" s="7" t="s">
        <v>1184</v>
      </c>
      <c r="D192" s="44" t="s">
        <v>1488</v>
      </c>
      <c r="E192" s="7" t="s">
        <v>1782</v>
      </c>
      <c r="F192" s="44" t="s">
        <v>9323</v>
      </c>
      <c r="G192" s="44" t="s">
        <v>2056</v>
      </c>
      <c r="H192" s="44" t="s">
        <v>2331</v>
      </c>
      <c r="I192" s="44" t="s">
        <v>8897</v>
      </c>
      <c r="J192" s="44" t="s">
        <v>2716</v>
      </c>
      <c r="K192" s="44" t="s">
        <v>3014</v>
      </c>
      <c r="L192" s="44" t="s">
        <v>3296</v>
      </c>
      <c r="M192" s="44" t="s">
        <v>3559</v>
      </c>
      <c r="N192" s="44" t="s">
        <v>3831</v>
      </c>
      <c r="O192" s="44" t="s">
        <v>4105</v>
      </c>
      <c r="P192" s="44" t="s">
        <v>4426</v>
      </c>
      <c r="Q192" s="44" t="s">
        <v>4695</v>
      </c>
      <c r="R192" s="44" t="s">
        <v>4941</v>
      </c>
      <c r="S192" s="44" t="s">
        <v>5171</v>
      </c>
      <c r="T192" s="44" t="s">
        <v>5445</v>
      </c>
      <c r="U192" s="44" t="s">
        <v>5684</v>
      </c>
      <c r="V192" s="44" t="s">
        <v>1782</v>
      </c>
      <c r="W192" s="44" t="s">
        <v>5919</v>
      </c>
      <c r="X192" s="44" t="s">
        <v>6186</v>
      </c>
      <c r="Y192" s="44" t="s">
        <v>6475</v>
      </c>
      <c r="Z192" s="44" t="s">
        <v>6768</v>
      </c>
      <c r="AA192" s="44" t="s">
        <v>7013</v>
      </c>
      <c r="AB192" s="53" t="s">
        <v>7296</v>
      </c>
      <c r="AC192" s="44" t="s">
        <v>7589</v>
      </c>
      <c r="AD192" s="44" t="s">
        <v>7846</v>
      </c>
      <c r="AE192" s="44" t="s">
        <v>8192</v>
      </c>
    </row>
    <row r="193" spans="1:31" x14ac:dyDescent="0.45">
      <c r="A193" s="39" t="s">
        <v>616</v>
      </c>
      <c r="B193" s="7" t="s">
        <v>776</v>
      </c>
      <c r="C193" s="7" t="s">
        <v>1185</v>
      </c>
      <c r="D193" s="7" t="s">
        <v>1489</v>
      </c>
      <c r="E193" s="7" t="s">
        <v>1783</v>
      </c>
      <c r="F193" s="44" t="s">
        <v>7297</v>
      </c>
      <c r="G193" s="44" t="s">
        <v>2057</v>
      </c>
      <c r="H193" s="44" t="s">
        <v>2332</v>
      </c>
      <c r="I193" s="44" t="s">
        <v>2508</v>
      </c>
      <c r="J193" s="44" t="s">
        <v>2717</v>
      </c>
      <c r="K193" s="44" t="s">
        <v>3015</v>
      </c>
      <c r="L193" s="44" t="s">
        <v>3297</v>
      </c>
      <c r="M193" s="44" t="s">
        <v>3560</v>
      </c>
      <c r="N193" s="44" t="s">
        <v>3832</v>
      </c>
      <c r="O193" s="44" t="s">
        <v>4106</v>
      </c>
      <c r="P193" s="44" t="s">
        <v>4427</v>
      </c>
      <c r="Q193" s="44" t="s">
        <v>4696</v>
      </c>
      <c r="R193" s="44" t="s">
        <v>4942</v>
      </c>
      <c r="S193" s="44" t="s">
        <v>5172</v>
      </c>
      <c r="T193" s="44" t="s">
        <v>5446</v>
      </c>
      <c r="U193" s="44" t="s">
        <v>5685</v>
      </c>
      <c r="V193" s="44" t="s">
        <v>1783</v>
      </c>
      <c r="W193" s="44" t="s">
        <v>5920</v>
      </c>
      <c r="X193" s="44" t="s">
        <v>6187</v>
      </c>
      <c r="Y193" s="44" t="s">
        <v>6476</v>
      </c>
      <c r="Z193" s="44" t="s">
        <v>6769</v>
      </c>
      <c r="AA193" s="44" t="s">
        <v>7014</v>
      </c>
      <c r="AB193" s="53" t="s">
        <v>7297</v>
      </c>
      <c r="AC193" s="44" t="s">
        <v>7590</v>
      </c>
      <c r="AD193" s="44" t="s">
        <v>7847</v>
      </c>
      <c r="AE193" s="44" t="s">
        <v>8193</v>
      </c>
    </row>
    <row r="194" spans="1:31" ht="28.5" x14ac:dyDescent="0.45">
      <c r="A194" s="39" t="s">
        <v>617</v>
      </c>
      <c r="B194" s="7" t="s">
        <v>902</v>
      </c>
      <c r="C194" s="7" t="s">
        <v>1186</v>
      </c>
      <c r="D194" s="7" t="s">
        <v>1490</v>
      </c>
      <c r="E194" s="7" t="s">
        <v>1784</v>
      </c>
      <c r="F194" s="44" t="s">
        <v>9324</v>
      </c>
      <c r="G194" s="44" t="s">
        <v>2058</v>
      </c>
      <c r="H194" s="44" t="s">
        <v>2333</v>
      </c>
      <c r="I194" s="44" t="s">
        <v>2509</v>
      </c>
      <c r="J194" s="44" t="s">
        <v>2718</v>
      </c>
      <c r="K194" s="44" t="s">
        <v>3016</v>
      </c>
      <c r="L194" s="44" t="s">
        <v>3298</v>
      </c>
      <c r="M194" s="44" t="s">
        <v>3561</v>
      </c>
      <c r="N194" s="44" t="s">
        <v>3833</v>
      </c>
      <c r="O194" s="44" t="s">
        <v>4107</v>
      </c>
      <c r="P194" s="44" t="s">
        <v>4428</v>
      </c>
      <c r="Q194" s="44" t="s">
        <v>4697</v>
      </c>
      <c r="R194" s="44" t="s">
        <v>4943</v>
      </c>
      <c r="S194" s="44" t="s">
        <v>5173</v>
      </c>
      <c r="T194" s="44" t="s">
        <v>5447</v>
      </c>
      <c r="U194" s="44" t="s">
        <v>5686</v>
      </c>
      <c r="V194" s="44" t="s">
        <v>1784</v>
      </c>
      <c r="W194" s="44" t="s">
        <v>5921</v>
      </c>
      <c r="X194" s="44" t="s">
        <v>6188</v>
      </c>
      <c r="Y194" s="44" t="s">
        <v>6477</v>
      </c>
      <c r="Z194" s="44" t="s">
        <v>6770</v>
      </c>
      <c r="AA194" s="44" t="s">
        <v>7015</v>
      </c>
      <c r="AB194" s="53" t="s">
        <v>7298</v>
      </c>
      <c r="AC194" s="44" t="s">
        <v>7591</v>
      </c>
      <c r="AD194" s="44" t="s">
        <v>7848</v>
      </c>
      <c r="AE194" s="44" t="s">
        <v>8194</v>
      </c>
    </row>
    <row r="195" spans="1:31" ht="99.75" x14ac:dyDescent="0.45">
      <c r="A195" s="39" t="s">
        <v>618</v>
      </c>
      <c r="B195" s="7" t="s">
        <v>903</v>
      </c>
      <c r="C195" s="7" t="s">
        <v>8660</v>
      </c>
      <c r="D195" s="44" t="s">
        <v>1491</v>
      </c>
      <c r="E195" s="7" t="s">
        <v>8753</v>
      </c>
      <c r="F195" s="44" t="s">
        <v>9325</v>
      </c>
      <c r="G195" s="44" t="s">
        <v>2059</v>
      </c>
      <c r="H195" s="44" t="s">
        <v>2449</v>
      </c>
      <c r="I195" s="44" t="s">
        <v>8989</v>
      </c>
      <c r="J195" s="44" t="s">
        <v>2719</v>
      </c>
      <c r="K195" s="44" t="s">
        <v>3017</v>
      </c>
      <c r="L195" s="44" t="s">
        <v>3299</v>
      </c>
      <c r="M195" s="44" t="s">
        <v>3562</v>
      </c>
      <c r="N195" s="44" t="s">
        <v>3834</v>
      </c>
      <c r="O195" s="44" t="s">
        <v>4108</v>
      </c>
      <c r="P195" s="44" t="s">
        <v>4429</v>
      </c>
      <c r="Q195" s="44" t="s">
        <v>9160</v>
      </c>
      <c r="R195" s="44" t="s">
        <v>4944</v>
      </c>
      <c r="S195" s="44" t="s">
        <v>5174</v>
      </c>
      <c r="T195" s="44" t="s">
        <v>5448</v>
      </c>
      <c r="U195" s="44" t="s">
        <v>8397</v>
      </c>
      <c r="V195" s="44" t="s">
        <v>1785</v>
      </c>
      <c r="W195" s="44" t="s">
        <v>5922</v>
      </c>
      <c r="X195" s="44" t="s">
        <v>6189</v>
      </c>
      <c r="Y195" s="44" t="s">
        <v>6478</v>
      </c>
      <c r="Z195" s="44" t="s">
        <v>6771</v>
      </c>
      <c r="AA195" s="44" t="s">
        <v>7016</v>
      </c>
      <c r="AB195" s="53" t="s">
        <v>7299</v>
      </c>
      <c r="AC195" s="44" t="s">
        <v>7592</v>
      </c>
      <c r="AD195" s="44" t="s">
        <v>8587</v>
      </c>
      <c r="AE195" s="44" t="s">
        <v>8566</v>
      </c>
    </row>
    <row r="196" spans="1:31" ht="114" x14ac:dyDescent="0.45">
      <c r="A196" s="39" t="s">
        <v>619</v>
      </c>
      <c r="B196" s="7" t="s">
        <v>1054</v>
      </c>
      <c r="C196" s="7" t="s">
        <v>1187</v>
      </c>
      <c r="D196" s="7" t="s">
        <v>1492</v>
      </c>
      <c r="E196" s="7" t="s">
        <v>1786</v>
      </c>
      <c r="F196" s="44" t="s">
        <v>9326</v>
      </c>
      <c r="G196" s="44" t="s">
        <v>2060</v>
      </c>
      <c r="H196" s="44" t="s">
        <v>2334</v>
      </c>
      <c r="I196" s="44" t="s">
        <v>8990</v>
      </c>
      <c r="J196" s="44" t="s">
        <v>2720</v>
      </c>
      <c r="K196" s="44" t="s">
        <v>3018</v>
      </c>
      <c r="L196" s="44" t="s">
        <v>3300</v>
      </c>
      <c r="M196" s="44" t="s">
        <v>3563</v>
      </c>
      <c r="N196" s="44" t="s">
        <v>3835</v>
      </c>
      <c r="O196" s="44" t="s">
        <v>4109</v>
      </c>
      <c r="P196" s="44" t="s">
        <v>4430</v>
      </c>
      <c r="Q196" s="44" t="s">
        <v>9444</v>
      </c>
      <c r="R196" s="44" t="s">
        <v>9109</v>
      </c>
      <c r="S196" s="44" t="s">
        <v>7998</v>
      </c>
      <c r="T196" s="44" t="s">
        <v>5449</v>
      </c>
      <c r="U196" s="44" t="s">
        <v>8398</v>
      </c>
      <c r="V196" s="44" t="s">
        <v>1786</v>
      </c>
      <c r="W196" s="44" t="s">
        <v>8714</v>
      </c>
      <c r="X196" s="44" t="s">
        <v>8588</v>
      </c>
      <c r="Y196" s="44" t="s">
        <v>6479</v>
      </c>
      <c r="Z196" s="44" t="s">
        <v>6772</v>
      </c>
      <c r="AA196" s="44" t="s">
        <v>7017</v>
      </c>
      <c r="AB196" s="53" t="s">
        <v>7999</v>
      </c>
      <c r="AC196" s="44" t="s">
        <v>7593</v>
      </c>
      <c r="AD196" s="44" t="s">
        <v>7849</v>
      </c>
      <c r="AE196" s="44" t="s">
        <v>8567</v>
      </c>
    </row>
    <row r="197" spans="1:31" ht="128.25" x14ac:dyDescent="0.45">
      <c r="A197" s="39" t="s">
        <v>620</v>
      </c>
      <c r="B197" s="7" t="s">
        <v>1003</v>
      </c>
      <c r="C197" s="7" t="s">
        <v>1188</v>
      </c>
      <c r="D197" s="7" t="s">
        <v>1493</v>
      </c>
      <c r="E197" s="7" t="s">
        <v>1787</v>
      </c>
      <c r="F197" s="44" t="s">
        <v>9327</v>
      </c>
      <c r="G197" s="44" t="s">
        <v>2061</v>
      </c>
      <c r="H197" s="44" t="s">
        <v>2335</v>
      </c>
      <c r="I197" s="44" t="s">
        <v>8991</v>
      </c>
      <c r="J197" s="44" t="s">
        <v>2721</v>
      </c>
      <c r="K197" s="44" t="s">
        <v>3019</v>
      </c>
      <c r="L197" s="44" t="s">
        <v>3301</v>
      </c>
      <c r="M197" s="44" t="s">
        <v>3564</v>
      </c>
      <c r="N197" s="44" t="s">
        <v>3836</v>
      </c>
      <c r="O197" s="44" t="s">
        <v>4110</v>
      </c>
      <c r="P197" s="44" t="s">
        <v>4431</v>
      </c>
      <c r="Q197" s="44" t="s">
        <v>9445</v>
      </c>
      <c r="R197" s="44" t="s">
        <v>9110</v>
      </c>
      <c r="S197" s="44" t="s">
        <v>8000</v>
      </c>
      <c r="T197" s="44" t="s">
        <v>5450</v>
      </c>
      <c r="U197" s="44" t="s">
        <v>8992</v>
      </c>
      <c r="V197" s="44" t="s">
        <v>1787</v>
      </c>
      <c r="W197" s="44" t="s">
        <v>8715</v>
      </c>
      <c r="X197" s="44" t="s">
        <v>8314</v>
      </c>
      <c r="Y197" s="44" t="s">
        <v>6480</v>
      </c>
      <c r="Z197" s="44" t="s">
        <v>6773</v>
      </c>
      <c r="AA197" s="44" t="s">
        <v>7018</v>
      </c>
      <c r="AB197" s="53" t="s">
        <v>8001</v>
      </c>
      <c r="AC197" s="44" t="s">
        <v>7594</v>
      </c>
      <c r="AD197" s="44" t="s">
        <v>7850</v>
      </c>
      <c r="AE197" s="44" t="s">
        <v>8195</v>
      </c>
    </row>
    <row r="198" spans="1:31" ht="114" x14ac:dyDescent="0.45">
      <c r="A198" s="39" t="s">
        <v>621</v>
      </c>
      <c r="B198" s="7" t="s">
        <v>1004</v>
      </c>
      <c r="C198" s="7" t="s">
        <v>1189</v>
      </c>
      <c r="D198" s="44" t="s">
        <v>1494</v>
      </c>
      <c r="E198" s="7" t="s">
        <v>1788</v>
      </c>
      <c r="F198" s="44" t="s">
        <v>9328</v>
      </c>
      <c r="G198" s="44" t="s">
        <v>2062</v>
      </c>
      <c r="H198" s="44" t="s">
        <v>2336</v>
      </c>
      <c r="I198" s="44" t="s">
        <v>8993</v>
      </c>
      <c r="J198" s="44" t="s">
        <v>2722</v>
      </c>
      <c r="K198" s="44" t="s">
        <v>3020</v>
      </c>
      <c r="L198" s="44" t="s">
        <v>3302</v>
      </c>
      <c r="M198" s="44" t="s">
        <v>3565</v>
      </c>
      <c r="N198" s="44" t="s">
        <v>3837</v>
      </c>
      <c r="O198" s="44" t="s">
        <v>4111</v>
      </c>
      <c r="P198" s="44" t="s">
        <v>4432</v>
      </c>
      <c r="Q198" s="44" t="s">
        <v>9446</v>
      </c>
      <c r="R198" s="44" t="s">
        <v>9111</v>
      </c>
      <c r="S198" s="44" t="s">
        <v>8002</v>
      </c>
      <c r="T198" s="44" t="s">
        <v>5451</v>
      </c>
      <c r="U198" s="44" t="s">
        <v>8399</v>
      </c>
      <c r="V198" s="44" t="s">
        <v>1788</v>
      </c>
      <c r="W198" s="44" t="s">
        <v>8716</v>
      </c>
      <c r="X198" s="44" t="s">
        <v>6190</v>
      </c>
      <c r="Y198" s="44" t="s">
        <v>8694</v>
      </c>
      <c r="Z198" s="44" t="s">
        <v>6774</v>
      </c>
      <c r="AA198" s="44" t="s">
        <v>7019</v>
      </c>
      <c r="AB198" s="53" t="s">
        <v>8003</v>
      </c>
      <c r="AC198" s="44" t="s">
        <v>7595</v>
      </c>
      <c r="AD198" s="44" t="s">
        <v>7851</v>
      </c>
      <c r="AE198" s="44" t="s">
        <v>8196</v>
      </c>
    </row>
    <row r="199" spans="1:31" ht="114" x14ac:dyDescent="0.45">
      <c r="A199" s="39" t="s">
        <v>622</v>
      </c>
      <c r="B199" s="7" t="s">
        <v>1055</v>
      </c>
      <c r="C199" s="7" t="s">
        <v>1190</v>
      </c>
      <c r="D199" s="7" t="s">
        <v>1495</v>
      </c>
      <c r="E199" s="7" t="s">
        <v>1789</v>
      </c>
      <c r="F199" s="44" t="s">
        <v>9329</v>
      </c>
      <c r="G199" s="44" t="s">
        <v>2063</v>
      </c>
      <c r="H199" s="44" t="s">
        <v>2337</v>
      </c>
      <c r="I199" s="44" t="s">
        <v>8994</v>
      </c>
      <c r="J199" s="44" t="s">
        <v>2723</v>
      </c>
      <c r="K199" s="44" t="s">
        <v>3021</v>
      </c>
      <c r="L199" s="44" t="s">
        <v>3303</v>
      </c>
      <c r="M199" s="44" t="s">
        <v>3566</v>
      </c>
      <c r="N199" s="44" t="s">
        <v>3838</v>
      </c>
      <c r="O199" s="44" t="s">
        <v>4112</v>
      </c>
      <c r="P199" s="44" t="s">
        <v>4433</v>
      </c>
      <c r="Q199" s="44" t="s">
        <v>9447</v>
      </c>
      <c r="R199" s="44" t="s">
        <v>9112</v>
      </c>
      <c r="S199" s="44" t="s">
        <v>8004</v>
      </c>
      <c r="T199" s="44" t="s">
        <v>5452</v>
      </c>
      <c r="U199" s="44" t="s">
        <v>8400</v>
      </c>
      <c r="V199" s="44" t="s">
        <v>1789</v>
      </c>
      <c r="W199" s="44" t="s">
        <v>8717</v>
      </c>
      <c r="X199" s="44" t="s">
        <v>6191</v>
      </c>
      <c r="Y199" s="44" t="s">
        <v>6481</v>
      </c>
      <c r="Z199" s="44" t="s">
        <v>6775</v>
      </c>
      <c r="AA199" s="44" t="s">
        <v>7020</v>
      </c>
      <c r="AB199" s="53" t="s">
        <v>7982</v>
      </c>
      <c r="AC199" s="44" t="s">
        <v>7596</v>
      </c>
      <c r="AD199" s="44" t="s">
        <v>7852</v>
      </c>
      <c r="AE199" s="44" t="s">
        <v>8197</v>
      </c>
    </row>
    <row r="200" spans="1:31" ht="28.5" x14ac:dyDescent="0.45">
      <c r="A200" s="39" t="s">
        <v>623</v>
      </c>
      <c r="B200" s="7" t="s">
        <v>904</v>
      </c>
      <c r="C200" s="7" t="s">
        <v>1191</v>
      </c>
      <c r="D200" s="7" t="s">
        <v>1496</v>
      </c>
      <c r="E200" s="7" t="s">
        <v>1790</v>
      </c>
      <c r="F200" s="44" t="s">
        <v>9330</v>
      </c>
      <c r="G200" s="44" t="s">
        <v>2064</v>
      </c>
      <c r="H200" s="44" t="s">
        <v>2338</v>
      </c>
      <c r="I200" s="44" t="s">
        <v>8791</v>
      </c>
      <c r="J200" s="44" t="s">
        <v>2724</v>
      </c>
      <c r="K200" s="44" t="s">
        <v>3022</v>
      </c>
      <c r="L200" s="44" t="s">
        <v>3304</v>
      </c>
      <c r="M200" s="44" t="s">
        <v>3567</v>
      </c>
      <c r="N200" s="44" t="s">
        <v>3839</v>
      </c>
      <c r="O200" s="44" t="s">
        <v>4113</v>
      </c>
      <c r="P200" s="44" t="s">
        <v>4434</v>
      </c>
      <c r="Q200" s="44" t="s">
        <v>4698</v>
      </c>
      <c r="R200" s="44" t="s">
        <v>4945</v>
      </c>
      <c r="S200" s="44" t="s">
        <v>5175</v>
      </c>
      <c r="T200" s="44" t="s">
        <v>5453</v>
      </c>
      <c r="U200" s="44" t="s">
        <v>8401</v>
      </c>
      <c r="V200" s="44" t="s">
        <v>1790</v>
      </c>
      <c r="W200" s="44" t="s">
        <v>5923</v>
      </c>
      <c r="X200" s="44" t="s">
        <v>6192</v>
      </c>
      <c r="Y200" s="44" t="s">
        <v>6482</v>
      </c>
      <c r="Z200" s="44" t="s">
        <v>6776</v>
      </c>
      <c r="AA200" s="44" t="s">
        <v>7021</v>
      </c>
      <c r="AB200" s="53" t="s">
        <v>7300</v>
      </c>
      <c r="AC200" s="44" t="s">
        <v>7597</v>
      </c>
      <c r="AD200" s="44" t="s">
        <v>7853</v>
      </c>
      <c r="AE200" s="44" t="s">
        <v>8198</v>
      </c>
    </row>
    <row r="201" spans="1:31" x14ac:dyDescent="0.45">
      <c r="A201" s="39" t="s">
        <v>624</v>
      </c>
      <c r="B201" s="7" t="s">
        <v>905</v>
      </c>
      <c r="C201" s="7" t="s">
        <v>1192</v>
      </c>
      <c r="D201" s="44" t="s">
        <v>1497</v>
      </c>
      <c r="E201" s="7" t="s">
        <v>1791</v>
      </c>
      <c r="F201" s="44" t="s">
        <v>9331</v>
      </c>
      <c r="G201" s="44" t="s">
        <v>2065</v>
      </c>
      <c r="H201" s="44" t="s">
        <v>2339</v>
      </c>
      <c r="I201" s="44" t="s">
        <v>2510</v>
      </c>
      <c r="J201" s="44" t="s">
        <v>2725</v>
      </c>
      <c r="K201" s="44" t="s">
        <v>3023</v>
      </c>
      <c r="L201" s="44" t="s">
        <v>3305</v>
      </c>
      <c r="M201" s="44" t="s">
        <v>3568</v>
      </c>
      <c r="N201" s="44" t="s">
        <v>3840</v>
      </c>
      <c r="O201" s="44" t="s">
        <v>4114</v>
      </c>
      <c r="P201" s="44" t="s">
        <v>4435</v>
      </c>
      <c r="Q201" s="44" t="s">
        <v>4699</v>
      </c>
      <c r="R201" s="44" t="s">
        <v>4946</v>
      </c>
      <c r="S201" s="44" t="s">
        <v>5176</v>
      </c>
      <c r="T201" s="44" t="s">
        <v>5454</v>
      </c>
      <c r="U201" s="44" t="s">
        <v>5687</v>
      </c>
      <c r="V201" s="44" t="s">
        <v>1791</v>
      </c>
      <c r="W201" s="44" t="s">
        <v>5924</v>
      </c>
      <c r="X201" s="44" t="s">
        <v>6193</v>
      </c>
      <c r="Y201" s="44" t="s">
        <v>6483</v>
      </c>
      <c r="Z201" s="44" t="s">
        <v>6777</v>
      </c>
      <c r="AA201" s="44" t="s">
        <v>7022</v>
      </c>
      <c r="AB201" s="53" t="s">
        <v>7301</v>
      </c>
      <c r="AC201" s="44" t="s">
        <v>7598</v>
      </c>
      <c r="AD201" s="44" t="s">
        <v>7854</v>
      </c>
      <c r="AE201" s="44" t="s">
        <v>8199</v>
      </c>
    </row>
    <row r="202" spans="1:31" ht="28.5" x14ac:dyDescent="0.45">
      <c r="A202" s="39" t="s">
        <v>625</v>
      </c>
      <c r="B202" s="7" t="s">
        <v>906</v>
      </c>
      <c r="C202" s="7" t="s">
        <v>1193</v>
      </c>
      <c r="D202" s="7" t="s">
        <v>1498</v>
      </c>
      <c r="E202" s="7" t="s">
        <v>1792</v>
      </c>
      <c r="F202" s="44" t="s">
        <v>9332</v>
      </c>
      <c r="G202" s="44" t="s">
        <v>2066</v>
      </c>
      <c r="H202" s="44" t="s">
        <v>2340</v>
      </c>
      <c r="I202" s="44" t="s">
        <v>8898</v>
      </c>
      <c r="J202" s="44" t="s">
        <v>2726</v>
      </c>
      <c r="K202" s="44" t="s">
        <v>3024</v>
      </c>
      <c r="L202" s="44" t="s">
        <v>3306</v>
      </c>
      <c r="M202" s="44" t="s">
        <v>3569</v>
      </c>
      <c r="N202" s="44" t="s">
        <v>3841</v>
      </c>
      <c r="O202" s="44" t="s">
        <v>4115</v>
      </c>
      <c r="P202" s="44" t="s">
        <v>4436</v>
      </c>
      <c r="Q202" s="44" t="s">
        <v>4700</v>
      </c>
      <c r="R202" s="44" t="s">
        <v>4947</v>
      </c>
      <c r="S202" s="44" t="s">
        <v>5177</v>
      </c>
      <c r="T202" s="44" t="s">
        <v>5455</v>
      </c>
      <c r="U202" s="44" t="s">
        <v>5688</v>
      </c>
      <c r="V202" s="44" t="s">
        <v>1792</v>
      </c>
      <c r="W202" s="44" t="s">
        <v>5925</v>
      </c>
      <c r="X202" s="44" t="s">
        <v>6194</v>
      </c>
      <c r="Y202" s="44" t="s">
        <v>6484</v>
      </c>
      <c r="Z202" s="44" t="s">
        <v>6778</v>
      </c>
      <c r="AA202" s="44" t="s">
        <v>7023</v>
      </c>
      <c r="AB202" s="53" t="s">
        <v>7302</v>
      </c>
      <c r="AC202" s="44" t="s">
        <v>7599</v>
      </c>
      <c r="AD202" s="44" t="s">
        <v>7855</v>
      </c>
      <c r="AE202" s="44" t="s">
        <v>8200</v>
      </c>
    </row>
    <row r="203" spans="1:31" ht="42.75" x14ac:dyDescent="0.45">
      <c r="A203" s="39" t="s">
        <v>626</v>
      </c>
      <c r="B203" s="7" t="s">
        <v>899</v>
      </c>
      <c r="C203" s="7" t="s">
        <v>1194</v>
      </c>
      <c r="D203" s="7" t="s">
        <v>1499</v>
      </c>
      <c r="E203" s="7" t="s">
        <v>1793</v>
      </c>
      <c r="F203" s="44" t="s">
        <v>9333</v>
      </c>
      <c r="G203" s="44" t="s">
        <v>2067</v>
      </c>
      <c r="H203" s="44" t="s">
        <v>2341</v>
      </c>
      <c r="I203" s="44" t="s">
        <v>2511</v>
      </c>
      <c r="J203" s="44" t="s">
        <v>2727</v>
      </c>
      <c r="K203" s="44" t="s">
        <v>3025</v>
      </c>
      <c r="L203" s="44" t="s">
        <v>3307</v>
      </c>
      <c r="M203" s="44" t="s">
        <v>3570</v>
      </c>
      <c r="N203" s="44" t="s">
        <v>3842</v>
      </c>
      <c r="O203" s="44" t="s">
        <v>4116</v>
      </c>
      <c r="P203" s="44" t="s">
        <v>4437</v>
      </c>
      <c r="Q203" s="44" t="s">
        <v>4701</v>
      </c>
      <c r="R203" s="44" t="s">
        <v>9113</v>
      </c>
      <c r="S203" s="44" t="s">
        <v>5178</v>
      </c>
      <c r="T203" s="44" t="s">
        <v>5456</v>
      </c>
      <c r="U203" s="44" t="s">
        <v>8402</v>
      </c>
      <c r="V203" s="44" t="s">
        <v>1793</v>
      </c>
      <c r="W203" s="44" t="s">
        <v>5926</v>
      </c>
      <c r="X203" s="44" t="s">
        <v>6195</v>
      </c>
      <c r="Y203" s="44" t="s">
        <v>6485</v>
      </c>
      <c r="Z203" s="44" t="s">
        <v>6779</v>
      </c>
      <c r="AA203" s="44" t="s">
        <v>7024</v>
      </c>
      <c r="AB203" s="53" t="s">
        <v>7303</v>
      </c>
      <c r="AC203" s="44" t="s">
        <v>7600</v>
      </c>
      <c r="AD203" s="44" t="s">
        <v>7856</v>
      </c>
      <c r="AE203" s="44" t="s">
        <v>8201</v>
      </c>
    </row>
    <row r="204" spans="1:31" x14ac:dyDescent="0.45">
      <c r="A204" s="39" t="s">
        <v>627</v>
      </c>
      <c r="B204" s="7" t="s">
        <v>1039</v>
      </c>
      <c r="C204" s="7" t="s">
        <v>1195</v>
      </c>
      <c r="D204" s="44" t="s">
        <v>1500</v>
      </c>
      <c r="E204" s="7" t="s">
        <v>1794</v>
      </c>
      <c r="F204" s="44" t="s">
        <v>9334</v>
      </c>
      <c r="G204" s="44" t="s">
        <v>2068</v>
      </c>
      <c r="H204" s="44" t="s">
        <v>2342</v>
      </c>
      <c r="I204" s="44" t="s">
        <v>2512</v>
      </c>
      <c r="J204" s="44" t="s">
        <v>2728</v>
      </c>
      <c r="K204" s="44" t="s">
        <v>3026</v>
      </c>
      <c r="L204" s="44" t="s">
        <v>3308</v>
      </c>
      <c r="M204" s="44" t="s">
        <v>3571</v>
      </c>
      <c r="N204" s="44" t="s">
        <v>3843</v>
      </c>
      <c r="O204" s="44" t="s">
        <v>4117</v>
      </c>
      <c r="P204" s="44" t="s">
        <v>4438</v>
      </c>
      <c r="Q204" s="44" t="s">
        <v>4702</v>
      </c>
      <c r="R204" s="44" t="s">
        <v>4948</v>
      </c>
      <c r="S204" s="44" t="s">
        <v>5179</v>
      </c>
      <c r="T204" s="44" t="s">
        <v>5457</v>
      </c>
      <c r="U204" s="44" t="s">
        <v>5689</v>
      </c>
      <c r="V204" s="44" t="s">
        <v>1794</v>
      </c>
      <c r="W204" s="44" t="s">
        <v>5927</v>
      </c>
      <c r="X204" s="44" t="s">
        <v>6196</v>
      </c>
      <c r="Y204" s="44" t="s">
        <v>6486</v>
      </c>
      <c r="Z204" s="44" t="s">
        <v>6780</v>
      </c>
      <c r="AA204" s="44" t="s">
        <v>7025</v>
      </c>
      <c r="AB204" s="53" t="s">
        <v>7304</v>
      </c>
      <c r="AC204" s="44" t="s">
        <v>7601</v>
      </c>
      <c r="AD204" s="44" t="s">
        <v>7857</v>
      </c>
      <c r="AE204" s="44" t="s">
        <v>8202</v>
      </c>
    </row>
    <row r="205" spans="1:31" x14ac:dyDescent="0.45">
      <c r="A205" s="39" t="s">
        <v>628</v>
      </c>
      <c r="B205" s="7" t="s">
        <v>900</v>
      </c>
      <c r="C205" s="7" t="s">
        <v>1196</v>
      </c>
      <c r="D205" s="7" t="s">
        <v>1501</v>
      </c>
      <c r="E205" s="7" t="s">
        <v>1795</v>
      </c>
      <c r="F205" s="44" t="s">
        <v>9335</v>
      </c>
      <c r="G205" s="44" t="s">
        <v>2069</v>
      </c>
      <c r="H205" s="44" t="s">
        <v>2343</v>
      </c>
      <c r="I205" s="44" t="s">
        <v>8792</v>
      </c>
      <c r="J205" s="44" t="s">
        <v>2729</v>
      </c>
      <c r="K205" s="44" t="s">
        <v>3027</v>
      </c>
      <c r="L205" s="44" t="s">
        <v>3309</v>
      </c>
      <c r="M205" s="44" t="s">
        <v>3572</v>
      </c>
      <c r="N205" s="44" t="s">
        <v>3844</v>
      </c>
      <c r="O205" s="44" t="s">
        <v>4118</v>
      </c>
      <c r="P205" s="44" t="s">
        <v>4439</v>
      </c>
      <c r="Q205" s="44" t="s">
        <v>4703</v>
      </c>
      <c r="R205" s="44" t="s">
        <v>4949</v>
      </c>
      <c r="S205" s="44" t="s">
        <v>5180</v>
      </c>
      <c r="T205" s="44" t="s">
        <v>5458</v>
      </c>
      <c r="U205" s="44" t="s">
        <v>5690</v>
      </c>
      <c r="V205" s="44" t="s">
        <v>1795</v>
      </c>
      <c r="W205" s="44" t="s">
        <v>5928</v>
      </c>
      <c r="X205" s="44" t="s">
        <v>6197</v>
      </c>
      <c r="Y205" s="44" t="s">
        <v>6487</v>
      </c>
      <c r="Z205" s="44" t="s">
        <v>6781</v>
      </c>
      <c r="AA205" s="44" t="s">
        <v>7026</v>
      </c>
      <c r="AB205" s="53" t="s">
        <v>7305</v>
      </c>
      <c r="AC205" s="44" t="s">
        <v>7602</v>
      </c>
      <c r="AD205" s="44" t="s">
        <v>7858</v>
      </c>
      <c r="AE205" s="44" t="s">
        <v>8203</v>
      </c>
    </row>
    <row r="206" spans="1:31" x14ac:dyDescent="0.45">
      <c r="A206" s="39" t="s">
        <v>629</v>
      </c>
      <c r="B206" s="7" t="s">
        <v>901</v>
      </c>
      <c r="C206" s="7" t="s">
        <v>1197</v>
      </c>
      <c r="D206" s="7" t="s">
        <v>1502</v>
      </c>
      <c r="E206" s="7" t="s">
        <v>1796</v>
      </c>
      <c r="F206" s="44" t="s">
        <v>9336</v>
      </c>
      <c r="G206" s="44" t="s">
        <v>2070</v>
      </c>
      <c r="H206" s="44" t="s">
        <v>2344</v>
      </c>
      <c r="I206" s="44" t="s">
        <v>8793</v>
      </c>
      <c r="J206" s="44" t="s">
        <v>2730</v>
      </c>
      <c r="K206" s="44" t="s">
        <v>3028</v>
      </c>
      <c r="L206" s="44" t="s">
        <v>3310</v>
      </c>
      <c r="M206" s="44" t="s">
        <v>3573</v>
      </c>
      <c r="N206" s="44" t="s">
        <v>3845</v>
      </c>
      <c r="O206" s="44" t="s">
        <v>4119</v>
      </c>
      <c r="P206" s="44" t="s">
        <v>4440</v>
      </c>
      <c r="Q206" s="44" t="s">
        <v>4704</v>
      </c>
      <c r="R206" s="44" t="s">
        <v>4950</v>
      </c>
      <c r="S206" s="44" t="s">
        <v>5181</v>
      </c>
      <c r="T206" s="44" t="s">
        <v>5459</v>
      </c>
      <c r="U206" s="44" t="s">
        <v>5691</v>
      </c>
      <c r="V206" s="44" t="s">
        <v>1796</v>
      </c>
      <c r="W206" s="44" t="s">
        <v>5929</v>
      </c>
      <c r="X206" s="44" t="s">
        <v>6198</v>
      </c>
      <c r="Y206" s="44" t="s">
        <v>6488</v>
      </c>
      <c r="Z206" s="44" t="s">
        <v>6782</v>
      </c>
      <c r="AA206" s="44" t="s">
        <v>7027</v>
      </c>
      <c r="AB206" s="53" t="s">
        <v>7306</v>
      </c>
      <c r="AC206" s="44" t="s">
        <v>7603</v>
      </c>
      <c r="AD206" s="44" t="s">
        <v>7859</v>
      </c>
      <c r="AE206" s="44" t="s">
        <v>8204</v>
      </c>
    </row>
    <row r="207" spans="1:31" x14ac:dyDescent="0.45">
      <c r="A207" s="39" t="s">
        <v>630</v>
      </c>
      <c r="B207" s="7" t="s">
        <v>907</v>
      </c>
      <c r="C207" s="7" t="s">
        <v>1198</v>
      </c>
      <c r="D207" s="44" t="s">
        <v>1503</v>
      </c>
      <c r="E207" s="7" t="s">
        <v>1797</v>
      </c>
      <c r="F207" s="44" t="s">
        <v>9337</v>
      </c>
      <c r="G207" s="44" t="s">
        <v>2071</v>
      </c>
      <c r="H207" s="44" t="s">
        <v>2345</v>
      </c>
      <c r="I207" s="44" t="s">
        <v>2513</v>
      </c>
      <c r="J207" s="44" t="s">
        <v>2731</v>
      </c>
      <c r="K207" s="44" t="s">
        <v>3029</v>
      </c>
      <c r="L207" s="44" t="s">
        <v>3311</v>
      </c>
      <c r="M207" s="44" t="s">
        <v>3574</v>
      </c>
      <c r="N207" s="44" t="s">
        <v>3846</v>
      </c>
      <c r="O207" s="44" t="s">
        <v>4120</v>
      </c>
      <c r="P207" s="44" t="s">
        <v>4441</v>
      </c>
      <c r="Q207" s="44" t="s">
        <v>4705</v>
      </c>
      <c r="R207" s="44" t="s">
        <v>4951</v>
      </c>
      <c r="S207" s="44" t="s">
        <v>5182</v>
      </c>
      <c r="T207" s="44" t="s">
        <v>5460</v>
      </c>
      <c r="U207" s="44" t="s">
        <v>5692</v>
      </c>
      <c r="V207" s="44" t="s">
        <v>1797</v>
      </c>
      <c r="W207" s="44" t="s">
        <v>5930</v>
      </c>
      <c r="X207" s="44" t="s">
        <v>6199</v>
      </c>
      <c r="Y207" s="44" t="s">
        <v>6489</v>
      </c>
      <c r="Z207" s="44" t="s">
        <v>6783</v>
      </c>
      <c r="AA207" s="44" t="s">
        <v>7028</v>
      </c>
      <c r="AB207" s="53" t="s">
        <v>7307</v>
      </c>
      <c r="AC207" s="44" t="s">
        <v>7604</v>
      </c>
      <c r="AD207" s="44" t="s">
        <v>7860</v>
      </c>
      <c r="AE207" s="44" t="s">
        <v>8205</v>
      </c>
    </row>
    <row r="208" spans="1:31" ht="28.5" x14ac:dyDescent="0.45">
      <c r="A208" s="39" t="s">
        <v>631</v>
      </c>
      <c r="B208" s="7" t="s">
        <v>908</v>
      </c>
      <c r="C208" s="7" t="s">
        <v>1199</v>
      </c>
      <c r="D208" s="7" t="s">
        <v>1504</v>
      </c>
      <c r="E208" s="7" t="s">
        <v>1798</v>
      </c>
      <c r="F208" s="44" t="s">
        <v>9338</v>
      </c>
      <c r="G208" s="44" t="s">
        <v>8995</v>
      </c>
      <c r="H208" s="44" t="s">
        <v>2346</v>
      </c>
      <c r="I208" s="44" t="s">
        <v>8899</v>
      </c>
      <c r="J208" s="44" t="s">
        <v>2732</v>
      </c>
      <c r="K208" s="44" t="s">
        <v>3030</v>
      </c>
      <c r="L208" s="44" t="s">
        <v>3312</v>
      </c>
      <c r="M208" s="44" t="s">
        <v>3575</v>
      </c>
      <c r="N208" s="44" t="s">
        <v>3847</v>
      </c>
      <c r="O208" s="44" t="s">
        <v>4121</v>
      </c>
      <c r="P208" s="44" t="s">
        <v>4442</v>
      </c>
      <c r="Q208" s="44" t="s">
        <v>4706</v>
      </c>
      <c r="R208" s="44" t="s">
        <v>9114</v>
      </c>
      <c r="S208" s="44" t="s">
        <v>8996</v>
      </c>
      <c r="T208" s="44" t="s">
        <v>5461</v>
      </c>
      <c r="U208" s="44" t="s">
        <v>8403</v>
      </c>
      <c r="V208" s="44" t="s">
        <v>1798</v>
      </c>
      <c r="W208" s="44" t="s">
        <v>5931</v>
      </c>
      <c r="X208" s="44" t="s">
        <v>6200</v>
      </c>
      <c r="Y208" s="44" t="s">
        <v>6490</v>
      </c>
      <c r="Z208" s="44" t="s">
        <v>6784</v>
      </c>
      <c r="AA208" s="44" t="s">
        <v>7029</v>
      </c>
      <c r="AB208" s="53" t="s">
        <v>7308</v>
      </c>
      <c r="AC208" s="44" t="s">
        <v>7605</v>
      </c>
      <c r="AD208" s="44" t="s">
        <v>7861</v>
      </c>
      <c r="AE208" s="44" t="s">
        <v>8206</v>
      </c>
    </row>
    <row r="209" spans="1:31" x14ac:dyDescent="0.45">
      <c r="A209" s="39" t="s">
        <v>632</v>
      </c>
      <c r="B209" s="7" t="s">
        <v>909</v>
      </c>
      <c r="C209" s="7" t="s">
        <v>1200</v>
      </c>
      <c r="D209" s="7" t="s">
        <v>1505</v>
      </c>
      <c r="E209" s="7" t="s">
        <v>1799</v>
      </c>
      <c r="F209" s="44" t="s">
        <v>9339</v>
      </c>
      <c r="G209" s="44" t="s">
        <v>8997</v>
      </c>
      <c r="H209" s="44" t="s">
        <v>2347</v>
      </c>
      <c r="I209" s="44" t="s">
        <v>2514</v>
      </c>
      <c r="J209" s="44" t="s">
        <v>2733</v>
      </c>
      <c r="K209" s="44" t="s">
        <v>3031</v>
      </c>
      <c r="L209" s="44" t="s">
        <v>3313</v>
      </c>
      <c r="M209" s="44" t="s">
        <v>3576</v>
      </c>
      <c r="N209" s="44" t="s">
        <v>3848</v>
      </c>
      <c r="O209" s="44" t="s">
        <v>4122</v>
      </c>
      <c r="P209" s="44" t="s">
        <v>4443</v>
      </c>
      <c r="Q209" s="44" t="s">
        <v>4707</v>
      </c>
      <c r="R209" s="44" t="s">
        <v>4952</v>
      </c>
      <c r="S209" s="44" t="s">
        <v>8998</v>
      </c>
      <c r="T209" s="44" t="s">
        <v>5462</v>
      </c>
      <c r="U209" s="44" t="s">
        <v>5693</v>
      </c>
      <c r="V209" s="44" t="s">
        <v>1799</v>
      </c>
      <c r="W209" s="44" t="s">
        <v>5932</v>
      </c>
      <c r="X209" s="44" t="s">
        <v>6201</v>
      </c>
      <c r="Y209" s="44" t="s">
        <v>6491</v>
      </c>
      <c r="Z209" s="44" t="s">
        <v>6785</v>
      </c>
      <c r="AA209" s="44" t="s">
        <v>7030</v>
      </c>
      <c r="AB209" s="53" t="s">
        <v>7309</v>
      </c>
      <c r="AC209" s="44" t="s">
        <v>7606</v>
      </c>
      <c r="AD209" s="44" t="s">
        <v>7862</v>
      </c>
      <c r="AE209" s="44" t="s">
        <v>8207</v>
      </c>
    </row>
    <row r="210" spans="1:31" ht="28.5" x14ac:dyDescent="0.45">
      <c r="A210" s="39" t="s">
        <v>633</v>
      </c>
      <c r="B210" s="7" t="s">
        <v>910</v>
      </c>
      <c r="C210" s="7" t="s">
        <v>8661</v>
      </c>
      <c r="D210" s="44" t="s">
        <v>1506</v>
      </c>
      <c r="E210" s="7" t="s">
        <v>1800</v>
      </c>
      <c r="F210" s="44" t="s">
        <v>9340</v>
      </c>
      <c r="G210" s="44" t="s">
        <v>8999</v>
      </c>
      <c r="H210" s="44" t="s">
        <v>2348</v>
      </c>
      <c r="I210" s="44" t="s">
        <v>8900</v>
      </c>
      <c r="J210" s="44" t="s">
        <v>2734</v>
      </c>
      <c r="K210" s="44" t="s">
        <v>3032</v>
      </c>
      <c r="L210" s="44" t="s">
        <v>3314</v>
      </c>
      <c r="M210" s="44" t="s">
        <v>3577</v>
      </c>
      <c r="N210" s="44" t="s">
        <v>3849</v>
      </c>
      <c r="O210" s="44" t="s">
        <v>4123</v>
      </c>
      <c r="P210" s="44" t="s">
        <v>4444</v>
      </c>
      <c r="Q210" s="44" t="s">
        <v>4708</v>
      </c>
      <c r="R210" s="44" t="s">
        <v>4953</v>
      </c>
      <c r="S210" s="44" t="s">
        <v>5183</v>
      </c>
      <c r="T210" s="44" t="s">
        <v>5463</v>
      </c>
      <c r="U210" s="44" t="s">
        <v>5694</v>
      </c>
      <c r="V210" s="44" t="s">
        <v>1800</v>
      </c>
      <c r="W210" s="44" t="s">
        <v>5933</v>
      </c>
      <c r="X210" s="44" t="s">
        <v>6202</v>
      </c>
      <c r="Y210" s="44" t="s">
        <v>6492</v>
      </c>
      <c r="Z210" s="44" t="s">
        <v>6786</v>
      </c>
      <c r="AA210" s="44" t="s">
        <v>7031</v>
      </c>
      <c r="AB210" s="53" t="s">
        <v>7310</v>
      </c>
      <c r="AC210" s="44" t="s">
        <v>7607</v>
      </c>
      <c r="AD210" s="44" t="s">
        <v>7863</v>
      </c>
      <c r="AE210" s="44" t="s">
        <v>8208</v>
      </c>
    </row>
    <row r="211" spans="1:31" x14ac:dyDescent="0.45">
      <c r="A211" s="39" t="s">
        <v>634</v>
      </c>
      <c r="B211" s="7" t="s">
        <v>911</v>
      </c>
      <c r="C211" s="7" t="s">
        <v>1201</v>
      </c>
      <c r="D211" s="7" t="s">
        <v>1507</v>
      </c>
      <c r="E211" s="7" t="s">
        <v>1801</v>
      </c>
      <c r="F211" s="44" t="s">
        <v>9341</v>
      </c>
      <c r="G211" s="44" t="s">
        <v>2072</v>
      </c>
      <c r="H211" s="44" t="s">
        <v>2349</v>
      </c>
      <c r="I211" s="44" t="s">
        <v>2515</v>
      </c>
      <c r="J211" s="44" t="s">
        <v>2735</v>
      </c>
      <c r="K211" s="44" t="s">
        <v>3033</v>
      </c>
      <c r="L211" s="44" t="s">
        <v>3315</v>
      </c>
      <c r="M211" s="44" t="s">
        <v>3578</v>
      </c>
      <c r="N211" s="44" t="s">
        <v>3850</v>
      </c>
      <c r="O211" s="44" t="s">
        <v>4124</v>
      </c>
      <c r="P211" s="44" t="s">
        <v>4445</v>
      </c>
      <c r="Q211" s="44" t="s">
        <v>4709</v>
      </c>
      <c r="R211" s="44" t="s">
        <v>4954</v>
      </c>
      <c r="S211" s="44" t="s">
        <v>5184</v>
      </c>
      <c r="T211" s="44" t="s">
        <v>5464</v>
      </c>
      <c r="U211" s="44" t="s">
        <v>5695</v>
      </c>
      <c r="V211" s="44" t="s">
        <v>1801</v>
      </c>
      <c r="W211" s="44" t="s">
        <v>5934</v>
      </c>
      <c r="X211" s="44" t="s">
        <v>6203</v>
      </c>
      <c r="Y211" s="44" t="s">
        <v>6493</v>
      </c>
      <c r="Z211" s="44" t="s">
        <v>6787</v>
      </c>
      <c r="AA211" s="44" t="s">
        <v>7032</v>
      </c>
      <c r="AB211" s="53" t="s">
        <v>7311</v>
      </c>
      <c r="AC211" s="44" t="s">
        <v>7440</v>
      </c>
      <c r="AD211" s="44" t="s">
        <v>7864</v>
      </c>
      <c r="AE211" s="44" t="s">
        <v>8209</v>
      </c>
    </row>
    <row r="212" spans="1:31" x14ac:dyDescent="0.45">
      <c r="A212" s="39" t="s">
        <v>635</v>
      </c>
      <c r="B212" s="7" t="s">
        <v>912</v>
      </c>
      <c r="C212" s="7" t="s">
        <v>8662</v>
      </c>
      <c r="D212" s="7" t="s">
        <v>1508</v>
      </c>
      <c r="E212" s="7" t="s">
        <v>1802</v>
      </c>
      <c r="F212" s="44" t="s">
        <v>9342</v>
      </c>
      <c r="G212" s="44" t="s">
        <v>9000</v>
      </c>
      <c r="H212" s="44" t="s">
        <v>2350</v>
      </c>
      <c r="I212" s="44" t="s">
        <v>8901</v>
      </c>
      <c r="J212" s="44" t="s">
        <v>2736</v>
      </c>
      <c r="K212" s="44" t="s">
        <v>3034</v>
      </c>
      <c r="L212" s="44" t="s">
        <v>3316</v>
      </c>
      <c r="M212" s="44" t="s">
        <v>3579</v>
      </c>
      <c r="N212" s="44" t="s">
        <v>3851</v>
      </c>
      <c r="O212" s="44" t="s">
        <v>4125</v>
      </c>
      <c r="P212" s="44" t="s">
        <v>4446</v>
      </c>
      <c r="Q212" s="44" t="s">
        <v>9161</v>
      </c>
      <c r="R212" s="44" t="s">
        <v>4955</v>
      </c>
      <c r="S212" s="44" t="s">
        <v>5185</v>
      </c>
      <c r="T212" s="44" t="s">
        <v>5465</v>
      </c>
      <c r="U212" s="44" t="s">
        <v>5696</v>
      </c>
      <c r="V212" s="44" t="s">
        <v>1802</v>
      </c>
      <c r="W212" s="44" t="s">
        <v>5935</v>
      </c>
      <c r="X212" s="44" t="s">
        <v>6204</v>
      </c>
      <c r="Y212" s="44" t="s">
        <v>6494</v>
      </c>
      <c r="Z212" s="44" t="s">
        <v>6788</v>
      </c>
      <c r="AA212" s="44" t="s">
        <v>7033</v>
      </c>
      <c r="AB212" s="53" t="s">
        <v>7312</v>
      </c>
      <c r="AC212" s="44" t="s">
        <v>7608</v>
      </c>
      <c r="AD212" s="44" t="s">
        <v>7865</v>
      </c>
      <c r="AE212" s="44" t="s">
        <v>8210</v>
      </c>
    </row>
    <row r="213" spans="1:31" ht="28.5" x14ac:dyDescent="0.45">
      <c r="A213" s="39" t="s">
        <v>636</v>
      </c>
      <c r="B213" s="7" t="s">
        <v>913</v>
      </c>
      <c r="C213" s="7" t="s">
        <v>1202</v>
      </c>
      <c r="D213" s="44" t="s">
        <v>1509</v>
      </c>
      <c r="E213" s="7" t="s">
        <v>1803</v>
      </c>
      <c r="F213" s="44" t="s">
        <v>9343</v>
      </c>
      <c r="G213" s="44" t="s">
        <v>9001</v>
      </c>
      <c r="H213" s="44" t="s">
        <v>2351</v>
      </c>
      <c r="I213" s="44" t="s">
        <v>2516</v>
      </c>
      <c r="J213" s="44" t="s">
        <v>2737</v>
      </c>
      <c r="K213" s="44" t="s">
        <v>3035</v>
      </c>
      <c r="L213" s="44" t="s">
        <v>3317</v>
      </c>
      <c r="M213" s="44" t="s">
        <v>3580</v>
      </c>
      <c r="N213" s="44" t="s">
        <v>3852</v>
      </c>
      <c r="O213" s="44" t="s">
        <v>4126</v>
      </c>
      <c r="P213" s="44" t="s">
        <v>4447</v>
      </c>
      <c r="Q213" s="44" t="s">
        <v>4710</v>
      </c>
      <c r="R213" s="44" t="s">
        <v>9115</v>
      </c>
      <c r="S213" s="44" t="s">
        <v>9002</v>
      </c>
      <c r="T213" s="44" t="s">
        <v>5466</v>
      </c>
      <c r="U213" s="44" t="s">
        <v>5697</v>
      </c>
      <c r="V213" s="44" t="s">
        <v>1803</v>
      </c>
      <c r="W213" s="44" t="s">
        <v>5936</v>
      </c>
      <c r="X213" s="44" t="s">
        <v>6205</v>
      </c>
      <c r="Y213" s="44" t="s">
        <v>6495</v>
      </c>
      <c r="Z213" s="44" t="s">
        <v>6789</v>
      </c>
      <c r="AA213" s="44" t="s">
        <v>7034</v>
      </c>
      <c r="AB213" s="53" t="s">
        <v>7313</v>
      </c>
      <c r="AC213" s="44" t="s">
        <v>7609</v>
      </c>
      <c r="AD213" s="44" t="s">
        <v>7866</v>
      </c>
      <c r="AE213" s="44" t="s">
        <v>8211</v>
      </c>
    </row>
    <row r="214" spans="1:31" x14ac:dyDescent="0.45">
      <c r="A214" s="39" t="s">
        <v>637</v>
      </c>
      <c r="B214" s="7" t="s">
        <v>914</v>
      </c>
      <c r="C214" s="7" t="s">
        <v>1203</v>
      </c>
      <c r="D214" s="7" t="s">
        <v>1510</v>
      </c>
      <c r="E214" s="7" t="s">
        <v>1804</v>
      </c>
      <c r="F214" s="44" t="s">
        <v>9344</v>
      </c>
      <c r="G214" s="44" t="s">
        <v>2073</v>
      </c>
      <c r="H214" s="44" t="s">
        <v>2352</v>
      </c>
      <c r="I214" s="44" t="s">
        <v>8902</v>
      </c>
      <c r="J214" s="44" t="s">
        <v>2738</v>
      </c>
      <c r="K214" s="44" t="s">
        <v>3036</v>
      </c>
      <c r="L214" s="44" t="s">
        <v>3318</v>
      </c>
      <c r="M214" s="44" t="s">
        <v>3581</v>
      </c>
      <c r="N214" s="44" t="s">
        <v>3853</v>
      </c>
      <c r="O214" s="44" t="s">
        <v>4127</v>
      </c>
      <c r="P214" s="44" t="s">
        <v>4448</v>
      </c>
      <c r="Q214" s="44" t="s">
        <v>9162</v>
      </c>
      <c r="R214" s="44" t="s">
        <v>4956</v>
      </c>
      <c r="S214" s="44" t="s">
        <v>5186</v>
      </c>
      <c r="T214" s="44" t="s">
        <v>5467</v>
      </c>
      <c r="U214" s="44" t="s">
        <v>5698</v>
      </c>
      <c r="V214" s="44" t="s">
        <v>1804</v>
      </c>
      <c r="W214" s="44" t="s">
        <v>5937</v>
      </c>
      <c r="X214" s="44" t="s">
        <v>6206</v>
      </c>
      <c r="Y214" s="44" t="s">
        <v>6496</v>
      </c>
      <c r="Z214" s="44" t="s">
        <v>6790</v>
      </c>
      <c r="AA214" s="44" t="s">
        <v>7035</v>
      </c>
      <c r="AB214" s="53" t="s">
        <v>7314</v>
      </c>
      <c r="AC214" s="44" t="s">
        <v>7610</v>
      </c>
      <c r="AD214" s="44" t="s">
        <v>7867</v>
      </c>
      <c r="AE214" s="44" t="s">
        <v>8212</v>
      </c>
    </row>
    <row r="215" spans="1:31" x14ac:dyDescent="0.45">
      <c r="A215" s="39" t="s">
        <v>638</v>
      </c>
      <c r="B215" s="7" t="s">
        <v>915</v>
      </c>
      <c r="C215" s="7" t="s">
        <v>1204</v>
      </c>
      <c r="D215" s="7" t="s">
        <v>1511</v>
      </c>
      <c r="E215" s="7" t="s">
        <v>1805</v>
      </c>
      <c r="F215" s="44" t="s">
        <v>9345</v>
      </c>
      <c r="G215" s="44" t="s">
        <v>2074</v>
      </c>
      <c r="H215" s="44" t="s">
        <v>2353</v>
      </c>
      <c r="I215" s="44" t="s">
        <v>8903</v>
      </c>
      <c r="J215" s="44" t="s">
        <v>2739</v>
      </c>
      <c r="K215" s="44" t="s">
        <v>3037</v>
      </c>
      <c r="L215" s="44" t="s">
        <v>3319</v>
      </c>
      <c r="M215" s="44" t="s">
        <v>3582</v>
      </c>
      <c r="N215" s="44" t="s">
        <v>3854</v>
      </c>
      <c r="O215" s="44" t="s">
        <v>4128</v>
      </c>
      <c r="P215" s="44" t="s">
        <v>4449</v>
      </c>
      <c r="Q215" s="44" t="s">
        <v>9163</v>
      </c>
      <c r="R215" s="44" t="s">
        <v>4957</v>
      </c>
      <c r="S215" s="44" t="s">
        <v>5187</v>
      </c>
      <c r="T215" s="44" t="s">
        <v>5468</v>
      </c>
      <c r="U215" s="44" t="s">
        <v>5699</v>
      </c>
      <c r="V215" s="44" t="s">
        <v>1805</v>
      </c>
      <c r="W215" s="44" t="s">
        <v>5938</v>
      </c>
      <c r="X215" s="44" t="s">
        <v>6207</v>
      </c>
      <c r="Y215" s="44" t="s">
        <v>6497</v>
      </c>
      <c r="Z215" s="44" t="s">
        <v>6791</v>
      </c>
      <c r="AA215" s="44" t="s">
        <v>7036</v>
      </c>
      <c r="AB215" s="53" t="s">
        <v>7315</v>
      </c>
      <c r="AC215" s="44" t="s">
        <v>7611</v>
      </c>
      <c r="AD215" s="44" t="s">
        <v>7868</v>
      </c>
      <c r="AE215" s="44" t="s">
        <v>8213</v>
      </c>
    </row>
    <row r="216" spans="1:31" ht="57" x14ac:dyDescent="0.45">
      <c r="A216" s="39" t="s">
        <v>639</v>
      </c>
      <c r="B216" s="7" t="s">
        <v>918</v>
      </c>
      <c r="C216" s="7" t="s">
        <v>1205</v>
      </c>
      <c r="D216" s="44" t="s">
        <v>1512</v>
      </c>
      <c r="E216" s="7" t="s">
        <v>1806</v>
      </c>
      <c r="F216" s="44" t="s">
        <v>9346</v>
      </c>
      <c r="G216" s="44" t="s">
        <v>9003</v>
      </c>
      <c r="H216" s="44" t="s">
        <v>2354</v>
      </c>
      <c r="I216" s="44" t="s">
        <v>9004</v>
      </c>
      <c r="J216" s="44" t="s">
        <v>2740</v>
      </c>
      <c r="K216" s="44" t="s">
        <v>3038</v>
      </c>
      <c r="L216" s="44" t="s">
        <v>3320</v>
      </c>
      <c r="M216" s="44" t="s">
        <v>3583</v>
      </c>
      <c r="N216" s="44" t="s">
        <v>3855</v>
      </c>
      <c r="O216" s="44" t="s">
        <v>4129</v>
      </c>
      <c r="P216" s="44" t="s">
        <v>4450</v>
      </c>
      <c r="Q216" s="44" t="s">
        <v>4711</v>
      </c>
      <c r="R216" s="44" t="s">
        <v>9116</v>
      </c>
      <c r="S216" s="44" t="s">
        <v>5188</v>
      </c>
      <c r="T216" s="44" t="s">
        <v>5469</v>
      </c>
      <c r="U216" s="44" t="s">
        <v>8404</v>
      </c>
      <c r="V216" s="44" t="s">
        <v>1806</v>
      </c>
      <c r="W216" s="44" t="s">
        <v>5939</v>
      </c>
      <c r="X216" s="44" t="s">
        <v>6208</v>
      </c>
      <c r="Y216" s="44" t="s">
        <v>6498</v>
      </c>
      <c r="Z216" s="44" t="s">
        <v>6792</v>
      </c>
      <c r="AA216" s="44" t="s">
        <v>7037</v>
      </c>
      <c r="AB216" s="53" t="s">
        <v>7316</v>
      </c>
      <c r="AC216" s="44" t="s">
        <v>7612</v>
      </c>
      <c r="AD216" s="44" t="s">
        <v>7869</v>
      </c>
      <c r="AE216" s="44" t="s">
        <v>8214</v>
      </c>
    </row>
    <row r="217" spans="1:31" ht="28.5" x14ac:dyDescent="0.45">
      <c r="A217" s="39" t="s">
        <v>640</v>
      </c>
      <c r="B217" s="7" t="s">
        <v>919</v>
      </c>
      <c r="C217" s="7" t="s">
        <v>1206</v>
      </c>
      <c r="D217" s="7" t="s">
        <v>1513</v>
      </c>
      <c r="E217" s="7" t="s">
        <v>1807</v>
      </c>
      <c r="F217" s="44" t="s">
        <v>9347</v>
      </c>
      <c r="G217" s="44" t="s">
        <v>9005</v>
      </c>
      <c r="H217" s="44" t="s">
        <v>2355</v>
      </c>
      <c r="I217" s="44" t="s">
        <v>2517</v>
      </c>
      <c r="J217" s="44" t="s">
        <v>2741</v>
      </c>
      <c r="K217" s="44" t="s">
        <v>3039</v>
      </c>
      <c r="L217" s="44" t="s">
        <v>3321</v>
      </c>
      <c r="M217" s="44" t="s">
        <v>3584</v>
      </c>
      <c r="N217" s="44" t="s">
        <v>3856</v>
      </c>
      <c r="O217" s="44" t="s">
        <v>4130</v>
      </c>
      <c r="P217" s="44" t="s">
        <v>3584</v>
      </c>
      <c r="Q217" s="44" t="s">
        <v>9164</v>
      </c>
      <c r="R217" s="44" t="s">
        <v>4958</v>
      </c>
      <c r="S217" s="44" t="s">
        <v>9006</v>
      </c>
      <c r="T217" s="44" t="s">
        <v>5470</v>
      </c>
      <c r="U217" s="44" t="s">
        <v>5700</v>
      </c>
      <c r="V217" s="44" t="s">
        <v>1807</v>
      </c>
      <c r="W217" s="44" t="s">
        <v>5940</v>
      </c>
      <c r="X217" s="44" t="s">
        <v>6209</v>
      </c>
      <c r="Y217" s="44" t="s">
        <v>6499</v>
      </c>
      <c r="Z217" s="44" t="s">
        <v>6793</v>
      </c>
      <c r="AA217" s="44" t="s">
        <v>7038</v>
      </c>
      <c r="AB217" s="53" t="s">
        <v>7317</v>
      </c>
      <c r="AC217" s="44" t="s">
        <v>7613</v>
      </c>
      <c r="AD217" s="44" t="s">
        <v>7870</v>
      </c>
      <c r="AE217" s="44" t="s">
        <v>8215</v>
      </c>
    </row>
    <row r="218" spans="1:31" x14ac:dyDescent="0.45">
      <c r="A218" s="39" t="s">
        <v>641</v>
      </c>
      <c r="B218" s="7" t="s">
        <v>920</v>
      </c>
      <c r="C218" s="7" t="s">
        <v>1207</v>
      </c>
      <c r="D218" s="7" t="s">
        <v>1514</v>
      </c>
      <c r="E218" s="7" t="s">
        <v>1808</v>
      </c>
      <c r="F218" s="44" t="s">
        <v>9348</v>
      </c>
      <c r="G218" s="44" t="s">
        <v>9007</v>
      </c>
      <c r="H218" s="44" t="s">
        <v>2356</v>
      </c>
      <c r="I218" s="44" t="s">
        <v>2518</v>
      </c>
      <c r="J218" s="44" t="s">
        <v>2742</v>
      </c>
      <c r="K218" s="44" t="s">
        <v>3040</v>
      </c>
      <c r="L218" s="44" t="s">
        <v>3322</v>
      </c>
      <c r="M218" s="44" t="s">
        <v>3585</v>
      </c>
      <c r="N218" s="44" t="s">
        <v>3857</v>
      </c>
      <c r="O218" s="44" t="s">
        <v>4131</v>
      </c>
      <c r="P218" s="44" t="s">
        <v>3585</v>
      </c>
      <c r="Q218" s="44" t="s">
        <v>9165</v>
      </c>
      <c r="R218" s="44" t="s">
        <v>4959</v>
      </c>
      <c r="S218" s="44" t="s">
        <v>9008</v>
      </c>
      <c r="T218" s="44" t="s">
        <v>5471</v>
      </c>
      <c r="U218" s="44" t="s">
        <v>5701</v>
      </c>
      <c r="V218" s="44" t="s">
        <v>1808</v>
      </c>
      <c r="W218" s="44" t="s">
        <v>5941</v>
      </c>
      <c r="X218" s="44" t="s">
        <v>6210</v>
      </c>
      <c r="Y218" s="44" t="s">
        <v>6500</v>
      </c>
      <c r="Z218" s="44" t="s">
        <v>6794</v>
      </c>
      <c r="AA218" s="44" t="s">
        <v>7039</v>
      </c>
      <c r="AB218" s="53" t="s">
        <v>7318</v>
      </c>
      <c r="AC218" s="44" t="s">
        <v>7614</v>
      </c>
      <c r="AD218" s="44" t="s">
        <v>7871</v>
      </c>
      <c r="AE218" s="44" t="s">
        <v>8216</v>
      </c>
    </row>
    <row r="219" spans="1:31" ht="57" x14ac:dyDescent="0.45">
      <c r="A219" s="39" t="s">
        <v>642</v>
      </c>
      <c r="B219" s="7" t="s">
        <v>921</v>
      </c>
      <c r="C219" s="7" t="s">
        <v>1208</v>
      </c>
      <c r="D219" s="44" t="s">
        <v>1515</v>
      </c>
      <c r="E219" s="7" t="s">
        <v>1809</v>
      </c>
      <c r="F219" s="44" t="s">
        <v>9349</v>
      </c>
      <c r="G219" s="44" t="s">
        <v>9009</v>
      </c>
      <c r="H219" s="44" t="s">
        <v>2357</v>
      </c>
      <c r="I219" s="44" t="s">
        <v>9010</v>
      </c>
      <c r="J219" s="44" t="s">
        <v>2743</v>
      </c>
      <c r="K219" s="44" t="s">
        <v>3041</v>
      </c>
      <c r="L219" s="44" t="s">
        <v>3323</v>
      </c>
      <c r="M219" s="44" t="s">
        <v>3586</v>
      </c>
      <c r="N219" s="44" t="s">
        <v>3858</v>
      </c>
      <c r="O219" s="44" t="s">
        <v>4132</v>
      </c>
      <c r="P219" s="44" t="s">
        <v>4451</v>
      </c>
      <c r="Q219" s="44" t="s">
        <v>4712</v>
      </c>
      <c r="R219" s="44" t="s">
        <v>9117</v>
      </c>
      <c r="S219" s="44" t="s">
        <v>5189</v>
      </c>
      <c r="T219" s="44" t="s">
        <v>5472</v>
      </c>
      <c r="U219" s="44" t="s">
        <v>8405</v>
      </c>
      <c r="V219" s="44" t="s">
        <v>1809</v>
      </c>
      <c r="W219" s="44" t="s">
        <v>5942</v>
      </c>
      <c r="X219" s="44" t="s">
        <v>6211</v>
      </c>
      <c r="Y219" s="44" t="s">
        <v>6501</v>
      </c>
      <c r="Z219" s="44" t="s">
        <v>6795</v>
      </c>
      <c r="AA219" s="44" t="s">
        <v>7040</v>
      </c>
      <c r="AB219" s="53" t="s">
        <v>7319</v>
      </c>
      <c r="AC219" s="44" t="s">
        <v>7615</v>
      </c>
      <c r="AD219" s="44" t="s">
        <v>7872</v>
      </c>
      <c r="AE219" s="44" t="s">
        <v>8217</v>
      </c>
    </row>
    <row r="220" spans="1:31" x14ac:dyDescent="0.45">
      <c r="A220" s="39" t="s">
        <v>643</v>
      </c>
      <c r="B220" s="7" t="s">
        <v>922</v>
      </c>
      <c r="C220" s="7" t="s">
        <v>1209</v>
      </c>
      <c r="D220" s="7" t="s">
        <v>1516</v>
      </c>
      <c r="E220" s="7" t="s">
        <v>1810</v>
      </c>
      <c r="F220" s="44" t="s">
        <v>9350</v>
      </c>
      <c r="G220" s="44" t="s">
        <v>2075</v>
      </c>
      <c r="H220" s="44" t="s">
        <v>2358</v>
      </c>
      <c r="I220" s="44" t="s">
        <v>2519</v>
      </c>
      <c r="J220" s="44" t="s">
        <v>2744</v>
      </c>
      <c r="K220" s="44" t="s">
        <v>3042</v>
      </c>
      <c r="L220" s="44" t="s">
        <v>3324</v>
      </c>
      <c r="M220" s="44" t="s">
        <v>3587</v>
      </c>
      <c r="N220" s="44" t="s">
        <v>3859</v>
      </c>
      <c r="O220" s="44" t="s">
        <v>4133</v>
      </c>
      <c r="P220" s="44" t="s">
        <v>4452</v>
      </c>
      <c r="Q220" s="44" t="s">
        <v>4713</v>
      </c>
      <c r="R220" s="44" t="s">
        <v>4960</v>
      </c>
      <c r="S220" s="44" t="s">
        <v>5190</v>
      </c>
      <c r="T220" s="44" t="s">
        <v>5473</v>
      </c>
      <c r="U220" s="44" t="s">
        <v>5702</v>
      </c>
      <c r="V220" s="44" t="s">
        <v>1810</v>
      </c>
      <c r="W220" s="44" t="s">
        <v>5943</v>
      </c>
      <c r="X220" s="44" t="s">
        <v>6212</v>
      </c>
      <c r="Y220" s="44" t="s">
        <v>6502</v>
      </c>
      <c r="Z220" s="44" t="s">
        <v>6796</v>
      </c>
      <c r="AA220" s="44" t="s">
        <v>7041</v>
      </c>
      <c r="AB220" s="53" t="s">
        <v>7320</v>
      </c>
      <c r="AC220" s="44" t="s">
        <v>7616</v>
      </c>
      <c r="AD220" s="44" t="s">
        <v>7873</v>
      </c>
      <c r="AE220" s="44" t="s">
        <v>8218</v>
      </c>
    </row>
    <row r="221" spans="1:31" x14ac:dyDescent="0.45">
      <c r="A221" s="39" t="s">
        <v>644</v>
      </c>
      <c r="B221" s="7" t="s">
        <v>923</v>
      </c>
      <c r="C221" s="7" t="s">
        <v>1210</v>
      </c>
      <c r="D221" s="7" t="s">
        <v>1517</v>
      </c>
      <c r="E221" s="7" t="s">
        <v>1811</v>
      </c>
      <c r="F221" s="44" t="s">
        <v>9351</v>
      </c>
      <c r="G221" s="44" t="s">
        <v>2076</v>
      </c>
      <c r="H221" s="44" t="s">
        <v>2359</v>
      </c>
      <c r="I221" s="44" t="s">
        <v>2520</v>
      </c>
      <c r="J221" s="44" t="s">
        <v>2745</v>
      </c>
      <c r="K221" s="44" t="s">
        <v>3043</v>
      </c>
      <c r="L221" s="44" t="s">
        <v>3325</v>
      </c>
      <c r="M221" s="44" t="s">
        <v>3588</v>
      </c>
      <c r="N221" s="44" t="s">
        <v>3860</v>
      </c>
      <c r="O221" s="44" t="s">
        <v>4134</v>
      </c>
      <c r="P221" s="44" t="s">
        <v>4453</v>
      </c>
      <c r="Q221" s="44" t="s">
        <v>4714</v>
      </c>
      <c r="R221" s="44" t="s">
        <v>4961</v>
      </c>
      <c r="S221" s="44" t="s">
        <v>5191</v>
      </c>
      <c r="T221" s="44" t="s">
        <v>5474</v>
      </c>
      <c r="U221" s="44" t="s">
        <v>5703</v>
      </c>
      <c r="V221" s="44" t="s">
        <v>1811</v>
      </c>
      <c r="W221" s="44" t="s">
        <v>5944</v>
      </c>
      <c r="X221" s="44" t="s">
        <v>6213</v>
      </c>
      <c r="Y221" s="44" t="s">
        <v>6503</v>
      </c>
      <c r="Z221" s="44" t="s">
        <v>6797</v>
      </c>
      <c r="AA221" s="44" t="s">
        <v>7042</v>
      </c>
      <c r="AB221" s="53" t="s">
        <v>7321</v>
      </c>
      <c r="AC221" s="44" t="s">
        <v>7617</v>
      </c>
      <c r="AD221" s="44" t="s">
        <v>7874</v>
      </c>
      <c r="AE221" s="44" t="s">
        <v>8219</v>
      </c>
    </row>
    <row r="222" spans="1:31" ht="57" x14ac:dyDescent="0.45">
      <c r="A222" s="39" t="s">
        <v>645</v>
      </c>
      <c r="B222" s="7" t="s">
        <v>1021</v>
      </c>
      <c r="C222" s="7" t="s">
        <v>1211</v>
      </c>
      <c r="D222" s="44" t="s">
        <v>1518</v>
      </c>
      <c r="E222" s="7" t="s">
        <v>1812</v>
      </c>
      <c r="F222" s="44" t="s">
        <v>9352</v>
      </c>
      <c r="G222" s="44" t="s">
        <v>2077</v>
      </c>
      <c r="H222" s="44" t="s">
        <v>2360</v>
      </c>
      <c r="I222" s="44" t="s">
        <v>8904</v>
      </c>
      <c r="J222" s="44" t="s">
        <v>2746</v>
      </c>
      <c r="K222" s="44" t="s">
        <v>3044</v>
      </c>
      <c r="L222" s="44" t="s">
        <v>3326</v>
      </c>
      <c r="M222" s="44" t="s">
        <v>3589</v>
      </c>
      <c r="N222" s="44" t="s">
        <v>3861</v>
      </c>
      <c r="O222" s="44" t="s">
        <v>4135</v>
      </c>
      <c r="P222" s="44" t="s">
        <v>4454</v>
      </c>
      <c r="Q222" s="44" t="s">
        <v>9166</v>
      </c>
      <c r="R222" s="44" t="s">
        <v>4962</v>
      </c>
      <c r="S222" s="44" t="s">
        <v>5192</v>
      </c>
      <c r="T222" s="44" t="s">
        <v>5475</v>
      </c>
      <c r="U222" s="44" t="s">
        <v>5704</v>
      </c>
      <c r="V222" s="44" t="s">
        <v>1812</v>
      </c>
      <c r="W222" s="44" t="s">
        <v>5945</v>
      </c>
      <c r="X222" s="44" t="s">
        <v>6214</v>
      </c>
      <c r="Y222" s="44" t="s">
        <v>6504</v>
      </c>
      <c r="Z222" s="44" t="s">
        <v>6798</v>
      </c>
      <c r="AA222" s="44" t="s">
        <v>7043</v>
      </c>
      <c r="AB222" s="53" t="s">
        <v>7322</v>
      </c>
      <c r="AC222" s="44" t="s">
        <v>7618</v>
      </c>
      <c r="AD222" s="44" t="s">
        <v>7875</v>
      </c>
      <c r="AE222" s="44" t="s">
        <v>8220</v>
      </c>
    </row>
    <row r="223" spans="1:31" ht="42.75" x14ac:dyDescent="0.45">
      <c r="A223" s="39" t="s">
        <v>646</v>
      </c>
      <c r="B223" s="7" t="s">
        <v>924</v>
      </c>
      <c r="C223" s="7" t="s">
        <v>1212</v>
      </c>
      <c r="D223" s="7" t="s">
        <v>1519</v>
      </c>
      <c r="E223" s="7" t="s">
        <v>1813</v>
      </c>
      <c r="F223" s="44" t="s">
        <v>9353</v>
      </c>
      <c r="G223" s="44" t="s">
        <v>9011</v>
      </c>
      <c r="H223" s="44" t="s">
        <v>2361</v>
      </c>
      <c r="I223" s="44" t="s">
        <v>8794</v>
      </c>
      <c r="J223" s="44" t="s">
        <v>2747</v>
      </c>
      <c r="K223" s="44" t="s">
        <v>3045</v>
      </c>
      <c r="L223" s="44" t="s">
        <v>3327</v>
      </c>
      <c r="M223" s="44" t="s">
        <v>3590</v>
      </c>
      <c r="N223" s="44" t="s">
        <v>3862</v>
      </c>
      <c r="O223" s="44" t="s">
        <v>4136</v>
      </c>
      <c r="P223" s="44" t="s">
        <v>4455</v>
      </c>
      <c r="Q223" s="44" t="s">
        <v>4715</v>
      </c>
      <c r="R223" s="44" t="s">
        <v>4963</v>
      </c>
      <c r="S223" s="44" t="s">
        <v>5193</v>
      </c>
      <c r="T223" s="44" t="s">
        <v>5476</v>
      </c>
      <c r="U223" s="44" t="s">
        <v>8406</v>
      </c>
      <c r="V223" s="44" t="s">
        <v>1813</v>
      </c>
      <c r="W223" s="44" t="s">
        <v>5946</v>
      </c>
      <c r="X223" s="44" t="s">
        <v>6215</v>
      </c>
      <c r="Y223" s="44" t="s">
        <v>6505</v>
      </c>
      <c r="Z223" s="44" t="s">
        <v>6799</v>
      </c>
      <c r="AA223" s="44" t="s">
        <v>7044</v>
      </c>
      <c r="AB223" s="53" t="s">
        <v>7323</v>
      </c>
      <c r="AC223" s="44" t="s">
        <v>7619</v>
      </c>
      <c r="AD223" s="44" t="s">
        <v>7876</v>
      </c>
      <c r="AE223" s="44" t="s">
        <v>8221</v>
      </c>
    </row>
    <row r="224" spans="1:31" x14ac:dyDescent="0.45">
      <c r="A224" s="39" t="s">
        <v>647</v>
      </c>
      <c r="B224" s="7" t="s">
        <v>925</v>
      </c>
      <c r="C224" s="7" t="s">
        <v>1213</v>
      </c>
      <c r="D224" s="7" t="s">
        <v>1520</v>
      </c>
      <c r="E224" s="7" t="s">
        <v>1814</v>
      </c>
      <c r="F224" s="44" t="s">
        <v>9354</v>
      </c>
      <c r="G224" s="44" t="s">
        <v>2078</v>
      </c>
      <c r="H224" s="44" t="s">
        <v>2362</v>
      </c>
      <c r="I224" s="44" t="s">
        <v>2521</v>
      </c>
      <c r="J224" s="44" t="s">
        <v>2748</v>
      </c>
      <c r="K224" s="44" t="s">
        <v>3046</v>
      </c>
      <c r="L224" s="44" t="s">
        <v>3328</v>
      </c>
      <c r="M224" s="44" t="s">
        <v>3591</v>
      </c>
      <c r="N224" s="44" t="s">
        <v>3863</v>
      </c>
      <c r="O224" t="s">
        <v>7324</v>
      </c>
      <c r="P224" s="44" t="s">
        <v>4456</v>
      </c>
      <c r="Q224" s="44" t="s">
        <v>4716</v>
      </c>
      <c r="R224" s="44" t="s">
        <v>9118</v>
      </c>
      <c r="S224" s="44" t="s">
        <v>5194</v>
      </c>
      <c r="T224" s="44" t="s">
        <v>5477</v>
      </c>
      <c r="U224" s="44" t="s">
        <v>5705</v>
      </c>
      <c r="V224" s="44" t="s">
        <v>1814</v>
      </c>
      <c r="W224" s="44" t="s">
        <v>5947</v>
      </c>
      <c r="X224" s="44" t="s">
        <v>6216</v>
      </c>
      <c r="Y224" s="44" t="s">
        <v>6506</v>
      </c>
      <c r="Z224" s="44" t="s">
        <v>6800</v>
      </c>
      <c r="AA224" s="44" t="s">
        <v>7045</v>
      </c>
      <c r="AB224" s="53" t="s">
        <v>7324</v>
      </c>
      <c r="AC224" s="44" t="s">
        <v>7620</v>
      </c>
      <c r="AD224" s="44" t="s">
        <v>7877</v>
      </c>
      <c r="AE224" s="44" t="s">
        <v>8222</v>
      </c>
    </row>
    <row r="225" spans="1:31" x14ac:dyDescent="0.45">
      <c r="A225" s="39" t="s">
        <v>648</v>
      </c>
      <c r="B225" s="7" t="s">
        <v>926</v>
      </c>
      <c r="C225" s="7" t="s">
        <v>1214</v>
      </c>
      <c r="D225" s="44" t="s">
        <v>1521</v>
      </c>
      <c r="E225" s="7" t="s">
        <v>1214</v>
      </c>
      <c r="F225" s="44" t="s">
        <v>9355</v>
      </c>
      <c r="G225" s="44" t="s">
        <v>2079</v>
      </c>
      <c r="H225" s="44" t="s">
        <v>2363</v>
      </c>
      <c r="I225" s="44" t="s">
        <v>2522</v>
      </c>
      <c r="J225" s="44" t="s">
        <v>2749</v>
      </c>
      <c r="K225" s="44" t="s">
        <v>3047</v>
      </c>
      <c r="L225" s="44" t="s">
        <v>3329</v>
      </c>
      <c r="M225" s="44" t="s">
        <v>3592</v>
      </c>
      <c r="N225" s="44" t="s">
        <v>1214</v>
      </c>
      <c r="O225" s="44" t="s">
        <v>4137</v>
      </c>
      <c r="P225" s="44" t="s">
        <v>4457</v>
      </c>
      <c r="Q225" s="44" t="s">
        <v>4717</v>
      </c>
      <c r="R225" s="44" t="s">
        <v>9119</v>
      </c>
      <c r="S225" s="44" t="s">
        <v>5195</v>
      </c>
      <c r="T225" s="44" t="s">
        <v>5478</v>
      </c>
      <c r="U225" s="44" t="s">
        <v>5706</v>
      </c>
      <c r="V225" s="44" t="s">
        <v>1214</v>
      </c>
      <c r="W225" s="44" t="s">
        <v>5948</v>
      </c>
      <c r="X225" s="44" t="s">
        <v>6217</v>
      </c>
      <c r="Y225" s="44" t="s">
        <v>6334</v>
      </c>
      <c r="Z225" s="44" t="s">
        <v>6801</v>
      </c>
      <c r="AA225" s="44" t="s">
        <v>7046</v>
      </c>
      <c r="AB225" s="53" t="s">
        <v>7325</v>
      </c>
      <c r="AC225" s="44" t="s">
        <v>7621</v>
      </c>
      <c r="AD225" s="44" t="s">
        <v>7878</v>
      </c>
      <c r="AE225" s="44" t="s">
        <v>8074</v>
      </c>
    </row>
    <row r="226" spans="1:31" x14ac:dyDescent="0.45">
      <c r="A226" s="39" t="s">
        <v>649</v>
      </c>
      <c r="B226" s="7" t="s">
        <v>927</v>
      </c>
      <c r="C226" s="7" t="s">
        <v>1215</v>
      </c>
      <c r="D226" s="7" t="s">
        <v>1522</v>
      </c>
      <c r="E226" s="7" t="s">
        <v>1815</v>
      </c>
      <c r="F226" s="44" t="s">
        <v>9356</v>
      </c>
      <c r="G226" s="44" t="s">
        <v>2080</v>
      </c>
      <c r="H226" s="44" t="s">
        <v>2364</v>
      </c>
      <c r="I226" s="44" t="s">
        <v>2523</v>
      </c>
      <c r="J226" s="44" t="s">
        <v>2750</v>
      </c>
      <c r="K226" s="44" t="s">
        <v>3048</v>
      </c>
      <c r="L226" s="44" t="s">
        <v>3330</v>
      </c>
      <c r="M226" s="44" t="s">
        <v>3593</v>
      </c>
      <c r="N226" s="44" t="s">
        <v>3864</v>
      </c>
      <c r="O226" t="s">
        <v>7326</v>
      </c>
      <c r="P226" s="44" t="s">
        <v>4458</v>
      </c>
      <c r="Q226" s="44" t="s">
        <v>4718</v>
      </c>
      <c r="R226" s="44" t="s">
        <v>9120</v>
      </c>
      <c r="S226" s="44" t="s">
        <v>5196</v>
      </c>
      <c r="T226" s="44" t="s">
        <v>5479</v>
      </c>
      <c r="U226" s="44" t="s">
        <v>5707</v>
      </c>
      <c r="V226" s="44" t="s">
        <v>1815</v>
      </c>
      <c r="W226" s="44" t="s">
        <v>5949</v>
      </c>
      <c r="X226" s="44" t="s">
        <v>6218</v>
      </c>
      <c r="Y226" s="44" t="s">
        <v>6507</v>
      </c>
      <c r="Z226" s="44" t="s">
        <v>6802</v>
      </c>
      <c r="AA226" s="44" t="s">
        <v>7047</v>
      </c>
      <c r="AB226" s="53" t="s">
        <v>7326</v>
      </c>
      <c r="AC226" s="44" t="s">
        <v>7622</v>
      </c>
      <c r="AD226" s="44" t="s">
        <v>7879</v>
      </c>
      <c r="AE226" s="44" t="s">
        <v>8223</v>
      </c>
    </row>
    <row r="227" spans="1:31" ht="28.5" x14ac:dyDescent="0.45">
      <c r="A227" s="39" t="s">
        <v>650</v>
      </c>
      <c r="B227" s="7" t="s">
        <v>928</v>
      </c>
      <c r="C227" s="7" t="s">
        <v>1216</v>
      </c>
      <c r="D227" s="7" t="s">
        <v>1523</v>
      </c>
      <c r="E227" s="7" t="s">
        <v>1816</v>
      </c>
      <c r="F227" s="44" t="s">
        <v>9357</v>
      </c>
      <c r="G227" s="44" t="s">
        <v>2081</v>
      </c>
      <c r="H227" s="44" t="s">
        <v>2365</v>
      </c>
      <c r="I227" s="44" t="s">
        <v>8905</v>
      </c>
      <c r="J227" s="44" t="s">
        <v>2751</v>
      </c>
      <c r="K227" s="44" t="s">
        <v>3049</v>
      </c>
      <c r="L227" s="44" t="s">
        <v>3331</v>
      </c>
      <c r="M227" s="44" t="s">
        <v>3594</v>
      </c>
      <c r="N227" s="44" t="s">
        <v>3865</v>
      </c>
      <c r="O227" s="44" t="s">
        <v>4138</v>
      </c>
      <c r="P227" s="44" t="s">
        <v>4459</v>
      </c>
      <c r="Q227" s="44" t="s">
        <v>9167</v>
      </c>
      <c r="R227" s="44" t="s">
        <v>9121</v>
      </c>
      <c r="S227" s="44" t="s">
        <v>5197</v>
      </c>
      <c r="T227" s="44" t="s">
        <v>5480</v>
      </c>
      <c r="U227" s="44" t="s">
        <v>8407</v>
      </c>
      <c r="V227" s="44" t="s">
        <v>1816</v>
      </c>
      <c r="W227" s="44" t="s">
        <v>5950</v>
      </c>
      <c r="X227" s="44" t="s">
        <v>6219</v>
      </c>
      <c r="Y227" s="44" t="s">
        <v>6508</v>
      </c>
      <c r="Z227" s="44" t="s">
        <v>6803</v>
      </c>
      <c r="AA227" s="44" t="s">
        <v>7048</v>
      </c>
      <c r="AB227" s="53" t="s">
        <v>7327</v>
      </c>
      <c r="AC227" s="44" t="s">
        <v>7623</v>
      </c>
      <c r="AD227" s="44" t="s">
        <v>7880</v>
      </c>
      <c r="AE227" s="44" t="s">
        <v>8224</v>
      </c>
    </row>
    <row r="228" spans="1:31" x14ac:dyDescent="0.45">
      <c r="A228" s="39" t="s">
        <v>651</v>
      </c>
      <c r="B228" s="7" t="s">
        <v>929</v>
      </c>
      <c r="C228" s="7" t="s">
        <v>1217</v>
      </c>
      <c r="D228" s="44" t="s">
        <v>1524</v>
      </c>
      <c r="E228" s="7" t="s">
        <v>1817</v>
      </c>
      <c r="F228" s="44" t="s">
        <v>9358</v>
      </c>
      <c r="G228" s="44" t="s">
        <v>2082</v>
      </c>
      <c r="H228" s="44" t="s">
        <v>2366</v>
      </c>
      <c r="I228" s="44" t="s">
        <v>8795</v>
      </c>
      <c r="J228" s="44" t="s">
        <v>2752</v>
      </c>
      <c r="K228" s="44" t="s">
        <v>3050</v>
      </c>
      <c r="L228" s="44" t="s">
        <v>3332</v>
      </c>
      <c r="M228" s="44" t="s">
        <v>3595</v>
      </c>
      <c r="N228" s="44" t="s">
        <v>3866</v>
      </c>
      <c r="O228" s="44" t="s">
        <v>4139</v>
      </c>
      <c r="P228" s="44" t="s">
        <v>4460</v>
      </c>
      <c r="Q228" s="44" t="s">
        <v>4719</v>
      </c>
      <c r="R228" s="44" t="s">
        <v>4964</v>
      </c>
      <c r="S228" s="44" t="s">
        <v>5198</v>
      </c>
      <c r="T228" s="44" t="s">
        <v>5481</v>
      </c>
      <c r="U228" s="44" t="s">
        <v>5708</v>
      </c>
      <c r="V228" s="44" t="s">
        <v>8605</v>
      </c>
      <c r="W228" s="44" t="s">
        <v>5951</v>
      </c>
      <c r="X228" s="44" t="s">
        <v>6220</v>
      </c>
      <c r="Y228" s="44" t="s">
        <v>6509</v>
      </c>
      <c r="Z228" s="44" t="s">
        <v>6804</v>
      </c>
      <c r="AA228" s="44" t="s">
        <v>7049</v>
      </c>
      <c r="AB228" s="53" t="s">
        <v>7328</v>
      </c>
      <c r="AC228" s="44" t="s">
        <v>7624</v>
      </c>
      <c r="AD228" s="44" t="s">
        <v>7881</v>
      </c>
      <c r="AE228" s="44" t="s">
        <v>8225</v>
      </c>
    </row>
    <row r="229" spans="1:31" x14ac:dyDescent="0.45">
      <c r="A229" s="39" t="s">
        <v>652</v>
      </c>
      <c r="B229" s="7" t="s">
        <v>930</v>
      </c>
      <c r="C229" s="7" t="s">
        <v>1218</v>
      </c>
      <c r="D229" s="7" t="s">
        <v>1525</v>
      </c>
      <c r="E229" s="7" t="s">
        <v>1818</v>
      </c>
      <c r="F229" s="44" t="s">
        <v>9359</v>
      </c>
      <c r="G229" s="44" t="s">
        <v>2083</v>
      </c>
      <c r="H229" s="44" t="s">
        <v>2367</v>
      </c>
      <c r="I229" s="44" t="s">
        <v>8796</v>
      </c>
      <c r="J229" s="44" t="s">
        <v>2753</v>
      </c>
      <c r="K229" s="44" t="s">
        <v>3051</v>
      </c>
      <c r="L229" s="44" t="s">
        <v>3333</v>
      </c>
      <c r="M229" s="44" t="s">
        <v>3596</v>
      </c>
      <c r="N229" s="44" t="s">
        <v>3867</v>
      </c>
      <c r="O229" s="44" t="s">
        <v>4140</v>
      </c>
      <c r="P229" s="44" t="s">
        <v>4461</v>
      </c>
      <c r="Q229" s="44" t="s">
        <v>4720</v>
      </c>
      <c r="R229" s="44" t="s">
        <v>4965</v>
      </c>
      <c r="S229" s="44" t="s">
        <v>5199</v>
      </c>
      <c r="T229" s="44" t="s">
        <v>5482</v>
      </c>
      <c r="U229" s="44" t="s">
        <v>5709</v>
      </c>
      <c r="V229" s="44" t="s">
        <v>1818</v>
      </c>
      <c r="W229" s="44" t="s">
        <v>5952</v>
      </c>
      <c r="X229" s="44" t="s">
        <v>6221</v>
      </c>
      <c r="Y229" s="44" t="s">
        <v>4720</v>
      </c>
      <c r="Z229" s="44" t="s">
        <v>6805</v>
      </c>
      <c r="AA229" s="44" t="s">
        <v>7050</v>
      </c>
      <c r="AB229" s="53" t="s">
        <v>7329</v>
      </c>
      <c r="AC229" s="44" t="s">
        <v>7625</v>
      </c>
      <c r="AD229" s="44" t="s">
        <v>7882</v>
      </c>
      <c r="AE229" s="44" t="s">
        <v>8226</v>
      </c>
    </row>
    <row r="230" spans="1:31" x14ac:dyDescent="0.45">
      <c r="A230" s="39" t="s">
        <v>653</v>
      </c>
      <c r="B230" s="7" t="s">
        <v>931</v>
      </c>
      <c r="C230" s="7" t="s">
        <v>1219</v>
      </c>
      <c r="D230" s="7" t="s">
        <v>1526</v>
      </c>
      <c r="E230" s="7" t="s">
        <v>1819</v>
      </c>
      <c r="F230" s="44" t="s">
        <v>9360</v>
      </c>
      <c r="G230" s="44" t="s">
        <v>2084</v>
      </c>
      <c r="H230" s="44" t="s">
        <v>2368</v>
      </c>
      <c r="I230" s="44" t="s">
        <v>8797</v>
      </c>
      <c r="J230" s="44" t="s">
        <v>2754</v>
      </c>
      <c r="K230" s="44" t="s">
        <v>3052</v>
      </c>
      <c r="L230" s="44" t="s">
        <v>3334</v>
      </c>
      <c r="M230" s="44" t="s">
        <v>3597</v>
      </c>
      <c r="N230" s="44" t="s">
        <v>3868</v>
      </c>
      <c r="O230" s="44" t="s">
        <v>4141</v>
      </c>
      <c r="P230" s="44" t="s">
        <v>4462</v>
      </c>
      <c r="Q230" s="44" t="s">
        <v>4721</v>
      </c>
      <c r="R230" s="44" t="s">
        <v>4966</v>
      </c>
      <c r="S230" s="44" t="s">
        <v>5200</v>
      </c>
      <c r="T230" s="44" t="s">
        <v>5483</v>
      </c>
      <c r="U230" s="44" t="s">
        <v>5710</v>
      </c>
      <c r="V230" s="44" t="s">
        <v>1819</v>
      </c>
      <c r="W230" s="44" t="s">
        <v>5953</v>
      </c>
      <c r="X230" s="44" t="s">
        <v>6222</v>
      </c>
      <c r="Y230" s="44" t="s">
        <v>6510</v>
      </c>
      <c r="Z230" s="44" t="s">
        <v>6806</v>
      </c>
      <c r="AA230" s="44" t="s">
        <v>7051</v>
      </c>
      <c r="AB230" s="53" t="s">
        <v>7330</v>
      </c>
      <c r="AC230" s="44" t="s">
        <v>7626</v>
      </c>
      <c r="AD230" s="44" t="s">
        <v>7883</v>
      </c>
      <c r="AE230" s="44" t="s">
        <v>8227</v>
      </c>
    </row>
    <row r="231" spans="1:31" ht="42.75" x14ac:dyDescent="0.45">
      <c r="A231" s="39" t="s">
        <v>654</v>
      </c>
      <c r="B231" s="7" t="s">
        <v>1038</v>
      </c>
      <c r="C231" s="7" t="s">
        <v>1220</v>
      </c>
      <c r="D231" s="44" t="s">
        <v>1527</v>
      </c>
      <c r="E231" s="7" t="s">
        <v>1820</v>
      </c>
      <c r="F231" s="44" t="s">
        <v>9361</v>
      </c>
      <c r="G231" s="44" t="s">
        <v>2085</v>
      </c>
      <c r="H231" s="44" t="s">
        <v>2369</v>
      </c>
      <c r="I231" s="44" t="s">
        <v>2524</v>
      </c>
      <c r="J231" s="44" t="s">
        <v>2755</v>
      </c>
      <c r="K231" s="44" t="s">
        <v>3053</v>
      </c>
      <c r="L231" s="44" t="s">
        <v>3335</v>
      </c>
      <c r="M231" s="44" t="s">
        <v>3598</v>
      </c>
      <c r="N231" s="44" t="s">
        <v>3869</v>
      </c>
      <c r="O231" s="44" t="s">
        <v>4142</v>
      </c>
      <c r="P231" s="44" t="s">
        <v>4463</v>
      </c>
      <c r="Q231" s="44" t="s">
        <v>4722</v>
      </c>
      <c r="R231" s="44" t="s">
        <v>9122</v>
      </c>
      <c r="S231" t="s">
        <v>8701</v>
      </c>
      <c r="T231" s="44" t="s">
        <v>5484</v>
      </c>
      <c r="U231" s="44" t="s">
        <v>8408</v>
      </c>
      <c r="V231" s="44" t="s">
        <v>1820</v>
      </c>
      <c r="W231" s="44" t="s">
        <v>5954</v>
      </c>
      <c r="X231" s="44" t="s">
        <v>6223</v>
      </c>
      <c r="Y231" s="44" t="s">
        <v>6511</v>
      </c>
      <c r="Z231" s="44" t="s">
        <v>6807</v>
      </c>
      <c r="AA231" s="44" t="s">
        <v>7052</v>
      </c>
      <c r="AB231" s="53" t="s">
        <v>7331</v>
      </c>
      <c r="AC231" s="44" t="s">
        <v>7627</v>
      </c>
      <c r="AD231" s="44" t="s">
        <v>7884</v>
      </c>
      <c r="AE231" s="44" t="s">
        <v>8228</v>
      </c>
    </row>
    <row r="232" spans="1:31" x14ac:dyDescent="0.45">
      <c r="A232" s="39" t="s">
        <v>655</v>
      </c>
      <c r="B232" s="7" t="s">
        <v>932</v>
      </c>
      <c r="C232" s="44" t="s">
        <v>1221</v>
      </c>
      <c r="D232" s="7" t="s">
        <v>1528</v>
      </c>
      <c r="E232" s="14" t="s">
        <v>1221</v>
      </c>
      <c r="F232" s="44" t="s">
        <v>9362</v>
      </c>
      <c r="G232" s="44" t="s">
        <v>2086</v>
      </c>
      <c r="H232" s="44" t="s">
        <v>2370</v>
      </c>
      <c r="I232" s="44" t="s">
        <v>2525</v>
      </c>
      <c r="J232" s="44" t="s">
        <v>2756</v>
      </c>
      <c r="K232" s="44" t="s">
        <v>3054</v>
      </c>
      <c r="L232" s="44" t="s">
        <v>3336</v>
      </c>
      <c r="M232" s="44" t="s">
        <v>3599</v>
      </c>
      <c r="N232" s="44" t="s">
        <v>3870</v>
      </c>
      <c r="O232" s="44" t="s">
        <v>4143</v>
      </c>
      <c r="P232" s="44" t="s">
        <v>3599</v>
      </c>
      <c r="Q232" s="44" t="s">
        <v>4723</v>
      </c>
      <c r="R232" s="44" t="s">
        <v>4967</v>
      </c>
      <c r="S232" s="44" t="s">
        <v>5201</v>
      </c>
      <c r="T232" s="44" t="s">
        <v>5485</v>
      </c>
      <c r="U232" s="44" t="s">
        <v>5711</v>
      </c>
      <c r="V232" s="44" t="s">
        <v>1221</v>
      </c>
      <c r="W232" s="44" t="s">
        <v>5955</v>
      </c>
      <c r="X232" s="44" t="s">
        <v>2086</v>
      </c>
      <c r="Y232" s="44" t="s">
        <v>4723</v>
      </c>
      <c r="Z232" s="44" t="s">
        <v>6808</v>
      </c>
      <c r="AA232" s="44" t="s">
        <v>7053</v>
      </c>
      <c r="AB232" s="53" t="s">
        <v>7332</v>
      </c>
      <c r="AC232" s="44" t="s">
        <v>7628</v>
      </c>
      <c r="AD232" s="44" t="s">
        <v>7885</v>
      </c>
      <c r="AE232" s="44" t="s">
        <v>8229</v>
      </c>
    </row>
    <row r="233" spans="1:31" x14ac:dyDescent="0.45">
      <c r="A233" s="39" t="s">
        <v>656</v>
      </c>
      <c r="B233" s="7" t="s">
        <v>933</v>
      </c>
      <c r="C233" s="7" t="s">
        <v>1222</v>
      </c>
      <c r="D233" s="7" t="s">
        <v>1529</v>
      </c>
      <c r="E233" s="7" t="s">
        <v>1821</v>
      </c>
      <c r="F233" s="44" t="s">
        <v>9363</v>
      </c>
      <c r="G233" s="44" t="s">
        <v>2087</v>
      </c>
      <c r="H233" s="44" t="s">
        <v>2371</v>
      </c>
      <c r="I233" s="44" t="s">
        <v>2526</v>
      </c>
      <c r="J233" s="44" t="s">
        <v>2757</v>
      </c>
      <c r="K233" s="44" t="s">
        <v>3055</v>
      </c>
      <c r="L233" s="44" t="s">
        <v>3337</v>
      </c>
      <c r="M233" s="44" t="s">
        <v>3600</v>
      </c>
      <c r="N233" s="44" t="s">
        <v>3871</v>
      </c>
      <c r="O233" s="44" t="s">
        <v>4144</v>
      </c>
      <c r="P233" s="44" t="s">
        <v>4464</v>
      </c>
      <c r="Q233" s="44" t="s">
        <v>4724</v>
      </c>
      <c r="R233" s="44" t="s">
        <v>4968</v>
      </c>
      <c r="S233" s="44" t="s">
        <v>5202</v>
      </c>
      <c r="T233" s="44" t="s">
        <v>5486</v>
      </c>
      <c r="U233" s="44" t="s">
        <v>5712</v>
      </c>
      <c r="V233" s="44" t="s">
        <v>1821</v>
      </c>
      <c r="W233" s="44" t="s">
        <v>5956</v>
      </c>
      <c r="X233" s="44" t="s">
        <v>6224</v>
      </c>
      <c r="Y233" s="44" t="s">
        <v>6512</v>
      </c>
      <c r="Z233" s="44" t="s">
        <v>6809</v>
      </c>
      <c r="AA233" s="44" t="s">
        <v>7054</v>
      </c>
      <c r="AB233" s="53" t="s">
        <v>7333</v>
      </c>
      <c r="AC233" s="44" t="s">
        <v>7629</v>
      </c>
      <c r="AD233" s="44" t="s">
        <v>7886</v>
      </c>
      <c r="AE233" s="44" t="s">
        <v>8230</v>
      </c>
    </row>
    <row r="234" spans="1:31" x14ac:dyDescent="0.45">
      <c r="A234" s="39" t="s">
        <v>657</v>
      </c>
      <c r="B234" s="7" t="s">
        <v>934</v>
      </c>
      <c r="C234" s="7" t="s">
        <v>1223</v>
      </c>
      <c r="D234" s="44" t="s">
        <v>1530</v>
      </c>
      <c r="E234" s="7" t="s">
        <v>1822</v>
      </c>
      <c r="F234" s="44" t="s">
        <v>7334</v>
      </c>
      <c r="G234" s="44" t="s">
        <v>2088</v>
      </c>
      <c r="H234" s="44" t="s">
        <v>2372</v>
      </c>
      <c r="I234" s="44" t="s">
        <v>2527</v>
      </c>
      <c r="J234" s="44" t="s">
        <v>2758</v>
      </c>
      <c r="K234" s="44" t="s">
        <v>3056</v>
      </c>
      <c r="L234" s="44" t="s">
        <v>3338</v>
      </c>
      <c r="M234" s="44" t="s">
        <v>3601</v>
      </c>
      <c r="N234" s="44" t="s">
        <v>1822</v>
      </c>
      <c r="O234" s="44" t="s">
        <v>4145</v>
      </c>
      <c r="P234" s="44" t="s">
        <v>3601</v>
      </c>
      <c r="Q234" s="44" t="s">
        <v>4725</v>
      </c>
      <c r="R234" s="44" t="s">
        <v>4969</v>
      </c>
      <c r="S234" s="44" t="s">
        <v>5203</v>
      </c>
      <c r="T234" s="44" t="s">
        <v>5487</v>
      </c>
      <c r="U234" s="44" t="s">
        <v>5713</v>
      </c>
      <c r="V234" s="44" t="s">
        <v>1822</v>
      </c>
      <c r="W234" s="44" t="s">
        <v>5957</v>
      </c>
      <c r="X234" s="44" t="s">
        <v>6225</v>
      </c>
      <c r="Y234" s="44" t="s">
        <v>6513</v>
      </c>
      <c r="Z234" s="44" t="s">
        <v>6810</v>
      </c>
      <c r="AA234" s="44" t="s">
        <v>7055</v>
      </c>
      <c r="AB234" s="53" t="s">
        <v>7334</v>
      </c>
      <c r="AC234" s="44" t="s">
        <v>7630</v>
      </c>
      <c r="AD234" s="44" t="s">
        <v>7887</v>
      </c>
      <c r="AE234" s="44" t="s">
        <v>8231</v>
      </c>
    </row>
    <row r="235" spans="1:31" x14ac:dyDescent="0.45">
      <c r="A235" s="39" t="s">
        <v>658</v>
      </c>
      <c r="B235" s="7" t="s">
        <v>935</v>
      </c>
      <c r="C235" s="7" t="s">
        <v>1224</v>
      </c>
      <c r="D235" s="7" t="s">
        <v>1531</v>
      </c>
      <c r="E235" s="7" t="s">
        <v>1823</v>
      </c>
      <c r="F235" s="44" t="s">
        <v>9364</v>
      </c>
      <c r="G235" s="44" t="s">
        <v>2089</v>
      </c>
      <c r="H235" s="44" t="s">
        <v>2373</v>
      </c>
      <c r="I235" s="44" t="s">
        <v>2528</v>
      </c>
      <c r="J235" s="44" t="s">
        <v>2759</v>
      </c>
      <c r="K235" s="44" t="s">
        <v>3057</v>
      </c>
      <c r="L235" s="44" t="s">
        <v>3339</v>
      </c>
      <c r="M235" s="44" t="s">
        <v>3602</v>
      </c>
      <c r="N235" s="44" t="s">
        <v>3872</v>
      </c>
      <c r="O235" s="44" t="s">
        <v>4146</v>
      </c>
      <c r="P235" s="44" t="s">
        <v>3602</v>
      </c>
      <c r="Q235" s="44" t="s">
        <v>4726</v>
      </c>
      <c r="R235" s="44" t="s">
        <v>4970</v>
      </c>
      <c r="S235" s="44" t="s">
        <v>5204</v>
      </c>
      <c r="T235" s="44" t="s">
        <v>5488</v>
      </c>
      <c r="U235" s="44" t="s">
        <v>5714</v>
      </c>
      <c r="V235" s="44" t="s">
        <v>1823</v>
      </c>
      <c r="W235" s="44" t="s">
        <v>5958</v>
      </c>
      <c r="X235" s="44" t="s">
        <v>6226</v>
      </c>
      <c r="Y235" s="44" t="s">
        <v>4726</v>
      </c>
      <c r="Z235" s="44" t="s">
        <v>6811</v>
      </c>
      <c r="AA235" s="44" t="s">
        <v>7056</v>
      </c>
      <c r="AB235" s="53" t="s">
        <v>7335</v>
      </c>
      <c r="AC235" s="44" t="s">
        <v>7631</v>
      </c>
      <c r="AD235" s="44" t="s">
        <v>7888</v>
      </c>
      <c r="AE235" s="44" t="s">
        <v>8232</v>
      </c>
    </row>
    <row r="236" spans="1:31" x14ac:dyDescent="0.45">
      <c r="A236" s="39" t="s">
        <v>659</v>
      </c>
      <c r="B236" s="7" t="s">
        <v>936</v>
      </c>
      <c r="C236" s="7" t="s">
        <v>1225</v>
      </c>
      <c r="D236" s="7" t="s">
        <v>1532</v>
      </c>
      <c r="E236" s="7" t="s">
        <v>1824</v>
      </c>
      <c r="F236" s="44" t="s">
        <v>9365</v>
      </c>
      <c r="G236" s="44" t="s">
        <v>2090</v>
      </c>
      <c r="H236" s="44" t="s">
        <v>2374</v>
      </c>
      <c r="I236" s="44" t="s">
        <v>2529</v>
      </c>
      <c r="J236" s="44" t="s">
        <v>2760</v>
      </c>
      <c r="K236" s="44" t="s">
        <v>3058</v>
      </c>
      <c r="L236" s="44" t="s">
        <v>3340</v>
      </c>
      <c r="M236" s="44" t="s">
        <v>3603</v>
      </c>
      <c r="N236" s="44" t="s">
        <v>3873</v>
      </c>
      <c r="O236" s="44" t="s">
        <v>4147</v>
      </c>
      <c r="P236" s="44" t="s">
        <v>4465</v>
      </c>
      <c r="Q236" s="44" t="s">
        <v>4727</v>
      </c>
      <c r="R236" s="44" t="s">
        <v>4971</v>
      </c>
      <c r="S236" s="44" t="s">
        <v>5205</v>
      </c>
      <c r="T236" s="44" t="s">
        <v>5489</v>
      </c>
      <c r="U236" s="44" t="s">
        <v>5715</v>
      </c>
      <c r="V236" s="44" t="s">
        <v>1824</v>
      </c>
      <c r="W236" s="44" t="s">
        <v>5959</v>
      </c>
      <c r="X236" s="44" t="s">
        <v>2090</v>
      </c>
      <c r="Y236" s="44" t="s">
        <v>6514</v>
      </c>
      <c r="Z236" s="44" t="s">
        <v>6812</v>
      </c>
      <c r="AA236" s="44" t="s">
        <v>7057</v>
      </c>
      <c r="AB236" s="53" t="s">
        <v>7336</v>
      </c>
      <c r="AC236" s="44" t="s">
        <v>7632</v>
      </c>
      <c r="AD236" s="44" t="s">
        <v>7889</v>
      </c>
      <c r="AE236" s="44" t="s">
        <v>8233</v>
      </c>
    </row>
    <row r="237" spans="1:31" x14ac:dyDescent="0.45">
      <c r="A237" s="39" t="s">
        <v>660</v>
      </c>
      <c r="B237" s="44" t="s">
        <v>937</v>
      </c>
      <c r="C237" s="7" t="s">
        <v>1226</v>
      </c>
      <c r="D237" s="44" t="s">
        <v>1533</v>
      </c>
      <c r="E237" s="7" t="s">
        <v>1825</v>
      </c>
      <c r="F237" s="44" t="s">
        <v>9415</v>
      </c>
      <c r="G237" s="44" t="s">
        <v>2091</v>
      </c>
      <c r="H237" s="44" t="s">
        <v>2375</v>
      </c>
      <c r="I237" s="44" t="s">
        <v>2530</v>
      </c>
      <c r="J237" s="44" t="s">
        <v>2761</v>
      </c>
      <c r="K237" s="44" t="s">
        <v>3059</v>
      </c>
      <c r="L237" s="44" t="s">
        <v>3341</v>
      </c>
      <c r="M237" s="44" t="s">
        <v>3604</v>
      </c>
      <c r="N237" s="44" t="s">
        <v>3874</v>
      </c>
      <c r="O237" s="44" t="s">
        <v>4148</v>
      </c>
      <c r="P237" s="44" t="s">
        <v>4466</v>
      </c>
      <c r="Q237" s="44" t="s">
        <v>4728</v>
      </c>
      <c r="R237" s="44" t="s">
        <v>4972</v>
      </c>
      <c r="S237" s="44" t="s">
        <v>5206</v>
      </c>
      <c r="T237" s="44" t="s">
        <v>5490</v>
      </c>
      <c r="U237" s="44" t="s">
        <v>5716</v>
      </c>
      <c r="V237" s="44" t="s">
        <v>1825</v>
      </c>
      <c r="W237" s="44" t="s">
        <v>5960</v>
      </c>
      <c r="X237" s="44" t="s">
        <v>6227</v>
      </c>
      <c r="Y237" s="44" t="s">
        <v>6515</v>
      </c>
      <c r="Z237" s="44" t="s">
        <v>6813</v>
      </c>
      <c r="AA237" s="44" t="s">
        <v>7058</v>
      </c>
      <c r="AB237" s="53" t="s">
        <v>7337</v>
      </c>
      <c r="AC237" s="44" t="s">
        <v>7633</v>
      </c>
      <c r="AD237" s="44" t="s">
        <v>7890</v>
      </c>
      <c r="AE237" s="44" t="s">
        <v>8234</v>
      </c>
    </row>
    <row r="238" spans="1:31" x14ac:dyDescent="0.45">
      <c r="A238" s="39" t="s">
        <v>661</v>
      </c>
      <c r="B238" s="7" t="s">
        <v>938</v>
      </c>
      <c r="C238" s="7" t="s">
        <v>1227</v>
      </c>
      <c r="D238" s="7" t="s">
        <v>1534</v>
      </c>
      <c r="E238" s="7" t="s">
        <v>1826</v>
      </c>
      <c r="F238" s="44" t="s">
        <v>9416</v>
      </c>
      <c r="G238" s="44" t="s">
        <v>2092</v>
      </c>
      <c r="H238" s="44" t="s">
        <v>2376</v>
      </c>
      <c r="I238" s="44" t="s">
        <v>2531</v>
      </c>
      <c r="J238" s="44" t="s">
        <v>2762</v>
      </c>
      <c r="K238" s="44" t="s">
        <v>3060</v>
      </c>
      <c r="L238" s="44" t="s">
        <v>3342</v>
      </c>
      <c r="M238" s="44" t="s">
        <v>3605</v>
      </c>
      <c r="N238" s="44" t="s">
        <v>1826</v>
      </c>
      <c r="O238" s="44" t="s">
        <v>4149</v>
      </c>
      <c r="P238" s="44" t="s">
        <v>4467</v>
      </c>
      <c r="Q238" s="44" t="s">
        <v>4729</v>
      </c>
      <c r="R238" s="44" t="s">
        <v>4973</v>
      </c>
      <c r="S238" s="44" t="s">
        <v>5207</v>
      </c>
      <c r="T238" s="44" t="s">
        <v>5491</v>
      </c>
      <c r="U238" s="44" t="s">
        <v>5717</v>
      </c>
      <c r="V238" s="44" t="s">
        <v>1826</v>
      </c>
      <c r="W238" s="44" t="s">
        <v>5961</v>
      </c>
      <c r="X238" s="44" t="s">
        <v>2145</v>
      </c>
      <c r="Y238" s="44" t="s">
        <v>6516</v>
      </c>
      <c r="Z238" s="44" t="s">
        <v>6814</v>
      </c>
      <c r="AA238" s="44" t="s">
        <v>7059</v>
      </c>
      <c r="AB238" s="53" t="s">
        <v>7338</v>
      </c>
      <c r="AC238" s="44" t="s">
        <v>7634</v>
      </c>
      <c r="AD238" s="44" t="s">
        <v>7891</v>
      </c>
      <c r="AE238" s="44" t="s">
        <v>8235</v>
      </c>
    </row>
    <row r="239" spans="1:31" ht="28.5" x14ac:dyDescent="0.45">
      <c r="A239" s="39" t="s">
        <v>662</v>
      </c>
      <c r="B239" s="7" t="s">
        <v>939</v>
      </c>
      <c r="C239" s="44" t="s">
        <v>1228</v>
      </c>
      <c r="D239" s="7" t="s">
        <v>1535</v>
      </c>
      <c r="E239" s="14" t="s">
        <v>1827</v>
      </c>
      <c r="F239" s="44" t="s">
        <v>9367</v>
      </c>
      <c r="G239" s="44" t="s">
        <v>2093</v>
      </c>
      <c r="H239" s="44" t="s">
        <v>2377</v>
      </c>
      <c r="I239" s="44" t="s">
        <v>8906</v>
      </c>
      <c r="J239" s="44" t="s">
        <v>2763</v>
      </c>
      <c r="K239" s="44" t="s">
        <v>3061</v>
      </c>
      <c r="L239" s="44" t="s">
        <v>3343</v>
      </c>
      <c r="M239" s="44" t="s">
        <v>3606</v>
      </c>
      <c r="N239" s="44" t="s">
        <v>3875</v>
      </c>
      <c r="O239" s="44" t="s">
        <v>4150</v>
      </c>
      <c r="P239" s="44" t="s">
        <v>4468</v>
      </c>
      <c r="Q239" s="44" t="s">
        <v>4730</v>
      </c>
      <c r="R239" s="44" t="s">
        <v>4974</v>
      </c>
      <c r="S239" s="44" t="s">
        <v>5208</v>
      </c>
      <c r="T239" s="44" t="s">
        <v>5492</v>
      </c>
      <c r="U239" s="44" t="s">
        <v>8409</v>
      </c>
      <c r="V239" s="44" t="s">
        <v>1827</v>
      </c>
      <c r="W239" s="44" t="s">
        <v>5962</v>
      </c>
      <c r="X239" s="44" t="s">
        <v>6228</v>
      </c>
      <c r="Y239" s="44" t="s">
        <v>6517</v>
      </c>
      <c r="Z239" s="44" t="s">
        <v>6815</v>
      </c>
      <c r="AA239" s="44" t="s">
        <v>7060</v>
      </c>
      <c r="AB239" s="53" t="s">
        <v>7339</v>
      </c>
      <c r="AC239" s="44" t="s">
        <v>7635</v>
      </c>
      <c r="AD239" s="44" t="s">
        <v>7892</v>
      </c>
      <c r="AE239" s="44" t="s">
        <v>8236</v>
      </c>
    </row>
    <row r="240" spans="1:31" ht="42.75" x14ac:dyDescent="0.45">
      <c r="A240" s="39" t="s">
        <v>663</v>
      </c>
      <c r="B240" s="7" t="s">
        <v>940</v>
      </c>
      <c r="C240" s="7" t="s">
        <v>1229</v>
      </c>
      <c r="D240" s="44" t="s">
        <v>1536</v>
      </c>
      <c r="E240" s="7" t="s">
        <v>1828</v>
      </c>
      <c r="F240" s="44" t="s">
        <v>9368</v>
      </c>
      <c r="G240" s="44" t="s">
        <v>2094</v>
      </c>
      <c r="H240" s="44" t="s">
        <v>2378</v>
      </c>
      <c r="I240" s="44" t="s">
        <v>2532</v>
      </c>
      <c r="J240" s="44" t="s">
        <v>2764</v>
      </c>
      <c r="K240" s="44" t="s">
        <v>3062</v>
      </c>
      <c r="L240" s="44" t="s">
        <v>3344</v>
      </c>
      <c r="M240" s="44" t="s">
        <v>3607</v>
      </c>
      <c r="N240" s="44" t="s">
        <v>3876</v>
      </c>
      <c r="O240" s="44" t="s">
        <v>4151</v>
      </c>
      <c r="P240" s="44" t="s">
        <v>4469</v>
      </c>
      <c r="Q240" s="44" t="s">
        <v>4731</v>
      </c>
      <c r="R240" s="44" t="s">
        <v>9123</v>
      </c>
      <c r="S240" s="44" t="s">
        <v>5209</v>
      </c>
      <c r="T240" s="44" t="s">
        <v>5493</v>
      </c>
      <c r="U240" s="44" t="s">
        <v>5718</v>
      </c>
      <c r="V240" s="44" t="s">
        <v>1828</v>
      </c>
      <c r="W240" s="44" t="s">
        <v>5963</v>
      </c>
      <c r="X240" s="44" t="s">
        <v>6229</v>
      </c>
      <c r="Y240" s="44" t="s">
        <v>6518</v>
      </c>
      <c r="Z240" s="44" t="s">
        <v>6816</v>
      </c>
      <c r="AA240" s="44" t="s">
        <v>7061</v>
      </c>
      <c r="AB240" s="53" t="s">
        <v>7340</v>
      </c>
      <c r="AC240" s="44" t="s">
        <v>7636</v>
      </c>
      <c r="AD240" s="44" t="s">
        <v>7893</v>
      </c>
      <c r="AE240" s="44" t="s">
        <v>8237</v>
      </c>
    </row>
    <row r="241" spans="1:31" ht="57" x14ac:dyDescent="0.45">
      <c r="A241" s="39" t="s">
        <v>664</v>
      </c>
      <c r="B241" s="7" t="s">
        <v>941</v>
      </c>
      <c r="C241" s="7" t="s">
        <v>1230</v>
      </c>
      <c r="D241" s="7" t="s">
        <v>1537</v>
      </c>
      <c r="E241" s="7" t="s">
        <v>1829</v>
      </c>
      <c r="F241" s="44" t="s">
        <v>9369</v>
      </c>
      <c r="G241" s="44" t="s">
        <v>2095</v>
      </c>
      <c r="H241" s="44" t="s">
        <v>2379</v>
      </c>
      <c r="I241" s="44" t="s">
        <v>8907</v>
      </c>
      <c r="J241" s="44" t="s">
        <v>2765</v>
      </c>
      <c r="K241" s="44" t="s">
        <v>3063</v>
      </c>
      <c r="L241" s="44" t="s">
        <v>3345</v>
      </c>
      <c r="M241" s="44" t="s">
        <v>3608</v>
      </c>
      <c r="N241" s="44" t="s">
        <v>3877</v>
      </c>
      <c r="O241" s="44" t="s">
        <v>4152</v>
      </c>
      <c r="P241" s="44" t="s">
        <v>4470</v>
      </c>
      <c r="Q241" s="44" t="s">
        <v>4732</v>
      </c>
      <c r="R241" s="44" t="s">
        <v>4975</v>
      </c>
      <c r="S241" s="44" t="s">
        <v>5210</v>
      </c>
      <c r="T241" s="44" t="s">
        <v>5494</v>
      </c>
      <c r="U241" s="44" t="s">
        <v>5719</v>
      </c>
      <c r="V241" s="44" t="s">
        <v>1829</v>
      </c>
      <c r="W241" s="44" t="s">
        <v>5964</v>
      </c>
      <c r="X241" s="44" t="s">
        <v>6230</v>
      </c>
      <c r="Y241" s="44" t="s">
        <v>6519</v>
      </c>
      <c r="Z241" s="44" t="s">
        <v>6817</v>
      </c>
      <c r="AA241" s="44" t="s">
        <v>7062</v>
      </c>
      <c r="AB241" s="53" t="s">
        <v>7341</v>
      </c>
      <c r="AC241" s="44" t="s">
        <v>7637</v>
      </c>
      <c r="AD241" s="44" t="s">
        <v>7894</v>
      </c>
      <c r="AE241" s="44" t="s">
        <v>8238</v>
      </c>
    </row>
    <row r="242" spans="1:31" ht="85.5" x14ac:dyDescent="0.45">
      <c r="A242" s="39" t="s">
        <v>665</v>
      </c>
      <c r="B242" s="7" t="s">
        <v>1022</v>
      </c>
      <c r="C242" s="7" t="s">
        <v>1231</v>
      </c>
      <c r="D242" s="7" t="s">
        <v>1538</v>
      </c>
      <c r="E242" s="7" t="s">
        <v>1830</v>
      </c>
      <c r="F242" s="44" t="s">
        <v>9370</v>
      </c>
      <c r="G242" s="44" t="s">
        <v>2096</v>
      </c>
      <c r="H242" s="44" t="s">
        <v>2380</v>
      </c>
      <c r="I242" s="44" t="s">
        <v>8908</v>
      </c>
      <c r="J242" s="44" t="s">
        <v>2766</v>
      </c>
      <c r="K242" s="44" t="s">
        <v>3064</v>
      </c>
      <c r="L242" s="44" t="s">
        <v>3346</v>
      </c>
      <c r="M242" s="44" t="s">
        <v>3609</v>
      </c>
      <c r="N242" s="44" t="s">
        <v>3878</v>
      </c>
      <c r="O242" s="44" t="s">
        <v>4153</v>
      </c>
      <c r="P242" s="44" t="s">
        <v>4471</v>
      </c>
      <c r="Q242" s="44" t="s">
        <v>9168</v>
      </c>
      <c r="R242" s="44" t="s">
        <v>9124</v>
      </c>
      <c r="S242" s="44" t="s">
        <v>5211</v>
      </c>
      <c r="T242" s="44" t="s">
        <v>5495</v>
      </c>
      <c r="U242" s="44" t="s">
        <v>8410</v>
      </c>
      <c r="V242" s="44" t="s">
        <v>1830</v>
      </c>
      <c r="W242" s="44" t="s">
        <v>5965</v>
      </c>
      <c r="X242" s="44" t="s">
        <v>6231</v>
      </c>
      <c r="Y242" s="44" t="s">
        <v>6520</v>
      </c>
      <c r="Z242" s="44" t="s">
        <v>6818</v>
      </c>
      <c r="AA242" s="44" t="s">
        <v>7063</v>
      </c>
      <c r="AB242" s="53" t="s">
        <v>7342</v>
      </c>
      <c r="AC242" s="44" t="s">
        <v>7638</v>
      </c>
      <c r="AD242" s="44" t="s">
        <v>7895</v>
      </c>
      <c r="AE242" s="44" t="s">
        <v>8239</v>
      </c>
    </row>
    <row r="243" spans="1:31" x14ac:dyDescent="0.45">
      <c r="A243" s="39" t="s">
        <v>666</v>
      </c>
      <c r="B243" s="7" t="s">
        <v>942</v>
      </c>
      <c r="C243" s="7" t="s">
        <v>1232</v>
      </c>
      <c r="D243" s="44" t="s">
        <v>1539</v>
      </c>
      <c r="E243" s="7" t="s">
        <v>1831</v>
      </c>
      <c r="F243" s="44" t="s">
        <v>9371</v>
      </c>
      <c r="G243" s="44" t="s">
        <v>2097</v>
      </c>
      <c r="H243" s="44" t="s">
        <v>2381</v>
      </c>
      <c r="I243" s="44" t="s">
        <v>8909</v>
      </c>
      <c r="J243" s="44" t="s">
        <v>2767</v>
      </c>
      <c r="K243" s="44" t="s">
        <v>3065</v>
      </c>
      <c r="L243" s="44" t="s">
        <v>3347</v>
      </c>
      <c r="M243" s="44" t="s">
        <v>3610</v>
      </c>
      <c r="N243" s="44" t="s">
        <v>3879</v>
      </c>
      <c r="O243" s="44" t="s">
        <v>4154</v>
      </c>
      <c r="P243" s="44" t="s">
        <v>4472</v>
      </c>
      <c r="Q243" s="44" t="s">
        <v>9169</v>
      </c>
      <c r="R243" s="44" t="s">
        <v>4976</v>
      </c>
      <c r="S243" s="44" t="s">
        <v>5212</v>
      </c>
      <c r="T243" s="44" t="s">
        <v>5496</v>
      </c>
      <c r="U243" s="44" t="s">
        <v>5720</v>
      </c>
      <c r="V243" s="44" t="s">
        <v>1831</v>
      </c>
      <c r="W243" s="44" t="s">
        <v>5966</v>
      </c>
      <c r="X243" s="44" t="s">
        <v>6232</v>
      </c>
      <c r="Y243" s="44" t="s">
        <v>6521</v>
      </c>
      <c r="Z243" s="44" t="s">
        <v>6819</v>
      </c>
      <c r="AA243" s="44" t="s">
        <v>7064</v>
      </c>
      <c r="AB243" s="53" t="s">
        <v>7343</v>
      </c>
      <c r="AC243" s="44" t="s">
        <v>7639</v>
      </c>
      <c r="AD243" s="44" t="s">
        <v>7896</v>
      </c>
      <c r="AE243" s="44" t="s">
        <v>8240</v>
      </c>
    </row>
    <row r="244" spans="1:31" x14ac:dyDescent="0.45">
      <c r="A244" s="39" t="s">
        <v>667</v>
      </c>
      <c r="B244" s="44" t="s">
        <v>943</v>
      </c>
      <c r="C244" s="7" t="s">
        <v>1233</v>
      </c>
      <c r="D244" s="7" t="s">
        <v>1540</v>
      </c>
      <c r="E244" s="7" t="s">
        <v>1832</v>
      </c>
      <c r="F244" s="44" t="s">
        <v>9372</v>
      </c>
      <c r="G244" s="44" t="s">
        <v>2098</v>
      </c>
      <c r="H244" s="44" t="s">
        <v>2382</v>
      </c>
      <c r="I244" s="44" t="s">
        <v>2533</v>
      </c>
      <c r="J244" s="44" t="s">
        <v>2768</v>
      </c>
      <c r="K244" s="44" t="s">
        <v>3066</v>
      </c>
      <c r="L244" s="44" t="s">
        <v>3348</v>
      </c>
      <c r="M244" s="44" t="s">
        <v>3611</v>
      </c>
      <c r="N244" s="44" t="s">
        <v>3880</v>
      </c>
      <c r="O244" s="44" t="s">
        <v>4155</v>
      </c>
      <c r="P244" s="44" t="s">
        <v>4473</v>
      </c>
      <c r="Q244" s="44" t="s">
        <v>4733</v>
      </c>
      <c r="R244" s="44" t="s">
        <v>9125</v>
      </c>
      <c r="S244" s="44" t="s">
        <v>5213</v>
      </c>
      <c r="T244" s="44" t="s">
        <v>5497</v>
      </c>
      <c r="U244" s="44" t="s">
        <v>5721</v>
      </c>
      <c r="V244" s="44" t="s">
        <v>1832</v>
      </c>
      <c r="W244" s="44" t="s">
        <v>5967</v>
      </c>
      <c r="X244" s="44" t="s">
        <v>6233</v>
      </c>
      <c r="Y244" s="44" t="s">
        <v>6522</v>
      </c>
      <c r="Z244" s="44" t="s">
        <v>6820</v>
      </c>
      <c r="AA244" s="44" t="s">
        <v>7065</v>
      </c>
      <c r="AB244" s="53" t="s">
        <v>7344</v>
      </c>
      <c r="AC244" s="44" t="s">
        <v>7640</v>
      </c>
      <c r="AD244" s="44" t="s">
        <v>7897</v>
      </c>
      <c r="AE244" s="44" t="s">
        <v>8241</v>
      </c>
    </row>
    <row r="245" spans="1:31" ht="99.75" x14ac:dyDescent="0.45">
      <c r="A245" s="39" t="s">
        <v>668</v>
      </c>
      <c r="B245" s="7" t="s">
        <v>1048</v>
      </c>
      <c r="C245" s="7" t="s">
        <v>8663</v>
      </c>
      <c r="D245" s="7" t="s">
        <v>8627</v>
      </c>
      <c r="E245" s="7" t="s">
        <v>1833</v>
      </c>
      <c r="F245" s="44" t="s">
        <v>9373</v>
      </c>
      <c r="G245" s="44" t="s">
        <v>2099</v>
      </c>
      <c r="H245" s="44" t="s">
        <v>2383</v>
      </c>
      <c r="I245" s="44" t="s">
        <v>8910</v>
      </c>
      <c r="J245" s="44" t="s">
        <v>2769</v>
      </c>
      <c r="K245" s="44" t="s">
        <v>3067</v>
      </c>
      <c r="L245" s="44" t="s">
        <v>3349</v>
      </c>
      <c r="M245" s="44" t="s">
        <v>3612</v>
      </c>
      <c r="N245" s="44" t="s">
        <v>3881</v>
      </c>
      <c r="O245" s="44" t="s">
        <v>4156</v>
      </c>
      <c r="P245" s="44" t="s">
        <v>4474</v>
      </c>
      <c r="Q245" s="44" t="s">
        <v>9170</v>
      </c>
      <c r="R245" s="44" t="s">
        <v>4977</v>
      </c>
      <c r="S245" s="44" t="s">
        <v>5214</v>
      </c>
      <c r="T245" s="44" t="s">
        <v>5498</v>
      </c>
      <c r="U245" s="44" t="s">
        <v>8411</v>
      </c>
      <c r="V245" s="44" t="s">
        <v>1833</v>
      </c>
      <c r="W245" s="44" t="s">
        <v>5968</v>
      </c>
      <c r="X245" s="44" t="s">
        <v>6234</v>
      </c>
      <c r="Y245" s="44" t="s">
        <v>6523</v>
      </c>
      <c r="Z245" s="44" t="s">
        <v>6821</v>
      </c>
      <c r="AA245" s="44" t="s">
        <v>7066</v>
      </c>
      <c r="AB245" s="53" t="s">
        <v>7345</v>
      </c>
      <c r="AC245" s="44" t="s">
        <v>7641</v>
      </c>
      <c r="AD245" s="44" t="s">
        <v>8706</v>
      </c>
      <c r="AE245" s="44" t="s">
        <v>8242</v>
      </c>
    </row>
    <row r="246" spans="1:31" x14ac:dyDescent="0.45">
      <c r="A246" s="39" t="s">
        <v>669</v>
      </c>
      <c r="B246" s="7" t="s">
        <v>944</v>
      </c>
      <c r="C246" s="7" t="s">
        <v>1234</v>
      </c>
      <c r="D246" s="44" t="s">
        <v>1541</v>
      </c>
      <c r="E246" s="7" t="s">
        <v>1834</v>
      </c>
      <c r="F246" s="44" t="s">
        <v>9374</v>
      </c>
      <c r="G246" s="44" t="s">
        <v>2100</v>
      </c>
      <c r="H246" s="44" t="s">
        <v>2384</v>
      </c>
      <c r="I246" s="44" t="s">
        <v>2534</v>
      </c>
      <c r="J246" s="44" t="s">
        <v>2770</v>
      </c>
      <c r="K246" s="44" t="s">
        <v>3068</v>
      </c>
      <c r="L246" s="44" t="s">
        <v>3350</v>
      </c>
      <c r="M246" s="44" t="s">
        <v>3613</v>
      </c>
      <c r="N246" s="44" t="s">
        <v>3882</v>
      </c>
      <c r="O246" s="44" t="s">
        <v>4157</v>
      </c>
      <c r="P246" s="44" t="s">
        <v>4475</v>
      </c>
      <c r="Q246" s="44" t="s">
        <v>4734</v>
      </c>
      <c r="R246" s="44" t="s">
        <v>4978</v>
      </c>
      <c r="S246" s="44" t="s">
        <v>5215</v>
      </c>
      <c r="T246" s="44" t="s">
        <v>5499</v>
      </c>
      <c r="U246" s="44" t="s">
        <v>5722</v>
      </c>
      <c r="V246" s="44" t="s">
        <v>1834</v>
      </c>
      <c r="W246" s="44" t="s">
        <v>5969</v>
      </c>
      <c r="X246" s="44" t="s">
        <v>6235</v>
      </c>
      <c r="Y246" s="44" t="s">
        <v>6524</v>
      </c>
      <c r="Z246" s="44" t="s">
        <v>6822</v>
      </c>
      <c r="AA246" s="44" t="s">
        <v>7067</v>
      </c>
      <c r="AB246" s="53" t="s">
        <v>7346</v>
      </c>
      <c r="AC246" s="44" t="s">
        <v>7642</v>
      </c>
      <c r="AD246" s="44" t="s">
        <v>7898</v>
      </c>
      <c r="AE246" s="44" t="s">
        <v>8243</v>
      </c>
    </row>
    <row r="247" spans="1:31" x14ac:dyDescent="0.45">
      <c r="A247" s="39" t="s">
        <v>670</v>
      </c>
      <c r="B247" s="7" t="s">
        <v>1031</v>
      </c>
      <c r="C247" s="7" t="s">
        <v>1235</v>
      </c>
      <c r="D247" s="7" t="s">
        <v>1542</v>
      </c>
      <c r="E247" s="7" t="s">
        <v>1835</v>
      </c>
      <c r="F247" s="44" t="s">
        <v>9375</v>
      </c>
      <c r="G247" s="44" t="s">
        <v>2101</v>
      </c>
      <c r="H247" s="44" t="s">
        <v>2385</v>
      </c>
      <c r="I247" s="44" t="s">
        <v>8798</v>
      </c>
      <c r="J247" s="44" t="s">
        <v>2771</v>
      </c>
      <c r="K247" s="44" t="s">
        <v>3069</v>
      </c>
      <c r="L247" s="44" t="s">
        <v>3351</v>
      </c>
      <c r="M247" s="44" t="s">
        <v>3614</v>
      </c>
      <c r="N247" s="44" t="s">
        <v>3883</v>
      </c>
      <c r="O247" s="44" t="s">
        <v>4158</v>
      </c>
      <c r="P247" s="44" t="s">
        <v>4476</v>
      </c>
      <c r="Q247" s="44" t="s">
        <v>4735</v>
      </c>
      <c r="R247" s="44" t="s">
        <v>9126</v>
      </c>
      <c r="S247" s="44" t="s">
        <v>5216</v>
      </c>
      <c r="T247" s="44" t="s">
        <v>5500</v>
      </c>
      <c r="U247" s="44" t="s">
        <v>8412</v>
      </c>
      <c r="V247" s="44" t="s">
        <v>1835</v>
      </c>
      <c r="W247" s="44" t="s">
        <v>5970</v>
      </c>
      <c r="X247" s="44" t="s">
        <v>6236</v>
      </c>
      <c r="Y247" s="44" t="s">
        <v>6525</v>
      </c>
      <c r="Z247" s="44" t="s">
        <v>6823</v>
      </c>
      <c r="AA247" s="44" t="s">
        <v>7068</v>
      </c>
      <c r="AB247" s="53" t="s">
        <v>7347</v>
      </c>
      <c r="AC247" s="44" t="s">
        <v>7643</v>
      </c>
      <c r="AD247" s="44" t="s">
        <v>7899</v>
      </c>
      <c r="AE247" s="44" t="s">
        <v>8244</v>
      </c>
    </row>
    <row r="248" spans="1:31" ht="28.5" x14ac:dyDescent="0.45">
      <c r="A248" s="39" t="s">
        <v>671</v>
      </c>
      <c r="B248" s="7" t="s">
        <v>1032</v>
      </c>
      <c r="C248" s="7" t="s">
        <v>1313</v>
      </c>
      <c r="D248" s="7" t="s">
        <v>1543</v>
      </c>
      <c r="E248" s="4" t="s">
        <v>1836</v>
      </c>
      <c r="F248" s="44" t="s">
        <v>9376</v>
      </c>
      <c r="G248" s="44" t="s">
        <v>2102</v>
      </c>
      <c r="H248" s="44" t="s">
        <v>2386</v>
      </c>
      <c r="I248" s="44" t="s">
        <v>8911</v>
      </c>
      <c r="J248" s="44" t="s">
        <v>2772</v>
      </c>
      <c r="K248" s="44" t="s">
        <v>2863</v>
      </c>
      <c r="L248" s="44" t="s">
        <v>3352</v>
      </c>
      <c r="M248" s="44" t="s">
        <v>3615</v>
      </c>
      <c r="N248" s="44" t="s">
        <v>3884</v>
      </c>
      <c r="O248" s="44" t="s">
        <v>4159</v>
      </c>
      <c r="P248" s="44" t="s">
        <v>4477</v>
      </c>
      <c r="Q248" s="44" t="s">
        <v>4736</v>
      </c>
      <c r="R248" s="44" t="s">
        <v>4979</v>
      </c>
      <c r="S248" s="44" t="s">
        <v>5217</v>
      </c>
      <c r="T248" s="44" t="s">
        <v>5501</v>
      </c>
      <c r="U248" s="44" t="s">
        <v>5723</v>
      </c>
      <c r="V248" s="44" t="s">
        <v>1836</v>
      </c>
      <c r="W248" s="44" t="s">
        <v>5971</v>
      </c>
      <c r="X248" s="44" t="s">
        <v>6237</v>
      </c>
      <c r="Y248" s="44" t="s">
        <v>6526</v>
      </c>
      <c r="Z248" s="44" t="s">
        <v>6824</v>
      </c>
      <c r="AA248" s="44" t="s">
        <v>7069</v>
      </c>
      <c r="AB248" s="53" t="s">
        <v>7348</v>
      </c>
      <c r="AC248" s="44" t="s">
        <v>7644</v>
      </c>
      <c r="AD248" s="44" t="s">
        <v>7900</v>
      </c>
      <c r="AE248" s="44" t="s">
        <v>8568</v>
      </c>
    </row>
    <row r="249" spans="1:31" ht="85.5" x14ac:dyDescent="0.45">
      <c r="A249" s="39" t="s">
        <v>672</v>
      </c>
      <c r="B249" s="7" t="s">
        <v>1040</v>
      </c>
      <c r="C249" s="7" t="s">
        <v>8664</v>
      </c>
      <c r="D249" s="44" t="s">
        <v>1544</v>
      </c>
      <c r="E249" s="7" t="s">
        <v>1837</v>
      </c>
      <c r="F249" s="44" t="s">
        <v>9468</v>
      </c>
      <c r="G249" s="44" t="s">
        <v>2103</v>
      </c>
      <c r="H249" s="44" t="s">
        <v>2387</v>
      </c>
      <c r="I249" s="44" t="s">
        <v>9012</v>
      </c>
      <c r="J249" s="44" t="s">
        <v>2773</v>
      </c>
      <c r="K249" s="44" t="s">
        <v>3070</v>
      </c>
      <c r="L249" s="44" t="s">
        <v>3353</v>
      </c>
      <c r="M249" s="44" t="s">
        <v>9492</v>
      </c>
      <c r="N249" s="44" t="s">
        <v>9073</v>
      </c>
      <c r="O249" s="44" t="s">
        <v>4220</v>
      </c>
      <c r="P249" s="44" t="s">
        <v>9473</v>
      </c>
      <c r="Q249" s="44" t="s">
        <v>9448</v>
      </c>
      <c r="R249" s="44" t="s">
        <v>9152</v>
      </c>
      <c r="S249" s="44" t="s">
        <v>8005</v>
      </c>
      <c r="T249" s="44" t="s">
        <v>5502</v>
      </c>
      <c r="U249" s="44" t="s">
        <v>8413</v>
      </c>
      <c r="V249" s="44" t="s">
        <v>1837</v>
      </c>
      <c r="W249" s="44" t="s">
        <v>9497</v>
      </c>
      <c r="X249" s="44" t="s">
        <v>6238</v>
      </c>
      <c r="Y249" s="44" t="s">
        <v>7981</v>
      </c>
      <c r="Z249" s="44" t="s">
        <v>6825</v>
      </c>
      <c r="AA249" s="44" t="s">
        <v>8532</v>
      </c>
      <c r="AB249" s="53" t="s">
        <v>7349</v>
      </c>
      <c r="AC249" s="44" t="s">
        <v>7645</v>
      </c>
      <c r="AD249" s="44" t="s">
        <v>7901</v>
      </c>
      <c r="AE249" s="44" t="s">
        <v>8245</v>
      </c>
    </row>
    <row r="250" spans="1:31" ht="71.25" x14ac:dyDescent="0.45">
      <c r="A250" s="39" t="s">
        <v>673</v>
      </c>
      <c r="B250" s="7" t="s">
        <v>945</v>
      </c>
      <c r="C250" s="44" t="s">
        <v>1236</v>
      </c>
      <c r="D250" s="7" t="s">
        <v>1545</v>
      </c>
      <c r="E250" s="14" t="s">
        <v>9093</v>
      </c>
      <c r="F250" s="44" t="s">
        <v>9460</v>
      </c>
      <c r="G250" s="44" t="s">
        <v>2104</v>
      </c>
      <c r="H250" s="44" t="s">
        <v>2388</v>
      </c>
      <c r="I250" s="44" t="s">
        <v>8912</v>
      </c>
      <c r="J250" s="44" t="s">
        <v>2774</v>
      </c>
      <c r="K250" s="44" t="s">
        <v>3071</v>
      </c>
      <c r="L250" s="44" t="s">
        <v>3354</v>
      </c>
      <c r="M250" s="44" t="s">
        <v>9485</v>
      </c>
      <c r="N250" s="44" t="s">
        <v>9074</v>
      </c>
      <c r="O250" s="44" t="s">
        <v>4160</v>
      </c>
      <c r="P250" s="44" t="s">
        <v>9474</v>
      </c>
      <c r="Q250" s="44" t="s">
        <v>9171</v>
      </c>
      <c r="R250" s="44" t="s">
        <v>4980</v>
      </c>
      <c r="S250" s="44" t="s">
        <v>5218</v>
      </c>
      <c r="T250" s="44" t="s">
        <v>5503</v>
      </c>
      <c r="U250" s="44" t="s">
        <v>8414</v>
      </c>
      <c r="V250" s="44" t="s">
        <v>9093</v>
      </c>
      <c r="W250" s="44" t="s">
        <v>9498</v>
      </c>
      <c r="X250" s="44" t="s">
        <v>6239</v>
      </c>
      <c r="Y250" s="44" t="s">
        <v>6527</v>
      </c>
      <c r="Z250" s="44" t="s">
        <v>6826</v>
      </c>
      <c r="AA250" s="44" t="s">
        <v>8541</v>
      </c>
      <c r="AB250" s="53" t="s">
        <v>7350</v>
      </c>
      <c r="AC250" s="44" t="s">
        <v>7646</v>
      </c>
      <c r="AD250" s="44" t="s">
        <v>7902</v>
      </c>
      <c r="AE250" s="44" t="s">
        <v>8246</v>
      </c>
    </row>
    <row r="251" spans="1:31" ht="71.25" x14ac:dyDescent="0.45">
      <c r="A251" s="39" t="s">
        <v>674</v>
      </c>
      <c r="B251" s="7" t="s">
        <v>952</v>
      </c>
      <c r="C251" s="7" t="s">
        <v>1237</v>
      </c>
      <c r="D251" s="7" t="s">
        <v>1546</v>
      </c>
      <c r="E251" s="7" t="s">
        <v>9094</v>
      </c>
      <c r="F251" s="44" t="s">
        <v>9461</v>
      </c>
      <c r="G251" s="44" t="s">
        <v>2105</v>
      </c>
      <c r="H251" s="44" t="s">
        <v>2389</v>
      </c>
      <c r="I251" s="44" t="s">
        <v>8913</v>
      </c>
      <c r="J251" s="44" t="s">
        <v>2775</v>
      </c>
      <c r="K251" s="44" t="s">
        <v>3072</v>
      </c>
      <c r="L251" s="44" t="s">
        <v>3355</v>
      </c>
      <c r="M251" s="44" t="s">
        <v>9486</v>
      </c>
      <c r="N251" s="44" t="s">
        <v>9075</v>
      </c>
      <c r="O251" s="44" t="s">
        <v>4161</v>
      </c>
      <c r="P251" s="44" t="s">
        <v>9475</v>
      </c>
      <c r="Q251" s="44" t="s">
        <v>9172</v>
      </c>
      <c r="R251" s="44" t="s">
        <v>4981</v>
      </c>
      <c r="S251" s="44" t="s">
        <v>5219</v>
      </c>
      <c r="T251" s="44" t="s">
        <v>5504</v>
      </c>
      <c r="U251" s="44" t="s">
        <v>8415</v>
      </c>
      <c r="V251" s="44" t="s">
        <v>9094</v>
      </c>
      <c r="W251" s="44" t="s">
        <v>9499</v>
      </c>
      <c r="X251" s="44" t="s">
        <v>6240</v>
      </c>
      <c r="Y251" s="44" t="s">
        <v>6528</v>
      </c>
      <c r="Z251" s="44" t="s">
        <v>6827</v>
      </c>
      <c r="AA251" s="44" t="s">
        <v>8542</v>
      </c>
      <c r="AB251" s="53" t="s">
        <v>7351</v>
      </c>
      <c r="AC251" s="44" t="s">
        <v>7647</v>
      </c>
      <c r="AD251" s="44" t="s">
        <v>7903</v>
      </c>
      <c r="AE251" s="44" t="s">
        <v>8247</v>
      </c>
    </row>
    <row r="252" spans="1:31" ht="114" x14ac:dyDescent="0.45">
      <c r="A252" s="39" t="s">
        <v>675</v>
      </c>
      <c r="B252" s="7" t="s">
        <v>1049</v>
      </c>
      <c r="C252" s="44" t="s">
        <v>1238</v>
      </c>
      <c r="D252" s="7" t="s">
        <v>1547</v>
      </c>
      <c r="E252" s="14" t="s">
        <v>1838</v>
      </c>
      <c r="F252" s="44" t="s">
        <v>9462</v>
      </c>
      <c r="G252" s="44" t="s">
        <v>2106</v>
      </c>
      <c r="H252" s="44" t="s">
        <v>2390</v>
      </c>
      <c r="I252" s="44" t="s">
        <v>9013</v>
      </c>
      <c r="J252" s="44" t="s">
        <v>2776</v>
      </c>
      <c r="K252" s="44" t="s">
        <v>3073</v>
      </c>
      <c r="L252" s="44" t="s">
        <v>3356</v>
      </c>
      <c r="M252" s="44" t="s">
        <v>3616</v>
      </c>
      <c r="N252" s="44" t="s">
        <v>3885</v>
      </c>
      <c r="O252" s="44" t="s">
        <v>4162</v>
      </c>
      <c r="P252" s="44" t="s">
        <v>4478</v>
      </c>
      <c r="Q252" s="44" t="s">
        <v>9173</v>
      </c>
      <c r="R252" s="44" t="s">
        <v>9127</v>
      </c>
      <c r="S252" s="44" t="s">
        <v>5220</v>
      </c>
      <c r="T252" s="44" t="s">
        <v>5505</v>
      </c>
      <c r="U252" s="44" t="s">
        <v>8416</v>
      </c>
      <c r="V252" s="44" t="s">
        <v>1838</v>
      </c>
      <c r="W252" s="44" t="s">
        <v>5972</v>
      </c>
      <c r="X252" s="44" t="s">
        <v>6241</v>
      </c>
      <c r="Y252" s="44" t="s">
        <v>6529</v>
      </c>
      <c r="Z252" s="44" t="s">
        <v>6828</v>
      </c>
      <c r="AA252" s="44" t="s">
        <v>7070</v>
      </c>
      <c r="AB252" s="53" t="s">
        <v>7352</v>
      </c>
      <c r="AC252" s="44" t="s">
        <v>7648</v>
      </c>
      <c r="AD252" s="44" t="s">
        <v>7904</v>
      </c>
      <c r="AE252" s="44" t="s">
        <v>8248</v>
      </c>
    </row>
    <row r="253" spans="1:31" ht="42.75" x14ac:dyDescent="0.45">
      <c r="A253" s="39" t="s">
        <v>676</v>
      </c>
      <c r="B253" s="7" t="s">
        <v>1005</v>
      </c>
      <c r="C253" s="44" t="s">
        <v>1239</v>
      </c>
      <c r="D253" s="44" t="s">
        <v>1548</v>
      </c>
      <c r="E253" s="14" t="s">
        <v>9086</v>
      </c>
      <c r="F253" s="44" t="s">
        <v>9469</v>
      </c>
      <c r="G253" s="44" t="s">
        <v>2107</v>
      </c>
      <c r="H253" s="44" t="s">
        <v>2391</v>
      </c>
      <c r="I253" s="44" t="s">
        <v>8914</v>
      </c>
      <c r="J253" s="44" t="s">
        <v>4221</v>
      </c>
      <c r="K253" s="44" t="s">
        <v>3074</v>
      </c>
      <c r="L253" s="44" t="s">
        <v>3357</v>
      </c>
      <c r="M253" s="44" t="s">
        <v>9493</v>
      </c>
      <c r="N253" s="44" t="s">
        <v>9076</v>
      </c>
      <c r="O253" s="44" t="s">
        <v>4163</v>
      </c>
      <c r="P253" s="44" t="s">
        <v>9476</v>
      </c>
      <c r="Q253" s="44" t="s">
        <v>9449</v>
      </c>
      <c r="R253" s="44" t="s">
        <v>9128</v>
      </c>
      <c r="S253" s="44" t="s">
        <v>5221</v>
      </c>
      <c r="T253" s="44" t="s">
        <v>5506</v>
      </c>
      <c r="U253" s="44" t="s">
        <v>8417</v>
      </c>
      <c r="V253" s="44" t="s">
        <v>9086</v>
      </c>
      <c r="W253" s="44" t="s">
        <v>9500</v>
      </c>
      <c r="X253" s="44" t="s">
        <v>6242</v>
      </c>
      <c r="Y253" s="44" t="s">
        <v>6530</v>
      </c>
      <c r="Z253" s="44" t="s">
        <v>6829</v>
      </c>
      <c r="AA253" s="44" t="s">
        <v>8526</v>
      </c>
      <c r="AB253" s="53" t="s">
        <v>7353</v>
      </c>
      <c r="AC253" s="44" t="s">
        <v>7649</v>
      </c>
      <c r="AD253" s="44" t="s">
        <v>7905</v>
      </c>
      <c r="AE253" s="44" t="s">
        <v>8249</v>
      </c>
    </row>
    <row r="254" spans="1:31" ht="28.5" x14ac:dyDescent="0.45">
      <c r="A254" s="39" t="s">
        <v>677</v>
      </c>
      <c r="B254" s="7" t="s">
        <v>946</v>
      </c>
      <c r="C254" s="7" t="s">
        <v>1314</v>
      </c>
      <c r="D254" s="7" t="s">
        <v>1549</v>
      </c>
      <c r="E254" s="59" t="s">
        <v>1839</v>
      </c>
      <c r="F254" s="44" t="s">
        <v>8481</v>
      </c>
      <c r="G254" s="44" t="s">
        <v>2108</v>
      </c>
      <c r="H254" s="44" t="s">
        <v>2392</v>
      </c>
      <c r="I254" s="44" t="s">
        <v>9014</v>
      </c>
      <c r="J254" s="44" t="s">
        <v>2777</v>
      </c>
      <c r="K254" s="44" t="s">
        <v>2864</v>
      </c>
      <c r="L254" s="44" t="s">
        <v>3358</v>
      </c>
      <c r="M254" s="44" t="s">
        <v>3617</v>
      </c>
      <c r="N254" s="44" t="s">
        <v>3886</v>
      </c>
      <c r="O254" s="44" t="s">
        <v>4164</v>
      </c>
      <c r="P254" s="44" t="s">
        <v>4479</v>
      </c>
      <c r="Q254" s="44" t="s">
        <v>4737</v>
      </c>
      <c r="R254" s="44" t="s">
        <v>4982</v>
      </c>
      <c r="S254" s="44" t="s">
        <v>5222</v>
      </c>
      <c r="T254" s="44" t="s">
        <v>5507</v>
      </c>
      <c r="U254" s="44" t="s">
        <v>5724</v>
      </c>
      <c r="V254" s="44" t="s">
        <v>1839</v>
      </c>
      <c r="W254" s="44" t="s">
        <v>5973</v>
      </c>
      <c r="X254" s="44" t="s">
        <v>6243</v>
      </c>
      <c r="Y254" s="44" t="s">
        <v>6531</v>
      </c>
      <c r="Z254" s="44" t="s">
        <v>6830</v>
      </c>
      <c r="AA254" s="44" t="s">
        <v>7071</v>
      </c>
      <c r="AB254" s="53" t="s">
        <v>7354</v>
      </c>
      <c r="AC254" s="44" t="s">
        <v>7650</v>
      </c>
      <c r="AD254" s="44" t="s">
        <v>7906</v>
      </c>
      <c r="AE254" s="44" t="s">
        <v>8250</v>
      </c>
    </row>
    <row r="255" spans="1:31" ht="28.5" x14ac:dyDescent="0.45">
      <c r="A255" s="39" t="s">
        <v>678</v>
      </c>
      <c r="B255" s="44" t="s">
        <v>947</v>
      </c>
      <c r="C255" s="44" t="s">
        <v>1240</v>
      </c>
      <c r="D255" s="7" t="s">
        <v>1550</v>
      </c>
      <c r="E255" s="32" t="s">
        <v>9085</v>
      </c>
      <c r="F255" s="44" t="s">
        <v>9463</v>
      </c>
      <c r="G255" s="44" t="s">
        <v>9015</v>
      </c>
      <c r="H255" s="44" t="s">
        <v>2393</v>
      </c>
      <c r="I255" s="44" t="s">
        <v>2535</v>
      </c>
      <c r="J255" s="44" t="s">
        <v>2778</v>
      </c>
      <c r="K255" s="44" t="s">
        <v>3075</v>
      </c>
      <c r="L255" s="44" t="s">
        <v>9432</v>
      </c>
      <c r="M255" s="44" t="s">
        <v>9487</v>
      </c>
      <c r="N255" s="44" t="s">
        <v>9077</v>
      </c>
      <c r="O255" s="44" t="s">
        <v>4165</v>
      </c>
      <c r="P255" s="44" t="s">
        <v>9477</v>
      </c>
      <c r="Q255" s="44" t="s">
        <v>9174</v>
      </c>
      <c r="R255" s="44" t="s">
        <v>9129</v>
      </c>
      <c r="S255" s="44" t="s">
        <v>9016</v>
      </c>
      <c r="T255" s="44" t="s">
        <v>5508</v>
      </c>
      <c r="U255" s="44" t="s">
        <v>8418</v>
      </c>
      <c r="V255" s="44" t="s">
        <v>9085</v>
      </c>
      <c r="W255" s="44" t="s">
        <v>9501</v>
      </c>
      <c r="X255" s="44" t="s">
        <v>6244</v>
      </c>
      <c r="Y255" s="44" t="s">
        <v>6532</v>
      </c>
      <c r="Z255" s="44" t="s">
        <v>6831</v>
      </c>
      <c r="AA255" s="44" t="s">
        <v>8529</v>
      </c>
      <c r="AB255" s="53" t="s">
        <v>7355</v>
      </c>
      <c r="AC255" s="44" t="s">
        <v>7651</v>
      </c>
      <c r="AD255" s="44" t="s">
        <v>7907</v>
      </c>
      <c r="AE255" s="44" t="s">
        <v>8251</v>
      </c>
    </row>
    <row r="256" spans="1:31" ht="42.75" x14ac:dyDescent="0.45">
      <c r="A256" s="39" t="s">
        <v>679</v>
      </c>
      <c r="B256" s="44" t="s">
        <v>1006</v>
      </c>
      <c r="C256" s="44" t="s">
        <v>1241</v>
      </c>
      <c r="D256" s="44" t="s">
        <v>1551</v>
      </c>
      <c r="E256" s="32" t="s">
        <v>9087</v>
      </c>
      <c r="F256" s="44" t="s">
        <v>9470</v>
      </c>
      <c r="G256" s="44" t="s">
        <v>2109</v>
      </c>
      <c r="H256" s="44" t="s">
        <v>2394</v>
      </c>
      <c r="I256" s="44" t="s">
        <v>8915</v>
      </c>
      <c r="J256" s="44" t="s">
        <v>4222</v>
      </c>
      <c r="K256" s="44" t="s">
        <v>3076</v>
      </c>
      <c r="L256" s="44" t="s">
        <v>3359</v>
      </c>
      <c r="M256" s="44" t="s">
        <v>9494</v>
      </c>
      <c r="N256" s="44" t="s">
        <v>9078</v>
      </c>
      <c r="O256" s="44" t="s">
        <v>4166</v>
      </c>
      <c r="P256" s="44" t="s">
        <v>9478</v>
      </c>
      <c r="Q256" s="44" t="s">
        <v>9450</v>
      </c>
      <c r="R256" s="44" t="s">
        <v>9130</v>
      </c>
      <c r="S256" s="44" t="s">
        <v>5223</v>
      </c>
      <c r="T256" s="44" t="s">
        <v>5509</v>
      </c>
      <c r="U256" s="44" t="s">
        <v>8419</v>
      </c>
      <c r="V256" s="44" t="s">
        <v>9087</v>
      </c>
      <c r="W256" s="44" t="s">
        <v>9502</v>
      </c>
      <c r="X256" s="44" t="s">
        <v>6245</v>
      </c>
      <c r="Y256" s="44" t="s">
        <v>6533</v>
      </c>
      <c r="Z256" s="44" t="s">
        <v>6832</v>
      </c>
      <c r="AA256" s="44" t="s">
        <v>8527</v>
      </c>
      <c r="AB256" s="53" t="s">
        <v>7356</v>
      </c>
      <c r="AC256" s="44" t="s">
        <v>7652</v>
      </c>
      <c r="AD256" s="44" t="s">
        <v>7908</v>
      </c>
      <c r="AE256" s="44" t="s">
        <v>8252</v>
      </c>
    </row>
    <row r="257" spans="1:31" ht="28.5" x14ac:dyDescent="0.45">
      <c r="A257" s="39" t="s">
        <v>680</v>
      </c>
      <c r="B257" s="44" t="s">
        <v>948</v>
      </c>
      <c r="C257" s="7" t="s">
        <v>1315</v>
      </c>
      <c r="D257" s="7" t="s">
        <v>1552</v>
      </c>
      <c r="E257" s="59" t="s">
        <v>1840</v>
      </c>
      <c r="F257" s="44" t="s">
        <v>8482</v>
      </c>
      <c r="G257" s="44" t="s">
        <v>2110</v>
      </c>
      <c r="H257" s="44" t="s">
        <v>2395</v>
      </c>
      <c r="I257" s="44" t="s">
        <v>9017</v>
      </c>
      <c r="J257" s="44" t="s">
        <v>2779</v>
      </c>
      <c r="K257" s="44" t="s">
        <v>2865</v>
      </c>
      <c r="L257" s="44" t="s">
        <v>3360</v>
      </c>
      <c r="M257" s="44" t="s">
        <v>3618</v>
      </c>
      <c r="N257" s="44" t="s">
        <v>3887</v>
      </c>
      <c r="O257" s="44" t="s">
        <v>4167</v>
      </c>
      <c r="P257" s="44" t="s">
        <v>4480</v>
      </c>
      <c r="Q257" s="44" t="s">
        <v>4738</v>
      </c>
      <c r="R257" s="44" t="s">
        <v>4983</v>
      </c>
      <c r="S257" s="44" t="s">
        <v>5224</v>
      </c>
      <c r="T257" s="44" t="s">
        <v>5510</v>
      </c>
      <c r="U257" s="44" t="s">
        <v>5725</v>
      </c>
      <c r="V257" s="44" t="s">
        <v>1840</v>
      </c>
      <c r="W257" s="44" t="s">
        <v>5974</v>
      </c>
      <c r="X257" s="44" t="s">
        <v>6246</v>
      </c>
      <c r="Y257" s="44" t="s">
        <v>6534</v>
      </c>
      <c r="Z257" s="44" t="s">
        <v>6833</v>
      </c>
      <c r="AA257" s="44" t="s">
        <v>7072</v>
      </c>
      <c r="AB257" s="53" t="s">
        <v>7357</v>
      </c>
      <c r="AC257" s="44" t="s">
        <v>7653</v>
      </c>
      <c r="AD257" s="44" t="s">
        <v>7909</v>
      </c>
      <c r="AE257" s="44" t="s">
        <v>8253</v>
      </c>
    </row>
    <row r="258" spans="1:31" ht="28.5" x14ac:dyDescent="0.45">
      <c r="A258" s="39" t="s">
        <v>681</v>
      </c>
      <c r="B258" s="44" t="s">
        <v>949</v>
      </c>
      <c r="C258" s="44" t="s">
        <v>1242</v>
      </c>
      <c r="D258" s="7" t="s">
        <v>1553</v>
      </c>
      <c r="E258" s="32" t="s">
        <v>9088</v>
      </c>
      <c r="F258" s="44" t="s">
        <v>9464</v>
      </c>
      <c r="G258" s="44" t="s">
        <v>9018</v>
      </c>
      <c r="H258" s="44" t="s">
        <v>2396</v>
      </c>
      <c r="I258" s="44" t="s">
        <v>9019</v>
      </c>
      <c r="J258" s="44" t="s">
        <v>2780</v>
      </c>
      <c r="K258" s="44" t="s">
        <v>3077</v>
      </c>
      <c r="L258" s="44" t="s">
        <v>9433</v>
      </c>
      <c r="M258" s="44" t="s">
        <v>9488</v>
      </c>
      <c r="N258" s="44" t="s">
        <v>9079</v>
      </c>
      <c r="O258" s="44" t="s">
        <v>4168</v>
      </c>
      <c r="P258" s="44" t="s">
        <v>9479</v>
      </c>
      <c r="Q258" s="44" t="s">
        <v>9175</v>
      </c>
      <c r="R258" s="44" t="s">
        <v>9131</v>
      </c>
      <c r="S258" s="44" t="s">
        <v>9020</v>
      </c>
      <c r="T258" s="44" t="s">
        <v>5511</v>
      </c>
      <c r="U258" s="44" t="s">
        <v>8420</v>
      </c>
      <c r="V258" s="44" t="s">
        <v>9088</v>
      </c>
      <c r="W258" s="44" t="s">
        <v>9503</v>
      </c>
      <c r="X258" s="44" t="s">
        <v>6247</v>
      </c>
      <c r="Y258" s="44" t="s">
        <v>6535</v>
      </c>
      <c r="Z258" s="44" t="s">
        <v>6834</v>
      </c>
      <c r="AA258" s="44" t="s">
        <v>8530</v>
      </c>
      <c r="AB258" s="53" t="s">
        <v>7358</v>
      </c>
      <c r="AC258" s="44" t="s">
        <v>7654</v>
      </c>
      <c r="AD258" s="44" t="s">
        <v>7910</v>
      </c>
      <c r="AE258" s="44" t="s">
        <v>8254</v>
      </c>
    </row>
    <row r="259" spans="1:31" ht="42.75" x14ac:dyDescent="0.45">
      <c r="A259" s="39" t="s">
        <v>682</v>
      </c>
      <c r="B259" s="44" t="s">
        <v>1007</v>
      </c>
      <c r="C259" s="44" t="s">
        <v>1243</v>
      </c>
      <c r="D259" s="44" t="s">
        <v>1554</v>
      </c>
      <c r="E259" s="32" t="s">
        <v>9089</v>
      </c>
      <c r="F259" s="44" t="s">
        <v>9471</v>
      </c>
      <c r="G259" s="44" t="s">
        <v>2111</v>
      </c>
      <c r="H259" s="44" t="s">
        <v>2397</v>
      </c>
      <c r="I259" s="44" t="s">
        <v>8916</v>
      </c>
      <c r="J259" s="44" t="s">
        <v>4223</v>
      </c>
      <c r="K259" s="44" t="s">
        <v>3078</v>
      </c>
      <c r="L259" s="44" t="s">
        <v>3361</v>
      </c>
      <c r="M259" s="44" t="s">
        <v>9495</v>
      </c>
      <c r="N259" s="44" t="s">
        <v>9080</v>
      </c>
      <c r="O259" s="44" t="s">
        <v>4169</v>
      </c>
      <c r="P259" s="44" t="s">
        <v>9480</v>
      </c>
      <c r="Q259" s="44" t="s">
        <v>9451</v>
      </c>
      <c r="R259" s="44" t="s">
        <v>9132</v>
      </c>
      <c r="S259" s="44" t="s">
        <v>5225</v>
      </c>
      <c r="T259" s="44" t="s">
        <v>5512</v>
      </c>
      <c r="U259" s="44" t="s">
        <v>8421</v>
      </c>
      <c r="V259" s="44" t="s">
        <v>9089</v>
      </c>
      <c r="W259" s="44" t="s">
        <v>9504</v>
      </c>
      <c r="X259" s="44" t="s">
        <v>6248</v>
      </c>
      <c r="Y259" s="44" t="s">
        <v>6536</v>
      </c>
      <c r="Z259" s="44" t="s">
        <v>6835</v>
      </c>
      <c r="AA259" s="44" t="s">
        <v>8528</v>
      </c>
      <c r="AB259" s="53" t="s">
        <v>7359</v>
      </c>
      <c r="AC259" s="44" t="s">
        <v>7655</v>
      </c>
      <c r="AD259" s="44" t="s">
        <v>7911</v>
      </c>
      <c r="AE259" s="44" t="s">
        <v>8255</v>
      </c>
    </row>
    <row r="260" spans="1:31" ht="28.5" x14ac:dyDescent="0.45">
      <c r="A260" s="39" t="s">
        <v>683</v>
      </c>
      <c r="B260" s="44" t="s">
        <v>950</v>
      </c>
      <c r="C260" s="7" t="s">
        <v>1316</v>
      </c>
      <c r="D260" s="7" t="s">
        <v>1555</v>
      </c>
      <c r="E260" s="59" t="s">
        <v>1841</v>
      </c>
      <c r="F260" s="44" t="s">
        <v>8483</v>
      </c>
      <c r="G260" s="44" t="s">
        <v>2112</v>
      </c>
      <c r="H260" s="44" t="s">
        <v>2398</v>
      </c>
      <c r="I260" s="44" t="s">
        <v>9021</v>
      </c>
      <c r="J260" s="44" t="s">
        <v>2781</v>
      </c>
      <c r="K260" s="44" t="s">
        <v>2866</v>
      </c>
      <c r="L260" s="44" t="s">
        <v>3362</v>
      </c>
      <c r="M260" s="44" t="s">
        <v>3619</v>
      </c>
      <c r="N260" s="44" t="s">
        <v>3888</v>
      </c>
      <c r="O260" s="44" t="s">
        <v>4170</v>
      </c>
      <c r="P260" s="44" t="s">
        <v>4481</v>
      </c>
      <c r="Q260" s="44" t="s">
        <v>4739</v>
      </c>
      <c r="R260" s="44" t="s">
        <v>4984</v>
      </c>
      <c r="S260" s="44" t="s">
        <v>5226</v>
      </c>
      <c r="T260" s="44" t="s">
        <v>5513</v>
      </c>
      <c r="U260" s="44" t="s">
        <v>5726</v>
      </c>
      <c r="V260" s="44" t="s">
        <v>1841</v>
      </c>
      <c r="W260" s="44" t="s">
        <v>5975</v>
      </c>
      <c r="X260" s="44" t="s">
        <v>6249</v>
      </c>
      <c r="Y260" s="44" t="s">
        <v>6537</v>
      </c>
      <c r="Z260" s="44" t="s">
        <v>6836</v>
      </c>
      <c r="AA260" s="44" t="s">
        <v>7073</v>
      </c>
      <c r="AB260" s="53" t="s">
        <v>7360</v>
      </c>
      <c r="AC260" s="44" t="s">
        <v>7656</v>
      </c>
      <c r="AD260" s="44" t="s">
        <v>7912</v>
      </c>
      <c r="AE260" s="44" t="s">
        <v>8256</v>
      </c>
    </row>
    <row r="261" spans="1:31" ht="28.5" x14ac:dyDescent="0.45">
      <c r="A261" s="39" t="s">
        <v>684</v>
      </c>
      <c r="B261" s="44" t="s">
        <v>951</v>
      </c>
      <c r="C261" s="44" t="s">
        <v>1244</v>
      </c>
      <c r="D261" s="7" t="s">
        <v>1556</v>
      </c>
      <c r="E261" s="32" t="s">
        <v>9090</v>
      </c>
      <c r="F261" s="44" t="s">
        <v>9465</v>
      </c>
      <c r="G261" s="44" t="s">
        <v>9022</v>
      </c>
      <c r="H261" s="44" t="s">
        <v>2399</v>
      </c>
      <c r="I261" s="44" t="s">
        <v>9023</v>
      </c>
      <c r="J261" s="44" t="s">
        <v>2782</v>
      </c>
      <c r="K261" s="44" t="s">
        <v>3079</v>
      </c>
      <c r="L261" s="44" t="s">
        <v>9434</v>
      </c>
      <c r="M261" s="44" t="s">
        <v>9489</v>
      </c>
      <c r="N261" s="44" t="s">
        <v>9081</v>
      </c>
      <c r="O261" s="44" t="s">
        <v>4171</v>
      </c>
      <c r="P261" s="44" t="s">
        <v>9481</v>
      </c>
      <c r="Q261" s="44" t="s">
        <v>9176</v>
      </c>
      <c r="R261" s="44" t="s">
        <v>9133</v>
      </c>
      <c r="S261" s="44" t="s">
        <v>9024</v>
      </c>
      <c r="T261" s="44" t="s">
        <v>5514</v>
      </c>
      <c r="U261" s="44" t="s">
        <v>8422</v>
      </c>
      <c r="V261" s="44" t="s">
        <v>9090</v>
      </c>
      <c r="W261" s="44" t="s">
        <v>9505</v>
      </c>
      <c r="X261" s="44" t="s">
        <v>6250</v>
      </c>
      <c r="Y261" s="44" t="s">
        <v>6538</v>
      </c>
      <c r="Z261" s="44" t="s">
        <v>6837</v>
      </c>
      <c r="AA261" s="44" t="s">
        <v>8515</v>
      </c>
      <c r="AB261" s="53" t="s">
        <v>7361</v>
      </c>
      <c r="AC261" s="44" t="s">
        <v>7657</v>
      </c>
      <c r="AD261" s="44" t="s">
        <v>7913</v>
      </c>
      <c r="AE261" s="44" t="s">
        <v>8257</v>
      </c>
    </row>
    <row r="262" spans="1:31" ht="28.5" x14ac:dyDescent="0.45">
      <c r="A262" s="39" t="s">
        <v>685</v>
      </c>
      <c r="B262" s="44" t="s">
        <v>1033</v>
      </c>
      <c r="C262" s="7" t="s">
        <v>1317</v>
      </c>
      <c r="D262" s="44" t="s">
        <v>1557</v>
      </c>
      <c r="E262" s="4" t="s">
        <v>1842</v>
      </c>
      <c r="F262" s="44" t="s">
        <v>9377</v>
      </c>
      <c r="G262" s="44" t="s">
        <v>2113</v>
      </c>
      <c r="H262" s="44" t="s">
        <v>2400</v>
      </c>
      <c r="I262" s="44" t="s">
        <v>8917</v>
      </c>
      <c r="J262" s="44" t="s">
        <v>2783</v>
      </c>
      <c r="K262" s="44" t="s">
        <v>2867</v>
      </c>
      <c r="L262" s="44" t="s">
        <v>3363</v>
      </c>
      <c r="M262" s="44" t="s">
        <v>3620</v>
      </c>
      <c r="N262" s="44" t="s">
        <v>3889</v>
      </c>
      <c r="O262" s="44" t="s">
        <v>4172</v>
      </c>
      <c r="P262" s="44" t="s">
        <v>4482</v>
      </c>
      <c r="Q262" s="44" t="s">
        <v>4740</v>
      </c>
      <c r="R262" s="44" t="s">
        <v>9134</v>
      </c>
      <c r="S262" s="44" t="s">
        <v>5227</v>
      </c>
      <c r="T262" s="44" t="s">
        <v>5515</v>
      </c>
      <c r="U262" s="44" t="s">
        <v>5727</v>
      </c>
      <c r="V262" s="44" t="s">
        <v>1842</v>
      </c>
      <c r="W262" s="44" t="s">
        <v>5976</v>
      </c>
      <c r="X262" s="44" t="s">
        <v>6251</v>
      </c>
      <c r="Y262" s="44" t="s">
        <v>6539</v>
      </c>
      <c r="Z262" s="44" t="s">
        <v>6838</v>
      </c>
      <c r="AA262" s="44" t="s">
        <v>7074</v>
      </c>
      <c r="AB262" s="53" t="s">
        <v>7362</v>
      </c>
      <c r="AC262" s="44" t="s">
        <v>7658</v>
      </c>
      <c r="AD262" s="44" t="s">
        <v>7914</v>
      </c>
      <c r="AE262" s="44" t="s">
        <v>8569</v>
      </c>
    </row>
    <row r="263" spans="1:31" ht="85.5" x14ac:dyDescent="0.45">
      <c r="A263" s="39" t="s">
        <v>686</v>
      </c>
      <c r="B263" s="44" t="s">
        <v>1041</v>
      </c>
      <c r="C263" s="7" t="s">
        <v>8665</v>
      </c>
      <c r="D263" s="7" t="s">
        <v>1558</v>
      </c>
      <c r="E263" s="6" t="s">
        <v>1843</v>
      </c>
      <c r="F263" s="44" t="s">
        <v>9472</v>
      </c>
      <c r="G263" s="44" t="s">
        <v>2114</v>
      </c>
      <c r="H263" s="44" t="s">
        <v>2401</v>
      </c>
      <c r="I263" s="44" t="s">
        <v>9025</v>
      </c>
      <c r="J263" s="44" t="s">
        <v>4224</v>
      </c>
      <c r="K263" s="44" t="s">
        <v>3080</v>
      </c>
      <c r="L263" s="44" t="s">
        <v>3364</v>
      </c>
      <c r="M263" s="44" t="s">
        <v>9496</v>
      </c>
      <c r="N263" s="44" t="s">
        <v>9082</v>
      </c>
      <c r="O263" s="44" t="s">
        <v>8700</v>
      </c>
      <c r="P263" s="44" t="s">
        <v>9482</v>
      </c>
      <c r="Q263" s="44" t="s">
        <v>9452</v>
      </c>
      <c r="R263" s="44" t="s">
        <v>9153</v>
      </c>
      <c r="S263" s="44" t="s">
        <v>8006</v>
      </c>
      <c r="T263" s="44" t="s">
        <v>5516</v>
      </c>
      <c r="U263" s="44" t="s">
        <v>8423</v>
      </c>
      <c r="V263" s="44" t="s">
        <v>1843</v>
      </c>
      <c r="W263" s="44" t="s">
        <v>9506</v>
      </c>
      <c r="X263" s="44" t="s">
        <v>6252</v>
      </c>
      <c r="Y263" s="44" t="s">
        <v>6540</v>
      </c>
      <c r="Z263" s="44" t="s">
        <v>6839</v>
      </c>
      <c r="AA263" s="44" t="s">
        <v>8531</v>
      </c>
      <c r="AB263" s="53" t="s">
        <v>7363</v>
      </c>
      <c r="AC263" s="44" t="s">
        <v>7659</v>
      </c>
      <c r="AD263" s="44" t="s">
        <v>8311</v>
      </c>
      <c r="AE263" s="44" t="s">
        <v>8258</v>
      </c>
    </row>
    <row r="264" spans="1:31" ht="28.5" x14ac:dyDescent="0.45">
      <c r="A264" s="39" t="s">
        <v>687</v>
      </c>
      <c r="B264" s="44" t="s">
        <v>953</v>
      </c>
      <c r="C264" s="7" t="s">
        <v>8666</v>
      </c>
      <c r="D264" s="7" t="s">
        <v>1559</v>
      </c>
      <c r="E264" s="59" t="s">
        <v>1844</v>
      </c>
      <c r="F264" s="44" t="s">
        <v>8484</v>
      </c>
      <c r="G264" s="44" t="s">
        <v>2115</v>
      </c>
      <c r="H264" s="44" t="s">
        <v>2402</v>
      </c>
      <c r="I264" s="44" t="s">
        <v>9026</v>
      </c>
      <c r="J264" s="44" t="s">
        <v>2784</v>
      </c>
      <c r="K264" s="44" t="s">
        <v>2868</v>
      </c>
      <c r="L264" s="44" t="s">
        <v>3365</v>
      </c>
      <c r="M264" s="44" t="s">
        <v>3621</v>
      </c>
      <c r="N264" s="44" t="s">
        <v>3890</v>
      </c>
      <c r="O264" s="44" t="s">
        <v>4173</v>
      </c>
      <c r="P264" s="44" t="s">
        <v>4483</v>
      </c>
      <c r="Q264" s="44" t="s">
        <v>4741</v>
      </c>
      <c r="R264" s="44" t="s">
        <v>4985</v>
      </c>
      <c r="S264" s="44" t="s">
        <v>5228</v>
      </c>
      <c r="T264" s="44" t="s">
        <v>5517</v>
      </c>
      <c r="U264" s="44" t="s">
        <v>5728</v>
      </c>
      <c r="V264" s="44" t="s">
        <v>1844</v>
      </c>
      <c r="W264" s="44" t="s">
        <v>5977</v>
      </c>
      <c r="X264" s="44" t="s">
        <v>6253</v>
      </c>
      <c r="Y264" s="44" t="s">
        <v>6541</v>
      </c>
      <c r="Z264" s="44" t="s">
        <v>6840</v>
      </c>
      <c r="AA264" s="44" t="s">
        <v>7075</v>
      </c>
      <c r="AB264" s="53" t="s">
        <v>7364</v>
      </c>
      <c r="AC264" s="44" t="s">
        <v>7660</v>
      </c>
      <c r="AD264" s="44" t="s">
        <v>7915</v>
      </c>
      <c r="AE264" s="44" t="s">
        <v>8259</v>
      </c>
    </row>
    <row r="265" spans="1:31" ht="28.5" x14ac:dyDescent="0.45">
      <c r="A265" s="39" t="s">
        <v>688</v>
      </c>
      <c r="B265" s="44" t="s">
        <v>954</v>
      </c>
      <c r="C265" s="44" t="s">
        <v>1245</v>
      </c>
      <c r="D265" s="44" t="s">
        <v>1560</v>
      </c>
      <c r="E265" s="32" t="s">
        <v>9091</v>
      </c>
      <c r="F265" s="44" t="s">
        <v>9466</v>
      </c>
      <c r="G265" s="44" t="s">
        <v>9027</v>
      </c>
      <c r="H265" s="44" t="s">
        <v>2403</v>
      </c>
      <c r="I265" s="44" t="s">
        <v>9028</v>
      </c>
      <c r="J265" s="44" t="s">
        <v>2785</v>
      </c>
      <c r="K265" s="44" t="s">
        <v>3081</v>
      </c>
      <c r="L265" s="44" t="s">
        <v>9435</v>
      </c>
      <c r="M265" s="44" t="s">
        <v>9490</v>
      </c>
      <c r="N265" s="44" t="s">
        <v>9083</v>
      </c>
      <c r="O265" s="44" t="s">
        <v>4174</v>
      </c>
      <c r="P265" s="44" t="s">
        <v>9483</v>
      </c>
      <c r="Q265" s="44" t="s">
        <v>9177</v>
      </c>
      <c r="R265" s="44" t="s">
        <v>9135</v>
      </c>
      <c r="S265" s="44" t="s">
        <v>9029</v>
      </c>
      <c r="T265" s="44" t="s">
        <v>5518</v>
      </c>
      <c r="U265" s="44" t="s">
        <v>8424</v>
      </c>
      <c r="V265" s="44" t="s">
        <v>9091</v>
      </c>
      <c r="W265" s="44" t="s">
        <v>9507</v>
      </c>
      <c r="X265" s="44" t="s">
        <v>6254</v>
      </c>
      <c r="Y265" s="44" t="s">
        <v>6542</v>
      </c>
      <c r="Z265" s="44" t="s">
        <v>6841</v>
      </c>
      <c r="AA265" s="44" t="s">
        <v>8534</v>
      </c>
      <c r="AB265" s="53" t="s">
        <v>7365</v>
      </c>
      <c r="AC265" s="44" t="s">
        <v>7661</v>
      </c>
      <c r="AD265" s="44" t="s">
        <v>7916</v>
      </c>
      <c r="AE265" s="44" t="s">
        <v>8260</v>
      </c>
    </row>
    <row r="266" spans="1:31" ht="28.5" x14ac:dyDescent="0.45">
      <c r="A266" s="39" t="s">
        <v>689</v>
      </c>
      <c r="B266" s="7" t="s">
        <v>955</v>
      </c>
      <c r="C266" s="7" t="s">
        <v>8667</v>
      </c>
      <c r="D266" s="7" t="s">
        <v>1561</v>
      </c>
      <c r="E266" s="59" t="s">
        <v>1845</v>
      </c>
      <c r="F266" s="44" t="s">
        <v>8485</v>
      </c>
      <c r="G266" s="44" t="s">
        <v>2116</v>
      </c>
      <c r="H266" s="44" t="s">
        <v>2404</v>
      </c>
      <c r="I266" s="44" t="s">
        <v>9030</v>
      </c>
      <c r="J266" s="44" t="s">
        <v>2786</v>
      </c>
      <c r="K266" s="44" t="s">
        <v>2869</v>
      </c>
      <c r="L266" s="44" t="s">
        <v>3366</v>
      </c>
      <c r="M266" s="44" t="s">
        <v>3622</v>
      </c>
      <c r="N266" s="44" t="s">
        <v>3891</v>
      </c>
      <c r="O266" s="44" t="s">
        <v>4175</v>
      </c>
      <c r="P266" s="44" t="s">
        <v>4484</v>
      </c>
      <c r="Q266" s="44" t="s">
        <v>4742</v>
      </c>
      <c r="R266" s="44" t="s">
        <v>4986</v>
      </c>
      <c r="S266" s="44" t="s">
        <v>5229</v>
      </c>
      <c r="T266" s="44" t="s">
        <v>5519</v>
      </c>
      <c r="U266" s="44" t="s">
        <v>5729</v>
      </c>
      <c r="V266" s="44" t="s">
        <v>1845</v>
      </c>
      <c r="W266" s="44" t="s">
        <v>5978</v>
      </c>
      <c r="X266" s="44" t="s">
        <v>6255</v>
      </c>
      <c r="Y266" s="44" t="s">
        <v>6543</v>
      </c>
      <c r="Z266" s="44" t="s">
        <v>6842</v>
      </c>
      <c r="AA266" s="44" t="s">
        <v>7076</v>
      </c>
      <c r="AB266" s="53" t="s">
        <v>7366</v>
      </c>
      <c r="AC266" s="44" t="s">
        <v>7662</v>
      </c>
      <c r="AD266" s="44" t="s">
        <v>7917</v>
      </c>
      <c r="AE266" s="44" t="s">
        <v>8261</v>
      </c>
    </row>
    <row r="267" spans="1:31" ht="28.5" x14ac:dyDescent="0.45">
      <c r="A267" s="39" t="s">
        <v>690</v>
      </c>
      <c r="B267" s="7" t="s">
        <v>956</v>
      </c>
      <c r="C267" s="44" t="s">
        <v>8042</v>
      </c>
      <c r="D267" s="7" t="s">
        <v>1562</v>
      </c>
      <c r="E267" s="32" t="s">
        <v>9092</v>
      </c>
      <c r="F267" s="44" t="s">
        <v>9467</v>
      </c>
      <c r="G267" s="44" t="s">
        <v>9031</v>
      </c>
      <c r="H267" s="44" t="s">
        <v>2405</v>
      </c>
      <c r="I267" s="44" t="s">
        <v>9032</v>
      </c>
      <c r="J267" s="44" t="s">
        <v>2787</v>
      </c>
      <c r="K267" s="44" t="s">
        <v>3082</v>
      </c>
      <c r="L267" s="44" t="s">
        <v>9436</v>
      </c>
      <c r="M267" s="44" t="s">
        <v>9491</v>
      </c>
      <c r="N267" s="44" t="s">
        <v>9084</v>
      </c>
      <c r="O267" s="44" t="s">
        <v>4176</v>
      </c>
      <c r="P267" s="44" t="s">
        <v>9484</v>
      </c>
      <c r="Q267" s="44" t="s">
        <v>9178</v>
      </c>
      <c r="R267" s="44" t="s">
        <v>9136</v>
      </c>
      <c r="S267" s="44" t="s">
        <v>9033</v>
      </c>
      <c r="T267" s="44" t="s">
        <v>5520</v>
      </c>
      <c r="U267" s="44" t="s">
        <v>8425</v>
      </c>
      <c r="V267" s="44" t="s">
        <v>9092</v>
      </c>
      <c r="W267" s="44" t="s">
        <v>9508</v>
      </c>
      <c r="X267" s="44" t="s">
        <v>6256</v>
      </c>
      <c r="Y267" s="44" t="s">
        <v>6544</v>
      </c>
      <c r="Z267" s="44" t="s">
        <v>6843</v>
      </c>
      <c r="AA267" s="44" t="s">
        <v>8533</v>
      </c>
      <c r="AB267" s="53" t="s">
        <v>7367</v>
      </c>
      <c r="AC267" s="44" t="s">
        <v>7663</v>
      </c>
      <c r="AD267" s="44" t="s">
        <v>7918</v>
      </c>
      <c r="AE267" s="44" t="s">
        <v>8262</v>
      </c>
    </row>
    <row r="268" spans="1:31" ht="28.5" x14ac:dyDescent="0.45">
      <c r="A268" s="39" t="s">
        <v>691</v>
      </c>
      <c r="B268" s="44" t="s">
        <v>957</v>
      </c>
      <c r="C268" s="7" t="s">
        <v>8668</v>
      </c>
      <c r="D268" s="44" t="s">
        <v>1549</v>
      </c>
      <c r="E268" s="59" t="s">
        <v>1839</v>
      </c>
      <c r="F268" s="44" t="s">
        <v>8481</v>
      </c>
      <c r="G268" s="44" t="s">
        <v>2108</v>
      </c>
      <c r="H268" s="44" t="s">
        <v>2392</v>
      </c>
      <c r="I268" s="44" t="s">
        <v>9014</v>
      </c>
      <c r="J268" s="44" t="s">
        <v>2777</v>
      </c>
      <c r="K268" s="44" t="s">
        <v>2864</v>
      </c>
      <c r="L268" s="44" t="s">
        <v>3358</v>
      </c>
      <c r="M268" s="44" t="s">
        <v>3617</v>
      </c>
      <c r="N268" s="44" t="s">
        <v>3886</v>
      </c>
      <c r="O268" s="44" t="s">
        <v>4164</v>
      </c>
      <c r="P268" s="44" t="s">
        <v>4479</v>
      </c>
      <c r="Q268" s="44" t="s">
        <v>4737</v>
      </c>
      <c r="R268" s="44" t="s">
        <v>4982</v>
      </c>
      <c r="S268" s="44" t="s">
        <v>5222</v>
      </c>
      <c r="T268" s="44" t="s">
        <v>5507</v>
      </c>
      <c r="U268" s="44" t="s">
        <v>5724</v>
      </c>
      <c r="V268" s="44" t="s">
        <v>1839</v>
      </c>
      <c r="W268" s="44" t="s">
        <v>5973</v>
      </c>
      <c r="X268" s="44" t="s">
        <v>6243</v>
      </c>
      <c r="Y268" s="44" t="s">
        <v>6531</v>
      </c>
      <c r="Z268" s="44" t="s">
        <v>6830</v>
      </c>
      <c r="AA268" s="44" t="s">
        <v>7071</v>
      </c>
      <c r="AB268" s="53" t="s">
        <v>7354</v>
      </c>
      <c r="AC268" s="44" t="s">
        <v>7650</v>
      </c>
      <c r="AD268" s="44" t="s">
        <v>7906</v>
      </c>
      <c r="AE268" s="44" t="s">
        <v>8250</v>
      </c>
    </row>
    <row r="269" spans="1:31" ht="28.5" x14ac:dyDescent="0.45">
      <c r="A269" s="39" t="s">
        <v>692</v>
      </c>
      <c r="B269" s="44" t="s">
        <v>958</v>
      </c>
      <c r="C269" s="44" t="s">
        <v>1246</v>
      </c>
      <c r="D269" s="7" t="s">
        <v>1563</v>
      </c>
      <c r="E269" s="14" t="s">
        <v>1846</v>
      </c>
      <c r="F269" s="44" t="s">
        <v>9378</v>
      </c>
      <c r="G269" s="44" t="s">
        <v>9034</v>
      </c>
      <c r="H269" s="44" t="s">
        <v>2406</v>
      </c>
      <c r="I269" s="44" t="s">
        <v>2536</v>
      </c>
      <c r="J269" s="44" t="s">
        <v>2788</v>
      </c>
      <c r="K269" s="44" t="s">
        <v>3083</v>
      </c>
      <c r="L269" s="44" t="s">
        <v>3367</v>
      </c>
      <c r="M269" s="44" t="s">
        <v>3623</v>
      </c>
      <c r="N269" s="44" t="s">
        <v>3892</v>
      </c>
      <c r="O269" s="44" t="s">
        <v>4177</v>
      </c>
      <c r="P269" s="44" t="s">
        <v>4485</v>
      </c>
      <c r="Q269" s="44" t="s">
        <v>4743</v>
      </c>
      <c r="R269" s="44" t="s">
        <v>4987</v>
      </c>
      <c r="S269" s="44" t="s">
        <v>5230</v>
      </c>
      <c r="T269" s="44" t="s">
        <v>5521</v>
      </c>
      <c r="U269" s="44" t="s">
        <v>8426</v>
      </c>
      <c r="V269" s="44" t="s">
        <v>1846</v>
      </c>
      <c r="W269" s="44" t="s">
        <v>5979</v>
      </c>
      <c r="X269" s="44" t="s">
        <v>6257</v>
      </c>
      <c r="Y269" s="44" t="s">
        <v>6545</v>
      </c>
      <c r="Z269" s="44" t="s">
        <v>6844</v>
      </c>
      <c r="AA269" s="44" t="s">
        <v>7077</v>
      </c>
      <c r="AB269" s="53" t="s">
        <v>7368</v>
      </c>
      <c r="AC269" s="44" t="s">
        <v>7664</v>
      </c>
      <c r="AD269" s="44" t="s">
        <v>7919</v>
      </c>
      <c r="AE269" s="44" t="s">
        <v>8263</v>
      </c>
    </row>
    <row r="270" spans="1:31" ht="28.5" x14ac:dyDescent="0.45">
      <c r="A270" s="39" t="s">
        <v>693</v>
      </c>
      <c r="B270" s="44" t="s">
        <v>959</v>
      </c>
      <c r="C270" s="44" t="s">
        <v>1247</v>
      </c>
      <c r="D270" s="7" t="s">
        <v>8628</v>
      </c>
      <c r="E270" s="14" t="s">
        <v>1847</v>
      </c>
      <c r="F270" s="44" t="s">
        <v>9379</v>
      </c>
      <c r="G270" s="44" t="s">
        <v>2117</v>
      </c>
      <c r="H270" s="44" t="s">
        <v>2407</v>
      </c>
      <c r="I270" s="44" t="s">
        <v>8799</v>
      </c>
      <c r="J270" s="44" t="s">
        <v>2789</v>
      </c>
      <c r="K270" s="44" t="s">
        <v>3084</v>
      </c>
      <c r="L270" s="44" t="s">
        <v>3368</v>
      </c>
      <c r="M270" s="44" t="s">
        <v>3624</v>
      </c>
      <c r="N270" s="44" t="s">
        <v>3893</v>
      </c>
      <c r="O270" s="44" t="s">
        <v>4178</v>
      </c>
      <c r="P270" s="44" t="s">
        <v>4486</v>
      </c>
      <c r="Q270" s="44" t="s">
        <v>4744</v>
      </c>
      <c r="R270" s="44" t="s">
        <v>4988</v>
      </c>
      <c r="S270" s="44" t="s">
        <v>5231</v>
      </c>
      <c r="T270" s="44" t="s">
        <v>5522</v>
      </c>
      <c r="U270" s="44" t="s">
        <v>5730</v>
      </c>
      <c r="V270" s="44" t="s">
        <v>1847</v>
      </c>
      <c r="W270" s="44" t="s">
        <v>5980</v>
      </c>
      <c r="X270" s="44" t="s">
        <v>6258</v>
      </c>
      <c r="Y270" s="44" t="s">
        <v>6546</v>
      </c>
      <c r="Z270" s="44" t="s">
        <v>6845</v>
      </c>
      <c r="AA270" s="44" t="s">
        <v>7078</v>
      </c>
      <c r="AB270" s="53" t="s">
        <v>7369</v>
      </c>
      <c r="AC270" s="44" t="s">
        <v>7665</v>
      </c>
      <c r="AD270" s="44" t="s">
        <v>7920</v>
      </c>
      <c r="AE270" s="44" t="s">
        <v>8264</v>
      </c>
    </row>
    <row r="271" spans="1:31" ht="28.5" x14ac:dyDescent="0.45">
      <c r="A271" s="39" t="s">
        <v>694</v>
      </c>
      <c r="B271" s="44" t="s">
        <v>960</v>
      </c>
      <c r="C271" s="44" t="s">
        <v>1248</v>
      </c>
      <c r="D271" s="44" t="s">
        <v>1564</v>
      </c>
      <c r="E271" s="14" t="s">
        <v>1848</v>
      </c>
      <c r="F271" s="44" t="s">
        <v>9380</v>
      </c>
      <c r="G271" s="44" t="s">
        <v>2118</v>
      </c>
      <c r="H271" s="44" t="s">
        <v>2408</v>
      </c>
      <c r="I271" s="44" t="s">
        <v>8918</v>
      </c>
      <c r="J271" s="44" t="s">
        <v>2790</v>
      </c>
      <c r="K271" s="44" t="s">
        <v>3085</v>
      </c>
      <c r="L271" s="44" t="s">
        <v>3369</v>
      </c>
      <c r="M271" s="44" t="s">
        <v>3625</v>
      </c>
      <c r="N271" s="44" t="s">
        <v>3894</v>
      </c>
      <c r="O271" s="44" t="s">
        <v>4179</v>
      </c>
      <c r="P271" s="44" t="s">
        <v>4487</v>
      </c>
      <c r="Q271" s="44" t="s">
        <v>4745</v>
      </c>
      <c r="R271" s="44" t="s">
        <v>4989</v>
      </c>
      <c r="S271" s="44" t="s">
        <v>5232</v>
      </c>
      <c r="T271" s="44" t="s">
        <v>5523</v>
      </c>
      <c r="U271" s="44" t="s">
        <v>5731</v>
      </c>
      <c r="V271" s="44" t="s">
        <v>1848</v>
      </c>
      <c r="W271" s="44" t="s">
        <v>5981</v>
      </c>
      <c r="X271" s="44" t="s">
        <v>6259</v>
      </c>
      <c r="Y271" s="44" t="s">
        <v>6547</v>
      </c>
      <c r="Z271" s="44" t="s">
        <v>6846</v>
      </c>
      <c r="AA271" s="44" t="s">
        <v>7079</v>
      </c>
      <c r="AB271" s="53" t="s">
        <v>7370</v>
      </c>
      <c r="AC271" s="44" t="s">
        <v>7666</v>
      </c>
      <c r="AD271" s="44" t="s">
        <v>7921</v>
      </c>
      <c r="AE271" s="44" t="s">
        <v>8265</v>
      </c>
    </row>
    <row r="272" spans="1:31" ht="42.75" x14ac:dyDescent="0.45">
      <c r="A272" s="39" t="s">
        <v>695</v>
      </c>
      <c r="B272" s="44" t="s">
        <v>1008</v>
      </c>
      <c r="C272" s="44" t="s">
        <v>8669</v>
      </c>
      <c r="D272" s="7" t="s">
        <v>1565</v>
      </c>
      <c r="E272" s="14" t="s">
        <v>1849</v>
      </c>
      <c r="F272" s="44" t="s">
        <v>9381</v>
      </c>
      <c r="G272" s="44" t="s">
        <v>2119</v>
      </c>
      <c r="H272" s="44" t="s">
        <v>2409</v>
      </c>
      <c r="I272" s="44" t="s">
        <v>2537</v>
      </c>
      <c r="J272" s="44" t="s">
        <v>4225</v>
      </c>
      <c r="K272" s="44" t="s">
        <v>3086</v>
      </c>
      <c r="L272" s="44" t="s">
        <v>3370</v>
      </c>
      <c r="M272" s="44" t="s">
        <v>3626</v>
      </c>
      <c r="N272" s="44" t="s">
        <v>3895</v>
      </c>
      <c r="O272" s="44" t="s">
        <v>4180</v>
      </c>
      <c r="P272" s="44" t="s">
        <v>4488</v>
      </c>
      <c r="Q272" s="44" t="s">
        <v>4746</v>
      </c>
      <c r="R272" s="44" t="s">
        <v>4990</v>
      </c>
      <c r="S272" s="44" t="s">
        <v>8007</v>
      </c>
      <c r="T272" s="44" t="s">
        <v>5524</v>
      </c>
      <c r="U272" s="44" t="s">
        <v>8427</v>
      </c>
      <c r="V272" s="44" t="s">
        <v>1849</v>
      </c>
      <c r="W272" s="44" t="s">
        <v>5982</v>
      </c>
      <c r="X272" s="44" t="s">
        <v>6260</v>
      </c>
      <c r="Y272" s="44" t="s">
        <v>6548</v>
      </c>
      <c r="Z272" s="44" t="s">
        <v>6847</v>
      </c>
      <c r="AA272" s="44" t="s">
        <v>7080</v>
      </c>
      <c r="AB272" s="53" t="s">
        <v>7371</v>
      </c>
      <c r="AC272" s="44" t="s">
        <v>7667</v>
      </c>
      <c r="AD272" s="44" t="s">
        <v>7922</v>
      </c>
      <c r="AE272" s="44" t="s">
        <v>8266</v>
      </c>
    </row>
    <row r="273" spans="1:31" ht="114" x14ac:dyDescent="0.45">
      <c r="A273" s="39" t="s">
        <v>696</v>
      </c>
      <c r="B273" s="44" t="s">
        <v>1044</v>
      </c>
      <c r="C273" s="44" t="s">
        <v>1249</v>
      </c>
      <c r="D273" s="7" t="s">
        <v>9035</v>
      </c>
      <c r="E273" s="14" t="s">
        <v>1850</v>
      </c>
      <c r="F273" s="44" t="s">
        <v>9382</v>
      </c>
      <c r="G273" s="44" t="s">
        <v>2120</v>
      </c>
      <c r="H273" s="44" t="s">
        <v>2410</v>
      </c>
      <c r="I273" s="44" t="s">
        <v>8919</v>
      </c>
      <c r="J273" s="44" t="s">
        <v>4226</v>
      </c>
      <c r="K273" s="44" t="s">
        <v>3087</v>
      </c>
      <c r="L273" s="44" t="s">
        <v>9457</v>
      </c>
      <c r="M273" s="44" t="s">
        <v>9036</v>
      </c>
      <c r="N273" s="44" t="s">
        <v>3896</v>
      </c>
      <c r="O273" s="44" t="s">
        <v>4181</v>
      </c>
      <c r="P273" s="44" t="s">
        <v>4489</v>
      </c>
      <c r="Q273" s="44" t="s">
        <v>4747</v>
      </c>
      <c r="R273" s="44" t="s">
        <v>9137</v>
      </c>
      <c r="S273" s="44" t="s">
        <v>8008</v>
      </c>
      <c r="T273" s="44" t="s">
        <v>5525</v>
      </c>
      <c r="U273" s="44" t="s">
        <v>8428</v>
      </c>
      <c r="V273" s="44" t="s">
        <v>1850</v>
      </c>
      <c r="W273" s="44" t="s">
        <v>8703</v>
      </c>
      <c r="X273" s="44" t="s">
        <v>6261</v>
      </c>
      <c r="Y273" s="60" t="s">
        <v>9037</v>
      </c>
      <c r="Z273" s="44" t="s">
        <v>9038</v>
      </c>
      <c r="AA273" s="44" t="s">
        <v>9039</v>
      </c>
      <c r="AB273" s="53" t="s">
        <v>7372</v>
      </c>
      <c r="AC273" s="44" t="s">
        <v>7668</v>
      </c>
      <c r="AD273" s="44" t="s">
        <v>7923</v>
      </c>
      <c r="AE273" s="44" t="s">
        <v>8267</v>
      </c>
    </row>
    <row r="274" spans="1:31" ht="114" x14ac:dyDescent="0.45">
      <c r="A274" s="39" t="s">
        <v>697</v>
      </c>
      <c r="B274" s="44" t="s">
        <v>1045</v>
      </c>
      <c r="C274" s="44" t="s">
        <v>1250</v>
      </c>
      <c r="D274" s="44" t="s">
        <v>9040</v>
      </c>
      <c r="E274" s="14" t="s">
        <v>1851</v>
      </c>
      <c r="F274" s="44" t="s">
        <v>9383</v>
      </c>
      <c r="G274" s="44" t="s">
        <v>2121</v>
      </c>
      <c r="H274" s="44" t="s">
        <v>2411</v>
      </c>
      <c r="I274" s="44" t="s">
        <v>8920</v>
      </c>
      <c r="J274" s="44" t="s">
        <v>4227</v>
      </c>
      <c r="K274" s="44" t="s">
        <v>3088</v>
      </c>
      <c r="L274" s="44" t="s">
        <v>9456</v>
      </c>
      <c r="M274" s="44" t="s">
        <v>9041</v>
      </c>
      <c r="N274" s="44" t="s">
        <v>3897</v>
      </c>
      <c r="O274" s="44" t="s">
        <v>4182</v>
      </c>
      <c r="P274" s="44" t="s">
        <v>4490</v>
      </c>
      <c r="Q274" s="44" t="s">
        <v>4748</v>
      </c>
      <c r="R274" s="44" t="s">
        <v>9138</v>
      </c>
      <c r="S274" s="44" t="s">
        <v>8009</v>
      </c>
      <c r="T274" s="44" t="s">
        <v>5526</v>
      </c>
      <c r="U274" s="44" t="s">
        <v>8429</v>
      </c>
      <c r="V274" s="44" t="s">
        <v>1851</v>
      </c>
      <c r="W274" s="44" t="s">
        <v>8718</v>
      </c>
      <c r="X274" s="44" t="s">
        <v>6262</v>
      </c>
      <c r="Y274" s="60" t="s">
        <v>9042</v>
      </c>
      <c r="Z274" s="44" t="s">
        <v>9043</v>
      </c>
      <c r="AA274" s="44" t="s">
        <v>9044</v>
      </c>
      <c r="AB274" s="53" t="s">
        <v>7373</v>
      </c>
      <c r="AC274" s="44" t="s">
        <v>7669</v>
      </c>
      <c r="AD274" s="44" t="s">
        <v>7924</v>
      </c>
      <c r="AE274" s="44" t="s">
        <v>8268</v>
      </c>
    </row>
    <row r="275" spans="1:31" ht="42.75" x14ac:dyDescent="0.45">
      <c r="A275" s="39" t="s">
        <v>698</v>
      </c>
      <c r="B275" s="44" t="s">
        <v>1042</v>
      </c>
      <c r="C275" s="44" t="s">
        <v>1251</v>
      </c>
      <c r="D275" s="7" t="s">
        <v>1566</v>
      </c>
      <c r="E275" s="14" t="s">
        <v>1852</v>
      </c>
      <c r="F275" s="44" t="s">
        <v>9384</v>
      </c>
      <c r="G275" s="44" t="s">
        <v>2122</v>
      </c>
      <c r="H275" s="44" t="s">
        <v>2412</v>
      </c>
      <c r="I275" s="44" t="s">
        <v>8921</v>
      </c>
      <c r="J275" s="44" t="s">
        <v>2791</v>
      </c>
      <c r="K275" s="44" t="s">
        <v>3089</v>
      </c>
      <c r="L275" s="44" t="s">
        <v>3371</v>
      </c>
      <c r="M275" s="44" t="s">
        <v>3627</v>
      </c>
      <c r="N275" s="44" t="s">
        <v>3898</v>
      </c>
      <c r="O275" s="44" t="s">
        <v>4183</v>
      </c>
      <c r="P275" s="44" t="s">
        <v>4491</v>
      </c>
      <c r="Q275" s="44" t="s">
        <v>4749</v>
      </c>
      <c r="R275" s="44" t="s">
        <v>9139</v>
      </c>
      <c r="S275" s="44" t="s">
        <v>5233</v>
      </c>
      <c r="T275" s="44" t="s">
        <v>5527</v>
      </c>
      <c r="U275" s="44" t="s">
        <v>8430</v>
      </c>
      <c r="V275" s="44" t="s">
        <v>1852</v>
      </c>
      <c r="W275" s="44" t="s">
        <v>5983</v>
      </c>
      <c r="X275" s="44" t="s">
        <v>6263</v>
      </c>
      <c r="Y275" s="44" t="s">
        <v>6549</v>
      </c>
      <c r="Z275" s="44" t="s">
        <v>6848</v>
      </c>
      <c r="AA275" s="44" t="s">
        <v>7081</v>
      </c>
      <c r="AB275" s="53" t="s">
        <v>7374</v>
      </c>
      <c r="AC275" s="44" t="s">
        <v>7670</v>
      </c>
      <c r="AD275" s="44" t="s">
        <v>7925</v>
      </c>
      <c r="AE275" s="44" t="s">
        <v>8269</v>
      </c>
    </row>
    <row r="276" spans="1:31" ht="42.75" x14ac:dyDescent="0.45">
      <c r="A276" s="39" t="s">
        <v>699</v>
      </c>
      <c r="B276" s="44" t="s">
        <v>1046</v>
      </c>
      <c r="C276" s="44" t="s">
        <v>1252</v>
      </c>
      <c r="D276" s="7" t="s">
        <v>1567</v>
      </c>
      <c r="E276" s="14" t="s">
        <v>1853</v>
      </c>
      <c r="F276" s="44" t="s">
        <v>9385</v>
      </c>
      <c r="G276" s="44" t="s">
        <v>2123</v>
      </c>
      <c r="H276" s="44" t="s">
        <v>2413</v>
      </c>
      <c r="I276" s="44" t="s">
        <v>8922</v>
      </c>
      <c r="J276" s="44" t="s">
        <v>2792</v>
      </c>
      <c r="K276" s="44" t="s">
        <v>3090</v>
      </c>
      <c r="L276" s="44" t="s">
        <v>3372</v>
      </c>
      <c r="M276" s="44" t="s">
        <v>3628</v>
      </c>
      <c r="N276" s="44" t="s">
        <v>3899</v>
      </c>
      <c r="O276" s="44" t="s">
        <v>4184</v>
      </c>
      <c r="P276" s="44" t="s">
        <v>4492</v>
      </c>
      <c r="Q276" s="44" t="s">
        <v>4750</v>
      </c>
      <c r="R276" s="44" t="s">
        <v>9140</v>
      </c>
      <c r="S276" s="44" t="s">
        <v>5234</v>
      </c>
      <c r="T276" s="44" t="s">
        <v>5528</v>
      </c>
      <c r="U276" s="44" t="s">
        <v>8431</v>
      </c>
      <c r="V276" s="44" t="s">
        <v>1853</v>
      </c>
      <c r="W276" s="44" t="s">
        <v>5984</v>
      </c>
      <c r="X276" s="44" t="s">
        <v>6264</v>
      </c>
      <c r="Y276" s="44" t="s">
        <v>6550</v>
      </c>
      <c r="Z276" s="44" t="s">
        <v>6849</v>
      </c>
      <c r="AA276" s="44" t="s">
        <v>7082</v>
      </c>
      <c r="AB276" s="53" t="s">
        <v>7375</v>
      </c>
      <c r="AC276" s="44" t="s">
        <v>7671</v>
      </c>
      <c r="AD276" s="44" t="s">
        <v>7926</v>
      </c>
      <c r="AE276" s="44" t="s">
        <v>8270</v>
      </c>
    </row>
    <row r="277" spans="1:31" ht="42.75" x14ac:dyDescent="0.45">
      <c r="A277" s="39" t="s">
        <v>700</v>
      </c>
      <c r="B277" s="44" t="s">
        <v>1043</v>
      </c>
      <c r="C277" s="44" t="s">
        <v>1253</v>
      </c>
      <c r="D277" s="44" t="s">
        <v>1568</v>
      </c>
      <c r="E277" s="14" t="s">
        <v>1854</v>
      </c>
      <c r="F277" s="44" t="s">
        <v>9386</v>
      </c>
      <c r="G277" s="44" t="s">
        <v>2124</v>
      </c>
      <c r="H277" s="44" t="s">
        <v>2414</v>
      </c>
      <c r="I277" s="44" t="s">
        <v>8800</v>
      </c>
      <c r="J277" s="44" t="s">
        <v>4228</v>
      </c>
      <c r="K277" s="44" t="s">
        <v>3091</v>
      </c>
      <c r="L277" s="44" t="s">
        <v>3373</v>
      </c>
      <c r="M277" s="44" t="s">
        <v>3629</v>
      </c>
      <c r="N277" s="44" t="s">
        <v>3900</v>
      </c>
      <c r="O277" s="44" t="s">
        <v>4185</v>
      </c>
      <c r="P277" s="44" t="s">
        <v>4493</v>
      </c>
      <c r="Q277" s="44" t="s">
        <v>9179</v>
      </c>
      <c r="R277" s="44" t="s">
        <v>4991</v>
      </c>
      <c r="S277" s="44" t="s">
        <v>8010</v>
      </c>
      <c r="T277" s="44" t="s">
        <v>5529</v>
      </c>
      <c r="U277" s="44" t="s">
        <v>8432</v>
      </c>
      <c r="V277" s="44" t="s">
        <v>1854</v>
      </c>
      <c r="W277" s="44" t="s">
        <v>8704</v>
      </c>
      <c r="X277" s="44" t="s">
        <v>6265</v>
      </c>
      <c r="Y277" s="44" t="s">
        <v>6551</v>
      </c>
      <c r="Z277" s="44" t="s">
        <v>6850</v>
      </c>
      <c r="AA277" s="44" t="s">
        <v>7083</v>
      </c>
      <c r="AB277" s="53" t="s">
        <v>7376</v>
      </c>
      <c r="AC277" s="44" t="s">
        <v>7672</v>
      </c>
      <c r="AD277" s="44" t="s">
        <v>7927</v>
      </c>
      <c r="AE277" s="44" t="s">
        <v>8271</v>
      </c>
    </row>
    <row r="278" spans="1:31" ht="42.75" x14ac:dyDescent="0.45">
      <c r="A278" s="39" t="s">
        <v>701</v>
      </c>
      <c r="B278" s="44" t="s">
        <v>1047</v>
      </c>
      <c r="C278" s="44" t="s">
        <v>1254</v>
      </c>
      <c r="D278" s="7" t="s">
        <v>1569</v>
      </c>
      <c r="E278" s="14" t="s">
        <v>1855</v>
      </c>
      <c r="F278" s="44" t="s">
        <v>9387</v>
      </c>
      <c r="G278" s="44" t="s">
        <v>2125</v>
      </c>
      <c r="H278" s="44" t="s">
        <v>2415</v>
      </c>
      <c r="I278" s="44" t="s">
        <v>8801</v>
      </c>
      <c r="J278" s="44" t="s">
        <v>4229</v>
      </c>
      <c r="K278" s="44" t="s">
        <v>3092</v>
      </c>
      <c r="L278" s="44" t="s">
        <v>3374</v>
      </c>
      <c r="M278" s="44" t="s">
        <v>3630</v>
      </c>
      <c r="N278" s="44" t="s">
        <v>3901</v>
      </c>
      <c r="O278" s="44" t="s">
        <v>4186</v>
      </c>
      <c r="P278" s="44" t="s">
        <v>4494</v>
      </c>
      <c r="Q278" s="44" t="s">
        <v>9180</v>
      </c>
      <c r="R278" s="44" t="s">
        <v>4992</v>
      </c>
      <c r="S278" s="44" t="s">
        <v>8011</v>
      </c>
      <c r="T278" s="44" t="s">
        <v>5530</v>
      </c>
      <c r="U278" s="44" t="s">
        <v>8433</v>
      </c>
      <c r="V278" s="44" t="s">
        <v>1855</v>
      </c>
      <c r="W278" s="44" t="s">
        <v>8708</v>
      </c>
      <c r="X278" s="44" t="s">
        <v>6266</v>
      </c>
      <c r="Y278" s="44" t="s">
        <v>6552</v>
      </c>
      <c r="Z278" s="44" t="s">
        <v>6851</v>
      </c>
      <c r="AA278" s="44" t="s">
        <v>7084</v>
      </c>
      <c r="AB278" s="53" t="s">
        <v>7377</v>
      </c>
      <c r="AC278" s="44" t="s">
        <v>7673</v>
      </c>
      <c r="AD278" s="44" t="s">
        <v>7928</v>
      </c>
      <c r="AE278" s="44" t="s">
        <v>8272</v>
      </c>
    </row>
    <row r="279" spans="1:31" ht="42.75" x14ac:dyDescent="0.45">
      <c r="A279" s="39" t="s">
        <v>702</v>
      </c>
      <c r="B279" s="44" t="s">
        <v>972</v>
      </c>
      <c r="C279" s="44" t="s">
        <v>1255</v>
      </c>
      <c r="D279" s="7" t="s">
        <v>1570</v>
      </c>
      <c r="E279" s="14" t="s">
        <v>1856</v>
      </c>
      <c r="F279" s="44" t="s">
        <v>9388</v>
      </c>
      <c r="G279" s="44" t="s">
        <v>2126</v>
      </c>
      <c r="H279" s="44" t="s">
        <v>2416</v>
      </c>
      <c r="I279" s="44" t="s">
        <v>8923</v>
      </c>
      <c r="J279" s="44" t="s">
        <v>2793</v>
      </c>
      <c r="K279" s="44" t="s">
        <v>3093</v>
      </c>
      <c r="L279" s="44" t="s">
        <v>3375</v>
      </c>
      <c r="M279" s="44" t="s">
        <v>3631</v>
      </c>
      <c r="N279" s="44" t="s">
        <v>3902</v>
      </c>
      <c r="O279" s="44" t="s">
        <v>4187</v>
      </c>
      <c r="P279" s="44" t="s">
        <v>4495</v>
      </c>
      <c r="Q279" s="44" t="s">
        <v>4751</v>
      </c>
      <c r="R279" s="44" t="s">
        <v>9141</v>
      </c>
      <c r="S279" s="44" t="s">
        <v>5235</v>
      </c>
      <c r="T279" s="44" t="s">
        <v>5531</v>
      </c>
      <c r="U279" s="44" t="s">
        <v>8434</v>
      </c>
      <c r="V279" s="44" t="s">
        <v>1856</v>
      </c>
      <c r="W279" s="44" t="s">
        <v>5985</v>
      </c>
      <c r="X279" s="44" t="s">
        <v>6267</v>
      </c>
      <c r="Y279" s="44" t="s">
        <v>6553</v>
      </c>
      <c r="Z279" s="44" t="s">
        <v>6852</v>
      </c>
      <c r="AA279" s="44" t="s">
        <v>7085</v>
      </c>
      <c r="AB279" s="53" t="s">
        <v>7378</v>
      </c>
      <c r="AC279" s="44" t="s">
        <v>7674</v>
      </c>
      <c r="AD279" s="44" t="s">
        <v>7929</v>
      </c>
      <c r="AE279" s="44" t="s">
        <v>8273</v>
      </c>
    </row>
    <row r="280" spans="1:31" ht="42.75" x14ac:dyDescent="0.45">
      <c r="A280" s="39" t="s">
        <v>703</v>
      </c>
      <c r="B280" s="44" t="s">
        <v>974</v>
      </c>
      <c r="C280" s="44" t="s">
        <v>1256</v>
      </c>
      <c r="D280" s="7" t="s">
        <v>1571</v>
      </c>
      <c r="E280" s="14" t="s">
        <v>1857</v>
      </c>
      <c r="F280" s="44" t="s">
        <v>9389</v>
      </c>
      <c r="G280" s="44" t="s">
        <v>2127</v>
      </c>
      <c r="H280" s="44" t="s">
        <v>2417</v>
      </c>
      <c r="I280" s="44" t="s">
        <v>8924</v>
      </c>
      <c r="J280" s="44" t="s">
        <v>2794</v>
      </c>
      <c r="K280" s="44" t="s">
        <v>3094</v>
      </c>
      <c r="L280" s="44" t="s">
        <v>3376</v>
      </c>
      <c r="M280" s="44" t="s">
        <v>3632</v>
      </c>
      <c r="N280" s="44" t="s">
        <v>3903</v>
      </c>
      <c r="O280" s="44" t="s">
        <v>4188</v>
      </c>
      <c r="P280" s="44" t="s">
        <v>4496</v>
      </c>
      <c r="Q280" s="44" t="s">
        <v>4752</v>
      </c>
      <c r="R280" s="44" t="s">
        <v>9142</v>
      </c>
      <c r="S280" s="44" t="s">
        <v>5236</v>
      </c>
      <c r="T280" s="44" t="s">
        <v>5532</v>
      </c>
      <c r="U280" s="44" t="s">
        <v>8435</v>
      </c>
      <c r="V280" s="44" t="s">
        <v>1857</v>
      </c>
      <c r="W280" s="44" t="s">
        <v>5986</v>
      </c>
      <c r="X280" s="44" t="s">
        <v>6268</v>
      </c>
      <c r="Y280" s="44" t="s">
        <v>6554</v>
      </c>
      <c r="Z280" s="44" t="s">
        <v>6853</v>
      </c>
      <c r="AA280" s="44" t="s">
        <v>7086</v>
      </c>
      <c r="AB280" s="53" t="s">
        <v>7379</v>
      </c>
      <c r="AC280" s="44" t="s">
        <v>7675</v>
      </c>
      <c r="AD280" s="44" t="s">
        <v>7930</v>
      </c>
      <c r="AE280" s="44" t="s">
        <v>8274</v>
      </c>
    </row>
    <row r="281" spans="1:31" ht="42.75" x14ac:dyDescent="0.45">
      <c r="A281" s="39" t="s">
        <v>704</v>
      </c>
      <c r="B281" s="44" t="s">
        <v>979</v>
      </c>
      <c r="C281" s="44" t="s">
        <v>1257</v>
      </c>
      <c r="D281" s="44" t="s">
        <v>1572</v>
      </c>
      <c r="E281" s="14" t="s">
        <v>1858</v>
      </c>
      <c r="F281" s="44" t="s">
        <v>9390</v>
      </c>
      <c r="G281" s="44" t="s">
        <v>2128</v>
      </c>
      <c r="H281" s="44" t="s">
        <v>2418</v>
      </c>
      <c r="I281" s="44" t="s">
        <v>8925</v>
      </c>
      <c r="J281" s="44" t="s">
        <v>2795</v>
      </c>
      <c r="K281" s="44" t="s">
        <v>3095</v>
      </c>
      <c r="L281" s="44" t="s">
        <v>3377</v>
      </c>
      <c r="M281" s="44" t="s">
        <v>3633</v>
      </c>
      <c r="N281" s="44" t="s">
        <v>3904</v>
      </c>
      <c r="O281" s="44" t="s">
        <v>4189</v>
      </c>
      <c r="P281" s="44" t="s">
        <v>4497</v>
      </c>
      <c r="Q281" s="44" t="s">
        <v>4753</v>
      </c>
      <c r="R281" s="44" t="s">
        <v>9143</v>
      </c>
      <c r="S281" s="44" t="s">
        <v>5237</v>
      </c>
      <c r="T281" s="44" t="s">
        <v>5533</v>
      </c>
      <c r="U281" s="44" t="s">
        <v>8436</v>
      </c>
      <c r="V281" s="44" t="s">
        <v>1858</v>
      </c>
      <c r="W281" s="44" t="s">
        <v>5987</v>
      </c>
      <c r="X281" s="44" t="s">
        <v>6269</v>
      </c>
      <c r="Y281" s="44" t="s">
        <v>6555</v>
      </c>
      <c r="Z281" s="44" t="s">
        <v>6854</v>
      </c>
      <c r="AA281" s="44" t="s">
        <v>7087</v>
      </c>
      <c r="AB281" s="53" t="s">
        <v>7380</v>
      </c>
      <c r="AC281" s="44" t="s">
        <v>7676</v>
      </c>
      <c r="AD281" s="44" t="s">
        <v>7931</v>
      </c>
      <c r="AE281" s="44" t="s">
        <v>8275</v>
      </c>
    </row>
    <row r="282" spans="1:31" ht="42.75" x14ac:dyDescent="0.45">
      <c r="A282" s="39" t="s">
        <v>705</v>
      </c>
      <c r="B282" s="44" t="s">
        <v>980</v>
      </c>
      <c r="C282" s="44" t="s">
        <v>1258</v>
      </c>
      <c r="D282" s="7" t="s">
        <v>1573</v>
      </c>
      <c r="E282" s="14" t="s">
        <v>1859</v>
      </c>
      <c r="F282" s="44" t="s">
        <v>9391</v>
      </c>
      <c r="G282" s="44" t="s">
        <v>2129</v>
      </c>
      <c r="H282" s="44" t="s">
        <v>2419</v>
      </c>
      <c r="I282" s="44" t="s">
        <v>8926</v>
      </c>
      <c r="J282" s="44" t="s">
        <v>2796</v>
      </c>
      <c r="K282" s="44" t="s">
        <v>3096</v>
      </c>
      <c r="L282" s="44" t="s">
        <v>3378</v>
      </c>
      <c r="M282" s="44" t="s">
        <v>3634</v>
      </c>
      <c r="N282" s="44" t="s">
        <v>3905</v>
      </c>
      <c r="O282" s="44" t="s">
        <v>4190</v>
      </c>
      <c r="P282" s="44" t="s">
        <v>4498</v>
      </c>
      <c r="Q282" s="44" t="s">
        <v>4754</v>
      </c>
      <c r="R282" s="44" t="s">
        <v>9144</v>
      </c>
      <c r="S282" s="44" t="s">
        <v>5238</v>
      </c>
      <c r="T282" s="44" t="s">
        <v>5534</v>
      </c>
      <c r="U282" s="44" t="s">
        <v>8436</v>
      </c>
      <c r="V282" s="44" t="s">
        <v>1859</v>
      </c>
      <c r="W282" s="44" t="s">
        <v>5988</v>
      </c>
      <c r="X282" s="44" t="s">
        <v>6268</v>
      </c>
      <c r="Y282" s="44" t="s">
        <v>6556</v>
      </c>
      <c r="Z282" s="44" t="s">
        <v>6855</v>
      </c>
      <c r="AA282" s="44" t="s">
        <v>7088</v>
      </c>
      <c r="AB282" s="53" t="s">
        <v>7381</v>
      </c>
      <c r="AC282" s="44" t="s">
        <v>7677</v>
      </c>
      <c r="AD282" s="44" t="s">
        <v>7932</v>
      </c>
      <c r="AE282" s="44" t="s">
        <v>8276</v>
      </c>
    </row>
    <row r="283" spans="1:31" ht="28.5" x14ac:dyDescent="0.45">
      <c r="A283" s="39" t="s">
        <v>706</v>
      </c>
      <c r="B283" s="44" t="s">
        <v>962</v>
      </c>
      <c r="C283" s="44" t="s">
        <v>1259</v>
      </c>
      <c r="D283" s="7" t="s">
        <v>1574</v>
      </c>
      <c r="E283" s="14" t="s">
        <v>1860</v>
      </c>
      <c r="F283" s="44" t="s">
        <v>9392</v>
      </c>
      <c r="G283" s="44" t="s">
        <v>2130</v>
      </c>
      <c r="H283" s="44" t="s">
        <v>2420</v>
      </c>
      <c r="I283" s="44" t="s">
        <v>8927</v>
      </c>
      <c r="J283" s="44" t="s">
        <v>2797</v>
      </c>
      <c r="K283" s="44" t="s">
        <v>3097</v>
      </c>
      <c r="L283" s="44" t="s">
        <v>3379</v>
      </c>
      <c r="M283" s="44" t="s">
        <v>3635</v>
      </c>
      <c r="N283" s="44" t="s">
        <v>3906</v>
      </c>
      <c r="O283" s="44" t="s">
        <v>4191</v>
      </c>
      <c r="P283" s="44" t="s">
        <v>4499</v>
      </c>
      <c r="Q283" s="44" t="s">
        <v>4755</v>
      </c>
      <c r="R283" s="44" t="s">
        <v>9145</v>
      </c>
      <c r="S283" s="44" t="s">
        <v>5239</v>
      </c>
      <c r="T283" s="44" t="s">
        <v>9455</v>
      </c>
      <c r="U283" s="44" t="s">
        <v>5732</v>
      </c>
      <c r="V283" s="44" t="s">
        <v>1860</v>
      </c>
      <c r="W283" s="44" t="s">
        <v>5989</v>
      </c>
      <c r="X283" s="44" t="s">
        <v>6270</v>
      </c>
      <c r="Y283" s="44" t="s">
        <v>6557</v>
      </c>
      <c r="Z283" s="44" t="s">
        <v>6856</v>
      </c>
      <c r="AA283" s="44" t="s">
        <v>7089</v>
      </c>
      <c r="AB283" s="53" t="s">
        <v>7382</v>
      </c>
      <c r="AC283" s="44" t="s">
        <v>7678</v>
      </c>
      <c r="AD283" s="44" t="s">
        <v>7933</v>
      </c>
      <c r="AE283" s="44" t="s">
        <v>8277</v>
      </c>
    </row>
    <row r="284" spans="1:31" ht="28.5" x14ac:dyDescent="0.45">
      <c r="A284" s="39" t="s">
        <v>707</v>
      </c>
      <c r="B284" s="44" t="s">
        <v>963</v>
      </c>
      <c r="C284" s="44" t="s">
        <v>1260</v>
      </c>
      <c r="D284" s="44" t="s">
        <v>1575</v>
      </c>
      <c r="E284" s="14" t="s">
        <v>1861</v>
      </c>
      <c r="F284" s="44" t="s">
        <v>9393</v>
      </c>
      <c r="G284" s="44" t="s">
        <v>9045</v>
      </c>
      <c r="H284" s="44" t="s">
        <v>2421</v>
      </c>
      <c r="I284" s="44" t="s">
        <v>8928</v>
      </c>
      <c r="J284" s="44" t="s">
        <v>2798</v>
      </c>
      <c r="K284" s="44" t="s">
        <v>3098</v>
      </c>
      <c r="L284" s="44" t="s">
        <v>3380</v>
      </c>
      <c r="M284" s="44" t="s">
        <v>3636</v>
      </c>
      <c r="N284" s="44" t="s">
        <v>3907</v>
      </c>
      <c r="O284" s="44" t="s">
        <v>4192</v>
      </c>
      <c r="P284" s="44" t="s">
        <v>4500</v>
      </c>
      <c r="Q284" s="44" t="s">
        <v>4756</v>
      </c>
      <c r="R284" s="44" t="s">
        <v>4993</v>
      </c>
      <c r="S284" s="44" t="s">
        <v>9046</v>
      </c>
      <c r="T284" s="44" t="s">
        <v>5535</v>
      </c>
      <c r="U284" s="44" t="s">
        <v>5733</v>
      </c>
      <c r="V284" s="44" t="s">
        <v>1861</v>
      </c>
      <c r="W284" s="44" t="s">
        <v>5990</v>
      </c>
      <c r="X284" s="44" t="s">
        <v>6271</v>
      </c>
      <c r="Y284" s="44" t="s">
        <v>6558</v>
      </c>
      <c r="Z284" s="44" t="s">
        <v>6857</v>
      </c>
      <c r="AA284" s="44" t="s">
        <v>7090</v>
      </c>
      <c r="AB284" s="53" t="s">
        <v>7383</v>
      </c>
      <c r="AC284" s="44" t="s">
        <v>7679</v>
      </c>
      <c r="AD284" s="44" t="s">
        <v>7934</v>
      </c>
      <c r="AE284" s="44" t="s">
        <v>8278</v>
      </c>
    </row>
    <row r="285" spans="1:31" ht="42.75" x14ac:dyDescent="0.45">
      <c r="A285" s="39" t="s">
        <v>708</v>
      </c>
      <c r="B285" s="44" t="s">
        <v>1009</v>
      </c>
      <c r="C285" s="44" t="s">
        <v>8670</v>
      </c>
      <c r="D285" s="7" t="s">
        <v>1576</v>
      </c>
      <c r="E285" s="14" t="s">
        <v>1862</v>
      </c>
      <c r="F285" s="44" t="s">
        <v>9394</v>
      </c>
      <c r="G285" s="44" t="s">
        <v>2131</v>
      </c>
      <c r="H285" s="44" t="s">
        <v>2422</v>
      </c>
      <c r="I285" s="44" t="s">
        <v>2538</v>
      </c>
      <c r="J285" s="44" t="s">
        <v>4230</v>
      </c>
      <c r="K285" s="44" t="s">
        <v>3099</v>
      </c>
      <c r="L285" s="44" t="s">
        <v>3381</v>
      </c>
      <c r="M285" s="44" t="s">
        <v>3637</v>
      </c>
      <c r="N285" s="44" t="s">
        <v>3908</v>
      </c>
      <c r="O285" s="44" t="s">
        <v>4193</v>
      </c>
      <c r="P285" s="44" t="s">
        <v>4501</v>
      </c>
      <c r="Q285" s="44" t="s">
        <v>4757</v>
      </c>
      <c r="R285" s="44" t="s">
        <v>4994</v>
      </c>
      <c r="S285" s="44" t="s">
        <v>8012</v>
      </c>
      <c r="T285" s="44" t="s">
        <v>5536</v>
      </c>
      <c r="U285" s="44" t="s">
        <v>8437</v>
      </c>
      <c r="V285" s="44" t="s">
        <v>1862</v>
      </c>
      <c r="W285" s="44" t="s">
        <v>5991</v>
      </c>
      <c r="X285" s="44" t="s">
        <v>6272</v>
      </c>
      <c r="Y285" s="44" t="s">
        <v>6559</v>
      </c>
      <c r="Z285" s="44" t="s">
        <v>6858</v>
      </c>
      <c r="AA285" s="44" t="s">
        <v>7091</v>
      </c>
      <c r="AB285" s="53" t="s">
        <v>7384</v>
      </c>
      <c r="AC285" s="44" t="s">
        <v>7680</v>
      </c>
      <c r="AD285" s="44" t="s">
        <v>8312</v>
      </c>
      <c r="AE285" s="44" t="s">
        <v>8279</v>
      </c>
    </row>
    <row r="286" spans="1:31" ht="28.5" x14ac:dyDescent="0.45">
      <c r="A286" s="39" t="s">
        <v>709</v>
      </c>
      <c r="B286" s="44" t="s">
        <v>975</v>
      </c>
      <c r="C286" s="44" t="s">
        <v>1261</v>
      </c>
      <c r="D286" s="7" t="s">
        <v>1577</v>
      </c>
      <c r="E286" s="14" t="s">
        <v>1863</v>
      </c>
      <c r="F286" s="44" t="s">
        <v>9395</v>
      </c>
      <c r="G286" s="44" t="s">
        <v>2132</v>
      </c>
      <c r="H286" s="44" t="s">
        <v>2423</v>
      </c>
      <c r="I286" s="44" t="s">
        <v>8929</v>
      </c>
      <c r="J286" s="44" t="s">
        <v>2799</v>
      </c>
      <c r="K286" s="44" t="s">
        <v>3100</v>
      </c>
      <c r="L286" s="44" t="s">
        <v>3382</v>
      </c>
      <c r="M286" s="44" t="s">
        <v>3638</v>
      </c>
      <c r="N286" s="44" t="s">
        <v>3909</v>
      </c>
      <c r="O286" s="44" t="s">
        <v>4194</v>
      </c>
      <c r="P286" s="44" t="s">
        <v>4502</v>
      </c>
      <c r="Q286" s="44" t="s">
        <v>4758</v>
      </c>
      <c r="R286" s="44" t="s">
        <v>9146</v>
      </c>
      <c r="S286" s="44" t="s">
        <v>5240</v>
      </c>
      <c r="T286" s="44" t="s">
        <v>5537</v>
      </c>
      <c r="U286" s="44" t="s">
        <v>5734</v>
      </c>
      <c r="V286" s="44" t="s">
        <v>1863</v>
      </c>
      <c r="W286" s="44" t="s">
        <v>5992</v>
      </c>
      <c r="X286" s="44" t="s">
        <v>6273</v>
      </c>
      <c r="Y286" s="44" t="s">
        <v>6560</v>
      </c>
      <c r="Z286" s="44" t="s">
        <v>6859</v>
      </c>
      <c r="AA286" s="44" t="s">
        <v>7092</v>
      </c>
      <c r="AB286" s="53" t="s">
        <v>7385</v>
      </c>
      <c r="AC286" s="44" t="s">
        <v>7681</v>
      </c>
      <c r="AD286" s="44" t="s">
        <v>7935</v>
      </c>
      <c r="AE286" s="44" t="s">
        <v>8280</v>
      </c>
    </row>
    <row r="287" spans="1:31" ht="28.5" x14ac:dyDescent="0.45">
      <c r="A287" s="39" t="s">
        <v>710</v>
      </c>
      <c r="B287" s="44" t="s">
        <v>967</v>
      </c>
      <c r="C287" s="44" t="s">
        <v>1262</v>
      </c>
      <c r="D287" s="44" t="s">
        <v>1578</v>
      </c>
      <c r="E287" s="14" t="s">
        <v>1864</v>
      </c>
      <c r="F287" s="44" t="s">
        <v>9396</v>
      </c>
      <c r="G287" s="44" t="s">
        <v>2133</v>
      </c>
      <c r="H287" s="44" t="s">
        <v>2424</v>
      </c>
      <c r="I287" s="44" t="s">
        <v>8930</v>
      </c>
      <c r="J287" s="44" t="s">
        <v>2800</v>
      </c>
      <c r="K287" s="44" t="s">
        <v>3101</v>
      </c>
      <c r="L287" s="44" t="s">
        <v>3383</v>
      </c>
      <c r="M287" s="44" t="s">
        <v>3639</v>
      </c>
      <c r="N287" s="44" t="s">
        <v>3910</v>
      </c>
      <c r="O287" s="44" t="s">
        <v>4195</v>
      </c>
      <c r="P287" s="44" t="s">
        <v>4503</v>
      </c>
      <c r="Q287" s="44" t="s">
        <v>4759</v>
      </c>
      <c r="R287" s="44" t="s">
        <v>9147</v>
      </c>
      <c r="S287" s="44" t="s">
        <v>5241</v>
      </c>
      <c r="T287" s="44" t="s">
        <v>5538</v>
      </c>
      <c r="U287" s="44" t="s">
        <v>5735</v>
      </c>
      <c r="V287" s="44" t="s">
        <v>1864</v>
      </c>
      <c r="W287" s="44" t="s">
        <v>5993</v>
      </c>
      <c r="X287" s="44" t="s">
        <v>6274</v>
      </c>
      <c r="Y287" s="44" t="s">
        <v>6561</v>
      </c>
      <c r="Z287" s="44" t="s">
        <v>6860</v>
      </c>
      <c r="AA287" s="44" t="s">
        <v>7093</v>
      </c>
      <c r="AB287" s="53" t="s">
        <v>7386</v>
      </c>
      <c r="AC287" s="44" t="s">
        <v>7682</v>
      </c>
      <c r="AD287" s="44" t="s">
        <v>7936</v>
      </c>
      <c r="AE287" s="44" t="s">
        <v>8281</v>
      </c>
    </row>
    <row r="288" spans="1:31" ht="28.5" x14ac:dyDescent="0.45">
      <c r="A288" s="39" t="s">
        <v>711</v>
      </c>
      <c r="B288" s="44" t="s">
        <v>969</v>
      </c>
      <c r="C288" s="44" t="s">
        <v>8671</v>
      </c>
      <c r="D288" s="7" t="s">
        <v>1579</v>
      </c>
      <c r="E288" s="14" t="s">
        <v>1865</v>
      </c>
      <c r="F288" s="44" t="s">
        <v>9397</v>
      </c>
      <c r="G288" s="44" t="s">
        <v>2134</v>
      </c>
      <c r="H288" s="44" t="s">
        <v>2425</v>
      </c>
      <c r="I288" s="44" t="s">
        <v>8931</v>
      </c>
      <c r="J288" s="44" t="s">
        <v>2801</v>
      </c>
      <c r="K288" s="44" t="s">
        <v>3102</v>
      </c>
      <c r="L288" s="44" t="s">
        <v>3384</v>
      </c>
      <c r="M288" s="44" t="s">
        <v>3640</v>
      </c>
      <c r="N288" s="44" t="s">
        <v>3911</v>
      </c>
      <c r="O288" s="44" t="s">
        <v>4196</v>
      </c>
      <c r="P288" s="44" t="s">
        <v>4504</v>
      </c>
      <c r="Q288" s="44" t="s">
        <v>4760</v>
      </c>
      <c r="R288" s="44" t="s">
        <v>9148</v>
      </c>
      <c r="S288" s="44" t="s">
        <v>5242</v>
      </c>
      <c r="T288" s="44" t="s">
        <v>5539</v>
      </c>
      <c r="U288" s="44" t="s">
        <v>8438</v>
      </c>
      <c r="V288" s="44" t="s">
        <v>1865</v>
      </c>
      <c r="W288" s="44" t="s">
        <v>5994</v>
      </c>
      <c r="X288" s="44" t="s">
        <v>6275</v>
      </c>
      <c r="Y288" s="44" t="s">
        <v>6562</v>
      </c>
      <c r="Z288" s="44" t="s">
        <v>6861</v>
      </c>
      <c r="AA288" s="44" t="s">
        <v>7094</v>
      </c>
      <c r="AB288" s="53" t="s">
        <v>7387</v>
      </c>
      <c r="AC288" s="44" t="s">
        <v>7683</v>
      </c>
      <c r="AD288" s="44" t="s">
        <v>7937</v>
      </c>
      <c r="AE288" s="44" t="s">
        <v>8282</v>
      </c>
    </row>
    <row r="289" spans="1:31" ht="28.5" x14ac:dyDescent="0.45">
      <c r="A289" s="39" t="s">
        <v>712</v>
      </c>
      <c r="B289" s="44" t="s">
        <v>977</v>
      </c>
      <c r="C289" s="44" t="s">
        <v>1263</v>
      </c>
      <c r="D289" s="7" t="s">
        <v>1580</v>
      </c>
      <c r="E289" s="14" t="s">
        <v>1866</v>
      </c>
      <c r="F289" s="44" t="s">
        <v>9398</v>
      </c>
      <c r="G289" s="44" t="s">
        <v>2135</v>
      </c>
      <c r="H289" s="44" t="s">
        <v>2426</v>
      </c>
      <c r="I289" s="44" t="s">
        <v>8932</v>
      </c>
      <c r="J289" s="44" t="s">
        <v>2802</v>
      </c>
      <c r="K289" s="44" t="s">
        <v>3103</v>
      </c>
      <c r="L289" s="44" t="s">
        <v>3385</v>
      </c>
      <c r="M289" s="44" t="s">
        <v>3641</v>
      </c>
      <c r="N289" s="44" t="s">
        <v>3912</v>
      </c>
      <c r="O289" s="44" t="s">
        <v>4197</v>
      </c>
      <c r="P289" s="44" t="s">
        <v>4505</v>
      </c>
      <c r="Q289" s="44" t="s">
        <v>4761</v>
      </c>
      <c r="R289" s="44" t="s">
        <v>4995</v>
      </c>
      <c r="S289" s="44" t="s">
        <v>5243</v>
      </c>
      <c r="T289" s="44" t="s">
        <v>5540</v>
      </c>
      <c r="U289" s="44" t="s">
        <v>5736</v>
      </c>
      <c r="V289" s="44" t="s">
        <v>1866</v>
      </c>
      <c r="W289" s="44" t="s">
        <v>5995</v>
      </c>
      <c r="X289" s="44" t="s">
        <v>6276</v>
      </c>
      <c r="Y289" s="44" t="s">
        <v>6563</v>
      </c>
      <c r="Z289" s="44" t="s">
        <v>6862</v>
      </c>
      <c r="AA289" s="44" t="s">
        <v>7095</v>
      </c>
      <c r="AB289" s="53" t="s">
        <v>7388</v>
      </c>
      <c r="AC289" s="44" t="s">
        <v>7684</v>
      </c>
      <c r="AD289" s="44" t="s">
        <v>7938</v>
      </c>
      <c r="AE289" s="44" t="s">
        <v>8283</v>
      </c>
    </row>
    <row r="290" spans="1:31" ht="28.5" x14ac:dyDescent="0.45">
      <c r="A290" s="39" t="s">
        <v>713</v>
      </c>
      <c r="B290" s="44" t="s">
        <v>978</v>
      </c>
      <c r="C290" s="44" t="s">
        <v>8672</v>
      </c>
      <c r="D290" s="44" t="s">
        <v>1581</v>
      </c>
      <c r="E290" s="14" t="s">
        <v>1867</v>
      </c>
      <c r="F290" s="44" t="s">
        <v>9399</v>
      </c>
      <c r="G290" s="44" t="s">
        <v>2136</v>
      </c>
      <c r="H290" s="44" t="s">
        <v>2427</v>
      </c>
      <c r="I290" s="44" t="s">
        <v>8933</v>
      </c>
      <c r="J290" s="44" t="s">
        <v>2803</v>
      </c>
      <c r="K290" s="44" t="s">
        <v>3104</v>
      </c>
      <c r="L290" s="44" t="s">
        <v>3386</v>
      </c>
      <c r="M290" s="44" t="s">
        <v>3642</v>
      </c>
      <c r="N290" s="44" t="s">
        <v>3913</v>
      </c>
      <c r="O290" s="44" t="s">
        <v>4198</v>
      </c>
      <c r="P290" s="44" t="s">
        <v>4506</v>
      </c>
      <c r="Q290" s="44" t="s">
        <v>4762</v>
      </c>
      <c r="R290" s="44" t="s">
        <v>9149</v>
      </c>
      <c r="S290" s="44" t="s">
        <v>5244</v>
      </c>
      <c r="T290" s="44" t="s">
        <v>5541</v>
      </c>
      <c r="U290" s="44" t="s">
        <v>8439</v>
      </c>
      <c r="V290" s="44" t="s">
        <v>1867</v>
      </c>
      <c r="W290" s="44" t="s">
        <v>5996</v>
      </c>
      <c r="X290" s="44" t="s">
        <v>6277</v>
      </c>
      <c r="Y290" s="44" t="s">
        <v>6564</v>
      </c>
      <c r="Z290" s="44" t="s">
        <v>6863</v>
      </c>
      <c r="AA290" s="44" t="s">
        <v>7096</v>
      </c>
      <c r="AB290" s="53" t="s">
        <v>7389</v>
      </c>
      <c r="AC290" s="44" t="s">
        <v>7685</v>
      </c>
      <c r="AD290" s="44" t="s">
        <v>7939</v>
      </c>
      <c r="AE290" s="44" t="s">
        <v>8284</v>
      </c>
    </row>
    <row r="291" spans="1:31" ht="28.5" x14ac:dyDescent="0.45">
      <c r="A291" s="39" t="s">
        <v>714</v>
      </c>
      <c r="B291" s="44" t="s">
        <v>961</v>
      </c>
      <c r="C291" s="44" t="s">
        <v>1264</v>
      </c>
      <c r="D291" s="7" t="s">
        <v>1582</v>
      </c>
      <c r="E291" s="14" t="s">
        <v>1868</v>
      </c>
      <c r="F291" s="44" t="s">
        <v>9315</v>
      </c>
      <c r="G291" s="44" t="s">
        <v>2137</v>
      </c>
      <c r="H291" s="44" t="s">
        <v>2428</v>
      </c>
      <c r="I291" s="44" t="s">
        <v>8934</v>
      </c>
      <c r="J291" s="44" t="s">
        <v>2804</v>
      </c>
      <c r="K291" s="44" t="s">
        <v>3105</v>
      </c>
      <c r="L291" s="44" t="s">
        <v>3387</v>
      </c>
      <c r="M291" s="44" t="s">
        <v>3643</v>
      </c>
      <c r="N291" s="44" t="s">
        <v>3914</v>
      </c>
      <c r="O291" s="44" t="s">
        <v>4199</v>
      </c>
      <c r="P291" s="44" t="s">
        <v>4507</v>
      </c>
      <c r="Q291" s="44" t="s">
        <v>4763</v>
      </c>
      <c r="R291" s="44" t="s">
        <v>4996</v>
      </c>
      <c r="S291" s="44" t="s">
        <v>5245</v>
      </c>
      <c r="T291" s="44" t="s">
        <v>5542</v>
      </c>
      <c r="U291" s="44" t="s">
        <v>8440</v>
      </c>
      <c r="V291" s="44" t="s">
        <v>1868</v>
      </c>
      <c r="W291" s="44" t="s">
        <v>5910</v>
      </c>
      <c r="X291" s="44" t="s">
        <v>6278</v>
      </c>
      <c r="Y291" s="44" t="s">
        <v>6565</v>
      </c>
      <c r="Z291" s="44" t="s">
        <v>6864</v>
      </c>
      <c r="AA291" s="44" t="s">
        <v>7097</v>
      </c>
      <c r="AB291" s="53" t="s">
        <v>7390</v>
      </c>
      <c r="AC291" s="44" t="s">
        <v>7686</v>
      </c>
      <c r="AD291" s="44" t="s">
        <v>7940</v>
      </c>
      <c r="AE291" s="44" t="s">
        <v>8285</v>
      </c>
    </row>
    <row r="292" spans="1:31" x14ac:dyDescent="0.45">
      <c r="A292" s="39" t="s">
        <v>715</v>
      </c>
      <c r="B292" s="44" t="s">
        <v>964</v>
      </c>
      <c r="C292" s="44" t="s">
        <v>1265</v>
      </c>
      <c r="D292" s="7" t="s">
        <v>1583</v>
      </c>
      <c r="E292" s="14" t="s">
        <v>1869</v>
      </c>
      <c r="F292" s="44" t="s">
        <v>9400</v>
      </c>
      <c r="G292" s="44" t="s">
        <v>2138</v>
      </c>
      <c r="H292" s="44" t="s">
        <v>2429</v>
      </c>
      <c r="I292" s="44" t="s">
        <v>2539</v>
      </c>
      <c r="J292" s="44" t="s">
        <v>2805</v>
      </c>
      <c r="K292" s="44" t="s">
        <v>3106</v>
      </c>
      <c r="L292" s="44" t="s">
        <v>3388</v>
      </c>
      <c r="M292" s="44" t="s">
        <v>3644</v>
      </c>
      <c r="N292" s="44" t="s">
        <v>3915</v>
      </c>
      <c r="O292" s="44" t="s">
        <v>4200</v>
      </c>
      <c r="P292" s="44" t="s">
        <v>4508</v>
      </c>
      <c r="Q292" s="44" t="s">
        <v>4764</v>
      </c>
      <c r="R292" s="44" t="s">
        <v>4997</v>
      </c>
      <c r="S292" s="44" t="s">
        <v>5246</v>
      </c>
      <c r="T292" s="44" t="s">
        <v>5543</v>
      </c>
      <c r="U292" s="44" t="s">
        <v>5737</v>
      </c>
      <c r="V292" s="44" t="s">
        <v>1217</v>
      </c>
      <c r="W292" s="44" t="s">
        <v>5997</v>
      </c>
      <c r="X292" s="44" t="s">
        <v>6220</v>
      </c>
      <c r="Y292" s="44" t="s">
        <v>6566</v>
      </c>
      <c r="Z292" s="44" t="s">
        <v>6627</v>
      </c>
      <c r="AA292" s="44" t="s">
        <v>7098</v>
      </c>
      <c r="AB292" s="53" t="s">
        <v>7391</v>
      </c>
      <c r="AC292" s="44" t="s">
        <v>7687</v>
      </c>
      <c r="AD292" s="44" t="s">
        <v>7941</v>
      </c>
      <c r="AE292" s="44" t="s">
        <v>8286</v>
      </c>
    </row>
    <row r="293" spans="1:31" x14ac:dyDescent="0.45">
      <c r="A293" s="39" t="s">
        <v>716</v>
      </c>
      <c r="B293" s="44" t="s">
        <v>965</v>
      </c>
      <c r="C293" s="44" t="s">
        <v>1266</v>
      </c>
      <c r="D293" s="44" t="s">
        <v>1584</v>
      </c>
      <c r="E293" s="14" t="s">
        <v>1870</v>
      </c>
      <c r="F293" s="44" t="s">
        <v>9401</v>
      </c>
      <c r="G293" s="44" t="s">
        <v>2139</v>
      </c>
      <c r="H293" s="44" t="s">
        <v>2430</v>
      </c>
      <c r="I293" s="44" t="s">
        <v>2540</v>
      </c>
      <c r="J293" s="44" t="s">
        <v>2806</v>
      </c>
      <c r="K293" s="44" t="s">
        <v>3107</v>
      </c>
      <c r="L293" s="44" t="s">
        <v>3389</v>
      </c>
      <c r="M293" s="44" t="s">
        <v>3645</v>
      </c>
      <c r="N293" s="44" t="s">
        <v>3916</v>
      </c>
      <c r="O293" s="44" t="s">
        <v>4201</v>
      </c>
      <c r="P293" s="44" t="s">
        <v>4509</v>
      </c>
      <c r="Q293" s="44" t="s">
        <v>4765</v>
      </c>
      <c r="R293" s="44" t="s">
        <v>4998</v>
      </c>
      <c r="S293" s="44" t="s">
        <v>5247</v>
      </c>
      <c r="T293" s="44" t="s">
        <v>5544</v>
      </c>
      <c r="U293" s="44" t="s">
        <v>5738</v>
      </c>
      <c r="V293" s="44" t="s">
        <v>1870</v>
      </c>
      <c r="W293" s="44" t="s">
        <v>5998</v>
      </c>
      <c r="X293" s="44" t="s">
        <v>6279</v>
      </c>
      <c r="Y293" s="44" t="s">
        <v>6567</v>
      </c>
      <c r="Z293" s="44" t="s">
        <v>6630</v>
      </c>
      <c r="AA293" s="44" t="s">
        <v>7099</v>
      </c>
      <c r="AB293" s="53" t="s">
        <v>7158</v>
      </c>
      <c r="AC293" s="44" t="s">
        <v>7688</v>
      </c>
      <c r="AD293" s="44" t="s">
        <v>7942</v>
      </c>
      <c r="AE293" s="44" t="s">
        <v>8287</v>
      </c>
    </row>
    <row r="294" spans="1:31" x14ac:dyDescent="0.45">
      <c r="A294" s="39" t="s">
        <v>717</v>
      </c>
      <c r="B294" s="44" t="s">
        <v>973</v>
      </c>
      <c r="C294" s="44" t="s">
        <v>1267</v>
      </c>
      <c r="D294" s="7" t="s">
        <v>1364</v>
      </c>
      <c r="E294" s="14" t="s">
        <v>1871</v>
      </c>
      <c r="F294" s="44" t="s">
        <v>9402</v>
      </c>
      <c r="G294" s="44" t="s">
        <v>2140</v>
      </c>
      <c r="H294" s="44" t="s">
        <v>2431</v>
      </c>
      <c r="I294" s="44" t="s">
        <v>8802</v>
      </c>
      <c r="J294" s="44" t="s">
        <v>2807</v>
      </c>
      <c r="K294" s="44" t="s">
        <v>3108</v>
      </c>
      <c r="L294" s="44" t="s">
        <v>3390</v>
      </c>
      <c r="M294" s="44" t="s">
        <v>3455</v>
      </c>
      <c r="N294" s="44" t="s">
        <v>3917</v>
      </c>
      <c r="O294" s="44" t="s">
        <v>4202</v>
      </c>
      <c r="P294" s="44" t="s">
        <v>3649</v>
      </c>
      <c r="Q294" s="44" t="s">
        <v>4766</v>
      </c>
      <c r="R294" s="44" t="s">
        <v>4999</v>
      </c>
      <c r="S294" s="44" t="s">
        <v>5206</v>
      </c>
      <c r="T294" s="44" t="s">
        <v>5545</v>
      </c>
      <c r="U294" s="44" t="s">
        <v>5739</v>
      </c>
      <c r="V294" s="44" t="s">
        <v>1871</v>
      </c>
      <c r="W294" s="44" t="s">
        <v>5999</v>
      </c>
      <c r="X294" s="44" t="s">
        <v>6222</v>
      </c>
      <c r="Y294" s="44" t="s">
        <v>6568</v>
      </c>
      <c r="Z294" s="44" t="s">
        <v>6631</v>
      </c>
      <c r="AA294" s="44" t="s">
        <v>7100</v>
      </c>
      <c r="AB294" s="53" t="s">
        <v>7159</v>
      </c>
      <c r="AC294" s="44" t="s">
        <v>7689</v>
      </c>
      <c r="AD294" s="44" t="s">
        <v>7754</v>
      </c>
      <c r="AE294" s="44" t="s">
        <v>8288</v>
      </c>
    </row>
    <row r="295" spans="1:31" ht="28.5" x14ac:dyDescent="0.45">
      <c r="A295" s="39" t="s">
        <v>718</v>
      </c>
      <c r="B295" s="44" t="s">
        <v>968</v>
      </c>
      <c r="C295" s="44" t="s">
        <v>1268</v>
      </c>
      <c r="D295" s="44" t="s">
        <v>1585</v>
      </c>
      <c r="E295" s="14" t="s">
        <v>1872</v>
      </c>
      <c r="F295" s="44" t="s">
        <v>9403</v>
      </c>
      <c r="G295" s="44" t="s">
        <v>2141</v>
      </c>
      <c r="H295" s="44" t="s">
        <v>2432</v>
      </c>
      <c r="I295" s="44" t="s">
        <v>2541</v>
      </c>
      <c r="J295" s="44" t="s">
        <v>2808</v>
      </c>
      <c r="K295" s="44" t="s">
        <v>3109</v>
      </c>
      <c r="L295" s="44" t="s">
        <v>3391</v>
      </c>
      <c r="M295" s="44" t="s">
        <v>3646</v>
      </c>
      <c r="N295" s="44" t="s">
        <v>3918</v>
      </c>
      <c r="O295" s="44" t="s">
        <v>4203</v>
      </c>
      <c r="P295" s="44" t="s">
        <v>4510</v>
      </c>
      <c r="Q295" s="44" t="s">
        <v>4767</v>
      </c>
      <c r="R295" s="44" t="s">
        <v>5000</v>
      </c>
      <c r="S295" s="44" t="s">
        <v>5248</v>
      </c>
      <c r="T295" s="44" t="s">
        <v>5546</v>
      </c>
      <c r="U295" s="44" t="s">
        <v>5740</v>
      </c>
      <c r="V295" s="44" t="s">
        <v>1872</v>
      </c>
      <c r="W295" s="44" t="s">
        <v>6000</v>
      </c>
      <c r="X295" s="44" t="s">
        <v>6280</v>
      </c>
      <c r="Y295" s="44" t="s">
        <v>6569</v>
      </c>
      <c r="Z295" s="44" t="s">
        <v>6865</v>
      </c>
      <c r="AA295" s="44" t="s">
        <v>7101</v>
      </c>
      <c r="AB295" s="53" t="s">
        <v>7392</v>
      </c>
      <c r="AC295" s="44" t="s">
        <v>7690</v>
      </c>
      <c r="AD295" s="44" t="s">
        <v>7943</v>
      </c>
      <c r="AE295" s="44" t="s">
        <v>8289</v>
      </c>
    </row>
    <row r="296" spans="1:31" x14ac:dyDescent="0.45">
      <c r="A296" s="39" t="s">
        <v>719</v>
      </c>
      <c r="B296" s="44" t="s">
        <v>970</v>
      </c>
      <c r="C296" s="44" t="s">
        <v>8673</v>
      </c>
      <c r="D296" s="7" t="s">
        <v>1586</v>
      </c>
      <c r="E296" s="14" t="s">
        <v>1873</v>
      </c>
      <c r="F296" s="44" t="s">
        <v>8537</v>
      </c>
      <c r="G296" s="44" t="s">
        <v>2142</v>
      </c>
      <c r="H296" s="44" t="s">
        <v>2433</v>
      </c>
      <c r="I296" s="44" t="s">
        <v>2542</v>
      </c>
      <c r="J296" s="44" t="s">
        <v>2809</v>
      </c>
      <c r="K296" s="44" t="s">
        <v>3110</v>
      </c>
      <c r="L296" s="44" t="s">
        <v>3392</v>
      </c>
      <c r="M296" s="44" t="s">
        <v>3647</v>
      </c>
      <c r="N296" s="44" t="s">
        <v>3919</v>
      </c>
      <c r="O296" s="44" t="s">
        <v>4204</v>
      </c>
      <c r="P296" s="44" t="s">
        <v>4511</v>
      </c>
      <c r="Q296" s="44" t="s">
        <v>4768</v>
      </c>
      <c r="R296" s="44" t="s">
        <v>5001</v>
      </c>
      <c r="S296" s="44" t="s">
        <v>5249</v>
      </c>
      <c r="T296" s="44" t="s">
        <v>5547</v>
      </c>
      <c r="U296" s="44" t="s">
        <v>5741</v>
      </c>
      <c r="V296" s="44" t="s">
        <v>1873</v>
      </c>
      <c r="W296" s="44" t="s">
        <v>6001</v>
      </c>
      <c r="X296" s="44" t="s">
        <v>6281</v>
      </c>
      <c r="Y296" s="44" t="s">
        <v>6570</v>
      </c>
      <c r="Z296" s="44" t="s">
        <v>6866</v>
      </c>
      <c r="AA296" s="44" t="s">
        <v>7102</v>
      </c>
      <c r="AB296" s="53" t="s">
        <v>8537</v>
      </c>
      <c r="AC296" s="44" t="s">
        <v>7691</v>
      </c>
      <c r="AD296" s="44" t="s">
        <v>7944</v>
      </c>
      <c r="AE296" s="44" t="s">
        <v>8290</v>
      </c>
    </row>
    <row r="297" spans="1:31" x14ac:dyDescent="0.45">
      <c r="A297" s="39" t="s">
        <v>720</v>
      </c>
      <c r="B297" s="44" t="s">
        <v>971</v>
      </c>
      <c r="C297" s="44" t="s">
        <v>8674</v>
      </c>
      <c r="D297" s="7" t="s">
        <v>1587</v>
      </c>
      <c r="E297" s="14" t="s">
        <v>1874</v>
      </c>
      <c r="F297" s="44" t="s">
        <v>8538</v>
      </c>
      <c r="G297" s="44" t="s">
        <v>2143</v>
      </c>
      <c r="H297" s="44" t="s">
        <v>2434</v>
      </c>
      <c r="I297" s="44" t="s">
        <v>2543</v>
      </c>
      <c r="J297" s="44" t="s">
        <v>2810</v>
      </c>
      <c r="K297" s="44" t="s">
        <v>3111</v>
      </c>
      <c r="L297" s="44" t="s">
        <v>3393</v>
      </c>
      <c r="M297" s="44" t="s">
        <v>3648</v>
      </c>
      <c r="N297" s="44" t="s">
        <v>3920</v>
      </c>
      <c r="O297" s="44" t="s">
        <v>4205</v>
      </c>
      <c r="P297" s="44" t="s">
        <v>4512</v>
      </c>
      <c r="Q297" s="44" t="s">
        <v>4769</v>
      </c>
      <c r="R297" s="44" t="s">
        <v>5002</v>
      </c>
      <c r="S297" s="44" t="s">
        <v>5250</v>
      </c>
      <c r="T297" s="44" t="s">
        <v>5548</v>
      </c>
      <c r="U297" s="44" t="s">
        <v>5742</v>
      </c>
      <c r="V297" s="44" t="s">
        <v>1874</v>
      </c>
      <c r="W297" s="44" t="s">
        <v>6002</v>
      </c>
      <c r="X297" s="44" t="s">
        <v>6282</v>
      </c>
      <c r="Y297" s="44" t="s">
        <v>6571</v>
      </c>
      <c r="Z297" s="44" t="s">
        <v>6867</v>
      </c>
      <c r="AA297" s="44" t="s">
        <v>7103</v>
      </c>
      <c r="AB297" s="53" t="s">
        <v>8538</v>
      </c>
      <c r="AC297" s="44" t="s">
        <v>7692</v>
      </c>
      <c r="AD297" s="44" t="s">
        <v>7945</v>
      </c>
      <c r="AE297" s="44" t="s">
        <v>8291</v>
      </c>
    </row>
    <row r="298" spans="1:31" x14ac:dyDescent="0.45">
      <c r="A298" s="39" t="s">
        <v>721</v>
      </c>
      <c r="B298" s="44" t="s">
        <v>966</v>
      </c>
      <c r="C298" s="44" t="s">
        <v>1219</v>
      </c>
      <c r="D298" s="44" t="s">
        <v>1588</v>
      </c>
      <c r="E298" s="14" t="s">
        <v>1871</v>
      </c>
      <c r="F298" s="44" t="s">
        <v>8486</v>
      </c>
      <c r="G298" s="44" t="s">
        <v>2144</v>
      </c>
      <c r="H298" s="44" t="s">
        <v>2431</v>
      </c>
      <c r="I298" s="44" t="s">
        <v>2544</v>
      </c>
      <c r="J298" s="44" t="s">
        <v>2807</v>
      </c>
      <c r="K298" s="44" t="s">
        <v>3112</v>
      </c>
      <c r="L298" s="44" t="s">
        <v>3394</v>
      </c>
      <c r="M298" s="44" t="s">
        <v>3649</v>
      </c>
      <c r="N298" s="44" t="s">
        <v>3917</v>
      </c>
      <c r="O298" s="44" t="s">
        <v>4206</v>
      </c>
      <c r="P298" s="44" t="s">
        <v>3649</v>
      </c>
      <c r="Q298" s="44" t="s">
        <v>4766</v>
      </c>
      <c r="R298" s="44" t="s">
        <v>4999</v>
      </c>
      <c r="S298" s="44" t="s">
        <v>5206</v>
      </c>
      <c r="T298" s="44" t="s">
        <v>5549</v>
      </c>
      <c r="U298" s="44" t="s">
        <v>5739</v>
      </c>
      <c r="V298" s="44" t="s">
        <v>1871</v>
      </c>
      <c r="W298" s="44" t="s">
        <v>6003</v>
      </c>
      <c r="X298" s="44" t="s">
        <v>6222</v>
      </c>
      <c r="Y298" s="44" t="s">
        <v>6572</v>
      </c>
      <c r="Z298" s="44" t="s">
        <v>6631</v>
      </c>
      <c r="AA298" s="44" t="s">
        <v>7104</v>
      </c>
      <c r="AB298" s="53" t="s">
        <v>8539</v>
      </c>
      <c r="AC298" s="44" t="s">
        <v>7452</v>
      </c>
      <c r="AD298" s="44" t="s">
        <v>8705</v>
      </c>
      <c r="AE298" s="44" t="s">
        <v>8292</v>
      </c>
    </row>
    <row r="299" spans="1:31" ht="28.5" x14ac:dyDescent="0.45">
      <c r="A299" s="39" t="s">
        <v>722</v>
      </c>
      <c r="B299" s="44" t="s">
        <v>976</v>
      </c>
      <c r="C299" s="44" t="s">
        <v>1269</v>
      </c>
      <c r="D299" s="44" t="s">
        <v>1589</v>
      </c>
      <c r="E299" s="14" t="s">
        <v>1875</v>
      </c>
      <c r="F299" s="44" t="s">
        <v>9404</v>
      </c>
      <c r="G299" s="44" t="s">
        <v>9047</v>
      </c>
      <c r="H299" s="44" t="s">
        <v>2435</v>
      </c>
      <c r="I299" s="44" t="s">
        <v>8935</v>
      </c>
      <c r="J299" s="44" t="s">
        <v>2811</v>
      </c>
      <c r="K299" s="44" t="s">
        <v>3113</v>
      </c>
      <c r="L299" s="44" t="s">
        <v>3395</v>
      </c>
      <c r="M299" s="44" t="s">
        <v>3650</v>
      </c>
      <c r="N299" s="44" t="s">
        <v>3921</v>
      </c>
      <c r="O299" s="44" t="s">
        <v>4207</v>
      </c>
      <c r="P299" s="44" t="s">
        <v>4513</v>
      </c>
      <c r="Q299" s="44" t="s">
        <v>4770</v>
      </c>
      <c r="R299" s="44" t="s">
        <v>5003</v>
      </c>
      <c r="S299" s="44" t="s">
        <v>9048</v>
      </c>
      <c r="T299" s="44" t="s">
        <v>5550</v>
      </c>
      <c r="U299" s="44" t="s">
        <v>5743</v>
      </c>
      <c r="V299" s="44" t="s">
        <v>1875</v>
      </c>
      <c r="W299" s="44" t="s">
        <v>6004</v>
      </c>
      <c r="X299" s="44" t="s">
        <v>6283</v>
      </c>
      <c r="Y299" s="44" t="s">
        <v>6573</v>
      </c>
      <c r="Z299" s="44" t="s">
        <v>6868</v>
      </c>
      <c r="AA299" s="44" t="s">
        <v>7105</v>
      </c>
      <c r="AB299" s="53" t="s">
        <v>7393</v>
      </c>
      <c r="AC299" s="44" t="s">
        <v>7693</v>
      </c>
      <c r="AD299" s="44" t="s">
        <v>7946</v>
      </c>
      <c r="AE299" s="44" t="s">
        <v>8293</v>
      </c>
    </row>
    <row r="300" spans="1:31" x14ac:dyDescent="0.45">
      <c r="A300" s="39" t="s">
        <v>723</v>
      </c>
      <c r="B300" s="44" t="s">
        <v>1023</v>
      </c>
      <c r="C300" s="44" t="s">
        <v>1270</v>
      </c>
      <c r="D300" s="7" t="s">
        <v>1590</v>
      </c>
      <c r="E300" s="14" t="s">
        <v>1826</v>
      </c>
      <c r="F300" s="44" t="s">
        <v>9366</v>
      </c>
      <c r="G300" s="44" t="s">
        <v>2145</v>
      </c>
      <c r="H300" s="44" t="s">
        <v>2436</v>
      </c>
      <c r="I300" s="44" t="s">
        <v>2545</v>
      </c>
      <c r="J300" s="44" t="s">
        <v>2762</v>
      </c>
      <c r="K300" s="44" t="s">
        <v>3060</v>
      </c>
      <c r="L300" s="44" t="s">
        <v>3342</v>
      </c>
      <c r="M300" s="44" t="s">
        <v>3651</v>
      </c>
      <c r="N300" s="44" t="s">
        <v>1826</v>
      </c>
      <c r="O300" s="44" t="s">
        <v>4208</v>
      </c>
      <c r="P300" s="44" t="s">
        <v>3651</v>
      </c>
      <c r="Q300" s="44" t="s">
        <v>4729</v>
      </c>
      <c r="R300" s="44" t="s">
        <v>5004</v>
      </c>
      <c r="S300" s="44" t="s">
        <v>5251</v>
      </c>
      <c r="T300" s="44" t="s">
        <v>5551</v>
      </c>
      <c r="U300" s="44" t="s">
        <v>5744</v>
      </c>
      <c r="V300" s="44" t="s">
        <v>1826</v>
      </c>
      <c r="W300" s="44" t="s">
        <v>6005</v>
      </c>
      <c r="X300" s="44" t="s">
        <v>6284</v>
      </c>
      <c r="Y300" s="44" t="s">
        <v>6574</v>
      </c>
      <c r="Z300" s="44" t="s">
        <v>6814</v>
      </c>
      <c r="AA300" s="44" t="s">
        <v>5004</v>
      </c>
      <c r="AB300" s="53" t="s">
        <v>7394</v>
      </c>
      <c r="AC300" s="44" t="s">
        <v>7694</v>
      </c>
      <c r="AD300" s="44" t="s">
        <v>7891</v>
      </c>
      <c r="AE300" s="44" t="s">
        <v>8294</v>
      </c>
    </row>
    <row r="301" spans="1:31" ht="57" x14ac:dyDescent="0.45">
      <c r="A301" s="39" t="s">
        <v>724</v>
      </c>
      <c r="B301" s="44" t="s">
        <v>8029</v>
      </c>
      <c r="C301" s="44" t="s">
        <v>1271</v>
      </c>
      <c r="D301" s="7" t="s">
        <v>1591</v>
      </c>
      <c r="E301" s="14" t="s">
        <v>1876</v>
      </c>
      <c r="F301" s="44" t="s">
        <v>9405</v>
      </c>
      <c r="G301" s="44" t="s">
        <v>2146</v>
      </c>
      <c r="H301" s="44" t="s">
        <v>2437</v>
      </c>
      <c r="I301" s="44" t="s">
        <v>8803</v>
      </c>
      <c r="J301" s="44" t="s">
        <v>2812</v>
      </c>
      <c r="K301" s="44" t="s">
        <v>3114</v>
      </c>
      <c r="L301" s="44" t="s">
        <v>3396</v>
      </c>
      <c r="M301" s="44" t="s">
        <v>3652</v>
      </c>
      <c r="N301" s="44" t="s">
        <v>3922</v>
      </c>
      <c r="O301" s="44" t="s">
        <v>4209</v>
      </c>
      <c r="P301" s="44" t="s">
        <v>4514</v>
      </c>
      <c r="Q301" s="44" t="s">
        <v>4771</v>
      </c>
      <c r="R301" s="44" t="s">
        <v>9150</v>
      </c>
      <c r="S301" s="44" t="s">
        <v>5252</v>
      </c>
      <c r="T301" s="44" t="s">
        <v>5552</v>
      </c>
      <c r="U301" s="44" t="s">
        <v>8441</v>
      </c>
      <c r="V301" s="44" t="s">
        <v>1876</v>
      </c>
      <c r="W301" s="44" t="s">
        <v>6006</v>
      </c>
      <c r="X301" s="44" t="s">
        <v>6285</v>
      </c>
      <c r="Y301" s="44" t="s">
        <v>6575</v>
      </c>
      <c r="Z301" s="44" t="s">
        <v>6869</v>
      </c>
      <c r="AA301" s="44" t="s">
        <v>7106</v>
      </c>
      <c r="AB301" s="53" t="s">
        <v>7395</v>
      </c>
      <c r="AC301" s="44" t="s">
        <v>7695</v>
      </c>
      <c r="AD301" s="44" t="s">
        <v>8591</v>
      </c>
      <c r="AE301" s="44" t="s">
        <v>8295</v>
      </c>
    </row>
    <row r="302" spans="1:31" ht="57" x14ac:dyDescent="0.45">
      <c r="A302" s="39" t="s">
        <v>725</v>
      </c>
      <c r="B302" s="44" t="s">
        <v>1056</v>
      </c>
      <c r="C302" s="44" t="s">
        <v>1272</v>
      </c>
      <c r="D302" s="44" t="s">
        <v>1592</v>
      </c>
      <c r="E302" s="14" t="s">
        <v>1877</v>
      </c>
      <c r="F302" s="44" t="s">
        <v>9406</v>
      </c>
      <c r="G302" s="44" t="s">
        <v>2147</v>
      </c>
      <c r="H302" s="44" t="s">
        <v>2438</v>
      </c>
      <c r="I302" s="44" t="s">
        <v>8804</v>
      </c>
      <c r="J302" s="44" t="s">
        <v>2813</v>
      </c>
      <c r="K302" s="44" t="s">
        <v>3115</v>
      </c>
      <c r="L302" s="44" t="s">
        <v>3397</v>
      </c>
      <c r="M302" s="44" t="s">
        <v>3653</v>
      </c>
      <c r="N302" s="44" t="s">
        <v>3923</v>
      </c>
      <c r="O302" s="44" t="s">
        <v>4210</v>
      </c>
      <c r="P302" s="44" t="s">
        <v>4515</v>
      </c>
      <c r="Q302" s="44" t="s">
        <v>4772</v>
      </c>
      <c r="R302" s="44" t="s">
        <v>9151</v>
      </c>
      <c r="S302" s="44" t="s">
        <v>5253</v>
      </c>
      <c r="T302" s="44" t="s">
        <v>5553</v>
      </c>
      <c r="U302" s="44" t="s">
        <v>8442</v>
      </c>
      <c r="V302" s="44" t="s">
        <v>1877</v>
      </c>
      <c r="W302" s="44" t="s">
        <v>6007</v>
      </c>
      <c r="X302" s="44" t="s">
        <v>6286</v>
      </c>
      <c r="Y302" s="44" t="s">
        <v>6576</v>
      </c>
      <c r="Z302" s="44" t="s">
        <v>6870</v>
      </c>
      <c r="AA302" s="44" t="s">
        <v>7107</v>
      </c>
      <c r="AB302" s="53" t="s">
        <v>7396</v>
      </c>
      <c r="AC302" s="44" t="s">
        <v>7696</v>
      </c>
      <c r="AD302" s="44" t="s">
        <v>8592</v>
      </c>
      <c r="AE302" s="44" t="s">
        <v>8296</v>
      </c>
    </row>
    <row r="303" spans="1:31" ht="42.75" x14ac:dyDescent="0.45">
      <c r="A303" s="39" t="s">
        <v>726</v>
      </c>
      <c r="B303" s="44" t="s">
        <v>1057</v>
      </c>
      <c r="C303" s="44" t="s">
        <v>1273</v>
      </c>
      <c r="D303" s="44" t="s">
        <v>1593</v>
      </c>
      <c r="E303" s="14" t="s">
        <v>1878</v>
      </c>
      <c r="F303" s="44" t="s">
        <v>9407</v>
      </c>
      <c r="G303" s="44" t="s">
        <v>2148</v>
      </c>
      <c r="H303" s="44" t="s">
        <v>2439</v>
      </c>
      <c r="I303" s="44" t="s">
        <v>8936</v>
      </c>
      <c r="J303" s="44" t="s">
        <v>2814</v>
      </c>
      <c r="K303" s="44" t="s">
        <v>3116</v>
      </c>
      <c r="L303" s="44" t="s">
        <v>3398</v>
      </c>
      <c r="M303" s="44" t="s">
        <v>3654</v>
      </c>
      <c r="N303" s="44" t="s">
        <v>3924</v>
      </c>
      <c r="O303" s="44" t="s">
        <v>4211</v>
      </c>
      <c r="P303" s="44" t="s">
        <v>4516</v>
      </c>
      <c r="Q303" s="44" t="s">
        <v>4773</v>
      </c>
      <c r="R303" s="44" t="s">
        <v>5005</v>
      </c>
      <c r="S303" s="44" t="s">
        <v>5254</v>
      </c>
      <c r="T303" s="44" t="s">
        <v>5554</v>
      </c>
      <c r="U303" s="44" t="s">
        <v>8443</v>
      </c>
      <c r="V303" s="44" t="s">
        <v>1878</v>
      </c>
      <c r="W303" s="44" t="s">
        <v>6008</v>
      </c>
      <c r="X303" s="44" t="s">
        <v>6287</v>
      </c>
      <c r="Y303" s="44" t="s">
        <v>6577</v>
      </c>
      <c r="Z303" s="44" t="s">
        <v>6871</v>
      </c>
      <c r="AA303" s="44" t="s">
        <v>7108</v>
      </c>
      <c r="AB303" s="53" t="s">
        <v>7397</v>
      </c>
      <c r="AC303" s="44" t="s">
        <v>7697</v>
      </c>
      <c r="AD303" s="44" t="s">
        <v>7947</v>
      </c>
      <c r="AE303" s="44" t="s">
        <v>8297</v>
      </c>
    </row>
    <row r="304" spans="1:31" ht="42.75" x14ac:dyDescent="0.45">
      <c r="A304" s="39" t="s">
        <v>727</v>
      </c>
      <c r="B304" s="44" t="s">
        <v>1058</v>
      </c>
      <c r="C304" s="44" t="s">
        <v>1274</v>
      </c>
      <c r="D304" s="7" t="s">
        <v>1594</v>
      </c>
      <c r="E304" s="14" t="s">
        <v>1879</v>
      </c>
      <c r="F304" s="44" t="s">
        <v>9408</v>
      </c>
      <c r="G304" s="44" t="s">
        <v>2149</v>
      </c>
      <c r="H304" s="44" t="s">
        <v>2440</v>
      </c>
      <c r="I304" s="44" t="s">
        <v>8937</v>
      </c>
      <c r="J304" s="44" t="s">
        <v>2815</v>
      </c>
      <c r="K304" s="44" t="s">
        <v>3117</v>
      </c>
      <c r="L304" s="44" t="s">
        <v>3399</v>
      </c>
      <c r="M304" s="44" t="s">
        <v>3655</v>
      </c>
      <c r="N304" s="44" t="s">
        <v>3925</v>
      </c>
      <c r="O304" s="44" t="s">
        <v>4212</v>
      </c>
      <c r="P304" s="44" t="s">
        <v>4517</v>
      </c>
      <c r="Q304" s="44" t="s">
        <v>4774</v>
      </c>
      <c r="R304" s="44" t="s">
        <v>5006</v>
      </c>
      <c r="S304" s="44" t="s">
        <v>5255</v>
      </c>
      <c r="T304" s="44" t="s">
        <v>5555</v>
      </c>
      <c r="U304" s="44" t="s">
        <v>8444</v>
      </c>
      <c r="V304" s="44" t="s">
        <v>1879</v>
      </c>
      <c r="W304" s="44" t="s">
        <v>6009</v>
      </c>
      <c r="X304" s="44" t="s">
        <v>6288</v>
      </c>
      <c r="Y304" s="44" t="s">
        <v>6578</v>
      </c>
      <c r="Z304" s="44" t="s">
        <v>6872</v>
      </c>
      <c r="AA304" s="44" t="s">
        <v>7109</v>
      </c>
      <c r="AB304" s="53" t="s">
        <v>7398</v>
      </c>
      <c r="AC304" s="44" t="s">
        <v>7698</v>
      </c>
      <c r="AD304" s="44" t="s">
        <v>7948</v>
      </c>
      <c r="AE304" s="44" t="s">
        <v>8298</v>
      </c>
    </row>
    <row r="305" spans="1:31" x14ac:dyDescent="0.45">
      <c r="A305" s="39" t="s">
        <v>728</v>
      </c>
      <c r="B305" s="44" t="s">
        <v>1059</v>
      </c>
      <c r="C305" s="44" t="s">
        <v>1275</v>
      </c>
      <c r="D305" s="7" t="s">
        <v>1595</v>
      </c>
      <c r="E305" s="14" t="s">
        <v>1880</v>
      </c>
      <c r="F305" s="44" t="s">
        <v>9409</v>
      </c>
      <c r="G305" s="44" t="s">
        <v>2150</v>
      </c>
      <c r="H305" s="44" t="s">
        <v>2441</v>
      </c>
      <c r="I305" s="44" t="s">
        <v>9049</v>
      </c>
      <c r="J305" s="44" t="s">
        <v>2816</v>
      </c>
      <c r="K305" s="44" t="s">
        <v>3118</v>
      </c>
      <c r="L305" s="44" t="s">
        <v>3400</v>
      </c>
      <c r="M305" s="44" t="s">
        <v>3656</v>
      </c>
      <c r="N305" s="44" t="s">
        <v>3926</v>
      </c>
      <c r="O305" s="44" t="s">
        <v>4213</v>
      </c>
      <c r="P305" s="44" t="s">
        <v>3656</v>
      </c>
      <c r="Q305" s="44" t="s">
        <v>4775</v>
      </c>
      <c r="R305" s="44" t="s">
        <v>5007</v>
      </c>
      <c r="S305" s="44" t="s">
        <v>5256</v>
      </c>
      <c r="T305" s="44" t="s">
        <v>5556</v>
      </c>
      <c r="U305" s="44" t="s">
        <v>5745</v>
      </c>
      <c r="V305" s="44" t="s">
        <v>1880</v>
      </c>
      <c r="W305" s="44" t="s">
        <v>6010</v>
      </c>
      <c r="X305" s="44" t="s">
        <v>6289</v>
      </c>
      <c r="Y305" s="44" t="s">
        <v>6579</v>
      </c>
      <c r="Z305" s="44" t="s">
        <v>6873</v>
      </c>
      <c r="AA305" s="44" t="s">
        <v>7110</v>
      </c>
      <c r="AB305" s="53" t="s">
        <v>7399</v>
      </c>
      <c r="AC305" s="44" t="s">
        <v>7699</v>
      </c>
      <c r="AD305" s="44" t="s">
        <v>7949</v>
      </c>
      <c r="AE305" s="44" t="s">
        <v>8299</v>
      </c>
    </row>
    <row r="306" spans="1:31" x14ac:dyDescent="0.45">
      <c r="A306" s="39" t="s">
        <v>729</v>
      </c>
      <c r="B306" s="44" t="s">
        <v>981</v>
      </c>
      <c r="C306" s="7" t="s">
        <v>1289</v>
      </c>
      <c r="D306" s="44" t="s">
        <v>1596</v>
      </c>
      <c r="E306" s="51" t="s">
        <v>1881</v>
      </c>
      <c r="F306" s="44" t="s">
        <v>8487</v>
      </c>
      <c r="G306" s="44" t="s">
        <v>2151</v>
      </c>
      <c r="H306" s="44" t="s">
        <v>2442</v>
      </c>
      <c r="I306" s="44" t="s">
        <v>8938</v>
      </c>
      <c r="J306" s="44" t="s">
        <v>2817</v>
      </c>
      <c r="K306" s="44" t="s">
        <v>2870</v>
      </c>
      <c r="L306" s="44" t="s">
        <v>3401</v>
      </c>
      <c r="M306" s="44" t="s">
        <v>3657</v>
      </c>
      <c r="N306" s="44" t="s">
        <v>3927</v>
      </c>
      <c r="O306" s="44" t="s">
        <v>4214</v>
      </c>
      <c r="P306" s="44" t="s">
        <v>4518</v>
      </c>
      <c r="Q306" s="44" t="s">
        <v>4776</v>
      </c>
      <c r="R306" s="44" t="s">
        <v>5008</v>
      </c>
      <c r="S306" s="44" t="s">
        <v>5257</v>
      </c>
      <c r="T306" s="44" t="s">
        <v>5557</v>
      </c>
      <c r="U306" s="44" t="s">
        <v>5746</v>
      </c>
      <c r="V306" s="44" t="s">
        <v>8606</v>
      </c>
      <c r="W306" s="44" t="s">
        <v>6011</v>
      </c>
      <c r="X306" s="44" t="s">
        <v>6290</v>
      </c>
      <c r="Y306" s="44" t="s">
        <v>6580</v>
      </c>
      <c r="Z306" s="44" t="s">
        <v>6874</v>
      </c>
      <c r="AA306" s="44" t="s">
        <v>7111</v>
      </c>
      <c r="AB306" s="53" t="s">
        <v>7400</v>
      </c>
      <c r="AC306" s="44" t="s">
        <v>7700</v>
      </c>
      <c r="AD306" s="44" t="s">
        <v>7950</v>
      </c>
      <c r="AE306" s="44" t="s">
        <v>8300</v>
      </c>
    </row>
    <row r="307" spans="1:31" ht="28.5" x14ac:dyDescent="0.45">
      <c r="A307" s="39" t="s">
        <v>1053</v>
      </c>
      <c r="B307" s="44" t="s">
        <v>982</v>
      </c>
      <c r="C307" s="44" t="s">
        <v>1290</v>
      </c>
      <c r="D307" s="7" t="s">
        <v>1597</v>
      </c>
      <c r="E307" s="51" t="s">
        <v>1882</v>
      </c>
      <c r="F307" s="44" t="s">
        <v>8488</v>
      </c>
      <c r="G307" s="44" t="s">
        <v>2152</v>
      </c>
      <c r="H307" s="44" t="s">
        <v>2443</v>
      </c>
      <c r="I307" s="44" t="s">
        <v>8939</v>
      </c>
      <c r="J307" s="44" t="s">
        <v>2818</v>
      </c>
      <c r="K307" s="44" t="s">
        <v>2871</v>
      </c>
      <c r="L307" s="44" t="s">
        <v>3402</v>
      </c>
      <c r="M307" s="44" t="s">
        <v>3658</v>
      </c>
      <c r="N307" s="44" t="s">
        <v>3928</v>
      </c>
      <c r="O307" s="44" t="s">
        <v>4215</v>
      </c>
      <c r="P307" s="44" t="s">
        <v>4519</v>
      </c>
      <c r="Q307" s="44" t="s">
        <v>4777</v>
      </c>
      <c r="R307" s="44" t="s">
        <v>5009</v>
      </c>
      <c r="S307" s="44" t="s">
        <v>5258</v>
      </c>
      <c r="T307" s="44" t="s">
        <v>5558</v>
      </c>
      <c r="U307" s="44" t="s">
        <v>5747</v>
      </c>
      <c r="V307" s="44" t="s">
        <v>8607</v>
      </c>
      <c r="W307" s="44" t="s">
        <v>6012</v>
      </c>
      <c r="X307" s="44" t="s">
        <v>6291</v>
      </c>
      <c r="Y307" s="44" t="s">
        <v>6581</v>
      </c>
      <c r="Z307" s="44" t="s">
        <v>6875</v>
      </c>
      <c r="AA307" s="44" t="s">
        <v>7112</v>
      </c>
      <c r="AB307" s="53" t="s">
        <v>7401</v>
      </c>
      <c r="AC307" s="44" t="s">
        <v>7701</v>
      </c>
      <c r="AD307" s="44" t="s">
        <v>7951</v>
      </c>
      <c r="AE307" s="44" t="s">
        <v>8570</v>
      </c>
    </row>
    <row r="308" spans="1:31" x14ac:dyDescent="0.45">
      <c r="A308" s="39" t="s">
        <v>1060</v>
      </c>
      <c r="B308" s="44" t="s">
        <v>916</v>
      </c>
      <c r="C308" s="7" t="s">
        <v>916</v>
      </c>
      <c r="D308" s="44" t="s">
        <v>1598</v>
      </c>
      <c r="E308" t="s">
        <v>1883</v>
      </c>
      <c r="F308" s="44" t="s">
        <v>7402</v>
      </c>
      <c r="G308" s="44" t="s">
        <v>2153</v>
      </c>
      <c r="H308" s="44" t="s">
        <v>2444</v>
      </c>
      <c r="I308" s="44" t="s">
        <v>2546</v>
      </c>
      <c r="J308" s="44" t="s">
        <v>2819</v>
      </c>
      <c r="K308" s="44" t="s">
        <v>2872</v>
      </c>
      <c r="L308" s="44" t="s">
        <v>3403</v>
      </c>
      <c r="M308" s="44" t="s">
        <v>3659</v>
      </c>
      <c r="N308" s="44" t="s">
        <v>916</v>
      </c>
      <c r="O308" s="44" t="s">
        <v>4216</v>
      </c>
      <c r="P308" s="44" t="s">
        <v>3659</v>
      </c>
      <c r="Q308" s="44" t="s">
        <v>4778</v>
      </c>
      <c r="R308" s="44" t="s">
        <v>5010</v>
      </c>
      <c r="S308" s="44" t="s">
        <v>5259</v>
      </c>
      <c r="T308" s="44" t="s">
        <v>5559</v>
      </c>
      <c r="U308" s="44" t="s">
        <v>5748</v>
      </c>
      <c r="V308" s="44" t="s">
        <v>1883</v>
      </c>
      <c r="W308" s="44" t="s">
        <v>6013</v>
      </c>
      <c r="X308" s="44" t="s">
        <v>5748</v>
      </c>
      <c r="Y308" s="44" t="s">
        <v>4778</v>
      </c>
      <c r="Z308" s="44" t="s">
        <v>6876</v>
      </c>
      <c r="AA308" s="44" t="s">
        <v>7113</v>
      </c>
      <c r="AB308" s="53" t="s">
        <v>7402</v>
      </c>
      <c r="AC308" s="44" t="s">
        <v>7702</v>
      </c>
      <c r="AD308" s="44" t="s">
        <v>7952</v>
      </c>
      <c r="AE308" s="44" t="s">
        <v>8301</v>
      </c>
    </row>
    <row r="309" spans="1:31" x14ac:dyDescent="0.45">
      <c r="A309" s="39" t="s">
        <v>1062</v>
      </c>
      <c r="B309" s="44" t="s">
        <v>917</v>
      </c>
      <c r="C309" s="7" t="s">
        <v>1303</v>
      </c>
      <c r="D309" s="44" t="s">
        <v>1599</v>
      </c>
      <c r="E309" t="s">
        <v>1884</v>
      </c>
      <c r="F309" s="44" t="s">
        <v>7403</v>
      </c>
      <c r="G309" s="44" t="s">
        <v>2154</v>
      </c>
      <c r="H309" s="44" t="s">
        <v>2445</v>
      </c>
      <c r="I309" s="44" t="s">
        <v>2547</v>
      </c>
      <c r="J309" s="44" t="s">
        <v>2820</v>
      </c>
      <c r="K309" s="44" t="s">
        <v>2873</v>
      </c>
      <c r="L309" s="44" t="s">
        <v>3404</v>
      </c>
      <c r="M309" s="44" t="s">
        <v>3660</v>
      </c>
      <c r="N309" s="44" t="s">
        <v>3929</v>
      </c>
      <c r="O309" s="44" t="s">
        <v>4217</v>
      </c>
      <c r="P309" s="44" t="s">
        <v>3660</v>
      </c>
      <c r="Q309" s="44" t="s">
        <v>1599</v>
      </c>
      <c r="R309" s="44" t="s">
        <v>1599</v>
      </c>
      <c r="S309" s="44" t="s">
        <v>5260</v>
      </c>
      <c r="T309" s="44" t="s">
        <v>5560</v>
      </c>
      <c r="U309" s="44" t="s">
        <v>5749</v>
      </c>
      <c r="V309" s="44" t="s">
        <v>1884</v>
      </c>
      <c r="W309" s="44" t="s">
        <v>6014</v>
      </c>
      <c r="X309" s="44" t="s">
        <v>6292</v>
      </c>
      <c r="Y309" s="44" t="s">
        <v>1599</v>
      </c>
      <c r="Z309" s="44" t="s">
        <v>6877</v>
      </c>
      <c r="AA309" s="44" t="s">
        <v>1599</v>
      </c>
      <c r="AB309" s="53" t="s">
        <v>7403</v>
      </c>
      <c r="AC309" s="44" t="s">
        <v>7703</v>
      </c>
      <c r="AD309" s="44" t="s">
        <v>7953</v>
      </c>
      <c r="AE309" s="44" t="s">
        <v>8302</v>
      </c>
    </row>
    <row r="310" spans="1:31" x14ac:dyDescent="0.45">
      <c r="A310" s="39" t="s">
        <v>1291</v>
      </c>
      <c r="B310" s="7" t="s">
        <v>1061</v>
      </c>
      <c r="C310" s="7" t="s">
        <v>1288</v>
      </c>
      <c r="D310" s="44" t="s">
        <v>1600</v>
      </c>
      <c r="E310" s="51" t="s">
        <v>1885</v>
      </c>
      <c r="F310" s="44" t="s">
        <v>8489</v>
      </c>
      <c r="G310" s="44" t="s">
        <v>2155</v>
      </c>
      <c r="H310" s="44" t="s">
        <v>2446</v>
      </c>
      <c r="I310" s="44" t="s">
        <v>8940</v>
      </c>
      <c r="J310" s="44" t="s">
        <v>2821</v>
      </c>
      <c r="K310" s="44" t="s">
        <v>2874</v>
      </c>
      <c r="L310" s="44" t="s">
        <v>3405</v>
      </c>
      <c r="M310" s="44" t="s">
        <v>3661</v>
      </c>
      <c r="N310" s="44" t="s">
        <v>3930</v>
      </c>
      <c r="O310" s="44" t="s">
        <v>4218</v>
      </c>
      <c r="P310" s="44" t="s">
        <v>4520</v>
      </c>
      <c r="Q310" s="44" t="s">
        <v>4779</v>
      </c>
      <c r="R310" s="44" t="s">
        <v>5011</v>
      </c>
      <c r="S310" s="44" t="s">
        <v>5261</v>
      </c>
      <c r="T310" s="44" t="s">
        <v>5561</v>
      </c>
      <c r="U310" s="44" t="s">
        <v>5750</v>
      </c>
      <c r="V310" s="44" t="s">
        <v>1885</v>
      </c>
      <c r="W310" s="44" t="s">
        <v>6015</v>
      </c>
      <c r="X310" s="44" t="s">
        <v>6293</v>
      </c>
      <c r="Y310" s="44" t="s">
        <v>6582</v>
      </c>
      <c r="Z310" s="44" t="s">
        <v>6878</v>
      </c>
      <c r="AA310" s="44" t="s">
        <v>7114</v>
      </c>
      <c r="AB310" s="53" t="s">
        <v>7404</v>
      </c>
      <c r="AC310" s="44" t="s">
        <v>7704</v>
      </c>
      <c r="AD310" s="44" t="s">
        <v>7954</v>
      </c>
      <c r="AE310" s="44" t="s">
        <v>8303</v>
      </c>
    </row>
  </sheetData>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84D60-AC15-494A-971F-59756A2AB221}">
  <sheetPr codeName="Sheet5"/>
  <dimension ref="A1:AW323"/>
  <sheetViews>
    <sheetView zoomScale="85" zoomScaleNormal="85" workbookViewId="0">
      <selection activeCell="D18" sqref="D18"/>
    </sheetView>
  </sheetViews>
  <sheetFormatPr defaultColWidth="8.73046875" defaultRowHeight="14.25" x14ac:dyDescent="0.45"/>
  <cols>
    <col min="1" max="1" width="159.796875" style="30" customWidth="1"/>
    <col min="2" max="2" width="88.86328125" style="20" customWidth="1"/>
    <col min="3" max="3" width="95.19921875" customWidth="1"/>
    <col min="4" max="4" width="57.19921875" customWidth="1"/>
    <col min="5" max="5" width="82.46484375" style="4" bestFit="1" customWidth="1"/>
    <col min="6" max="6" width="92.59765625" style="23" customWidth="1"/>
    <col min="7" max="7" width="53.46484375" style="23" customWidth="1"/>
    <col min="8" max="8" width="58.53125" style="6" customWidth="1"/>
    <col min="9" max="9" width="50.46484375" customWidth="1"/>
    <col min="10" max="11" width="48.53125" style="4" customWidth="1"/>
    <col min="12" max="12" width="49.46484375" customWidth="1"/>
    <col min="13" max="13" width="50.73046875" customWidth="1"/>
    <col min="14" max="14" width="48.53125" style="4" customWidth="1"/>
    <col min="15" max="15" width="51" customWidth="1"/>
    <col min="16" max="16" width="48.53125" style="4" customWidth="1"/>
    <col min="17" max="17" width="52.06640625" style="6" customWidth="1"/>
    <col min="18" max="18" width="86.33203125" style="4" customWidth="1"/>
    <col min="19" max="19" width="57.59765625" style="4" customWidth="1"/>
    <col min="20" max="20" width="48.53125" style="4" bestFit="1" customWidth="1"/>
    <col min="21" max="22" width="75.06640625" customWidth="1"/>
    <col min="23" max="23" width="57.265625" style="4" bestFit="1" customWidth="1"/>
    <col min="24" max="24" width="86.33203125" style="4" customWidth="1"/>
    <col min="25" max="25" width="51.19921875" customWidth="1"/>
    <col min="26" max="26" width="50.265625" customWidth="1"/>
    <col min="27" max="27" width="51.19921875" customWidth="1"/>
    <col min="28" max="28" width="45.19921875" customWidth="1"/>
    <col min="29" max="29" width="48.53125" style="4" bestFit="1" customWidth="1"/>
    <col min="30" max="30" width="44.9296875" customWidth="1"/>
    <col min="31" max="32" width="48.53125" style="4" customWidth="1"/>
    <col min="33" max="33" width="54.53125" style="4" customWidth="1"/>
    <col min="34" max="34" width="47.73046875" customWidth="1"/>
    <col min="35" max="35" width="52.73046875" customWidth="1"/>
    <col min="36" max="36" width="48.53125" style="4" customWidth="1"/>
    <col min="37" max="37" width="50.19921875" customWidth="1"/>
    <col min="38" max="38" width="65.9296875" style="4" customWidth="1"/>
    <col min="39" max="40" width="86.33203125" style="4" customWidth="1"/>
    <col min="41" max="41" width="50" customWidth="1"/>
    <col min="42" max="42" width="73.06640625" bestFit="1" customWidth="1"/>
    <col min="43" max="43" width="49.59765625" bestFit="1" customWidth="1"/>
    <col min="44" max="44" width="49.06640625" customWidth="1"/>
    <col min="45" max="45" width="48.73046875" customWidth="1"/>
    <col min="46" max="46" width="49.59765625" bestFit="1" customWidth="1"/>
    <col min="47" max="47" width="53" bestFit="1" customWidth="1"/>
    <col min="48" max="48" width="77.265625" bestFit="1" customWidth="1"/>
    <col min="49" max="49" width="50.73046875" style="4" bestFit="1" customWidth="1"/>
    <col min="50" max="16384" width="8.73046875" style="4"/>
  </cols>
  <sheetData>
    <row r="1" spans="1:49" s="23" customFormat="1" x14ac:dyDescent="0.45">
      <c r="A1" s="31" t="s">
        <v>302</v>
      </c>
      <c r="B1" s="31" t="s">
        <v>16</v>
      </c>
      <c r="C1" s="31" t="s">
        <v>20</v>
      </c>
      <c r="D1" s="31" t="s">
        <v>23</v>
      </c>
      <c r="E1" s="31" t="s">
        <v>27</v>
      </c>
      <c r="F1" s="31" t="s">
        <v>30</v>
      </c>
      <c r="G1" s="31" t="s">
        <v>32</v>
      </c>
      <c r="H1" s="22" t="s">
        <v>399</v>
      </c>
      <c r="I1" s="31" t="s">
        <v>35</v>
      </c>
      <c r="J1" s="31" t="s">
        <v>36</v>
      </c>
      <c r="K1" s="31" t="s">
        <v>39</v>
      </c>
      <c r="L1" s="31" t="s">
        <v>41</v>
      </c>
      <c r="M1" s="31" t="s">
        <v>43</v>
      </c>
      <c r="N1" s="31" t="s">
        <v>44</v>
      </c>
      <c r="O1" s="31" t="s">
        <v>46</v>
      </c>
      <c r="P1" s="31" t="s">
        <v>49</v>
      </c>
      <c r="Q1" s="22" t="s">
        <v>52</v>
      </c>
      <c r="R1" s="31" t="s">
        <v>55</v>
      </c>
      <c r="S1" s="31" t="s">
        <v>56</v>
      </c>
      <c r="T1" s="31" t="s">
        <v>58</v>
      </c>
      <c r="U1" s="31" t="s">
        <v>60</v>
      </c>
      <c r="V1" s="31" t="s">
        <v>62</v>
      </c>
      <c r="W1" s="31" t="s">
        <v>63</v>
      </c>
      <c r="X1" s="31" t="s">
        <v>65</v>
      </c>
      <c r="Y1" s="31" t="s">
        <v>67</v>
      </c>
      <c r="Z1" s="31" t="s">
        <v>70</v>
      </c>
      <c r="AA1" s="31" t="s">
        <v>72</v>
      </c>
      <c r="AB1" s="31" t="s">
        <v>74</v>
      </c>
      <c r="AC1" s="31" t="s">
        <v>77</v>
      </c>
      <c r="AD1" s="31" t="s">
        <v>78</v>
      </c>
      <c r="AE1" s="31" t="s">
        <v>81</v>
      </c>
      <c r="AF1" s="31" t="s">
        <v>83</v>
      </c>
      <c r="AG1" s="31" t="s">
        <v>86</v>
      </c>
      <c r="AH1" s="31" t="s">
        <v>89</v>
      </c>
      <c r="AI1" s="31" t="s">
        <v>90</v>
      </c>
      <c r="AJ1" s="31" t="s">
        <v>92</v>
      </c>
      <c r="AK1" s="31" t="s">
        <v>95</v>
      </c>
      <c r="AL1" s="31" t="s">
        <v>98</v>
      </c>
      <c r="AM1" s="31" t="s">
        <v>101</v>
      </c>
      <c r="AN1" s="31" t="s">
        <v>103</v>
      </c>
      <c r="AO1" s="31" t="s">
        <v>105</v>
      </c>
      <c r="AP1" s="34" t="s">
        <v>417</v>
      </c>
      <c r="AQ1" s="34" t="s">
        <v>423</v>
      </c>
      <c r="AR1" s="34" t="s">
        <v>418</v>
      </c>
      <c r="AS1" s="34" t="s">
        <v>419</v>
      </c>
      <c r="AT1" s="35" t="s">
        <v>420</v>
      </c>
      <c r="AU1" s="35" t="s">
        <v>421</v>
      </c>
      <c r="AV1" s="35" t="s">
        <v>422</v>
      </c>
      <c r="AW1" s="35" t="s">
        <v>416</v>
      </c>
    </row>
    <row r="2" spans="1:49" s="6" customFormat="1" x14ac:dyDescent="0.45">
      <c r="A2" s="6" t="s">
        <v>732</v>
      </c>
      <c r="B2" s="16" t="str">
        <f ca="1">VLOOKUP(B1,'Language &amp; Currency Data'!$1:$1048576,30)</f>
        <v>ARS$0 - ARS$419 999</v>
      </c>
      <c r="C2" s="16" t="str">
        <f ca="1">VLOOKUP(C1,'Language &amp; Currency Data'!$1:$1048576,30)</f>
        <v>AUD$0 - AUD$1,999</v>
      </c>
      <c r="D2" s="16" t="str">
        <f ca="1">VLOOKUP(D1,'Language &amp; Currency Data'!$1:$1048576,30)</f>
        <v>0 € - 999 €</v>
      </c>
      <c r="E2" s="16" t="str">
        <f ca="1">VLOOKUP(E1,'Language &amp; Currency Data'!$1:$1048576,30)</f>
        <v>R$0 - R$1 999</v>
      </c>
      <c r="F2" s="16" t="str">
        <f ca="1">VLOOKUP(F1,'Language &amp; Currency Data'!$1:$1048576,30)</f>
        <v>CA$0 - CA$999</v>
      </c>
      <c r="G2" s="16" t="str">
        <f ca="1">VLOOKUP(G1,'Language &amp; Currency Data'!$1:$1048576,30)</f>
        <v>¥0 - ¥4,999</v>
      </c>
      <c r="H2" s="16" t="str">
        <f ca="1">VLOOKUP(H1,'Language &amp; Currency Data'!$1:$1048576,30)</f>
        <v>CLP$0 - CLP$449.999</v>
      </c>
      <c r="I2" s="16" t="str">
        <f ca="1">VLOOKUP(I1,'Language &amp; Currency Data'!$1:$1048576,30)</f>
        <v>Col$0 - Col$1.499.999</v>
      </c>
      <c r="J2" s="16" t="str">
        <f ca="1">VLOOKUP(J1,'Language &amp; Currency Data'!$1:$1048576,30)</f>
        <v>0 Kč - 14 999 Kč</v>
      </c>
      <c r="K2" s="16" t="str">
        <f ca="1">VLOOKUP(K1,'Language &amp; Currency Data'!$1:$1048576,30)</f>
        <v>0 € - 999 €</v>
      </c>
      <c r="L2" s="16" t="str">
        <f ca="1">VLOOKUP(L1,'Language &amp; Currency Data'!$1:$1048576,30)</f>
        <v>0 € - 999 €</v>
      </c>
      <c r="M2" s="16" t="str">
        <f ca="1">VLOOKUP(M1,'Language &amp; Currency Data'!$1:$1048576,30)</f>
        <v>0 € - 999 €</v>
      </c>
      <c r="N2" s="16" t="str">
        <f ca="1">VLOOKUP(N1,'Language &amp; Currency Data'!$1:$1048576,30)</f>
        <v>0 € - 999 €</v>
      </c>
      <c r="O2" s="16" t="str">
        <f ca="1">VLOOKUP(O1,'Language &amp; Currency Data'!$1:$1048576,30)</f>
        <v>0 Ft - 199 999 Ft</v>
      </c>
      <c r="P2" s="16" t="str">
        <f ca="1">VLOOKUP(P1,'Language &amp; Currency Data'!$1:$1048576,30)</f>
        <v>₹0 - ₹19,999</v>
      </c>
      <c r="Q2" s="16" t="str">
        <f ca="1">VLOOKUP(Q1,'Language &amp; Currency Data'!$1:$1048576,30)</f>
        <v>Rp 0 - Rp 4.999.999</v>
      </c>
      <c r="R2" s="16" t="str">
        <f ca="1">VLOOKUP(R1,'Language &amp; Currency Data'!$1:$1048576,30)</f>
        <v>€0 - €999</v>
      </c>
      <c r="S2" s="16" t="str">
        <f ca="1">VLOOKUP(S1,'Language &amp; Currency Data'!$1:$1048576,30)</f>
        <v>0 € - 999 €</v>
      </c>
      <c r="T2" s="16" t="str">
        <f ca="1">VLOOKUP(T1,'Language &amp; Currency Data'!$1:$1048576,30)</f>
        <v>¥0 - ¥99,999</v>
      </c>
      <c r="U2" s="16" t="str">
        <f ca="1">VLOOKUP(U1,'Language &amp; Currency Data'!$1:$1048576,30)</f>
        <v>RM0 - RM999</v>
      </c>
      <c r="V2" s="16" t="str">
        <f ca="1">VLOOKUP(V1,'Language &amp; Currency Data'!$1:$1048576,30)</f>
        <v>Mex$0 - Mex$9,999</v>
      </c>
      <c r="W2" s="16" t="str">
        <f ca="1">VLOOKUP(W1,'Language &amp; Currency Data'!$1:$1048576,30)</f>
        <v>€0 - €999</v>
      </c>
      <c r="X2" s="16" t="str">
        <f ca="1">VLOOKUP(X1,'Language &amp; Currency Data'!$1:$1048576,30)</f>
        <v>NZ$0 - NZ$1,999</v>
      </c>
      <c r="Y2" s="16" t="str">
        <f ca="1">VLOOKUP(Y1,'Language &amp; Currency Data'!$1:$1048576,30)</f>
        <v>0 kr - 9 999 kr</v>
      </c>
      <c r="Z2" s="16" t="str">
        <f ca="1">VLOOKUP(Z1,'Language &amp; Currency Data'!$1:$1048576,30)</f>
        <v>₨0 - ₨49,999</v>
      </c>
      <c r="AA2" s="16" t="str">
        <f ca="1">VLOOKUP(AA1,'Language &amp; Currency Data'!$1:$1048576,30)</f>
        <v>₱0 - ₱19,999</v>
      </c>
      <c r="AB2" s="16" t="str">
        <f ca="1">VLOOKUP(AB1,'Language &amp; Currency Data'!$1:$1048576,30)</f>
        <v>0 zł - 1 999 zł</v>
      </c>
      <c r="AC2" s="16" t="str">
        <f ca="1">VLOOKUP(AC1,'Language &amp; Currency Data'!$1:$1048576,30)</f>
        <v>0 € - 999 €</v>
      </c>
      <c r="AD2" s="16" t="str">
        <f ca="1">VLOOKUP(AD1,'Language &amp; Currency Data'!$1:$1048576,30)</f>
        <v>0 lei - 1.999 lei</v>
      </c>
      <c r="AE2" s="16" t="str">
        <f ca="1">VLOOKUP(AE1,'Language &amp; Currency Data'!$1:$1048576,30)</f>
        <v>0 € - 999 €</v>
      </c>
      <c r="AF2" s="16" t="str">
        <f ca="1">VLOOKUP(AF1,'Language &amp; Currency Data'!$1:$1048576,30)</f>
        <v>R0 - R9 999</v>
      </c>
      <c r="AG2" s="16" t="str">
        <f ca="1">VLOOKUP(AG1,'Language &amp; Currency Data'!$1:$1048576,30)</f>
        <v>₩0 - ₩749,999</v>
      </c>
      <c r="AH2" s="16" t="str">
        <f ca="1">VLOOKUP(AH1,'Language &amp; Currency Data'!$1:$1048576,30)</f>
        <v>0 € - 999 €</v>
      </c>
      <c r="AI2" s="16" t="str">
        <f ca="1">VLOOKUP(AI1,'Language &amp; Currency Data'!$1:$1048576,30)</f>
        <v>0 kr - 9 999 kr</v>
      </c>
      <c r="AJ2" s="16" t="str">
        <f ca="1">VLOOKUP(AJ1,'Language &amp; Currency Data'!$1:$1048576,30)</f>
        <v>NT$0 - NT$9,999</v>
      </c>
      <c r="AK2" s="16" t="str">
        <f ca="1">VLOOKUP(AK1,'Language &amp; Currency Data'!$1:$1048576,30)</f>
        <v>฿0 - ฿9,999</v>
      </c>
      <c r="AL2" s="16" t="str">
        <f ca="1">VLOOKUP(AL1,'Language &amp; Currency Data'!$1:$1048576,30)</f>
        <v>0 ₺ - 9.999 ₺</v>
      </c>
      <c r="AM2" s="16" t="str">
        <f ca="1">VLOOKUP(AM1,'Language &amp; Currency Data'!$1:$1048576,30)</f>
        <v>£0 - £999</v>
      </c>
      <c r="AN2" s="16" t="str">
        <f ca="1">VLOOKUP(AN1,'Language &amp; Currency Data'!$1:$1048576,30)</f>
        <v>$0 - $999</v>
      </c>
      <c r="AO2" s="16" t="str">
        <f ca="1">VLOOKUP(AO1,'Language &amp; Currency Data'!$1:$1048576,30)</f>
        <v>0 ₫ - 6.999.999 ₫</v>
      </c>
      <c r="AP2" s="32" t="str">
        <f ca="1">VLOOKUP("India",'Language &amp; Currency Data'!$1:$1048576,30)</f>
        <v>₹0 - ₹19,999</v>
      </c>
      <c r="AQ2" s="32" t="str">
        <f ca="1">VLOOKUP("Indonesia",'Language &amp; Currency Data'!$1:$1048576,30)</f>
        <v>Rp 0 - Rp 4.999.999</v>
      </c>
      <c r="AR2" s="32" t="str">
        <f ca="1">VLOOKUP("Vietnam",'Language &amp; Currency Data'!$1:$1048576,30)</f>
        <v>0 ₫ - 6.999.999 ₫</v>
      </c>
      <c r="AS2" s="32" t="str">
        <f ca="1">VLOOKUP("Thailand",'Language &amp; Currency Data'!$1:$1048576,30)</f>
        <v>฿0 - ฿9,999</v>
      </c>
      <c r="AT2" s="32" t="str">
        <f ca="1">VLOOKUP("South Africa",'Language &amp; Currency Data'!$1:$1048576,30)</f>
        <v>R0 - R9 999</v>
      </c>
      <c r="AU2" s="32" t="str">
        <f ca="1">VLOOKUP("Pakistan",'Language &amp; Currency Data'!$1:$1048576,30)</f>
        <v>₨0 - ₨49,999</v>
      </c>
      <c r="AV2" s="32" t="str">
        <f ca="1">VLOOKUP("Malaysia",'Language &amp; Currency Data'!$1:$1048576,30)</f>
        <v>RM0 - RM999</v>
      </c>
      <c r="AW2" s="32" t="str">
        <f ca="1">VLOOKUP("Philippines",'Language &amp; Currency Data'!$1:$1048576,30)</f>
        <v>₱0 - ₱19,999</v>
      </c>
    </row>
    <row r="3" spans="1:49" s="6" customFormat="1" x14ac:dyDescent="0.45">
      <c r="A3" s="6" t="s">
        <v>733</v>
      </c>
      <c r="B3" s="16" t="str">
        <f ca="1">VLOOKUP(B1,'Language &amp; Currency Data'!$1:$1048576,31)</f>
        <v>ARS$420 000 - ARS$2 099 999</v>
      </c>
      <c r="C3" s="16" t="str">
        <f ca="1">VLOOKUP(C1,'Language &amp; Currency Data'!$1:$1048576,31)</f>
        <v>AUD$2,000 - AUD$9,999</v>
      </c>
      <c r="D3" s="16" t="str">
        <f ca="1">VLOOKUP(D1,'Language &amp; Currency Data'!$1:$1048576,31)</f>
        <v>1.000 € - 4.999 €</v>
      </c>
      <c r="E3" s="16" t="str">
        <f ca="1">VLOOKUP(E1,'Language &amp; Currency Data'!$1:$1048576,31)</f>
        <v>R$2 000 - R$9 999</v>
      </c>
      <c r="F3" s="16" t="str">
        <f ca="1">VLOOKUP(F1,'Language &amp; Currency Data'!$1:$1048576,31)</f>
        <v>CA$1 000 - CA$4 999</v>
      </c>
      <c r="G3" s="16" t="str">
        <f ca="1">VLOOKUP(G1,'Language &amp; Currency Data'!$1:$1048576,31)</f>
        <v>¥5,000 - ¥24,999</v>
      </c>
      <c r="H3" s="16" t="str">
        <f ca="1">VLOOKUP(H1,'Language &amp; Currency Data'!$1:$1048576,31)</f>
        <v>CLP$450.000 - CLP$2.249.999</v>
      </c>
      <c r="I3" s="16" t="str">
        <f ca="1">VLOOKUP(I1,'Language &amp; Currency Data'!$1:$1048576,31)</f>
        <v>Col$1.500.000 - Col$7.499.999</v>
      </c>
      <c r="J3" s="16" t="str">
        <f ca="1">VLOOKUP(J1,'Language &amp; Currency Data'!$1:$1048576,31)</f>
        <v>15 000 Kč - 74 999 Kč</v>
      </c>
      <c r="K3" s="16" t="str">
        <f ca="1">VLOOKUP(K1,'Language &amp; Currency Data'!$1:$1048576,31)</f>
        <v>1 000 € - 4 999 €</v>
      </c>
      <c r="L3" s="16" t="str">
        <f ca="1">VLOOKUP(L1,'Language &amp; Currency Data'!$1:$1048576,31)</f>
        <v>1 000 € - 4 999 €</v>
      </c>
      <c r="M3" s="16" t="str">
        <f ca="1">VLOOKUP(M1,'Language &amp; Currency Data'!$1:$1048576,31)</f>
        <v>1 000 € - 4 999 €</v>
      </c>
      <c r="N3" s="16" t="str">
        <f ca="1">VLOOKUP(N1,'Language &amp; Currency Data'!$1:$1048576,31)</f>
        <v>1.000 € - 4.999 €</v>
      </c>
      <c r="O3" s="16" t="str">
        <f ca="1">VLOOKUP(O1,'Language &amp; Currency Data'!$1:$1048576,31)</f>
        <v>200 000 Ft - 999 999 Ft</v>
      </c>
      <c r="P3" s="16" t="str">
        <f ca="1">VLOOKUP(P1,'Language &amp; Currency Data'!$1:$1048576,31)</f>
        <v>₹20,000 - ₹99,999</v>
      </c>
      <c r="Q3" s="16" t="str">
        <f ca="1">VLOOKUP(Q1,'Language &amp; Currency Data'!$1:$1048576,31)</f>
        <v>Rp 5.000.000 - Rp 24.999.999</v>
      </c>
      <c r="R3" s="16" t="str">
        <f ca="1">VLOOKUP(R1,'Language &amp; Currency Data'!$1:$1048576,31)</f>
        <v>€1,000 - €4,999</v>
      </c>
      <c r="S3" s="16" t="str">
        <f ca="1">VLOOKUP(S1,'Language &amp; Currency Data'!$1:$1048576,31)</f>
        <v>1 000 € - 4 999 €</v>
      </c>
      <c r="T3" s="16" t="str">
        <f ca="1">VLOOKUP(T1,'Language &amp; Currency Data'!$1:$1048576,31)</f>
        <v>¥100,000 - ¥499,999</v>
      </c>
      <c r="U3" s="16" t="str">
        <f ca="1">VLOOKUP(U1,'Language &amp; Currency Data'!$1:$1048576,31)</f>
        <v>RM1,000 - RM4,999</v>
      </c>
      <c r="V3" s="16" t="str">
        <f ca="1">VLOOKUP(V1,'Language &amp; Currency Data'!$1:$1048576,31)</f>
        <v>Mex$10,000 - Mex$49,999</v>
      </c>
      <c r="W3" s="16" t="str">
        <f ca="1">VLOOKUP(W1,'Language &amp; Currency Data'!$1:$1048576,31)</f>
        <v>€1.000 - €4.999</v>
      </c>
      <c r="X3" s="16" t="str">
        <f ca="1">VLOOKUP(X1,'Language &amp; Currency Data'!$1:$1048576,31)</f>
        <v>NZ$2,000 - NZ$9,999</v>
      </c>
      <c r="Y3" s="16" t="str">
        <f ca="1">VLOOKUP(Y1,'Language &amp; Currency Data'!$1:$1048576,31)</f>
        <v>10 000 kr - 49 999 kr</v>
      </c>
      <c r="Z3" s="16" t="str">
        <f ca="1">VLOOKUP(Z1,'Language &amp; Currency Data'!$1:$1048576,31)</f>
        <v>₨50,000 - ₨2,49,999</v>
      </c>
      <c r="AA3" s="16" t="str">
        <f ca="1">VLOOKUP(AA1,'Language &amp; Currency Data'!$1:$1048576,31)</f>
        <v>₱20,000 - ₱99,999</v>
      </c>
      <c r="AB3" s="16" t="str">
        <f ca="1">VLOOKUP(AB1,'Language &amp; Currency Data'!$1:$1048576,31)</f>
        <v>2 000 zł - 9 999 zł</v>
      </c>
      <c r="AC3" s="16" t="str">
        <f ca="1">VLOOKUP(AC1,'Language &amp; Currency Data'!$1:$1048576,31)</f>
        <v>1 000 € - 4 999 €</v>
      </c>
      <c r="AD3" s="16" t="str">
        <f ca="1">VLOOKUP(AD1,'Language &amp; Currency Data'!$1:$1048576,31)</f>
        <v>2.000 lei - 9.999 lei</v>
      </c>
      <c r="AE3" s="16" t="str">
        <f ca="1">VLOOKUP(AE1,'Language &amp; Currency Data'!$1:$1048576,31)</f>
        <v>1 000 € - 4 999 €</v>
      </c>
      <c r="AF3" s="16" t="str">
        <f ca="1">VLOOKUP(AF1,'Language &amp; Currency Data'!$1:$1048576,31)</f>
        <v>R10 000 - R49 999</v>
      </c>
      <c r="AG3" s="16" t="str">
        <f ca="1">VLOOKUP(AG1,'Language &amp; Currency Data'!$1:$1048576,31)</f>
        <v>₩750,000 - ₩3,749,999</v>
      </c>
      <c r="AH3" s="16" t="str">
        <f ca="1">VLOOKUP(AH1,'Language &amp; Currency Data'!$1:$1048576,31)</f>
        <v>1 000 € - 4 999 €</v>
      </c>
      <c r="AI3" s="16" t="str">
        <f ca="1">VLOOKUP(AI1,'Language &amp; Currency Data'!$1:$1048576,31)</f>
        <v>10 000 kr - 49 999 kr</v>
      </c>
      <c r="AJ3" s="16" t="str">
        <f ca="1">VLOOKUP(AJ1,'Language &amp; Currency Data'!$1:$1048576,31)</f>
        <v>NT$10,000 - NT$49,999</v>
      </c>
      <c r="AK3" s="16" t="str">
        <f ca="1">VLOOKUP(AK1,'Language &amp; Currency Data'!$1:$1048576,31)</f>
        <v>฿10,000 - ฿49,999</v>
      </c>
      <c r="AL3" s="16" t="str">
        <f ca="1">VLOOKUP(AL1,'Language &amp; Currency Data'!$1:$1048576,31)</f>
        <v>10.000 ₺ - 49.999 ₺</v>
      </c>
      <c r="AM3" s="16" t="str">
        <f ca="1">VLOOKUP(AM1,'Language &amp; Currency Data'!$1:$1048576,31)</f>
        <v>£1,000 - £4,999</v>
      </c>
      <c r="AN3" s="16" t="str">
        <f ca="1">VLOOKUP(AN1,'Language &amp; Currency Data'!$1:$1048576,31)</f>
        <v>$1,000 - $4,999</v>
      </c>
      <c r="AO3" s="16" t="str">
        <f ca="1">VLOOKUP(AO1,'Language &amp; Currency Data'!$1:$1048576,31)</f>
        <v>7.000.000 ₫ - 34.999.999 ₫</v>
      </c>
      <c r="AP3" s="32" t="str">
        <f ca="1">VLOOKUP("India",'Language &amp; Currency Data'!$1:$1048576,31)</f>
        <v>₹20,000 - ₹99,999</v>
      </c>
      <c r="AQ3" s="32" t="str">
        <f ca="1">VLOOKUP("Indonesia",'Language &amp; Currency Data'!$1:$1048576,31)</f>
        <v>Rp 5.000.000 - Rp 24.999.999</v>
      </c>
      <c r="AR3" s="32" t="str">
        <f ca="1">VLOOKUP("Vietnam",'Language &amp; Currency Data'!$1:$1048576,31)</f>
        <v>7.000.000 ₫ - 34.999.999 ₫</v>
      </c>
      <c r="AS3" s="32" t="str">
        <f ca="1">VLOOKUP("Thailand",'Language &amp; Currency Data'!$1:$1048576,31)</f>
        <v>฿10,000 - ฿49,999</v>
      </c>
      <c r="AT3" s="32" t="str">
        <f ca="1">VLOOKUP("South Africa",'Language &amp; Currency Data'!$1:$1048576,31)</f>
        <v>R10 000 - R49 999</v>
      </c>
      <c r="AU3" s="32" t="str">
        <f ca="1">VLOOKUP("Pakistan",'Language &amp; Currency Data'!$1:$1048576,31)</f>
        <v>₨50,000 - ₨2,49,999</v>
      </c>
      <c r="AV3" s="32" t="str">
        <f ca="1">VLOOKUP("Malaysia",'Language &amp; Currency Data'!$1:$1048576,31)</f>
        <v>RM1,000 - RM4,999</v>
      </c>
      <c r="AW3" s="32" t="str">
        <f ca="1">VLOOKUP("Philippines",'Language &amp; Currency Data'!$1:$1048576,31)</f>
        <v>₱20,000 - ₱99,999</v>
      </c>
    </row>
    <row r="4" spans="1:49" s="6" customFormat="1" x14ac:dyDescent="0.45">
      <c r="A4" s="6" t="s">
        <v>734</v>
      </c>
      <c r="B4" s="16" t="str">
        <f ca="1">VLOOKUP(B1,'Language &amp; Currency Data'!$1:$1048576,32)</f>
        <v>ARS$2 100 000 - ARS$6 299 999</v>
      </c>
      <c r="C4" s="16" t="str">
        <f ca="1">VLOOKUP(C1,'Language &amp; Currency Data'!$1:$1048576,32)</f>
        <v>AUD$10,000 - AUD$29,999</v>
      </c>
      <c r="D4" s="16" t="str">
        <f ca="1">VLOOKUP(D1,'Language &amp; Currency Data'!$1:$1048576,32)</f>
        <v>5.000 € - 14.999 €</v>
      </c>
      <c r="E4" s="16" t="str">
        <f ca="1">VLOOKUP(E1,'Language &amp; Currency Data'!$1:$1048576,32)</f>
        <v>R$10 000 - R$29 999</v>
      </c>
      <c r="F4" s="16" t="str">
        <f ca="1">VLOOKUP(F1,'Language &amp; Currency Data'!$1:$1048576,32)</f>
        <v>CA$5 000 - CA$14 999</v>
      </c>
      <c r="G4" s="16" t="str">
        <f ca="1">VLOOKUP(G1,'Language &amp; Currency Data'!$1:$1048576,32)</f>
        <v>¥25,000 - ¥74,999</v>
      </c>
      <c r="H4" s="16" t="str">
        <f ca="1">VLOOKUP(H1,'Language &amp; Currency Data'!$1:$1048576,32)</f>
        <v>CLP$2.250.000 - CLP$6.749.999</v>
      </c>
      <c r="I4" s="16" t="str">
        <f ca="1">VLOOKUP(I1,'Language &amp; Currency Data'!$1:$1048576,32)</f>
        <v>Col$7.500.000 - Col$22.499.999</v>
      </c>
      <c r="J4" s="16" t="str">
        <f ca="1">VLOOKUP(J1,'Language &amp; Currency Data'!$1:$1048576,32)</f>
        <v>75 000 Kč - 224 999 Kč</v>
      </c>
      <c r="K4" s="16" t="str">
        <f ca="1">VLOOKUP(K1,'Language &amp; Currency Data'!$1:$1048576,32)</f>
        <v>5 000 € - 14 999 €</v>
      </c>
      <c r="L4" s="16" t="str">
        <f ca="1">VLOOKUP(L1,'Language &amp; Currency Data'!$1:$1048576,32)</f>
        <v>5 000 € - 14 999 €</v>
      </c>
      <c r="M4" s="16" t="str">
        <f ca="1">VLOOKUP(M1,'Language &amp; Currency Data'!$1:$1048576,32)</f>
        <v>5 000 € - 14 999 €</v>
      </c>
      <c r="N4" s="16" t="str">
        <f ca="1">VLOOKUP(N1,'Language &amp; Currency Data'!$1:$1048576,32)</f>
        <v>5.000 € - 14.999 €</v>
      </c>
      <c r="O4" s="16" t="str">
        <f ca="1">VLOOKUP(O1,'Language &amp; Currency Data'!$1:$1048576,32)</f>
        <v>1 000 000 Ft - 2 999 999 Ft</v>
      </c>
      <c r="P4" s="16" t="str">
        <f ca="1">VLOOKUP(P1,'Language &amp; Currency Data'!$1:$1048576,32)</f>
        <v>₹1,00,000 - ₹2,99,999</v>
      </c>
      <c r="Q4" s="16" t="str">
        <f ca="1">VLOOKUP(Q1,'Language &amp; Currency Data'!$1:$1048576,32)</f>
        <v>Rp 25.000.000 - Rp 74.999.999</v>
      </c>
      <c r="R4" s="16" t="str">
        <f ca="1">VLOOKUP(R1,'Language &amp; Currency Data'!$1:$1048576,32)</f>
        <v>€5,000 - €14,999</v>
      </c>
      <c r="S4" s="16" t="str">
        <f ca="1">VLOOKUP(S1,'Language &amp; Currency Data'!$1:$1048576,32)</f>
        <v>5 000 € - 14 999 €</v>
      </c>
      <c r="T4" s="16" t="str">
        <f ca="1">VLOOKUP(T1,'Language &amp; Currency Data'!$1:$1048576,32)</f>
        <v>¥500,000 - ¥1,499,999</v>
      </c>
      <c r="U4" s="16" t="str">
        <f ca="1">VLOOKUP(U1,'Language &amp; Currency Data'!$1:$1048576,32)</f>
        <v>RM5,000 - RM14,999</v>
      </c>
      <c r="V4" s="16" t="str">
        <f ca="1">VLOOKUP(V1,'Language &amp; Currency Data'!$1:$1048576,32)</f>
        <v>Mex$50,000 - Mex$149,999</v>
      </c>
      <c r="W4" s="16" t="str">
        <f ca="1">VLOOKUP(W1,'Language &amp; Currency Data'!$1:$1048576,32)</f>
        <v>€5.000 - €14.999</v>
      </c>
      <c r="X4" s="16" t="str">
        <f ca="1">VLOOKUP(X1,'Language &amp; Currency Data'!$1:$1048576,32)</f>
        <v>NZ$10,000 - NZ$29,999</v>
      </c>
      <c r="Y4" s="16" t="str">
        <f ca="1">VLOOKUP(Y1,'Language &amp; Currency Data'!$1:$1048576,32)</f>
        <v>50 000 kr - 149 999 kr</v>
      </c>
      <c r="Z4" s="16" t="str">
        <f ca="1">VLOOKUP(Z1,'Language &amp; Currency Data'!$1:$1048576,32)</f>
        <v>₨2,50,000 - ₨7,49,999</v>
      </c>
      <c r="AA4" s="16" t="str">
        <f ca="1">VLOOKUP(AA1,'Language &amp; Currency Data'!$1:$1048576,32)</f>
        <v>₱100,000 - ₱299,999</v>
      </c>
      <c r="AB4" s="16" t="str">
        <f ca="1">VLOOKUP(AB1,'Language &amp; Currency Data'!$1:$1048576,32)</f>
        <v>10 000 zł - 29 999 zł</v>
      </c>
      <c r="AC4" s="16" t="str">
        <f ca="1">VLOOKUP(AC1,'Language &amp; Currency Data'!$1:$1048576,32)</f>
        <v>5 000 € - 14 999 €</v>
      </c>
      <c r="AD4" s="16" t="str">
        <f ca="1">VLOOKUP(AD1,'Language &amp; Currency Data'!$1:$1048576,32)</f>
        <v>10.000 lei - 29.999 lei</v>
      </c>
      <c r="AE4" s="16" t="str">
        <f ca="1">VLOOKUP(AE1,'Language &amp; Currency Data'!$1:$1048576,32)</f>
        <v>5 000 € - 14 999 €</v>
      </c>
      <c r="AF4" s="16" t="str">
        <f ca="1">VLOOKUP(AF1,'Language &amp; Currency Data'!$1:$1048576,32)</f>
        <v>R50 000 - R149 999</v>
      </c>
      <c r="AG4" s="16" t="str">
        <f ca="1">VLOOKUP(AG1,'Language &amp; Currency Data'!$1:$1048576,32)</f>
        <v>₩3,750,000 - ₩11,249,999</v>
      </c>
      <c r="AH4" s="16" t="str">
        <f ca="1">VLOOKUP(AH1,'Language &amp; Currency Data'!$1:$1048576,32)</f>
        <v>5 000 € - 14 999 €</v>
      </c>
      <c r="AI4" s="16" t="str">
        <f ca="1">VLOOKUP(AI1,'Language &amp; Currency Data'!$1:$1048576,32)</f>
        <v>50 000 kr - 149 999 kr</v>
      </c>
      <c r="AJ4" s="16" t="str">
        <f ca="1">VLOOKUP(AJ1,'Language &amp; Currency Data'!$1:$1048576,32)</f>
        <v>NT$50,000 - NT$149,999</v>
      </c>
      <c r="AK4" s="16" t="str">
        <f ca="1">VLOOKUP(AK1,'Language &amp; Currency Data'!$1:$1048576,32)</f>
        <v>฿50,000 - ฿149,999</v>
      </c>
      <c r="AL4" s="16" t="str">
        <f ca="1">VLOOKUP(AL1,'Language &amp; Currency Data'!$1:$1048576,32)</f>
        <v>50.000 ₺ - 149.999 ₺</v>
      </c>
      <c r="AM4" s="16" t="str">
        <f ca="1">VLOOKUP(AM1,'Language &amp; Currency Data'!$1:$1048576,32)</f>
        <v>£5,000 - £14,999</v>
      </c>
      <c r="AN4" s="16" t="str">
        <f ca="1">VLOOKUP(AN1,'Language &amp; Currency Data'!$1:$1048576,32)</f>
        <v>$5,000 - $14,999</v>
      </c>
      <c r="AO4" s="16" t="str">
        <f ca="1">VLOOKUP(AO1,'Language &amp; Currency Data'!$1:$1048576,32)</f>
        <v>35.000.000 ₫ - 104.999.999 ₫</v>
      </c>
      <c r="AP4" s="32" t="str">
        <f ca="1">VLOOKUP("India",'Language &amp; Currency Data'!$1:$1048576,32)</f>
        <v>₹1,00,000 - ₹2,99,999</v>
      </c>
      <c r="AQ4" s="32" t="str">
        <f ca="1">VLOOKUP("Indonesia",'Language &amp; Currency Data'!$1:$1048576,32)</f>
        <v>Rp 25.000.000 - Rp 74.999.999</v>
      </c>
      <c r="AR4" s="32" t="str">
        <f ca="1">VLOOKUP("Vietnam",'Language &amp; Currency Data'!$1:$1048576,32)</f>
        <v>35.000.000 ₫ - 104.999.999 ₫</v>
      </c>
      <c r="AS4" s="32" t="str">
        <f ca="1">VLOOKUP("Thailand",'Language &amp; Currency Data'!$1:$1048576,32)</f>
        <v>฿50,000 - ฿149,999</v>
      </c>
      <c r="AT4" s="32" t="str">
        <f ca="1">VLOOKUP("South Africa",'Language &amp; Currency Data'!$1:$1048576,32)</f>
        <v>R50 000 - R149 999</v>
      </c>
      <c r="AU4" s="32" t="str">
        <f ca="1">VLOOKUP("Pakistan",'Language &amp; Currency Data'!$1:$1048576,32)</f>
        <v>₨2,50,000 - ₨7,49,999</v>
      </c>
      <c r="AV4" s="32" t="str">
        <f ca="1">VLOOKUP("Malaysia",'Language &amp; Currency Data'!$1:$1048576,32)</f>
        <v>RM5,000 - RM14,999</v>
      </c>
      <c r="AW4" s="32" t="str">
        <f ca="1">VLOOKUP("Philippines",'Language &amp; Currency Data'!$1:$1048576,32)</f>
        <v>₱100,000 - ₱299,999</v>
      </c>
    </row>
    <row r="5" spans="1:49" s="6" customFormat="1" x14ac:dyDescent="0.45">
      <c r="A5" s="6" t="s">
        <v>735</v>
      </c>
      <c r="B5" s="16" t="str">
        <f ca="1">VLOOKUP(B1,'Language &amp; Currency Data'!$1:$1048576,33)</f>
        <v>ARS$6 300 000 - ARS$10 499 999</v>
      </c>
      <c r="C5" s="16" t="str">
        <f ca="1">VLOOKUP(C1,'Language &amp; Currency Data'!$1:$1048576,33)</f>
        <v>AUD$30,000 - AUD$49,999</v>
      </c>
      <c r="D5" s="16" t="str">
        <f ca="1">VLOOKUP(D1,'Language &amp; Currency Data'!$1:$1048576,33)</f>
        <v>15.000 € - 24.999 €</v>
      </c>
      <c r="E5" s="16" t="str">
        <f ca="1">VLOOKUP(E1,'Language &amp; Currency Data'!$1:$1048576,33)</f>
        <v>R$30 000 - R$49 999</v>
      </c>
      <c r="F5" s="16" t="str">
        <f ca="1">VLOOKUP(F1,'Language &amp; Currency Data'!$1:$1048576,33)</f>
        <v>CA$15 000 - CA$24 999</v>
      </c>
      <c r="G5" s="16" t="str">
        <f ca="1">VLOOKUP(G1,'Language &amp; Currency Data'!$1:$1048576,33)</f>
        <v>¥75,000 - ¥124,999</v>
      </c>
      <c r="H5" s="16" t="str">
        <f ca="1">VLOOKUP(H1,'Language &amp; Currency Data'!$1:$1048576,33)</f>
        <v>CLP$6.750.000 - CLP$11.249.999</v>
      </c>
      <c r="I5" s="16" t="str">
        <f ca="1">VLOOKUP(I1,'Language &amp; Currency Data'!$1:$1048576,33)</f>
        <v>Col$22.500.000 - Col$37.499.999</v>
      </c>
      <c r="J5" s="16" t="str">
        <f ca="1">VLOOKUP(J1,'Language &amp; Currency Data'!$1:$1048576,33)</f>
        <v>225 000 Kč - 374 999 Kč</v>
      </c>
      <c r="K5" s="16" t="str">
        <f ca="1">VLOOKUP(K1,'Language &amp; Currency Data'!$1:$1048576,33)</f>
        <v>15 000 € - 24 999 €</v>
      </c>
      <c r="L5" s="16" t="str">
        <f ca="1">VLOOKUP(L1,'Language &amp; Currency Data'!$1:$1048576,33)</f>
        <v>15 000 € - 24 999 €</v>
      </c>
      <c r="M5" s="16" t="str">
        <f ca="1">VLOOKUP(M1,'Language &amp; Currency Data'!$1:$1048576,33)</f>
        <v>15 000 € - 24 999 €</v>
      </c>
      <c r="N5" s="16" t="str">
        <f ca="1">VLOOKUP(N1,'Language &amp; Currency Data'!$1:$1048576,33)</f>
        <v>15.000 € - 24.999 €</v>
      </c>
      <c r="O5" s="16" t="str">
        <f ca="1">VLOOKUP(O1,'Language &amp; Currency Data'!$1:$1048576,33)</f>
        <v>3 000 000 Ft - 4 999 999 Ft</v>
      </c>
      <c r="P5" s="16" t="str">
        <f ca="1">VLOOKUP(P1,'Language &amp; Currency Data'!$1:$1048576,33)</f>
        <v>₹3,00,000 - ₹4,99,999</v>
      </c>
      <c r="Q5" s="16" t="str">
        <f ca="1">VLOOKUP(Q1,'Language &amp; Currency Data'!$1:$1048576,33)</f>
        <v>Rp 75.000.000 - Rp 124.999.999</v>
      </c>
      <c r="R5" s="16" t="str">
        <f ca="1">VLOOKUP(R1,'Language &amp; Currency Data'!$1:$1048576,33)</f>
        <v>€15,000 - €24,999</v>
      </c>
      <c r="S5" s="16" t="str">
        <f ca="1">VLOOKUP(S1,'Language &amp; Currency Data'!$1:$1048576,33)</f>
        <v>15 000 € - 24 999 €</v>
      </c>
      <c r="T5" s="16" t="str">
        <f ca="1">VLOOKUP(T1,'Language &amp; Currency Data'!$1:$1048576,33)</f>
        <v>¥1,500,000 - ¥2,499,999</v>
      </c>
      <c r="U5" s="16" t="str">
        <f ca="1">VLOOKUP(U1,'Language &amp; Currency Data'!$1:$1048576,33)</f>
        <v>RM15,000 - RM24,999</v>
      </c>
      <c r="V5" s="16" t="str">
        <f ca="1">VLOOKUP(V1,'Language &amp; Currency Data'!$1:$1048576,33)</f>
        <v>Mex$150,000 - Mex$249,999</v>
      </c>
      <c r="W5" s="16" t="str">
        <f ca="1">VLOOKUP(W1,'Language &amp; Currency Data'!$1:$1048576,33)</f>
        <v>€15.000 - €24.999</v>
      </c>
      <c r="X5" s="16" t="str">
        <f ca="1">VLOOKUP(X1,'Language &amp; Currency Data'!$1:$1048576,33)</f>
        <v>NZ$30,000 - NZ$49,999</v>
      </c>
      <c r="Y5" s="16" t="str">
        <f ca="1">VLOOKUP(Y1,'Language &amp; Currency Data'!$1:$1048576,33)</f>
        <v>150 000 kr - 249 999 kr</v>
      </c>
      <c r="Z5" s="16" t="str">
        <f ca="1">VLOOKUP(Z1,'Language &amp; Currency Data'!$1:$1048576,33)</f>
        <v>₨7,50,000 - ₨12,49,999</v>
      </c>
      <c r="AA5" s="16" t="str">
        <f ca="1">VLOOKUP(AA1,'Language &amp; Currency Data'!$1:$1048576,33)</f>
        <v>₱300,000 - ₱499,999</v>
      </c>
      <c r="AB5" s="16" t="str">
        <f ca="1">VLOOKUP(AB1,'Language &amp; Currency Data'!$1:$1048576,33)</f>
        <v>30 000 zł - 49 999 zł</v>
      </c>
      <c r="AC5" s="16" t="str">
        <f ca="1">VLOOKUP(AC1,'Language &amp; Currency Data'!$1:$1048576,33)</f>
        <v>15 000 € - 24 999 €</v>
      </c>
      <c r="AD5" s="16" t="str">
        <f ca="1">VLOOKUP(AD1,'Language &amp; Currency Data'!$1:$1048576,33)</f>
        <v>30.000 lei - 49.999 lei</v>
      </c>
      <c r="AE5" s="16" t="str">
        <f ca="1">VLOOKUP(AE1,'Language &amp; Currency Data'!$1:$1048576,33)</f>
        <v>15 000 € - 24 999 €</v>
      </c>
      <c r="AF5" s="16" t="str">
        <f ca="1">VLOOKUP(AF1,'Language &amp; Currency Data'!$1:$1048576,33)</f>
        <v>R150 000 - R249 999</v>
      </c>
      <c r="AG5" s="16" t="str">
        <f ca="1">VLOOKUP(AG1,'Language &amp; Currency Data'!$1:$1048576,33)</f>
        <v>₩11,250,000 - ₩18,749,999</v>
      </c>
      <c r="AH5" s="16" t="str">
        <f ca="1">VLOOKUP(AH1,'Language &amp; Currency Data'!$1:$1048576,33)</f>
        <v>15 000 € - 24 999 €</v>
      </c>
      <c r="AI5" s="16" t="str">
        <f ca="1">VLOOKUP(AI1,'Language &amp; Currency Data'!$1:$1048576,33)</f>
        <v>150 000 kr - 249 999 kr</v>
      </c>
      <c r="AJ5" s="16" t="str">
        <f ca="1">VLOOKUP(AJ1,'Language &amp; Currency Data'!$1:$1048576,33)</f>
        <v>NT$150,000 - NT$249,999</v>
      </c>
      <c r="AK5" s="16" t="str">
        <f ca="1">VLOOKUP(AK1,'Language &amp; Currency Data'!$1:$1048576,33)</f>
        <v>฿150,000 - ฿249,999</v>
      </c>
      <c r="AL5" s="16" t="str">
        <f ca="1">VLOOKUP(AL1,'Language &amp; Currency Data'!$1:$1048576,33)</f>
        <v>150.000 ₺ - 249.999 ₺</v>
      </c>
      <c r="AM5" s="16" t="str">
        <f ca="1">VLOOKUP(AM1,'Language &amp; Currency Data'!$1:$1048576,33)</f>
        <v>£15,000 - £24,999</v>
      </c>
      <c r="AN5" s="16" t="str">
        <f ca="1">VLOOKUP(AN1,'Language &amp; Currency Data'!$1:$1048576,33)</f>
        <v>$15,000 - $24,999</v>
      </c>
      <c r="AO5" s="16" t="str">
        <f ca="1">VLOOKUP(AO1,'Language &amp; Currency Data'!$1:$1048576,33)</f>
        <v>105.000.000 ₫ - 174.999.999 ₫</v>
      </c>
      <c r="AP5" s="32" t="str">
        <f ca="1">VLOOKUP("India",'Language &amp; Currency Data'!$1:$1048576,33)</f>
        <v>₹3,00,000 - ₹4,99,999</v>
      </c>
      <c r="AQ5" s="32" t="str">
        <f ca="1">VLOOKUP("Indonesia",'Language &amp; Currency Data'!$1:$1048576,33)</f>
        <v>Rp 75.000.000 - Rp 124.999.999</v>
      </c>
      <c r="AR5" s="32" t="str">
        <f ca="1">VLOOKUP("Vietnam",'Language &amp; Currency Data'!$1:$1048576,33)</f>
        <v>105.000.000 ₫ - 174.999.999 ₫</v>
      </c>
      <c r="AS5" s="32" t="str">
        <f ca="1">VLOOKUP("Thailand",'Language &amp; Currency Data'!$1:$1048576,33)</f>
        <v>฿150,000 - ฿249,999</v>
      </c>
      <c r="AT5" s="32" t="str">
        <f ca="1">VLOOKUP("South Africa",'Language &amp; Currency Data'!$1:$1048576,33)</f>
        <v>R150 000 - R249 999</v>
      </c>
      <c r="AU5" s="32" t="str">
        <f ca="1">VLOOKUP("Pakistan",'Language &amp; Currency Data'!$1:$1048576,33)</f>
        <v>₨7,50,000 - ₨12,49,999</v>
      </c>
      <c r="AV5" s="32" t="str">
        <f ca="1">VLOOKUP("Malaysia",'Language &amp; Currency Data'!$1:$1048576,33)</f>
        <v>RM15,000 - RM24,999</v>
      </c>
      <c r="AW5" s="32" t="str">
        <f ca="1">VLOOKUP("Philippines",'Language &amp; Currency Data'!$1:$1048576,33)</f>
        <v>₱300,000 - ₱499,999</v>
      </c>
    </row>
    <row r="6" spans="1:49" s="6" customFormat="1" x14ac:dyDescent="0.45">
      <c r="A6" s="6" t="s">
        <v>736</v>
      </c>
      <c r="B6" s="16" t="str">
        <f ca="1">VLOOKUP(B1,'Language &amp; Currency Data'!$1:$1048576,34)</f>
        <v>ARS$10 500 000 - ARS$14 699 999</v>
      </c>
      <c r="C6" s="16" t="str">
        <f ca="1">VLOOKUP(C1,'Language &amp; Currency Data'!$1:$1048576,34)</f>
        <v>AUD$50,000 - AUD$69,999</v>
      </c>
      <c r="D6" s="16" t="str">
        <f ca="1">VLOOKUP(D1,'Language &amp; Currency Data'!$1:$1048576,34)</f>
        <v>25.000 € - 34.999 €</v>
      </c>
      <c r="E6" s="16" t="str">
        <f ca="1">VLOOKUP(E1,'Language &amp; Currency Data'!$1:$1048576,34)</f>
        <v>R$50 000 - R$69 999</v>
      </c>
      <c r="F6" s="16" t="str">
        <f ca="1">VLOOKUP(F1,'Language &amp; Currency Data'!$1:$1048576,34)</f>
        <v>CA$25 000 - CA$34 999</v>
      </c>
      <c r="G6" s="16" t="str">
        <f ca="1">VLOOKUP(G1,'Language &amp; Currency Data'!$1:$1048576,34)</f>
        <v>¥125,000 - ¥174,999</v>
      </c>
      <c r="H6" s="16" t="str">
        <f ca="1">VLOOKUP(H1,'Language &amp; Currency Data'!$1:$1048576,34)</f>
        <v>CLP$11.250.000 - CLP$15.749.999</v>
      </c>
      <c r="I6" s="16" t="str">
        <f ca="1">VLOOKUP(I1,'Language &amp; Currency Data'!$1:$1048576,34)</f>
        <v>Col$37.500.000 - Col$52.499.999</v>
      </c>
      <c r="J6" s="16" t="str">
        <f ca="1">VLOOKUP(J1,'Language &amp; Currency Data'!$1:$1048576,34)</f>
        <v>375 000 Kč - 524 999 Kč</v>
      </c>
      <c r="K6" s="16" t="str">
        <f ca="1">VLOOKUP(K1,'Language &amp; Currency Data'!$1:$1048576,34)</f>
        <v>25 000 € - 34 999 €</v>
      </c>
      <c r="L6" s="16" t="str">
        <f ca="1">VLOOKUP(L1,'Language &amp; Currency Data'!$1:$1048576,34)</f>
        <v>25 000 € - 34 999 €</v>
      </c>
      <c r="M6" s="16" t="str">
        <f ca="1">VLOOKUP(M1,'Language &amp; Currency Data'!$1:$1048576,34)</f>
        <v>25 000 € - 34 999 €</v>
      </c>
      <c r="N6" s="16" t="str">
        <f ca="1">VLOOKUP(N1,'Language &amp; Currency Data'!$1:$1048576,34)</f>
        <v>25.000 € - 34.999 €</v>
      </c>
      <c r="O6" s="16" t="str">
        <f ca="1">VLOOKUP(O1,'Language &amp; Currency Data'!$1:$1048576,34)</f>
        <v>5 000 000 Ft - 6 999 999 Ft</v>
      </c>
      <c r="P6" s="16" t="str">
        <f ca="1">VLOOKUP(P1,'Language &amp; Currency Data'!$1:$1048576,34)</f>
        <v>₹5,00,000 - ₹6,99,999</v>
      </c>
      <c r="Q6" s="16" t="str">
        <f ca="1">VLOOKUP(Q1,'Language &amp; Currency Data'!$1:$1048576,34)</f>
        <v>Rp 125.000.000 - Rp 174.999.999</v>
      </c>
      <c r="R6" s="16" t="str">
        <f ca="1">VLOOKUP(R1,'Language &amp; Currency Data'!$1:$1048576,34)</f>
        <v>€25,000 - €34,999</v>
      </c>
      <c r="S6" s="16" t="str">
        <f ca="1">VLOOKUP(S1,'Language &amp; Currency Data'!$1:$1048576,34)</f>
        <v>25 000 € - 34 999 €</v>
      </c>
      <c r="T6" s="16" t="str">
        <f ca="1">VLOOKUP(T1,'Language &amp; Currency Data'!$1:$1048576,34)</f>
        <v>¥2,500,000 - ¥3,499,999</v>
      </c>
      <c r="U6" s="16" t="str">
        <f ca="1">VLOOKUP(U1,'Language &amp; Currency Data'!$1:$1048576,34)</f>
        <v>RM25,000 - RM34,999</v>
      </c>
      <c r="V6" s="16" t="str">
        <f ca="1">VLOOKUP(V1,'Language &amp; Currency Data'!$1:$1048576,34)</f>
        <v>Mex$250,000 - Mex$349,999</v>
      </c>
      <c r="W6" s="16" t="str">
        <f ca="1">VLOOKUP(W1,'Language &amp; Currency Data'!$1:$1048576,34)</f>
        <v>€25.000 - €34.999</v>
      </c>
      <c r="X6" s="16" t="str">
        <f ca="1">VLOOKUP(X1,'Language &amp; Currency Data'!$1:$1048576,34)</f>
        <v>NZ$50,000 - NZ$69,999</v>
      </c>
      <c r="Y6" s="16" t="str">
        <f ca="1">VLOOKUP(Y1,'Language &amp; Currency Data'!$1:$1048576,34)</f>
        <v>250 000 kr - 349 999 kr</v>
      </c>
      <c r="Z6" s="16" t="str">
        <f ca="1">VLOOKUP(Z1,'Language &amp; Currency Data'!$1:$1048576,34)</f>
        <v>₨12,50,000 - ₨17,49,999</v>
      </c>
      <c r="AA6" s="16" t="str">
        <f ca="1">VLOOKUP(AA1,'Language &amp; Currency Data'!$1:$1048576,34)</f>
        <v>₱500,000 - ₱699,999</v>
      </c>
      <c r="AB6" s="16" t="str">
        <f ca="1">VLOOKUP(AB1,'Language &amp; Currency Data'!$1:$1048576,34)</f>
        <v>50 000 zł - 69 999 zł</v>
      </c>
      <c r="AC6" s="16" t="str">
        <f ca="1">VLOOKUP(AC1,'Language &amp; Currency Data'!$1:$1048576,34)</f>
        <v>25 000 € - 34 999 €</v>
      </c>
      <c r="AD6" s="16" t="str">
        <f ca="1">VLOOKUP(AD1,'Language &amp; Currency Data'!$1:$1048576,34)</f>
        <v>50.000 lei - 69.999 lei</v>
      </c>
      <c r="AE6" s="16" t="str">
        <f ca="1">VLOOKUP(AE1,'Language &amp; Currency Data'!$1:$1048576,34)</f>
        <v>25 000 € - 34 999 €</v>
      </c>
      <c r="AF6" s="16" t="str">
        <f ca="1">VLOOKUP(AF1,'Language &amp; Currency Data'!$1:$1048576,34)</f>
        <v>R250 000 - R349 999</v>
      </c>
      <c r="AG6" s="16" t="str">
        <f ca="1">VLOOKUP(AG1,'Language &amp; Currency Data'!$1:$1048576,34)</f>
        <v>₩18,750,000 - ₩26,249,999</v>
      </c>
      <c r="AH6" s="16" t="str">
        <f ca="1">VLOOKUP(AH1,'Language &amp; Currency Data'!$1:$1048576,34)</f>
        <v>25 000 € - 34 999 €</v>
      </c>
      <c r="AI6" s="16" t="str">
        <f ca="1">VLOOKUP(AI1,'Language &amp; Currency Data'!$1:$1048576,34)</f>
        <v>250 000 kr - 349 999 kr</v>
      </c>
      <c r="AJ6" s="16" t="str">
        <f ca="1">VLOOKUP(AJ1,'Language &amp; Currency Data'!$1:$1048576,34)</f>
        <v>NT$250,000 - NT$349,999</v>
      </c>
      <c r="AK6" s="16" t="str">
        <f ca="1">VLOOKUP(AK1,'Language &amp; Currency Data'!$1:$1048576,34)</f>
        <v>฿250,000 - ฿349,999</v>
      </c>
      <c r="AL6" s="16" t="str">
        <f ca="1">VLOOKUP(AL1,'Language &amp; Currency Data'!$1:$1048576,34)</f>
        <v>250.000 ₺ - 349.999 ₺</v>
      </c>
      <c r="AM6" s="16" t="str">
        <f ca="1">VLOOKUP(AM1,'Language &amp; Currency Data'!$1:$1048576,34)</f>
        <v>£25,000 - £34,999</v>
      </c>
      <c r="AN6" s="16" t="str">
        <f ca="1">VLOOKUP(AN1,'Language &amp; Currency Data'!$1:$1048576,34)</f>
        <v>$25,000 - $34,999</v>
      </c>
      <c r="AO6" s="16" t="str">
        <f ca="1">VLOOKUP(AO1,'Language &amp; Currency Data'!$1:$1048576,34)</f>
        <v>175.000.000 ₫ - 244.999.999 ₫</v>
      </c>
      <c r="AP6" s="32" t="str">
        <f ca="1">VLOOKUP("India",'Language &amp; Currency Data'!$1:$1048576,34)</f>
        <v>₹5,00,000 - ₹6,99,999</v>
      </c>
      <c r="AQ6" s="32" t="str">
        <f ca="1">VLOOKUP("Indonesia",'Language &amp; Currency Data'!$1:$1048576,34)</f>
        <v>Rp 125.000.000 - Rp 174.999.999</v>
      </c>
      <c r="AR6" s="32" t="str">
        <f ca="1">VLOOKUP("Vietnam",'Language &amp; Currency Data'!$1:$1048576,34)</f>
        <v>175.000.000 ₫ - 244.999.999 ₫</v>
      </c>
      <c r="AS6" s="32" t="str">
        <f ca="1">VLOOKUP("Thailand",'Language &amp; Currency Data'!$1:$1048576,34)</f>
        <v>฿250,000 - ฿349,999</v>
      </c>
      <c r="AT6" s="32" t="str">
        <f ca="1">VLOOKUP("South Africa",'Language &amp; Currency Data'!$1:$1048576,34)</f>
        <v>R250 000 - R349 999</v>
      </c>
      <c r="AU6" s="32" t="str">
        <f ca="1">VLOOKUP("Pakistan",'Language &amp; Currency Data'!$1:$1048576,34)</f>
        <v>₨12,50,000 - ₨17,49,999</v>
      </c>
      <c r="AV6" s="32" t="str">
        <f ca="1">VLOOKUP("Malaysia",'Language &amp; Currency Data'!$1:$1048576,34)</f>
        <v>RM25,000 - RM34,999</v>
      </c>
      <c r="AW6" s="32" t="str">
        <f ca="1">VLOOKUP("Philippines",'Language &amp; Currency Data'!$1:$1048576,34)</f>
        <v>₱500,000 - ₱699,999</v>
      </c>
    </row>
    <row r="7" spans="1:49" s="6" customFormat="1" x14ac:dyDescent="0.45">
      <c r="A7" s="6" t="s">
        <v>737</v>
      </c>
      <c r="B7" s="16" t="str">
        <f ca="1">VLOOKUP(B1,'Language &amp; Currency Data'!$1:$1048576,35)</f>
        <v>ARS$14 700 000 - ARS$20 999 999</v>
      </c>
      <c r="C7" s="16" t="str">
        <f ca="1">VLOOKUP(C1,'Language &amp; Currency Data'!$1:$1048576,35)</f>
        <v>AUD$70,000 - AUD$99,999</v>
      </c>
      <c r="D7" s="16" t="str">
        <f ca="1">VLOOKUP(D1,'Language &amp; Currency Data'!$1:$1048576,35)</f>
        <v>35.000 € - 49.999 €</v>
      </c>
      <c r="E7" s="16" t="str">
        <f ca="1">VLOOKUP(E1,'Language &amp; Currency Data'!$1:$1048576,35)</f>
        <v>R$70 000 - R$99 999</v>
      </c>
      <c r="F7" s="16" t="str">
        <f ca="1">VLOOKUP(F1,'Language &amp; Currency Data'!$1:$1048576,35)</f>
        <v>CA$35 000 - CA$49 999</v>
      </c>
      <c r="G7" s="16" t="str">
        <f ca="1">VLOOKUP(G1,'Language &amp; Currency Data'!$1:$1048576,35)</f>
        <v>¥175,000 - ¥249,999</v>
      </c>
      <c r="H7" s="16" t="str">
        <f ca="1">VLOOKUP(H1,'Language &amp; Currency Data'!$1:$1048576,35)</f>
        <v>CLP$15.750.000 - CLP$22.499.999</v>
      </c>
      <c r="I7" s="16" t="str">
        <f ca="1">VLOOKUP(I1,'Language &amp; Currency Data'!$1:$1048576,35)</f>
        <v>Col$52.500.000 - Col$74.999.999</v>
      </c>
      <c r="J7" s="16" t="str">
        <f ca="1">VLOOKUP(J1,'Language &amp; Currency Data'!$1:$1048576,35)</f>
        <v>525 000 Kč - 749 999 Kč</v>
      </c>
      <c r="K7" s="16" t="str">
        <f ca="1">VLOOKUP(K1,'Language &amp; Currency Data'!$1:$1048576,35)</f>
        <v>35 000 € - 49 999 €</v>
      </c>
      <c r="L7" s="16" t="str">
        <f ca="1">VLOOKUP(L1,'Language &amp; Currency Data'!$1:$1048576,35)</f>
        <v>35 000 € - 49 999 €</v>
      </c>
      <c r="M7" s="16" t="str">
        <f ca="1">VLOOKUP(M1,'Language &amp; Currency Data'!$1:$1048576,35)</f>
        <v>35 000 € - 49 999 €</v>
      </c>
      <c r="N7" s="16" t="str">
        <f ca="1">VLOOKUP(N1,'Language &amp; Currency Data'!$1:$1048576,35)</f>
        <v>35.000 € - 49.999 €</v>
      </c>
      <c r="O7" s="16" t="str">
        <f ca="1">VLOOKUP(O1,'Language &amp; Currency Data'!$1:$1048576,35)</f>
        <v>7 000 000 Ft - 9 999 999 Ft</v>
      </c>
      <c r="P7" s="16" t="str">
        <f ca="1">VLOOKUP(P1,'Language &amp; Currency Data'!$1:$1048576,35)</f>
        <v>₹7,00,000 - ₹9,99,999</v>
      </c>
      <c r="Q7" s="16" t="str">
        <f ca="1">VLOOKUP(Q1,'Language &amp; Currency Data'!$1:$1048576,35)</f>
        <v>Rp 175.000.000 - Rp 249.999.999</v>
      </c>
      <c r="R7" s="16" t="str">
        <f ca="1">VLOOKUP(R1,'Language &amp; Currency Data'!$1:$1048576,35)</f>
        <v>€35,000 - €49,999</v>
      </c>
      <c r="S7" s="16" t="str">
        <f ca="1">VLOOKUP(S1,'Language &amp; Currency Data'!$1:$1048576,35)</f>
        <v>35 000 € - 49 999 €</v>
      </c>
      <c r="T7" s="16" t="str">
        <f ca="1">VLOOKUP(T1,'Language &amp; Currency Data'!$1:$1048576,35)</f>
        <v>¥3,500,000 - ¥4,999,999</v>
      </c>
      <c r="U7" s="16" t="str">
        <f ca="1">VLOOKUP(U1,'Language &amp; Currency Data'!$1:$1048576,35)</f>
        <v>RM35,000 - RM49,999</v>
      </c>
      <c r="V7" s="16" t="str">
        <f ca="1">VLOOKUP(V1,'Language &amp; Currency Data'!$1:$1048576,35)</f>
        <v>Mex$350,000 - Mex$499,999</v>
      </c>
      <c r="W7" s="16" t="str">
        <f ca="1">VLOOKUP(W1,'Language &amp; Currency Data'!$1:$1048576,35)</f>
        <v>€35.000 - €49.999</v>
      </c>
      <c r="X7" s="16" t="str">
        <f ca="1">VLOOKUP(X1,'Language &amp; Currency Data'!$1:$1048576,35)</f>
        <v>NZ$70,000 - NZ$99,999</v>
      </c>
      <c r="Y7" s="16" t="str">
        <f ca="1">VLOOKUP(Y1,'Language &amp; Currency Data'!$1:$1048576,35)</f>
        <v>350 000 kr - 499 999 kr</v>
      </c>
      <c r="Z7" s="16" t="str">
        <f ca="1">VLOOKUP(Z1,'Language &amp; Currency Data'!$1:$1048576,35)</f>
        <v>₨17,50,000 - ₨24,99,999</v>
      </c>
      <c r="AA7" s="16" t="str">
        <f ca="1">VLOOKUP(AA1,'Language &amp; Currency Data'!$1:$1048576,35)</f>
        <v>₱700,000 - ₱999,999</v>
      </c>
      <c r="AB7" s="16" t="str">
        <f ca="1">VLOOKUP(AB1,'Language &amp; Currency Data'!$1:$1048576,35)</f>
        <v>70 000 zł - 99 999 zł</v>
      </c>
      <c r="AC7" s="16" t="str">
        <f ca="1">VLOOKUP(AC1,'Language &amp; Currency Data'!$1:$1048576,35)</f>
        <v>35 000 € - 49 999 €</v>
      </c>
      <c r="AD7" s="16" t="str">
        <f ca="1">VLOOKUP(AD1,'Language &amp; Currency Data'!$1:$1048576,35)</f>
        <v>70.000 lei - 99.999 lei</v>
      </c>
      <c r="AE7" s="16" t="str">
        <f ca="1">VLOOKUP(AE1,'Language &amp; Currency Data'!$1:$1048576,35)</f>
        <v>35 000 € - 49 999 €</v>
      </c>
      <c r="AF7" s="16" t="str">
        <f ca="1">VLOOKUP(AF1,'Language &amp; Currency Data'!$1:$1048576,35)</f>
        <v>R350 000 - R499 999</v>
      </c>
      <c r="AG7" s="16" t="str">
        <f ca="1">VLOOKUP(AG1,'Language &amp; Currency Data'!$1:$1048576,35)</f>
        <v>₩26,250,000 - ₩37,499,999</v>
      </c>
      <c r="AH7" s="16" t="str">
        <f ca="1">VLOOKUP(AH1,'Language &amp; Currency Data'!$1:$1048576,35)</f>
        <v>35 000 € - 49 999 €</v>
      </c>
      <c r="AI7" s="16" t="str">
        <f ca="1">VLOOKUP(AI1,'Language &amp; Currency Data'!$1:$1048576,35)</f>
        <v>350 000 kr - 499 999 kr</v>
      </c>
      <c r="AJ7" s="16" t="str">
        <f ca="1">VLOOKUP(AJ1,'Language &amp; Currency Data'!$1:$1048576,35)</f>
        <v>NT$350,000 - NT$499,999</v>
      </c>
      <c r="AK7" s="16" t="str">
        <f ca="1">VLOOKUP(AK1,'Language &amp; Currency Data'!$1:$1048576,35)</f>
        <v>฿350,000 - ฿499,999</v>
      </c>
      <c r="AL7" s="16" t="str">
        <f ca="1">VLOOKUP(AL1,'Language &amp; Currency Data'!$1:$1048576,35)</f>
        <v>350.000 ₺ - 499.999 ₺</v>
      </c>
      <c r="AM7" s="16" t="str">
        <f ca="1">VLOOKUP(AM1,'Language &amp; Currency Data'!$1:$1048576,35)</f>
        <v>£35,000 - £49,999</v>
      </c>
      <c r="AN7" s="16" t="str">
        <f ca="1">VLOOKUP(AN1,'Language &amp; Currency Data'!$1:$1048576,35)</f>
        <v>$35,000 - $49,999</v>
      </c>
      <c r="AO7" s="16" t="str">
        <f ca="1">VLOOKUP(AO1,'Language &amp; Currency Data'!$1:$1048576,35)</f>
        <v>245.000.000 ₫ - 349.999.999 ₫</v>
      </c>
      <c r="AP7" s="32" t="str">
        <f ca="1">VLOOKUP("India",'Language &amp; Currency Data'!$1:$1048576,35)</f>
        <v>₹7,00,000 - ₹9,99,999</v>
      </c>
      <c r="AQ7" s="32" t="str">
        <f ca="1">VLOOKUP("Indonesia",'Language &amp; Currency Data'!$1:$1048576,35)</f>
        <v>Rp 175.000.000 - Rp 249.999.999</v>
      </c>
      <c r="AR7" s="32" t="str">
        <f ca="1">VLOOKUP("Vietnam",'Language &amp; Currency Data'!$1:$1048576,35)</f>
        <v>245.000.000 ₫ - 349.999.999 ₫</v>
      </c>
      <c r="AS7" s="32" t="str">
        <f ca="1">VLOOKUP("Thailand",'Language &amp; Currency Data'!$1:$1048576,35)</f>
        <v>฿350,000 - ฿499,999</v>
      </c>
      <c r="AT7" s="32" t="str">
        <f ca="1">VLOOKUP("South Africa",'Language &amp; Currency Data'!$1:$1048576,35)</f>
        <v>R350 000 - R499 999</v>
      </c>
      <c r="AU7" s="32" t="str">
        <f ca="1">VLOOKUP("Pakistan",'Language &amp; Currency Data'!$1:$1048576,35)</f>
        <v>₨17,50,000 - ₨24,99,999</v>
      </c>
      <c r="AV7" s="32" t="str">
        <f ca="1">VLOOKUP("Malaysia",'Language &amp; Currency Data'!$1:$1048576,35)</f>
        <v>RM35,000 - RM49,999</v>
      </c>
      <c r="AW7" s="32" t="str">
        <f ca="1">VLOOKUP("Philippines",'Language &amp; Currency Data'!$1:$1048576,35)</f>
        <v>₱700,000 - ₱999,999</v>
      </c>
    </row>
    <row r="8" spans="1:49" s="6" customFormat="1" x14ac:dyDescent="0.45">
      <c r="A8" s="6" t="s">
        <v>738</v>
      </c>
      <c r="B8" s="16" t="str">
        <f ca="1">VLOOKUP(B1,'Language &amp; Currency Data'!$1:$1048576,36)</f>
        <v>ARS$21 000 000 - ARS$31 499 999</v>
      </c>
      <c r="C8" s="16" t="str">
        <f ca="1">VLOOKUP(C1,'Language &amp; Currency Data'!$1:$1048576,36)</f>
        <v>AUD$100,000 - AUD$149,999</v>
      </c>
      <c r="D8" s="16" t="str">
        <f ca="1">VLOOKUP(D1,'Language &amp; Currency Data'!$1:$1048576,36)</f>
        <v>50.000 € - 74.999 €</v>
      </c>
      <c r="E8" s="16" t="str">
        <f ca="1">VLOOKUP(E1,'Language &amp; Currency Data'!$1:$1048576,36)</f>
        <v>R$100 000 - R$149 999</v>
      </c>
      <c r="F8" s="16" t="str">
        <f ca="1">VLOOKUP(F1,'Language &amp; Currency Data'!$1:$1048576,36)</f>
        <v>CA$50 000 - CA$74 999</v>
      </c>
      <c r="G8" s="16" t="str">
        <f ca="1">VLOOKUP(G1,'Language &amp; Currency Data'!$1:$1048576,36)</f>
        <v>¥250,000 - ¥374,999</v>
      </c>
      <c r="H8" s="16" t="str">
        <f ca="1">VLOOKUP(H1,'Language &amp; Currency Data'!$1:$1048576,36)</f>
        <v>CLP$22.500.000 - CLP$33.749.999</v>
      </c>
      <c r="I8" s="16" t="str">
        <f ca="1">VLOOKUP(I1,'Language &amp; Currency Data'!$1:$1048576,36)</f>
        <v>Col$75.000.000 - Col$112.499.999</v>
      </c>
      <c r="J8" s="16" t="str">
        <f ca="1">VLOOKUP(J1,'Language &amp; Currency Data'!$1:$1048576,36)</f>
        <v>750 000 Kč - 1 124 999 Kč</v>
      </c>
      <c r="K8" s="16" t="str">
        <f ca="1">VLOOKUP(K1,'Language &amp; Currency Data'!$1:$1048576,36)</f>
        <v>50 000 € - 74 999 €</v>
      </c>
      <c r="L8" s="16" t="str">
        <f ca="1">VLOOKUP(L1,'Language &amp; Currency Data'!$1:$1048576,36)</f>
        <v>50 000 € - 74 999 €</v>
      </c>
      <c r="M8" s="16" t="str">
        <f ca="1">VLOOKUP(M1,'Language &amp; Currency Data'!$1:$1048576,36)</f>
        <v>50 000 € - 74 999 €</v>
      </c>
      <c r="N8" s="16" t="str">
        <f ca="1">VLOOKUP(N1,'Language &amp; Currency Data'!$1:$1048576,36)</f>
        <v>50.000 € - 74.999 €</v>
      </c>
      <c r="O8" s="16" t="str">
        <f ca="1">VLOOKUP(O1,'Language &amp; Currency Data'!$1:$1048576,36)</f>
        <v>10 000 000 Ft - 14 999 999 Ft</v>
      </c>
      <c r="P8" s="16" t="str">
        <f ca="1">VLOOKUP(P1,'Language &amp; Currency Data'!$1:$1048576,36)</f>
        <v>₹10,00,000 - ₹14,99,999</v>
      </c>
      <c r="Q8" s="16" t="str">
        <f ca="1">VLOOKUP(Q1,'Language &amp; Currency Data'!$1:$1048576,36)</f>
        <v>Rp 250.000.000 - Rp 374.999.999</v>
      </c>
      <c r="R8" s="16" t="str">
        <f ca="1">VLOOKUP(R1,'Language &amp; Currency Data'!$1:$1048576,36)</f>
        <v>€50,000 - €74,999</v>
      </c>
      <c r="S8" s="16" t="str">
        <f ca="1">VLOOKUP(S1,'Language &amp; Currency Data'!$1:$1048576,36)</f>
        <v>50 000 € - 74 999 €</v>
      </c>
      <c r="T8" s="16" t="str">
        <f ca="1">VLOOKUP(T1,'Language &amp; Currency Data'!$1:$1048576,36)</f>
        <v>¥5,000,000 - ¥7,499,999</v>
      </c>
      <c r="U8" s="16" t="str">
        <f ca="1">VLOOKUP(U1,'Language &amp; Currency Data'!$1:$1048576,36)</f>
        <v>RM50,000 - RM74,999</v>
      </c>
      <c r="V8" s="16" t="str">
        <f ca="1">VLOOKUP(V1,'Language &amp; Currency Data'!$1:$1048576,36)</f>
        <v>Mex$500,000 - Mex$749,999</v>
      </c>
      <c r="W8" s="16" t="str">
        <f ca="1">VLOOKUP(W1,'Language &amp; Currency Data'!$1:$1048576,36)</f>
        <v>€50.000 - €74.999</v>
      </c>
      <c r="X8" s="16" t="str">
        <f ca="1">VLOOKUP(X1,'Language &amp; Currency Data'!$1:$1048576,36)</f>
        <v>NZ$100,000 - NZ$149,999</v>
      </c>
      <c r="Y8" s="16" t="str">
        <f ca="1">VLOOKUP(Y1,'Language &amp; Currency Data'!$1:$1048576,36)</f>
        <v>500 000 kr - 749 999 kr</v>
      </c>
      <c r="Z8" s="16" t="str">
        <f ca="1">VLOOKUP(Z1,'Language &amp; Currency Data'!$1:$1048576,36)</f>
        <v>₨25,00,000 - ₨37,49,999</v>
      </c>
      <c r="AA8" s="16" t="str">
        <f ca="1">VLOOKUP(AA1,'Language &amp; Currency Data'!$1:$1048576,36)</f>
        <v>₱1,000,000 - ₱1,499,999</v>
      </c>
      <c r="AB8" s="16" t="str">
        <f ca="1">VLOOKUP(AB1,'Language &amp; Currency Data'!$1:$1048576,36)</f>
        <v>100 000 zł - 149 999 zł</v>
      </c>
      <c r="AC8" s="16" t="str">
        <f ca="1">VLOOKUP(AC1,'Language &amp; Currency Data'!$1:$1048576,36)</f>
        <v>50 000 € - 74 999 €</v>
      </c>
      <c r="AD8" s="16" t="str">
        <f ca="1">VLOOKUP(AD1,'Language &amp; Currency Data'!$1:$1048576,36)</f>
        <v>100.000 lei - 149.999 lei</v>
      </c>
      <c r="AE8" s="16" t="str">
        <f ca="1">VLOOKUP(AE1,'Language &amp; Currency Data'!$1:$1048576,36)</f>
        <v>50 000 € - 74 999 €</v>
      </c>
      <c r="AF8" s="16" t="str">
        <f ca="1">VLOOKUP(AF1,'Language &amp; Currency Data'!$1:$1048576,36)</f>
        <v>R500 000 - R749 999</v>
      </c>
      <c r="AG8" s="16" t="str">
        <f ca="1">VLOOKUP(AG1,'Language &amp; Currency Data'!$1:$1048576,36)</f>
        <v>₩37,500,000 - ₩56,249,999</v>
      </c>
      <c r="AH8" s="16" t="str">
        <f ca="1">VLOOKUP(AH1,'Language &amp; Currency Data'!$1:$1048576,36)</f>
        <v>50 000 € - 74 999 €</v>
      </c>
      <c r="AI8" s="16" t="str">
        <f ca="1">VLOOKUP(AI1,'Language &amp; Currency Data'!$1:$1048576,36)</f>
        <v>500 000 kr - 749 999 kr</v>
      </c>
      <c r="AJ8" s="16" t="str">
        <f ca="1">VLOOKUP(AJ1,'Language &amp; Currency Data'!$1:$1048576,36)</f>
        <v>NT$500,000 - NT$749,999</v>
      </c>
      <c r="AK8" s="16" t="str">
        <f ca="1">VLOOKUP(AK1,'Language &amp; Currency Data'!$1:$1048576,36)</f>
        <v>฿500,000 - ฿749,999</v>
      </c>
      <c r="AL8" s="16" t="str">
        <f ca="1">VLOOKUP(AL1,'Language &amp; Currency Data'!$1:$1048576,36)</f>
        <v>500.000 ₺ - 749.999 ₺</v>
      </c>
      <c r="AM8" s="16" t="str">
        <f ca="1">VLOOKUP(AM1,'Language &amp; Currency Data'!$1:$1048576,36)</f>
        <v>£50,000 - £74,999</v>
      </c>
      <c r="AN8" s="16" t="str">
        <f ca="1">VLOOKUP(AN1,'Language &amp; Currency Data'!$1:$1048576,36)</f>
        <v>$50,000 - $74,999</v>
      </c>
      <c r="AO8" s="16" t="str">
        <f ca="1">VLOOKUP(AO1,'Language &amp; Currency Data'!$1:$1048576,36)</f>
        <v>350.000.000 ₫ - 524.999.999 ₫</v>
      </c>
      <c r="AP8" s="32" t="str">
        <f ca="1">VLOOKUP("India",'Language &amp; Currency Data'!$1:$1048576,36)</f>
        <v>₹10,00,000 - ₹14,99,999</v>
      </c>
      <c r="AQ8" s="32" t="str">
        <f ca="1">VLOOKUP("Indonesia",'Language &amp; Currency Data'!$1:$1048576,36)</f>
        <v>Rp 250.000.000 - Rp 374.999.999</v>
      </c>
      <c r="AR8" s="32" t="str">
        <f ca="1">VLOOKUP("Vietnam",'Language &amp; Currency Data'!$1:$1048576,36)</f>
        <v>350.000.000 ₫ - 524.999.999 ₫</v>
      </c>
      <c r="AS8" s="32" t="str">
        <f ca="1">VLOOKUP("Thailand",'Language &amp; Currency Data'!$1:$1048576,36)</f>
        <v>฿500,000 - ฿749,999</v>
      </c>
      <c r="AT8" s="32" t="str">
        <f ca="1">VLOOKUP("South Africa",'Language &amp; Currency Data'!$1:$1048576,36)</f>
        <v>R500 000 - R749 999</v>
      </c>
      <c r="AU8" s="32" t="str">
        <f ca="1">VLOOKUP("Pakistan",'Language &amp; Currency Data'!$1:$1048576,36)</f>
        <v>₨25,00,000 - ₨37,49,999</v>
      </c>
      <c r="AV8" s="32" t="str">
        <f ca="1">VLOOKUP("Malaysia",'Language &amp; Currency Data'!$1:$1048576,36)</f>
        <v>RM50,000 - RM74,999</v>
      </c>
      <c r="AW8" s="32" t="str">
        <f ca="1">VLOOKUP("Philippines",'Language &amp; Currency Data'!$1:$1048576,36)</f>
        <v>₱1,000,000 - ₱1,499,999</v>
      </c>
    </row>
    <row r="9" spans="1:49" s="6" customFormat="1" x14ac:dyDescent="0.45">
      <c r="A9" s="6" t="s">
        <v>739</v>
      </c>
      <c r="B9" s="16" t="str">
        <f ca="1">VLOOKUP(B1,'Language &amp; Currency Data'!$1:$1048576,37)</f>
        <v>ARS$31 500 000 - ARS$41 999 999</v>
      </c>
      <c r="C9" s="16" t="str">
        <f ca="1">VLOOKUP(C1,'Language &amp; Currency Data'!$1:$1048576,37)</f>
        <v>AUD$150,000 - AUD$199,999</v>
      </c>
      <c r="D9" s="16" t="str">
        <f ca="1">VLOOKUP(D1,'Language &amp; Currency Data'!$1:$1048576,37)</f>
        <v>75.000 € - 99.999 €</v>
      </c>
      <c r="E9" s="16" t="str">
        <f ca="1">VLOOKUP(E1,'Language &amp; Currency Data'!$1:$1048576,37)</f>
        <v>R$150 000 - R$199 999</v>
      </c>
      <c r="F9" s="16" t="str">
        <f ca="1">VLOOKUP(F1,'Language &amp; Currency Data'!$1:$1048576,37)</f>
        <v>CA$75 000 - CA$99 999</v>
      </c>
      <c r="G9" s="16" t="str">
        <f ca="1">VLOOKUP(G1,'Language &amp; Currency Data'!$1:$1048576,37)</f>
        <v>¥375,000 - ¥499,999</v>
      </c>
      <c r="H9" s="16" t="str">
        <f ca="1">VLOOKUP(H1,'Language &amp; Currency Data'!$1:$1048576,37)</f>
        <v>CLP$33.750.000 - CLP$44.999.999</v>
      </c>
      <c r="I9" s="16" t="str">
        <f ca="1">VLOOKUP(I1,'Language &amp; Currency Data'!$1:$1048576,37)</f>
        <v>Col$112.500.000 - Col$149.999.999</v>
      </c>
      <c r="J9" s="16" t="str">
        <f ca="1">VLOOKUP(J1,'Language &amp; Currency Data'!$1:$1048576,37)</f>
        <v>1 125 000 Kč - 1 499 999 Kč</v>
      </c>
      <c r="K9" s="16" t="str">
        <f ca="1">VLOOKUP(K1,'Language &amp; Currency Data'!$1:$1048576,37)</f>
        <v>75 000 € - 99 999 €</v>
      </c>
      <c r="L9" s="16" t="str">
        <f ca="1">VLOOKUP(L1,'Language &amp; Currency Data'!$1:$1048576,37)</f>
        <v>75 000 € - 99 999 €</v>
      </c>
      <c r="M9" s="16" t="str">
        <f ca="1">VLOOKUP(M1,'Language &amp; Currency Data'!$1:$1048576,37)</f>
        <v>75 000 € - 99 999 €</v>
      </c>
      <c r="N9" s="16" t="str">
        <f ca="1">VLOOKUP(N1,'Language &amp; Currency Data'!$1:$1048576,37)</f>
        <v>75.000 € - 99.999 €</v>
      </c>
      <c r="O9" s="16" t="str">
        <f ca="1">VLOOKUP(O1,'Language &amp; Currency Data'!$1:$1048576,37)</f>
        <v>15 000 000 Ft - 19 999 999 Ft</v>
      </c>
      <c r="P9" s="16" t="str">
        <f ca="1">VLOOKUP(P1,'Language &amp; Currency Data'!$1:$1048576,37)</f>
        <v>₹15,00,000 - ₹19,99,999</v>
      </c>
      <c r="Q9" s="16" t="str">
        <f ca="1">VLOOKUP(Q1,'Language &amp; Currency Data'!$1:$1048576,37)</f>
        <v>Rp 375.000.000 - Rp 499.999.999</v>
      </c>
      <c r="R9" s="16" t="str">
        <f ca="1">VLOOKUP(R1,'Language &amp; Currency Data'!$1:$1048576,37)</f>
        <v>€75,000 - €99,999</v>
      </c>
      <c r="S9" s="16" t="str">
        <f ca="1">VLOOKUP(S1,'Language &amp; Currency Data'!$1:$1048576,37)</f>
        <v>75 000 € - 99 999 €</v>
      </c>
      <c r="T9" s="16" t="str">
        <f ca="1">VLOOKUP(T1,'Language &amp; Currency Data'!$1:$1048576,37)</f>
        <v>¥7,500,000 - ¥9,999,999</v>
      </c>
      <c r="U9" s="16" t="str">
        <f ca="1">VLOOKUP(U1,'Language &amp; Currency Data'!$1:$1048576,37)</f>
        <v>RM75,000 - RM99,999</v>
      </c>
      <c r="V9" s="16" t="str">
        <f ca="1">VLOOKUP(V1,'Language &amp; Currency Data'!$1:$1048576,37)</f>
        <v>Mex$750,000 - Mex$999,999</v>
      </c>
      <c r="W9" s="16" t="str">
        <f ca="1">VLOOKUP(W1,'Language &amp; Currency Data'!$1:$1048576,37)</f>
        <v>€75.000 - €99.999</v>
      </c>
      <c r="X9" s="16" t="str">
        <f ca="1">VLOOKUP(X1,'Language &amp; Currency Data'!$1:$1048576,37)</f>
        <v>NZ$150,000 - NZ$199,999</v>
      </c>
      <c r="Y9" s="16" t="str">
        <f ca="1">VLOOKUP(Y1,'Language &amp; Currency Data'!$1:$1048576,37)</f>
        <v>750 000 kr - 999 999 kr</v>
      </c>
      <c r="Z9" s="16" t="str">
        <f ca="1">VLOOKUP(Z1,'Language &amp; Currency Data'!$1:$1048576,37)</f>
        <v>₨37,50,000 - ₨49,99,999</v>
      </c>
      <c r="AA9" s="16" t="str">
        <f ca="1">VLOOKUP(AA1,'Language &amp; Currency Data'!$1:$1048576,37)</f>
        <v>₱1,500,000 - ₱1,999,999</v>
      </c>
      <c r="AB9" s="16" t="str">
        <f ca="1">VLOOKUP(AB1,'Language &amp; Currency Data'!$1:$1048576,37)</f>
        <v>150 000 zł - 199 999 zł</v>
      </c>
      <c r="AC9" s="16" t="str">
        <f ca="1">VLOOKUP(AC1,'Language &amp; Currency Data'!$1:$1048576,37)</f>
        <v>75 000 € - 99 999 €</v>
      </c>
      <c r="AD9" s="16" t="str">
        <f ca="1">VLOOKUP(AD1,'Language &amp; Currency Data'!$1:$1048576,37)</f>
        <v>150.000 lei - 199.999 lei</v>
      </c>
      <c r="AE9" s="16" t="str">
        <f ca="1">VLOOKUP(AE1,'Language &amp; Currency Data'!$1:$1048576,37)</f>
        <v>75 000 € - 99 999 €</v>
      </c>
      <c r="AF9" s="16" t="str">
        <f ca="1">VLOOKUP(AF1,'Language &amp; Currency Data'!$1:$1048576,37)</f>
        <v>R750 000 - R999 999</v>
      </c>
      <c r="AG9" s="16" t="str">
        <f ca="1">VLOOKUP(AG1,'Language &amp; Currency Data'!$1:$1048576,37)</f>
        <v>₩56,250,000 - ₩74,999,999</v>
      </c>
      <c r="AH9" s="16" t="str">
        <f ca="1">VLOOKUP(AH1,'Language &amp; Currency Data'!$1:$1048576,37)</f>
        <v>75 000 € - 99 999 €</v>
      </c>
      <c r="AI9" s="16" t="str">
        <f ca="1">VLOOKUP(AI1,'Language &amp; Currency Data'!$1:$1048576,37)</f>
        <v>750 000 kr - 999 999 kr</v>
      </c>
      <c r="AJ9" s="16" t="str">
        <f ca="1">VLOOKUP(AJ1,'Language &amp; Currency Data'!$1:$1048576,37)</f>
        <v>NT$750,000 - NT$999,999</v>
      </c>
      <c r="AK9" s="16" t="str">
        <f ca="1">VLOOKUP(AK1,'Language &amp; Currency Data'!$1:$1048576,37)</f>
        <v>฿750,000 - ฿999,999</v>
      </c>
      <c r="AL9" s="16" t="str">
        <f ca="1">VLOOKUP(AL1,'Language &amp; Currency Data'!$1:$1048576,37)</f>
        <v>750.000 ₺ - 999.999 ₺</v>
      </c>
      <c r="AM9" s="16" t="str">
        <f ca="1">VLOOKUP(AM1,'Language &amp; Currency Data'!$1:$1048576,37)</f>
        <v>£75,000 - £99,999</v>
      </c>
      <c r="AN9" s="16" t="str">
        <f ca="1">VLOOKUP(AN1,'Language &amp; Currency Data'!$1:$1048576,37)</f>
        <v>$75,000 - $99,999</v>
      </c>
      <c r="AO9" s="16" t="str">
        <f ca="1">VLOOKUP(AO1,'Language &amp; Currency Data'!$1:$1048576,37)</f>
        <v>525.000.000 ₫ - 699.999.999 ₫</v>
      </c>
      <c r="AP9" s="32" t="str">
        <f ca="1">VLOOKUP("India",'Language &amp; Currency Data'!$1:$1048576,37)</f>
        <v>₹15,00,000 - ₹19,99,999</v>
      </c>
      <c r="AQ9" s="32" t="str">
        <f ca="1">VLOOKUP("Indonesia",'Language &amp; Currency Data'!$1:$1048576,37)</f>
        <v>Rp 375.000.000 - Rp 499.999.999</v>
      </c>
      <c r="AR9" s="32" t="str">
        <f ca="1">VLOOKUP("Vietnam",'Language &amp; Currency Data'!$1:$1048576,37)</f>
        <v>525.000.000 ₫ - 699.999.999 ₫</v>
      </c>
      <c r="AS9" s="32" t="str">
        <f ca="1">VLOOKUP("Thailand",'Language &amp; Currency Data'!$1:$1048576,37)</f>
        <v>฿750,000 - ฿999,999</v>
      </c>
      <c r="AT9" s="32" t="str">
        <f ca="1">VLOOKUP("South Africa",'Language &amp; Currency Data'!$1:$1048576,37)</f>
        <v>R750 000 - R999 999</v>
      </c>
      <c r="AU9" s="32" t="str">
        <f ca="1">VLOOKUP("Pakistan",'Language &amp; Currency Data'!$1:$1048576,37)</f>
        <v>₨37,50,000 - ₨49,99,999</v>
      </c>
      <c r="AV9" s="32" t="str">
        <f ca="1">VLOOKUP("Malaysia",'Language &amp; Currency Data'!$1:$1048576,37)</f>
        <v>RM75,000 - RM99,999</v>
      </c>
      <c r="AW9" s="32" t="str">
        <f ca="1">VLOOKUP("Philippines",'Language &amp; Currency Data'!$1:$1048576,37)</f>
        <v>₱1,500,000 - ₱1,999,999</v>
      </c>
    </row>
    <row r="10" spans="1:49" s="6" customFormat="1" x14ac:dyDescent="0.45">
      <c r="A10" s="6" t="s">
        <v>740</v>
      </c>
      <c r="B10" s="16" t="str">
        <f ca="1">VLOOKUP(B1,'Language &amp; Currency Data'!$1:$1048576,38)</f>
        <v>ARS$42 000 000 - ARS$62 999 999</v>
      </c>
      <c r="C10" s="16" t="str">
        <f ca="1">VLOOKUP(C1,'Language &amp; Currency Data'!$1:$1048576,38)</f>
        <v>AUD$200,000 - AUD$299,999</v>
      </c>
      <c r="D10" s="16" t="str">
        <f ca="1">VLOOKUP(D1,'Language &amp; Currency Data'!$1:$1048576,38)</f>
        <v>100.000 € - 149.999 €</v>
      </c>
      <c r="E10" s="16" t="str">
        <f ca="1">VLOOKUP(E1,'Language &amp; Currency Data'!$1:$1048576,38)</f>
        <v>R$200 000 - R$299 999</v>
      </c>
      <c r="F10" s="16" t="str">
        <f ca="1">VLOOKUP(F1,'Language &amp; Currency Data'!$1:$1048576,38)</f>
        <v>CA$100 000 - CA$149 999</v>
      </c>
      <c r="G10" s="16" t="str">
        <f ca="1">VLOOKUP(G1,'Language &amp; Currency Data'!$1:$1048576,38)</f>
        <v>¥500,000 - ¥749,999</v>
      </c>
      <c r="H10" s="16" t="str">
        <f ca="1">VLOOKUP(H1,'Language &amp; Currency Data'!$1:$1048576,38)</f>
        <v>CLP$45.000.000 - CLP$67.499.999</v>
      </c>
      <c r="I10" s="16" t="str">
        <f ca="1">VLOOKUP(I1,'Language &amp; Currency Data'!$1:$1048576,38)</f>
        <v>Col$150.000.000 - Col$224.999.999</v>
      </c>
      <c r="J10" s="16" t="str">
        <f ca="1">VLOOKUP(J1,'Language &amp; Currency Data'!$1:$1048576,38)</f>
        <v>1 500 000 Kč - 2 249 999 Kč</v>
      </c>
      <c r="K10" s="16" t="str">
        <f ca="1">VLOOKUP(K1,'Language &amp; Currency Data'!$1:$1048576,38)</f>
        <v>100 000 € - 149 999 €</v>
      </c>
      <c r="L10" s="16" t="str">
        <f ca="1">VLOOKUP(L1,'Language &amp; Currency Data'!$1:$1048576,38)</f>
        <v>100 000 € - 149 999 €</v>
      </c>
      <c r="M10" s="16" t="str">
        <f ca="1">VLOOKUP(M1,'Language &amp; Currency Data'!$1:$1048576,38)</f>
        <v>100 000 € - 149 999 €</v>
      </c>
      <c r="N10" s="16" t="str">
        <f ca="1">VLOOKUP(N1,'Language &amp; Currency Data'!$1:$1048576,38)</f>
        <v>100.000 € - 149.999 €</v>
      </c>
      <c r="O10" s="16" t="str">
        <f ca="1">VLOOKUP(O1,'Language &amp; Currency Data'!$1:$1048576,38)</f>
        <v>20 000 000 Ft - 29 999 999 Ft</v>
      </c>
      <c r="P10" s="16" t="str">
        <f ca="1">VLOOKUP(P1,'Language &amp; Currency Data'!$1:$1048576,38)</f>
        <v>₹20,00,000 - ₹29,99,999</v>
      </c>
      <c r="Q10" s="16" t="str">
        <f ca="1">VLOOKUP(Q1,'Language &amp; Currency Data'!$1:$1048576,38)</f>
        <v>Rp 500.000.000 - Rp 749.999.999</v>
      </c>
      <c r="R10" s="16" t="str">
        <f ca="1">VLOOKUP(R1,'Language &amp; Currency Data'!$1:$1048576,38)</f>
        <v>€100,000 - €149,999</v>
      </c>
      <c r="S10" s="16" t="str">
        <f ca="1">VLOOKUP(S1,'Language &amp; Currency Data'!$1:$1048576,38)</f>
        <v>100 000 € - 149 999 €</v>
      </c>
      <c r="T10" s="16" t="str">
        <f ca="1">VLOOKUP(T1,'Language &amp; Currency Data'!$1:$1048576,38)</f>
        <v>¥10,000,000 - ¥14,999,999</v>
      </c>
      <c r="U10" s="16" t="str">
        <f ca="1">VLOOKUP(U1,'Language &amp; Currency Data'!$1:$1048576,38)</f>
        <v>RM100,000 - RM149,999</v>
      </c>
      <c r="V10" s="16" t="str">
        <f ca="1">VLOOKUP(V1,'Language &amp; Currency Data'!$1:$1048576,38)</f>
        <v>Mex$1,000,000 - Mex$1,499,999</v>
      </c>
      <c r="W10" s="16" t="str">
        <f ca="1">VLOOKUP(W1,'Language &amp; Currency Data'!$1:$1048576,38)</f>
        <v>€100.000 - €149.999</v>
      </c>
      <c r="X10" s="16" t="str">
        <f ca="1">VLOOKUP(X1,'Language &amp; Currency Data'!$1:$1048576,38)</f>
        <v>NZ$200,000 - NZ$299,999</v>
      </c>
      <c r="Y10" s="16" t="str">
        <f ca="1">VLOOKUP(Y1,'Language &amp; Currency Data'!$1:$1048576,38)</f>
        <v>1 000 000 kr - 1 499 999 kr</v>
      </c>
      <c r="Z10" s="16" t="str">
        <f ca="1">VLOOKUP(Z1,'Language &amp; Currency Data'!$1:$1048576,38)</f>
        <v>₨50,00,000 - ₨74,99,999</v>
      </c>
      <c r="AA10" s="16" t="str">
        <f ca="1">VLOOKUP(AA1,'Language &amp; Currency Data'!$1:$1048576,38)</f>
        <v>₱2,000,000 - ₱2,999,999</v>
      </c>
      <c r="AB10" s="16" t="str">
        <f ca="1">VLOOKUP(AB1,'Language &amp; Currency Data'!$1:$1048576,38)</f>
        <v>200 000 zł - 299 999 zł</v>
      </c>
      <c r="AC10" s="16" t="str">
        <f ca="1">VLOOKUP(AC1,'Language &amp; Currency Data'!$1:$1048576,38)</f>
        <v>100 000 € - 149 999 €</v>
      </c>
      <c r="AD10" s="16" t="str">
        <f ca="1">VLOOKUP(AD1,'Language &amp; Currency Data'!$1:$1048576,38)</f>
        <v>200.000 lei - 299.999 lei</v>
      </c>
      <c r="AE10" s="16" t="str">
        <f ca="1">VLOOKUP(AE1,'Language &amp; Currency Data'!$1:$1048576,38)</f>
        <v>100 000 € - 149 999 €</v>
      </c>
      <c r="AF10" s="16" t="str">
        <f ca="1">VLOOKUP(AF1,'Language &amp; Currency Data'!$1:$1048576,38)</f>
        <v>R1 000 000 - R1 499 999</v>
      </c>
      <c r="AG10" s="16" t="str">
        <f ca="1">VLOOKUP(AG1,'Language &amp; Currency Data'!$1:$1048576,38)</f>
        <v>₩75,000,000 - ₩112,499,999</v>
      </c>
      <c r="AH10" s="16" t="str">
        <f ca="1">VLOOKUP(AH1,'Language &amp; Currency Data'!$1:$1048576,38)</f>
        <v>100 000 € - 149 999 €</v>
      </c>
      <c r="AI10" s="16" t="str">
        <f ca="1">VLOOKUP(AI1,'Language &amp; Currency Data'!$1:$1048576,38)</f>
        <v>1 000 000 kr - 1 499 999 kr</v>
      </c>
      <c r="AJ10" s="16" t="str">
        <f ca="1">VLOOKUP(AJ1,'Language &amp; Currency Data'!$1:$1048576,38)</f>
        <v>NT$1,000,000 - NT$1,499,999</v>
      </c>
      <c r="AK10" s="16" t="str">
        <f ca="1">VLOOKUP(AK1,'Language &amp; Currency Data'!$1:$1048576,38)</f>
        <v>฿1,000,000 - ฿1,499,999</v>
      </c>
      <c r="AL10" s="16" t="str">
        <f ca="1">VLOOKUP(AL1,'Language &amp; Currency Data'!$1:$1048576,38)</f>
        <v>1.000.000 ₺ - 1.499.999 ₺</v>
      </c>
      <c r="AM10" s="16" t="str">
        <f ca="1">VLOOKUP(AM1,'Language &amp; Currency Data'!$1:$1048576,38)</f>
        <v>£100,000 - £149,999</v>
      </c>
      <c r="AN10" s="16" t="str">
        <f ca="1">VLOOKUP(AN1,'Language &amp; Currency Data'!$1:$1048576,38)</f>
        <v>$100,000 - $149,999</v>
      </c>
      <c r="AO10" s="16" t="str">
        <f ca="1">VLOOKUP(AO1,'Language &amp; Currency Data'!$1:$1048576,38)</f>
        <v>700.000.000 ₫ - 1.049.999.999 ₫</v>
      </c>
      <c r="AP10" s="32" t="str">
        <f ca="1">VLOOKUP("India",'Language &amp; Currency Data'!$1:$1048576,38)</f>
        <v>₹20,00,000 - ₹29,99,999</v>
      </c>
      <c r="AQ10" s="32" t="str">
        <f ca="1">VLOOKUP("Indonesia",'Language &amp; Currency Data'!$1:$1048576,38)</f>
        <v>Rp 500.000.000 - Rp 749.999.999</v>
      </c>
      <c r="AR10" s="32" t="str">
        <f ca="1">VLOOKUP("Vietnam",'Language &amp; Currency Data'!$1:$1048576,38)</f>
        <v>700.000.000 ₫ - 1.049.999.999 ₫</v>
      </c>
      <c r="AS10" s="32" t="str">
        <f ca="1">VLOOKUP("Thailand",'Language &amp; Currency Data'!$1:$1048576,38)</f>
        <v>฿1,000,000 - ฿1,499,999</v>
      </c>
      <c r="AT10" s="32" t="str">
        <f ca="1">VLOOKUP("South Africa",'Language &amp; Currency Data'!$1:$1048576,38)</f>
        <v>R1 000 000 - R1 499 999</v>
      </c>
      <c r="AU10" s="32" t="str">
        <f ca="1">VLOOKUP("Pakistan",'Language &amp; Currency Data'!$1:$1048576,38)</f>
        <v>₨50,00,000 - ₨74,99,999</v>
      </c>
      <c r="AV10" s="32" t="str">
        <f ca="1">VLOOKUP("Malaysia",'Language &amp; Currency Data'!$1:$1048576,38)</f>
        <v>RM100,000 - RM149,999</v>
      </c>
      <c r="AW10" s="32" t="str">
        <f ca="1">VLOOKUP("Philippines",'Language &amp; Currency Data'!$1:$1048576,38)</f>
        <v>₱2,000,000 - ₱2,999,999</v>
      </c>
    </row>
    <row r="11" spans="1:49" s="6" customFormat="1" x14ac:dyDescent="0.45">
      <c r="A11" s="6" t="s">
        <v>741</v>
      </c>
      <c r="B11" s="16" t="str">
        <f ca="1">VLOOKUP(B1,'Language &amp; Currency Data'!$1:$1048576,39)</f>
        <v>ARS$63 000 000 - ARS$83 999 999</v>
      </c>
      <c r="C11" s="16" t="str">
        <f ca="1">VLOOKUP(C1,'Language &amp; Currency Data'!$1:$1048576,39)</f>
        <v>AUD$300,000 - AUD$399,999</v>
      </c>
      <c r="D11" s="16" t="str">
        <f ca="1">VLOOKUP(D1,'Language &amp; Currency Data'!$1:$1048576,39)</f>
        <v>150.000 € - 199.999 €</v>
      </c>
      <c r="E11" s="16" t="str">
        <f ca="1">VLOOKUP(E1,'Language &amp; Currency Data'!$1:$1048576,39)</f>
        <v>R$300 000 - R$399 999</v>
      </c>
      <c r="F11" s="16" t="str">
        <f ca="1">VLOOKUP(F1,'Language &amp; Currency Data'!$1:$1048576,39)</f>
        <v>CA$150 000 - CA$199 999</v>
      </c>
      <c r="G11" s="16" t="str">
        <f ca="1">VLOOKUP(G1,'Language &amp; Currency Data'!$1:$1048576,39)</f>
        <v>¥750,000 - ¥999,999</v>
      </c>
      <c r="H11" s="16" t="str">
        <f ca="1">VLOOKUP(H1,'Language &amp; Currency Data'!$1:$1048576,39)</f>
        <v>CLP$67.500.000 - CLP$89.999.999</v>
      </c>
      <c r="I11" s="16" t="str">
        <f ca="1">VLOOKUP(I1,'Language &amp; Currency Data'!$1:$1048576,39)</f>
        <v>Col$225.000.000 - Col$299.999.999</v>
      </c>
      <c r="J11" s="16" t="str">
        <f ca="1">VLOOKUP(J1,'Language &amp; Currency Data'!$1:$1048576,39)</f>
        <v>2 250 000 Kč - 2 999 999 Kč</v>
      </c>
      <c r="K11" s="16" t="str">
        <f ca="1">VLOOKUP(K1,'Language &amp; Currency Data'!$1:$1048576,39)</f>
        <v>150 000 € - 199 999 €</v>
      </c>
      <c r="L11" s="16" t="str">
        <f ca="1">VLOOKUP(L1,'Language &amp; Currency Data'!$1:$1048576,39)</f>
        <v>150 000 € - 199 999 €</v>
      </c>
      <c r="M11" s="16" t="str">
        <f ca="1">VLOOKUP(M1,'Language &amp; Currency Data'!$1:$1048576,39)</f>
        <v>150 000 € - 199 999 €</v>
      </c>
      <c r="N11" s="16" t="str">
        <f ca="1">VLOOKUP(N1,'Language &amp; Currency Data'!$1:$1048576,39)</f>
        <v>150.000 € - 199.999 €</v>
      </c>
      <c r="O11" s="16" t="str">
        <f ca="1">VLOOKUP(O1,'Language &amp; Currency Data'!$1:$1048576,39)</f>
        <v>30 000 000 Ft - 39 999 999 Ft</v>
      </c>
      <c r="P11" s="16" t="str">
        <f ca="1">VLOOKUP(P1,'Language &amp; Currency Data'!$1:$1048576,39)</f>
        <v>₹30,00,000 - ₹39,99,999</v>
      </c>
      <c r="Q11" s="16" t="str">
        <f ca="1">VLOOKUP(Q1,'Language &amp; Currency Data'!$1:$1048576,39)</f>
        <v>Rp 750.000.000 - Rp 999.999.999</v>
      </c>
      <c r="R11" s="16" t="str">
        <f ca="1">VLOOKUP(R1,'Language &amp; Currency Data'!$1:$1048576,39)</f>
        <v>€150,000 - €199,999</v>
      </c>
      <c r="S11" s="16" t="str">
        <f ca="1">VLOOKUP(S1,'Language &amp; Currency Data'!$1:$1048576,39)</f>
        <v>150 000 € - 199 999 €</v>
      </c>
      <c r="T11" s="16" t="str">
        <f ca="1">VLOOKUP(T1,'Language &amp; Currency Data'!$1:$1048576,39)</f>
        <v>¥15,000,000 - ¥19,999,999</v>
      </c>
      <c r="U11" s="16" t="str">
        <f ca="1">VLOOKUP(U1,'Language &amp; Currency Data'!$1:$1048576,39)</f>
        <v>RM150,000 - RM199,999</v>
      </c>
      <c r="V11" s="16" t="str">
        <f ca="1">VLOOKUP(V1,'Language &amp; Currency Data'!$1:$1048576,39)</f>
        <v>Mex$1,500,000 - Mex$1,999,999</v>
      </c>
      <c r="W11" s="16" t="str">
        <f ca="1">VLOOKUP(W1,'Language &amp; Currency Data'!$1:$1048576,39)</f>
        <v>€150.000 - €199.999</v>
      </c>
      <c r="X11" s="16" t="str">
        <f ca="1">VLOOKUP(X1,'Language &amp; Currency Data'!$1:$1048576,39)</f>
        <v>NZ$300,000 - NZ$399,999</v>
      </c>
      <c r="Y11" s="16" t="str">
        <f ca="1">VLOOKUP(Y1,'Language &amp; Currency Data'!$1:$1048576,39)</f>
        <v>1 500 000 kr - 1 999 999 kr</v>
      </c>
      <c r="Z11" s="16" t="str">
        <f ca="1">VLOOKUP(Z1,'Language &amp; Currency Data'!$1:$1048576,39)</f>
        <v>₨75,00,000 - ₨99,99,999</v>
      </c>
      <c r="AA11" s="16" t="str">
        <f ca="1">VLOOKUP(AA1,'Language &amp; Currency Data'!$1:$1048576,39)</f>
        <v>₱3,000,000 - ₱3,999,999</v>
      </c>
      <c r="AB11" s="16" t="str">
        <f ca="1">VLOOKUP(AB1,'Language &amp; Currency Data'!$1:$1048576,39)</f>
        <v>300 000 zł - 399 999 zł</v>
      </c>
      <c r="AC11" s="16" t="str">
        <f ca="1">VLOOKUP(AC1,'Language &amp; Currency Data'!$1:$1048576,39)</f>
        <v>150 000 € - 199 999 €</v>
      </c>
      <c r="AD11" s="16" t="str">
        <f ca="1">VLOOKUP(AD1,'Language &amp; Currency Data'!$1:$1048576,39)</f>
        <v>300.000 lei - 399.999 lei</v>
      </c>
      <c r="AE11" s="16" t="str">
        <f ca="1">VLOOKUP(AE1,'Language &amp; Currency Data'!$1:$1048576,39)</f>
        <v>150 000 € - 199 999 €</v>
      </c>
      <c r="AF11" s="16" t="str">
        <f ca="1">VLOOKUP(AF1,'Language &amp; Currency Data'!$1:$1048576,39)</f>
        <v>R1 500 000 - R1 999 999</v>
      </c>
      <c r="AG11" s="16" t="str">
        <f ca="1">VLOOKUP(AG1,'Language &amp; Currency Data'!$1:$1048576,39)</f>
        <v>₩112,500,000 - ₩149,999,999</v>
      </c>
      <c r="AH11" s="16" t="str">
        <f ca="1">VLOOKUP(AH1,'Language &amp; Currency Data'!$1:$1048576,39)</f>
        <v>150 000 € - 199 999 €</v>
      </c>
      <c r="AI11" s="16" t="str">
        <f ca="1">VLOOKUP(AI1,'Language &amp; Currency Data'!$1:$1048576,39)</f>
        <v>1 500 000 kr - 1 999 999 kr</v>
      </c>
      <c r="AJ11" s="16" t="str">
        <f ca="1">VLOOKUP(AJ1,'Language &amp; Currency Data'!$1:$1048576,39)</f>
        <v>NT$1,500,000 - NT$1,999,999</v>
      </c>
      <c r="AK11" s="16" t="str">
        <f ca="1">VLOOKUP(AK1,'Language &amp; Currency Data'!$1:$1048576,39)</f>
        <v>฿1,500,000 - ฿1,999,999</v>
      </c>
      <c r="AL11" s="16" t="str">
        <f ca="1">VLOOKUP(AL1,'Language &amp; Currency Data'!$1:$1048576,39)</f>
        <v>1.500.000 ₺ - 1.999.999 ₺</v>
      </c>
      <c r="AM11" s="16" t="str">
        <f ca="1">VLOOKUP(AM1,'Language &amp; Currency Data'!$1:$1048576,39)</f>
        <v>£150,000 - £199,999</v>
      </c>
      <c r="AN11" s="16" t="str">
        <f ca="1">VLOOKUP(AN1,'Language &amp; Currency Data'!$1:$1048576,39)</f>
        <v>$150,000 - $199,999</v>
      </c>
      <c r="AO11" s="16" t="str">
        <f ca="1">VLOOKUP(AO1,'Language &amp; Currency Data'!$1:$1048576,39)</f>
        <v>1.050.000.000 ₫ - 1.399.999.999 ₫</v>
      </c>
      <c r="AP11" s="32" t="str">
        <f ca="1">VLOOKUP("India",'Language &amp; Currency Data'!$1:$1048576,39)</f>
        <v>₹30,00,000 - ₹39,99,999</v>
      </c>
      <c r="AQ11" s="32" t="str">
        <f ca="1">VLOOKUP("Indonesia",'Language &amp; Currency Data'!$1:$1048576,39)</f>
        <v>Rp 750.000.000 - Rp 999.999.999</v>
      </c>
      <c r="AR11" s="32" t="str">
        <f ca="1">VLOOKUP("Vietnam",'Language &amp; Currency Data'!$1:$1048576,39)</f>
        <v>1.050.000.000 ₫ - 1.399.999.999 ₫</v>
      </c>
      <c r="AS11" s="32" t="str">
        <f ca="1">VLOOKUP("Thailand",'Language &amp; Currency Data'!$1:$1048576,39)</f>
        <v>฿1,500,000 - ฿1,999,999</v>
      </c>
      <c r="AT11" s="32" t="str">
        <f ca="1">VLOOKUP("South Africa",'Language &amp; Currency Data'!$1:$1048576,39)</f>
        <v>R1 500 000 - R1 999 999</v>
      </c>
      <c r="AU11" s="32" t="str">
        <f ca="1">VLOOKUP("Pakistan",'Language &amp; Currency Data'!$1:$1048576,39)</f>
        <v>₨75,00,000 - ₨99,99,999</v>
      </c>
      <c r="AV11" s="32" t="str">
        <f ca="1">VLOOKUP("Malaysia",'Language &amp; Currency Data'!$1:$1048576,39)</f>
        <v>RM150,000 - RM199,999</v>
      </c>
      <c r="AW11" s="32" t="str">
        <f ca="1">VLOOKUP("Philippines",'Language &amp; Currency Data'!$1:$1048576,39)</f>
        <v>₱3,000,000 - ₱3,999,999</v>
      </c>
    </row>
    <row r="12" spans="1:49" s="6" customFormat="1" x14ac:dyDescent="0.45">
      <c r="A12" s="6" t="s">
        <v>742</v>
      </c>
      <c r="B12" s="16" t="str">
        <f ca="1">VLOOKUP(B1,'Language &amp; Currency Data'!$1:$1048576,40)</f>
        <v>ARS$84 000 000 - ARS$419 999 999</v>
      </c>
      <c r="C12" s="16" t="str">
        <f ca="1">VLOOKUP(C1,'Language &amp; Currency Data'!$1:$1048576,40)</f>
        <v>AUD$400,000 - AUD$1,999,999</v>
      </c>
      <c r="D12" s="16" t="str">
        <f ca="1">VLOOKUP(D1,'Language &amp; Currency Data'!$1:$1048576,40)</f>
        <v>200.000 € - 999.999 €</v>
      </c>
      <c r="E12" s="16" t="str">
        <f ca="1">VLOOKUP(E1,'Language &amp; Currency Data'!$1:$1048576,40)</f>
        <v>R$400 000 - R$1 999 999</v>
      </c>
      <c r="F12" s="16" t="str">
        <f ca="1">VLOOKUP(F1,'Language &amp; Currency Data'!$1:$1048576,40)</f>
        <v>CA$200 000 - CA$999 999</v>
      </c>
      <c r="G12" s="16" t="str">
        <f ca="1">VLOOKUP(G1,'Language &amp; Currency Data'!$1:$1048576,40)</f>
        <v>¥1,000,000 - ¥4,999,999</v>
      </c>
      <c r="H12" s="16" t="str">
        <f ca="1">VLOOKUP(H1,'Language &amp; Currency Data'!$1:$1048576,40)</f>
        <v>CLP$90.000.000 - CLP$449.999.999</v>
      </c>
      <c r="I12" s="16" t="str">
        <f ca="1">VLOOKUP(I1,'Language &amp; Currency Data'!$1:$1048576,40)</f>
        <v>Col$300.000.000 - Col$1.499.999.999</v>
      </c>
      <c r="J12" s="16" t="str">
        <f ca="1">VLOOKUP(J1,'Language &amp; Currency Data'!$1:$1048576,40)</f>
        <v>3 000 000 Kč - 14 999 999 Kč</v>
      </c>
      <c r="K12" s="16" t="str">
        <f ca="1">VLOOKUP(K1,'Language &amp; Currency Data'!$1:$1048576,40)</f>
        <v>200 000 € - 999 999 €</v>
      </c>
      <c r="L12" s="16" t="str">
        <f ca="1">VLOOKUP(L1,'Language &amp; Currency Data'!$1:$1048576,40)</f>
        <v>200 000 € - 999 999 €</v>
      </c>
      <c r="M12" s="16" t="str">
        <f ca="1">VLOOKUP(M1,'Language &amp; Currency Data'!$1:$1048576,40)</f>
        <v>200 000 € - 999 999 €</v>
      </c>
      <c r="N12" s="16" t="str">
        <f ca="1">VLOOKUP(N1,'Language &amp; Currency Data'!$1:$1048576,40)</f>
        <v>200.000 € - 999.999 €</v>
      </c>
      <c r="O12" s="16" t="str">
        <f ca="1">VLOOKUP(O1,'Language &amp; Currency Data'!$1:$1048576,40)</f>
        <v>40 000 000 Ft - 199 999 999 Ft</v>
      </c>
      <c r="P12" s="16" t="str">
        <f ca="1">VLOOKUP(P1,'Language &amp; Currency Data'!$1:$1048576,40)</f>
        <v>₹40,00,000 - ₹1,99,99,999</v>
      </c>
      <c r="Q12" s="16" t="str">
        <f ca="1">VLOOKUP(Q1,'Language &amp; Currency Data'!$1:$1048576,40)</f>
        <v>Rp 1.000.000.000 - Rp 4.999.999.999</v>
      </c>
      <c r="R12" s="16" t="str">
        <f ca="1">VLOOKUP(R1,'Language &amp; Currency Data'!$1:$1048576,40)</f>
        <v>€200,000 - €999,999</v>
      </c>
      <c r="S12" s="16" t="str">
        <f ca="1">VLOOKUP(S1,'Language &amp; Currency Data'!$1:$1048576,40)</f>
        <v>200 000 € - 999 999 €</v>
      </c>
      <c r="T12" s="16" t="str">
        <f ca="1">VLOOKUP(T1,'Language &amp; Currency Data'!$1:$1048576,40)</f>
        <v>¥20,000,000 - ¥99,999,999</v>
      </c>
      <c r="U12" s="16" t="str">
        <f ca="1">VLOOKUP(U1,'Language &amp; Currency Data'!$1:$1048576,40)</f>
        <v>RM200,000 - RM999,999</v>
      </c>
      <c r="V12" s="16" t="str">
        <f ca="1">VLOOKUP(V1,'Language &amp; Currency Data'!$1:$1048576,40)</f>
        <v>Mex$2,000,000 - Mex$9,999,999</v>
      </c>
      <c r="W12" s="16" t="str">
        <f ca="1">VLOOKUP(W1,'Language &amp; Currency Data'!$1:$1048576,40)</f>
        <v>€200.000 - €999.999</v>
      </c>
      <c r="X12" s="16" t="str">
        <f ca="1">VLOOKUP(X1,'Language &amp; Currency Data'!$1:$1048576,40)</f>
        <v>NZ$400,000 - NZ$1,999,999</v>
      </c>
      <c r="Y12" s="16" t="str">
        <f ca="1">VLOOKUP(Y1,'Language &amp; Currency Data'!$1:$1048576,40)</f>
        <v>2 000 000 kr - 9 999 999 kr</v>
      </c>
      <c r="Z12" s="16" t="str">
        <f ca="1">VLOOKUP(Z1,'Language &amp; Currency Data'!$1:$1048576,40)</f>
        <v>₨1,00,00,000 - ₨4,99,99,999</v>
      </c>
      <c r="AA12" s="16" t="str">
        <f ca="1">VLOOKUP(AA1,'Language &amp; Currency Data'!$1:$1048576,40)</f>
        <v>₱4,000,000 - ₱19,999,999</v>
      </c>
      <c r="AB12" s="16" t="str">
        <f ca="1">VLOOKUP(AB1,'Language &amp; Currency Data'!$1:$1048576,40)</f>
        <v>400 000 zł - 1 999 999 zł</v>
      </c>
      <c r="AC12" s="16" t="str">
        <f ca="1">VLOOKUP(AC1,'Language &amp; Currency Data'!$1:$1048576,40)</f>
        <v>200 000 € - 999 999 €</v>
      </c>
      <c r="AD12" s="16" t="str">
        <f ca="1">VLOOKUP(AD1,'Language &amp; Currency Data'!$1:$1048576,40)</f>
        <v>400.000 lei - 1.999.999 lei</v>
      </c>
      <c r="AE12" s="16" t="str">
        <f ca="1">VLOOKUP(AE1,'Language &amp; Currency Data'!$1:$1048576,40)</f>
        <v>200 000 € - 999 999 €</v>
      </c>
      <c r="AF12" s="16" t="str">
        <f ca="1">VLOOKUP(AF1,'Language &amp; Currency Data'!$1:$1048576,40)</f>
        <v>R2 000 000 - R9 999 999</v>
      </c>
      <c r="AG12" s="16" t="str">
        <f ca="1">VLOOKUP(AG1,'Language &amp; Currency Data'!$1:$1048576,40)</f>
        <v>₩150,000,000 - ₩749,999,999</v>
      </c>
      <c r="AH12" s="16" t="str">
        <f ca="1">VLOOKUP(AH1,'Language &amp; Currency Data'!$1:$1048576,40)</f>
        <v>200 000 € - 999 999 €</v>
      </c>
      <c r="AI12" s="16" t="str">
        <f ca="1">VLOOKUP(AI1,'Language &amp; Currency Data'!$1:$1048576,40)</f>
        <v>2 000 000 kr - 9 999 999 kr</v>
      </c>
      <c r="AJ12" s="16" t="str">
        <f ca="1">VLOOKUP(AJ1,'Language &amp; Currency Data'!$1:$1048576,40)</f>
        <v>NT$2,000,000 - NT$9,999,999</v>
      </c>
      <c r="AK12" s="16" t="str">
        <f ca="1">VLOOKUP(AK1,'Language &amp; Currency Data'!$1:$1048576,40)</f>
        <v>฿2,000,000 - ฿9,999,999</v>
      </c>
      <c r="AL12" s="16" t="str">
        <f ca="1">VLOOKUP(AL1,'Language &amp; Currency Data'!$1:$1048576,40)</f>
        <v>2.000.000 ₺ - 9.999.999 ₺</v>
      </c>
      <c r="AM12" s="16" t="str">
        <f ca="1">VLOOKUP(AM1,'Language &amp; Currency Data'!$1:$1048576,40)</f>
        <v>£200,000 - £999,999</v>
      </c>
      <c r="AN12" s="16" t="str">
        <f ca="1">VLOOKUP(AN1,'Language &amp; Currency Data'!$1:$1048576,40)</f>
        <v>$200,000 - $999,999</v>
      </c>
      <c r="AO12" s="16" t="str">
        <f ca="1">VLOOKUP(AO1,'Language &amp; Currency Data'!$1:$1048576,40)</f>
        <v>1.400.000.000 ₫ - 6.999.999.999 ₫</v>
      </c>
      <c r="AP12" s="32" t="str">
        <f ca="1">VLOOKUP("India",'Language &amp; Currency Data'!$1:$1048576,40)</f>
        <v>₹40,00,000 - ₹1,99,99,999</v>
      </c>
      <c r="AQ12" s="32" t="str">
        <f ca="1">VLOOKUP("Indonesia",'Language &amp; Currency Data'!$1:$1048576,40)</f>
        <v>Rp 1.000.000.000 - Rp 4.999.999.999</v>
      </c>
      <c r="AR12" s="32" t="str">
        <f ca="1">VLOOKUP("Vietnam",'Language &amp; Currency Data'!$1:$1048576,40)</f>
        <v>1.400.000.000 ₫ - 6.999.999.999 ₫</v>
      </c>
      <c r="AS12" s="32" t="str">
        <f ca="1">VLOOKUP("Thailand",'Language &amp; Currency Data'!$1:$1048576,40)</f>
        <v>฿2,000,000 - ฿9,999,999</v>
      </c>
      <c r="AT12" s="32" t="str">
        <f ca="1">VLOOKUP("South Africa",'Language &amp; Currency Data'!$1:$1048576,40)</f>
        <v>R2 000 000 - R9 999 999</v>
      </c>
      <c r="AU12" s="32" t="str">
        <f ca="1">VLOOKUP("Pakistan",'Language &amp; Currency Data'!$1:$1048576,40)</f>
        <v>₨1,00,00,000 - ₨4,99,99,999</v>
      </c>
      <c r="AV12" s="32" t="str">
        <f ca="1">VLOOKUP("Malaysia",'Language &amp; Currency Data'!$1:$1048576,40)</f>
        <v>RM200,000 - RM999,999</v>
      </c>
      <c r="AW12" s="32" t="str">
        <f ca="1">VLOOKUP("Philippines",'Language &amp; Currency Data'!$1:$1048576,40)</f>
        <v>₱4,000,000 - ₱19,999,999</v>
      </c>
    </row>
    <row r="13" spans="1:49" s="6" customFormat="1" x14ac:dyDescent="0.45">
      <c r="A13" s="36" t="s">
        <v>743</v>
      </c>
      <c r="B13" s="33" t="str">
        <f ca="1">VLOOKUP(B1,'Language &amp; Currency Data'!$1:$1048576,41)</f>
        <v>ARS$420 000 000+</v>
      </c>
      <c r="C13" s="33" t="str">
        <f ca="1">VLOOKUP(C1,'Language &amp; Currency Data'!$1:$1048576,41)</f>
        <v>AUD$2,000,000+</v>
      </c>
      <c r="D13" s="33" t="str">
        <f ca="1">VLOOKUP(D1,'Language &amp; Currency Data'!$1:$1048576,41)</f>
        <v>1.000.000 €+</v>
      </c>
      <c r="E13" s="33" t="str">
        <f ca="1">VLOOKUP(E1,'Language &amp; Currency Data'!$1:$1048576,41)</f>
        <v>R$2 000 000+</v>
      </c>
      <c r="F13" s="33" t="str">
        <f ca="1">VLOOKUP(F1,'Language &amp; Currency Data'!$1:$1048576,41)</f>
        <v>CA$1 000 000+</v>
      </c>
      <c r="G13" s="33" t="str">
        <f ca="1">VLOOKUP(G1,'Language &amp; Currency Data'!$1:$1048576,41)</f>
        <v>¥5,000,000+</v>
      </c>
      <c r="H13" s="33" t="str">
        <f ca="1">VLOOKUP(H1,'Language &amp; Currency Data'!$1:$1048576,41)</f>
        <v>CLP$450.000.000+</v>
      </c>
      <c r="I13" s="33" t="str">
        <f ca="1">VLOOKUP(I1,'Language &amp; Currency Data'!$1:$1048576,41)</f>
        <v>Col$1.500.000.000+</v>
      </c>
      <c r="J13" s="33" t="str">
        <f ca="1">VLOOKUP(J1,'Language &amp; Currency Data'!$1:$1048576,41)</f>
        <v>15 000 000 Kč+</v>
      </c>
      <c r="K13" s="33" t="str">
        <f ca="1">VLOOKUP(K1,'Language &amp; Currency Data'!$1:$1048576,41)</f>
        <v>1 000 000 €+</v>
      </c>
      <c r="L13" s="33" t="str">
        <f ca="1">VLOOKUP(L1,'Language &amp; Currency Data'!$1:$1048576,41)</f>
        <v>1 000 000 €+</v>
      </c>
      <c r="M13" s="33" t="str">
        <f ca="1">VLOOKUP(M1,'Language &amp; Currency Data'!$1:$1048576,41)</f>
        <v>1 000 000 €+</v>
      </c>
      <c r="N13" s="33" t="str">
        <f ca="1">VLOOKUP(N1,'Language &amp; Currency Data'!$1:$1048576,41)</f>
        <v>1.000.000 €+</v>
      </c>
      <c r="O13" s="33" t="str">
        <f ca="1">VLOOKUP(O1,'Language &amp; Currency Data'!$1:$1048576,41)</f>
        <v>200 000 000 Ft+</v>
      </c>
      <c r="P13" s="33" t="str">
        <f ca="1">VLOOKUP(P1,'Language &amp; Currency Data'!$1:$1048576,41)</f>
        <v>₹2,00,00,000+</v>
      </c>
      <c r="Q13" s="33" t="str">
        <f ca="1">VLOOKUP(Q1,'Language &amp; Currency Data'!$1:$1048576,41)</f>
        <v>Rp 5.000.000.000+</v>
      </c>
      <c r="R13" s="33" t="str">
        <f ca="1">VLOOKUP(R1,'Language &amp; Currency Data'!$1:$1048576,41)</f>
        <v>€1,000,000+</v>
      </c>
      <c r="S13" s="33" t="str">
        <f ca="1">VLOOKUP(S1,'Language &amp; Currency Data'!$1:$1048576,41)</f>
        <v>1 000 000 €+</v>
      </c>
      <c r="T13" s="33" t="str">
        <f ca="1">VLOOKUP(T1,'Language &amp; Currency Data'!$1:$1048576,41)</f>
        <v>¥100,000,000+</v>
      </c>
      <c r="U13" s="33" t="str">
        <f ca="1">VLOOKUP(U1,'Language &amp; Currency Data'!$1:$1048576,41)</f>
        <v>RM1,000,000+</v>
      </c>
      <c r="V13" s="33" t="str">
        <f ca="1">VLOOKUP(V1,'Language &amp; Currency Data'!$1:$1048576,41)</f>
        <v>Mex$10,000,000+</v>
      </c>
      <c r="W13" s="33" t="str">
        <f ca="1">VLOOKUP(W1,'Language &amp; Currency Data'!$1:$1048576,41)</f>
        <v>€1.000.000+</v>
      </c>
      <c r="X13" s="33" t="str">
        <f ca="1">VLOOKUP(X1,'Language &amp; Currency Data'!$1:$1048576,41)</f>
        <v>NZ$2,000,000+</v>
      </c>
      <c r="Y13" s="33" t="str">
        <f ca="1">VLOOKUP(Y1,'Language &amp; Currency Data'!$1:$1048576,41)</f>
        <v>10 000 000 kr+</v>
      </c>
      <c r="Z13" s="33" t="str">
        <f ca="1">VLOOKUP(Z1,'Language &amp; Currency Data'!$1:$1048576,41)</f>
        <v>₨5,00,00,000+</v>
      </c>
      <c r="AA13" s="33" t="str">
        <f ca="1">VLOOKUP(AA1,'Language &amp; Currency Data'!$1:$1048576,41)</f>
        <v>₱20,000,000+</v>
      </c>
      <c r="AB13" s="33" t="str">
        <f ca="1">VLOOKUP(AB1,'Language &amp; Currency Data'!$1:$1048576,41)</f>
        <v>2 000 000 zł+</v>
      </c>
      <c r="AC13" s="33" t="str">
        <f ca="1">VLOOKUP(AC1,'Language &amp; Currency Data'!$1:$1048576,41)</f>
        <v>1 000 000 €+</v>
      </c>
      <c r="AD13" s="33" t="str">
        <f ca="1">VLOOKUP(AD1,'Language &amp; Currency Data'!$1:$1048576,41)</f>
        <v>2.000.000 lei+</v>
      </c>
      <c r="AE13" s="33" t="str">
        <f ca="1">VLOOKUP(AE1,'Language &amp; Currency Data'!$1:$1048576,41)</f>
        <v>1 000 000 €+</v>
      </c>
      <c r="AF13" s="33" t="str">
        <f ca="1">VLOOKUP(AF1,'Language &amp; Currency Data'!$1:$1048576,41)</f>
        <v>R10 000 000+</v>
      </c>
      <c r="AG13" s="33" t="str">
        <f ca="1">VLOOKUP(AG1,'Language &amp; Currency Data'!$1:$1048576,41)</f>
        <v>₩750,000,000+</v>
      </c>
      <c r="AH13" s="33" t="str">
        <f ca="1">VLOOKUP(AH1,'Language &amp; Currency Data'!$1:$1048576,41)</f>
        <v>1 000 000 €+</v>
      </c>
      <c r="AI13" s="33" t="str">
        <f ca="1">VLOOKUP(AI1,'Language &amp; Currency Data'!$1:$1048576,41)</f>
        <v>10 000 000 kr+</v>
      </c>
      <c r="AJ13" s="33" t="str">
        <f ca="1">VLOOKUP(AJ1,'Language &amp; Currency Data'!$1:$1048576,41)</f>
        <v>NT$10,000,000+</v>
      </c>
      <c r="AK13" s="33" t="str">
        <f ca="1">VLOOKUP(AK1,'Language &amp; Currency Data'!$1:$1048576,41)</f>
        <v>฿10,000,000+</v>
      </c>
      <c r="AL13" s="33" t="str">
        <f ca="1">VLOOKUP(AL1,'Language &amp; Currency Data'!$1:$1048576,41)</f>
        <v>10.000.000 ₺+</v>
      </c>
      <c r="AM13" s="33" t="str">
        <f ca="1">VLOOKUP(AM1,'Language &amp; Currency Data'!$1:$1048576,41)</f>
        <v>£1,000,000+</v>
      </c>
      <c r="AN13" s="33" t="str">
        <f ca="1">VLOOKUP(AN1,'Language &amp; Currency Data'!$1:$1048576,41)</f>
        <v>$1,000,000+</v>
      </c>
      <c r="AO13" s="33" t="str">
        <f ca="1">VLOOKUP(AO1,'Language &amp; Currency Data'!$1:$1048576,41)</f>
        <v>7.000.000.000 ₫+</v>
      </c>
      <c r="AP13" s="32" t="str">
        <f ca="1">VLOOKUP("India",'Language &amp; Currency Data'!$1:$1048576,41)</f>
        <v>₹2,00,00,000+</v>
      </c>
      <c r="AQ13" s="32" t="str">
        <f ca="1">VLOOKUP("Indonesia",'Language &amp; Currency Data'!$1:$1048576,41)</f>
        <v>Rp 5.000.000.000+</v>
      </c>
      <c r="AR13" s="32" t="str">
        <f ca="1">VLOOKUP("Vietnam",'Language &amp; Currency Data'!$1:$1048576,41)</f>
        <v>7.000.000.000 ₫+</v>
      </c>
      <c r="AS13" s="32" t="str">
        <f ca="1">VLOOKUP("Thailand",'Language &amp; Currency Data'!$1:$1048576,41)</f>
        <v>฿10,000,000+</v>
      </c>
      <c r="AT13" s="32" t="str">
        <f ca="1">VLOOKUP("South Africa",'Language &amp; Currency Data'!$1:$1048576,41)</f>
        <v>R10 000 000+</v>
      </c>
      <c r="AU13" s="32" t="str">
        <f ca="1">VLOOKUP("Pakistan",'Language &amp; Currency Data'!$1:$1048576,41)</f>
        <v>₨5,00,00,000+</v>
      </c>
      <c r="AV13" s="32" t="str">
        <f ca="1">VLOOKUP("Malaysia",'Language &amp; Currency Data'!$1:$1048576,41)</f>
        <v>RM1,000,000+</v>
      </c>
      <c r="AW13" s="32" t="str">
        <f ca="1">VLOOKUP("Philippines",'Language &amp; Currency Data'!$1:$1048576,41)</f>
        <v>₱20,000,000+</v>
      </c>
    </row>
    <row r="14" spans="1:49" s="6" customFormat="1" ht="42.75" x14ac:dyDescent="0.45">
      <c r="A14" s="6" t="s">
        <v>752</v>
      </c>
      <c r="B14" s="6" t="str">
        <f>VLOOKUP(B1,'Political Question'!$1:$1048576,5,FALSE)</f>
        <v>¿Por quién votó en las Elecciones Primarias Argentinas (PASO) de 2023?</v>
      </c>
      <c r="C14" s="6" t="str">
        <f>VLOOKUP(C1,'Political Question'!$1:$1048576,5,FALSE)</f>
        <v>Who did you vote for in the 2022 Australian Federal Election?</v>
      </c>
      <c r="D14" s="6" t="str">
        <f>VLOOKUP(D1,'Political Question'!$1:$1048576,5,FALSE)</f>
        <v>Wen haben Sie 2025 in der Nationalratswahl (also in der Parlamentswahl) gewählt?</v>
      </c>
      <c r="E14" s="6" t="str">
        <f>VLOOKUP(E1,'Political Question'!$1:$1048576,5,FALSE)</f>
        <v>Em quem você votou nas Eleições Gerais de 2022 - Eleições para a Câmara de Deputados?</v>
      </c>
      <c r="F14" s="6" t="str">
        <f>VLOOKUP(F1,'Political Question'!$1:$1048576,5,FALSE)</f>
        <v>Who did you vote for in the 2025 Federal Election?</v>
      </c>
      <c r="G14" s="6" t="str">
        <f>VLOOKUP(G1,'Political Question'!$1:$1048576,5,FALSE)</f>
        <v>NA</v>
      </c>
      <c r="H14" s="6" t="str">
        <f>VLOOKUP(H1,'Political Question'!$1:$1048576,5,FALSE)</f>
        <v>¿Por quién votó en la Elección del Consejo Constitucional de 2023?</v>
      </c>
      <c r="I14" s="6" t="str">
        <f>VLOOKUP(I1,'Political Question'!$1:$1048576,5,FALSE)</f>
        <v>¿Por quién votó en las Elecciones Legislativas de Colombia de 2022?</v>
      </c>
      <c r="J14" s="6" t="str">
        <f>VLOOKUP(J1,'Political Question'!$1:$1048576,5,FALSE)</f>
        <v>Pro koho jste hlasoval(a) v českých prezidentských volbách 2023, všeobecných (1. kolo)?</v>
      </c>
      <c r="K14" s="6" t="str">
        <f>VLOOKUP(K1,'Political Question'!$1:$1048576,5,FALSE)</f>
        <v>Ketä äänestit vuoden 2024 presidentinvaaleissa?</v>
      </c>
      <c r="L14" s="6" t="str">
        <f>VLOOKUP(L1,'Political Question'!$1:$1048576,5,FALSE)</f>
        <v>Pour qui avez-vous voté aux élections législatives françaises 2024 (tour final) ?</v>
      </c>
      <c r="M14" s="6" t="str">
        <f>VLOOKUP(M1,'Political Question'!$1:$1048576,5,FALSE)</f>
        <v>Wen haben Sie 2025 in der Bundestagswahl gewählt (Zweitstimme)</v>
      </c>
      <c r="N14" s="6" t="str">
        <f>VLOOKUP(N1,'Political Question'!$1:$1048576,5,FALSE)</f>
        <v>Ποιον ψηφίσατε στις Εθνικές Εκλογές 2023;</v>
      </c>
      <c r="O14" s="6" t="str">
        <f>VLOOKUP(O1,'Political Question'!$1:$1048576,5,FALSE)</f>
        <v> Ön kire szavazott az 2022-es magyarországi országgyűlési választásokon?</v>
      </c>
      <c r="P14" s="6" t="str">
        <f>VLOOKUP(P1,'Political Question'!$1:$1048576,5,FALSE)</f>
        <v>2024 के आम चुनाव में आपने संसदीय क्षेत्रों के लिए किसे वोट दिया?</v>
      </c>
      <c r="Q14" s="6" t="str">
        <f>VLOOKUP(Q1,'Political Question'!$1:$1048576,5,FALSE)</f>
        <v>Siapa yang Anda pilih dalam pemilu legislatif Nasional 2024?</v>
      </c>
      <c r="R14" s="6" t="str">
        <f>VLOOKUP(R1,'Political Question'!$1:$1048576,5,FALSE)</f>
        <v>Who did you vote for in the 2024 General Elections?</v>
      </c>
      <c r="S14" s="6" t="str">
        <f>VLOOKUP(S1,'Political Question'!$1:$1048576,5,FALSE)</f>
        <v>Per chi ha votato alle elezioni politiche in Italia del 2022, al Senato?</v>
      </c>
      <c r="T14" s="6" t="str">
        <f>VLOOKUP(T1,'Political Question'!$1:$1048576,5,FALSE)</f>
        <v>2021 年の総選挙では、どの衆議院議員に投票しましたか？</v>
      </c>
      <c r="U14" s="6" t="str">
        <f>VLOOKUP(U1,'Political Question'!$1:$1048576,5,FALSE)</f>
        <v>Siapa yang anda undi dalam Pilihan Raya Umum 2022, Dewan Rakyat Malaysia?</v>
      </c>
      <c r="V14" s="6" t="str">
        <f>VLOOKUP(V1,'Political Question'!$1:$1048576,5,FALSE)</f>
        <v>¿Por quién votó en las Elecciones Federales de 2024 (Presidencia)?</v>
      </c>
      <c r="W14" s="6" t="str">
        <f>VLOOKUP(W1,'Political Question'!$1:$1048576,5,FALSE)</f>
        <v>Voor wie stemde u tijdens de verkiezingen van 2023 in Nederland?</v>
      </c>
      <c r="X14" s="6" t="str">
        <f>VLOOKUP(X1,'Political Question'!$1:$1048576,5,FALSE)</f>
        <v>Who did you vote for in the 2023 General Election?</v>
      </c>
      <c r="Y14" s="6" t="str">
        <f>VLOOKUP(Y1,'Political Question'!$1:$1048576,5,FALSE)</f>
        <v>Hvem stemte du på under Kommunevalget 2023?</v>
      </c>
      <c r="Z14" s="6" t="str">
        <f>VLOOKUP(Z1,'Political Question'!$1:$1048576,5,FALSE)</f>
        <v>آپ نے 2024 میں ECP کے زیر انعقاد پاکستان کے عام انتخابات میں کسے ووٹ دیا تھا؟</v>
      </c>
      <c r="AA14" s="6" t="str">
        <f>VLOOKUP(AA1,'Political Question'!$1:$1048576,5,FALSE)</f>
        <v>Sino ang binoto mo noong 2022 na Halalan para sa Presidente?</v>
      </c>
      <c r="AB14" s="6" t="str">
        <f>VLOOKUP(AB1,'Political Question'!$1:$1048576,5,FALSE)</f>
        <v>Na kogo głosował(a) Pan(i) w wyborach parlamentarnych w Polsce w 2023 roku?</v>
      </c>
      <c r="AC14" s="6" t="str">
        <f>VLOOKUP(AC1,'Political Question'!$1:$1048576,5,FALSE)</f>
        <v>Em quem votou nas Eleições Legislativas de 2024?</v>
      </c>
      <c r="AD14" s="6" t="str">
        <f>VLOOKUP(AD1,'Political Question'!$1:$1048576,5,FALSE)</f>
        <v>Pentru cine ați votat la alegerile generale din 2024?</v>
      </c>
      <c r="AE14" s="6" t="str">
        <f>VLOOKUP(AE1,'Political Question'!$1:$1048576,5,FALSE)</f>
        <v>Koho ste volili v prvom kole prezidentských volieb v roku 2024?</v>
      </c>
      <c r="AF14" s="6" t="str">
        <f>VLOOKUP(AF1,'Political Question'!$1:$1048576,5,FALSE)</f>
        <v>Vir wie het u in die 2024- nasionale verkiesing gestem?</v>
      </c>
      <c r="AG14" s="6" t="str">
        <f>VLOOKUP(AG1,'Political Question'!$1:$1048576,5,FALSE)</f>
        <v>2024 국회의원 선거에서 누구에게 투표하셨습니까?</v>
      </c>
      <c r="AH14" s="6" t="str">
        <f>VLOOKUP(AH1,'Political Question'!$1:$1048576,5,FALSE)</f>
        <v>¿A quién votó en las Elecciones Generales de 2023 (Congreso de los Diputados)?</v>
      </c>
      <c r="AI14" s="6" t="str">
        <f>VLOOKUP(AI1,'Political Question'!$1:$1048576,5,FALSE)</f>
        <v>Vem röstade du på i riksdagsvalet 2022?</v>
      </c>
      <c r="AJ14" s="6" t="str">
        <f>VLOOKUP(AJ1,'Political Question'!$1:$1048576,5,FALSE)</f>
        <v>您在 2024 年總統大選中選了哪位候選人？</v>
      </c>
      <c r="AK14" s="6" t="str">
        <f>VLOOKUP(AK1,'Political Question'!$1:$1048576,5,FALSE)</f>
        <v>คุณลงคะแนนเสียงให้พรรคใดในการเลือกตั้งสมาชิกสภาผู้แทนราษฎรปี 2023</v>
      </c>
      <c r="AL14" s="6" t="str">
        <f>VLOOKUP(AL1,'Political Question'!$1:$1048576,5,FALSE)</f>
        <v>Türkiye 2024 Yerel Seçimlerinde oyunuzu kime verdiniz?</v>
      </c>
      <c r="AM14" s="6" t="str">
        <f>VLOOKUP(AM1,'Political Question'!$1:$1048576,5,FALSE)</f>
        <v>Who did you vote for in the 2024 General Election?</v>
      </c>
      <c r="AN14" s="6" t="str">
        <f>VLOOKUP(AN1,'Political Question'!$1:$1048576,5,FALSE)</f>
        <v>Who did you vote for in the 2020 Presidential Election?</v>
      </c>
      <c r="AO14" s="6" t="str">
        <f>VLOOKUP(AO1,'Political Question'!$1:$1048576,5,FALSE)</f>
        <v>NA</v>
      </c>
      <c r="AP14" t="str">
        <f>VLOOKUP("India",'Political Question'!$1:$1048576,3,FALSE)</f>
        <v>Who did you vote for in the 2024 General Election to Parliamentary Constituencies?</v>
      </c>
      <c r="AQ14" s="14" t="str">
        <f>VLOOKUP("Indonesia",'Political Question'!$1:$1048576,3,FALSE)</f>
        <v>Who did you vote for in the 2024 National legislative election?</v>
      </c>
      <c r="AR14" t="e">
        <v>#N/A</v>
      </c>
      <c r="AS14" t="str">
        <f>VLOOKUP("Thailand",'Political Question'!$1:$1048576,3,FALSE)</f>
        <v>Who did you vote for in the 2023 General Election?</v>
      </c>
      <c r="AT14" t="str">
        <f>VLOOKUP("South Africa",'Political Question'!$1:$1048576,3,FALSE)</f>
        <v>Who did you vote for in the 2024 National election?</v>
      </c>
      <c r="AU14" t="str">
        <f>VLOOKUP("Pakistan",'Political Question'!$1:$1048576,3,FALSE)</f>
        <v>Who did you vote for in the 2024 ECP PAK general elections?</v>
      </c>
      <c r="AV14" t="str">
        <f>VLOOKUP("Malaysia",'Political Question'!$1:$1048576,3,FALSE)</f>
        <v>Who did you vote for in the 2022 General Election, Malaysian House of Representatives?</v>
      </c>
      <c r="AW14" t="str">
        <f>VLOOKUP("Philippines",'Political Question'!$1:$1048576,3,FALSE)</f>
        <v>Who did you vote for in the 2022 Presidential Election?</v>
      </c>
    </row>
    <row r="15" spans="1:49" s="7" customFormat="1" ht="28.5" x14ac:dyDescent="0.45">
      <c r="A15" s="7" t="str">
        <f>Languages!B2</f>
        <v xml:space="preserve">Please read the following information carefully. </v>
      </c>
      <c r="B15" s="6" t="str">
        <f>VLOOKUP(
    Languages!A2,
    Languages!$A$2:$AE$310,
    MATCH(
      _xlfn.XLOOKUP(B$1, 'Language &amp; Currency Data'!$A$2:$A$100, 'Language &amp; Currency Data'!$B$2:$B$100),
      Languages!$A$1:$AE$1,
      0),
    FALSE)</f>
        <v>Por favor lea detenidamente la siguiente información.</v>
      </c>
      <c r="C15" s="6" t="str">
        <f>VLOOKUP(
    Languages!A2,
    Languages!$A$2:$AE$310,
    MATCH(
      _xlfn.XLOOKUP(C$1, 'Language &amp; Currency Data'!$A$2:$A$100, 'Language &amp; Currency Data'!$B$2:$B$100),
      Languages!$A$1:$AE$1,
      0),
    FALSE)</f>
        <v xml:space="preserve">Please read the following information carefully. </v>
      </c>
      <c r="D15" s="6" t="str">
        <f>VLOOKUP(
    Languages!A2,
    Languages!$A$2:$AE$310,
    MATCH(
      _xlfn.XLOOKUP(D$1, 'Language &amp; Currency Data'!$A$2:$A$100, 'Language &amp; Currency Data'!$B$2:$B$100),
      Languages!$A$1:$AE$1,
      0),
    FALSE)</f>
        <v>Bitte lesen Sie sich die folgenden Angaben sorgfältig durch.</v>
      </c>
      <c r="E15" s="14" t="str">
        <f>VLOOKUP(
    Languages!A2,
    Languages!$A$2:$AE$310,
    MATCH(
      _xlfn.XLOOKUP(E$1, 'Language &amp; Currency Data'!$A$2:$A$100, 'Language &amp; Currency Data'!$B$2:$B$100),
      Languages!$A$1:$AE$1,
      0),
    FALSE)</f>
        <v>Leia atentamente as seguintes informações.</v>
      </c>
      <c r="F15" s="4" t="str">
        <f>VLOOKUP(
    Languages!A2,
    Languages!$A$2:$AE$310,
    MATCH(
      _xlfn.XLOOKUP(F$1, 'Language &amp; Currency Data'!$A$2:$A$100, 'Language &amp; Currency Data'!$B$2:$B$100),
      Languages!$A$1:$AE$1,
      0),
    FALSE)</f>
        <v xml:space="preserve">Please read the following information carefully. </v>
      </c>
      <c r="G15" s="14" t="str">
        <f>VLOOKUP(
    Languages!A2,
    Languages!$A$2:$AE$310,
    MATCH(
      _xlfn.XLOOKUP(G$1, 'Language &amp; Currency Data'!$A$2:$A$100, 'Language &amp; Currency Data'!$B$2:$B$100),
      Languages!$A$1:$AE$1,
      0),
    FALSE)</f>
        <v>请仔细阅读以下信息。</v>
      </c>
      <c r="H15" s="6" t="str">
        <f>VLOOKUP(
    Languages!A2,
    Languages!$A$2:$AE$310,
    MATCH(
      _xlfn.XLOOKUP(H$1, 'Language &amp; Currency Data'!$A$2:$A$100, 'Language &amp; Currency Data'!$B$2:$B$100),
      Languages!$A$1:$AE$1,
      0),
    FALSE)</f>
        <v>Por favor lea detenidamente la siguiente información.</v>
      </c>
      <c r="I15" s="6" t="str">
        <f>VLOOKUP(
    Languages!A2,
    Languages!$A$2:$AE$310,
    MATCH(
      _xlfn.XLOOKUP(I$1, 'Language &amp; Currency Data'!$A$2:$A$100, 'Language &amp; Currency Data'!$B$2:$B$100),
      Languages!$A$1:$AE$1,
      0),
    FALSE)</f>
        <v>Por favor lea detenidamente la siguiente información.</v>
      </c>
      <c r="J15" s="6" t="str">
        <f>VLOOKUP(
    Languages!A2,
    Languages!$A$2:$AE$310,
    MATCH(
      _xlfn.XLOOKUP(J$1, 'Language &amp; Currency Data'!$A$2:$A$100, 'Language &amp; Currency Data'!$B$2:$B$100),
      Languages!$A$1:$AE$1,
      0),
    FALSE)</f>
        <v>Pozorně si přečtěte následující informace.</v>
      </c>
      <c r="K15" s="6" t="str">
        <f>VLOOKUP(
    Languages!A2,
    Languages!$A$2:$AE$310,
    MATCH(
      _xlfn.XLOOKUP(K$1, 'Language &amp; Currency Data'!$A$2:$A$100, 'Language &amp; Currency Data'!$B$2:$B$100),
      Languages!$A$1:$AE$1,
      0),
    FALSE)</f>
        <v>Lue seuraavat tiedot huolellisesti.</v>
      </c>
      <c r="L15" s="32" t="str">
        <f>VLOOKUP(
    Languages!A2,
    Languages!$A$2:$AE$310,
    MATCH(
      _xlfn.XLOOKUP(L$1, 'Language &amp; Currency Data'!$A$2:$A$100, 'Language &amp; Currency Data'!$B$2:$B$100),
      Languages!$A$1:$AE$1,
      0),
    FALSE)</f>
        <v>Veuillez lire attentivement les informations suivantes.</v>
      </c>
      <c r="M15" s="32" t="str">
        <f>VLOOKUP(
    Languages!A2,
    Languages!$A$2:$AE$310,
    MATCH(
      _xlfn.XLOOKUP(M$1, 'Language &amp; Currency Data'!$A$2:$A$100, 'Language &amp; Currency Data'!$B$2:$B$100),
      Languages!$A$1:$AE$1,
      0),
    FALSE)</f>
        <v>Bitte lesen Sie sich die folgenden Angaben sorgfältig durch.</v>
      </c>
      <c r="N15" s="6" t="str">
        <f>VLOOKUP(
    Languages!A2,
    Languages!$A$2:$AE$310,
    MATCH(
      _xlfn.XLOOKUP(N$1, 'Language &amp; Currency Data'!$A$2:$A$100, 'Language &amp; Currency Data'!$B$2:$B$100),
      Languages!$A$1:$AE$1,
      0),
    FALSE)</f>
        <v>Διαβάστε προσεκτικά τις παρακάτω πληροφορίες.</v>
      </c>
      <c r="O15" s="32" t="str">
        <f>VLOOKUP(
    Languages!A2,
    Languages!$A$2:$AE$310,
    MATCH(
      _xlfn.XLOOKUP(O$1, 'Language &amp; Currency Data'!$A$2:$A$100, 'Language &amp; Currency Data'!$B$2:$B$100),
      Languages!$A$1:$AE$1,
      0),
    FALSE)</f>
        <v>Kérjük, figyelmesen olvassa el az alábbi információkat.</v>
      </c>
      <c r="P15" s="6" t="str">
        <f>VLOOKUP(
    Languages!A2,
    Languages!$A$2:$AE$310,
    MATCH(
      _xlfn.XLOOKUP(P$1, 'Language &amp; Currency Data'!$A$2:$A$100, 'Language &amp; Currency Data'!$B$2:$B$100),
      Languages!$A$1:$AE$1,
      0),
    FALSE)</f>
        <v>कृपया निम्नांकित जानकारी को ध्यानपूर्वक पढ़ें।</v>
      </c>
      <c r="Q15" s="6" t="str">
        <f>VLOOKUP(
    Languages!A2,
    Languages!$A$2:$AE$310,
    MATCH(
      _xlfn.XLOOKUP(Q$1, 'Language &amp; Currency Data'!$A$2:$A$100, 'Language &amp; Currency Data'!$B$2:$B$100),
      Languages!$A$1:$AE$1,
      0),
    FALSE)</f>
        <v>Harap baca informasi berikut ini dengan saksama.</v>
      </c>
      <c r="R15" s="6" t="str">
        <f>VLOOKUP(
    Languages!A2,
    Languages!$A$2:$AE$310,
    MATCH(
      _xlfn.XLOOKUP(R$1, 'Language &amp; Currency Data'!$A$2:$A$100, 'Language &amp; Currency Data'!$B$2:$B$100),
      Languages!$A$1:$AE$1,
      0),
    FALSE)</f>
        <v xml:space="preserve">Please read the following information carefully. </v>
      </c>
      <c r="S15" s="14" t="str">
        <f>VLOOKUP(
    Languages!A2,
    Languages!$A$2:$AE$310,
    MATCH(
      _xlfn.XLOOKUP(S$1, 'Language &amp; Currency Data'!$A$2:$A$100, 'Language &amp; Currency Data'!$B$2:$B$100),
      Languages!$A$1:$AE$1,
      0),
    FALSE)</f>
        <v>La preghiamo di leggere attentamente le seguenti Informazioni.</v>
      </c>
      <c r="T15" s="14" t="str">
        <f>VLOOKUP(
    Languages!A2,
    Languages!$A$2:$AE$310,
    MATCH(
      _xlfn.XLOOKUP(T$1, 'Language &amp; Currency Data'!$A$2:$A$100, 'Language &amp; Currency Data'!$B$2:$B$100),
      Languages!$A$1:$AE$1,
      0),
    FALSE)</f>
        <v>以下の情報をよくお読みください。</v>
      </c>
      <c r="U15" s="32" t="str">
        <f>VLOOKUP(
    Languages!A2,
    Languages!$A$2:$AE$310,
    MATCH(
      _xlfn.XLOOKUP(U$1, 'Language &amp; Currency Data'!$A$2:$A$100, 'Language &amp; Currency Data'!$B$2:$B$100),
      Languages!$A$1:$AE$1,
      0),
    FALSE)</f>
        <v>Sila baca maklumat berikut dengan teliti.</v>
      </c>
      <c r="V15" s="32" t="str">
        <f>VLOOKUP(
    Languages!A2,
    Languages!$A$2:$AE$310,
    MATCH(
      _xlfn.XLOOKUP(V$1, 'Language &amp; Currency Data'!$A$2:$A$100, 'Language &amp; Currency Data'!$B$2:$B$100),
      Languages!$A$1:$AE$1,
      0),
    FALSE)</f>
        <v>Por favor lea detenidamente la siguiente información.</v>
      </c>
      <c r="W15" s="14" t="str">
        <f>VLOOKUP(
    Languages!A2,
    Languages!$A$2:$AE$310,
    MATCH(
      _xlfn.XLOOKUP(W$1, 'Language &amp; Currency Data'!$A$2:$A$100, 'Language &amp; Currency Data'!$B$2:$B$100),
      Languages!$A$1:$AE$1,
      0),
    FALSE)</f>
        <v>Lees de volgende informatie aandachtig.</v>
      </c>
      <c r="X15" s="32" t="str">
        <f>VLOOKUP(
    Languages!A2,
    Languages!$A$2:$AE$310,
    MATCH(
      _xlfn.XLOOKUP(X$1, 'Language &amp; Currency Data'!$A$2:$A$100, 'Language &amp; Currency Data'!$B$2:$B$100),
      Languages!$A$1:$AE$1,
      0),
    FALSE)</f>
        <v xml:space="preserve">Please read the following information carefully. </v>
      </c>
      <c r="Y15" s="32" t="str">
        <f>VLOOKUP(
    Languages!A2,
    Languages!$A$2:$AE$310,
    MATCH(
      _xlfn.XLOOKUP(Y$1, 'Language &amp; Currency Data'!$A$2:$A$100, 'Language &amp; Currency Data'!$B$2:$B$100),
      Languages!$A$1:$AE$1,
      0),
    FALSE)</f>
        <v>Vennligst les det følgende nøye.</v>
      </c>
      <c r="Z15" s="32" t="str">
        <f>VLOOKUP(
    Languages!A2,
    Languages!$A$2:$AE$310,
    MATCH(
      _xlfn.XLOOKUP(Z$1, 'Language &amp; Currency Data'!$A$2:$A$100, 'Language &amp; Currency Data'!$B$2:$B$100),
      Languages!$A$1:$AE$1,
      0),
    FALSE)</f>
        <v>براہ کرم مندرجہ ذیل معلومات کا بغور مطالعہ کریں۔</v>
      </c>
      <c r="AA15" s="32" t="str">
        <f>VLOOKUP(
    Languages!A2,
    Languages!$A$2:$AE$310,
    MATCH(
      _xlfn.XLOOKUP(AA$1, 'Language &amp; Currency Data'!$A$2:$A$100, 'Language &amp; Currency Data'!$B$2:$B$100),
      Languages!$A$1:$AE$1,
      0),
    FALSE)</f>
        <v>Maingat na pakibasa ang sumusunod na impormasyon.</v>
      </c>
      <c r="AB15" s="32" t="str">
        <f>VLOOKUP(
    Languages!A2,
    Languages!$A$2:$AE$310,
    MATCH(
      _xlfn.XLOOKUP(AB$1, 'Language &amp; Currency Data'!$A$2:$A$100, 'Language &amp; Currency Data'!$B$2:$B$100),
      Languages!$A$1:$AE$1,
      0),
    FALSE)</f>
        <v>Prosimy o uważne zapoznanie się z poniższymi informacjami.</v>
      </c>
      <c r="AC15" t="str">
        <f>VLOOKUP(
    Languages!A2,
    Languages!$A$2:$AE$310,
    MATCH(
      _xlfn.XLOOKUP(AC$1, 'Language &amp; Currency Data'!$A$2:$A$100, 'Language &amp; Currency Data'!$B$2:$B$100),
      Languages!$A$1:$AE$1,
      0),
    FALSE)</f>
        <v>Leia atentamente as seguintes informações.</v>
      </c>
      <c r="AD15" s="32" t="str">
        <f>VLOOKUP(
    Languages!A2,
    Languages!$A$2:$AE$310,
    MATCH(
      _xlfn.XLOOKUP(AD$1, 'Language &amp; Currency Data'!$A$2:$A$100, 'Language &amp; Currency Data'!$B$2:$B$100),
      Languages!$A$1:$AE$1,
      0),
    FALSE)</f>
        <v>Vă rugăm să citiți cu atenție următoarele informații.</v>
      </c>
      <c r="AE15" s="6" t="str">
        <f>VLOOKUP(
    Languages!A2,
    Languages!$A$2:$AE$310,
    MATCH(
      _xlfn.XLOOKUP(AE$1, 'Language &amp; Currency Data'!$A$2:$A$100, 'Language &amp; Currency Data'!$B$2:$B$100),
      Languages!$A$1:$AE$1,
      0),
    FALSE)</f>
        <v>Pozorne si prečítajte nasledujúce informácie.</v>
      </c>
      <c r="AF15" s="6" t="str">
        <f>VLOOKUP(
    Languages!A2,
    Languages!$A$2:$AE$310,
    MATCH(
      _xlfn.XLOOKUP(AF$1, 'Language &amp; Currency Data'!$A$2:$A$100, 'Language &amp; Currency Data'!$B$2:$B$100),
      Languages!$A$1:$AE$1,
      0),
    FALSE)</f>
        <v>Lees die volgende inligting aandagtig deur.</v>
      </c>
      <c r="AG15" s="6" t="str">
        <f>VLOOKUP(
    Languages!A2,
    Languages!$A$2:$AE$310,
    MATCH(
      _xlfn.XLOOKUP(AG$1, 'Language &amp; Currency Data'!$A$2:$A$100, 'Language &amp; Currency Data'!$B$2:$B$100),
      Languages!$A$1:$AE$1,
      0),
    FALSE)</f>
        <v>다음 정보를 주의 깊게 읽어 주십시오.</v>
      </c>
      <c r="AH15" s="32" t="str">
        <f>VLOOKUP(
    Languages!A2,
    Languages!$A$2:$AE$310,
    MATCH(
      _xlfn.XLOOKUP(AH$1, 'Language &amp; Currency Data'!$A$2:$A$100, 'Language &amp; Currency Data'!$B$2:$B$100),
      Languages!$A$1:$AE$1,
      0),
    FALSE)</f>
        <v>Por favor lea detenidamente la siguiente información.</v>
      </c>
      <c r="AI15" s="32" t="str">
        <f>VLOOKUP(
    Languages!A2,
    Languages!$A$2:$AE$310,
    MATCH(
      _xlfn.XLOOKUP(AI$1, 'Language &amp; Currency Data'!$A$2:$A$100, 'Language &amp; Currency Data'!$B$2:$B$100),
      Languages!$A$1:$AE$1,
      0),
    FALSE)</f>
        <v>Läs följande information noggrant.</v>
      </c>
      <c r="AJ15" s="6" t="str">
        <f>VLOOKUP(
    Languages!A2,
    Languages!$A$2:$AE$310,
    MATCH(
      _xlfn.XLOOKUP(AJ$1, 'Language &amp; Currency Data'!$A$2:$A$100, 'Language &amp; Currency Data'!$B$2:$B$100),
      Languages!$A$1:$AE$1,
      0),
    FALSE)</f>
        <v>請仔細閱讀以下資訊。</v>
      </c>
      <c r="AK15" s="32" t="str">
        <f>VLOOKUP(
    Languages!A2,
    Languages!$A$2:$AE$310,
    MATCH(
      _xlfn.XLOOKUP(AK$1, 'Language &amp; Currency Data'!$A$2:$A$100, 'Language &amp; Currency Data'!$B$2:$B$100),
      Languages!$A$1:$AE$1,
      0),
    FALSE)</f>
        <v>โปรดอ่านข้อมูลต่อไปนี้อย่างละเอียด</v>
      </c>
      <c r="AL15" s="37" t="str">
        <f>VLOOKUP(
    Languages!A2,
    Languages!$A$2:$AE$310,
    MATCH(
      _xlfn.XLOOKUP(AL$1, 'Language &amp; Currency Data'!$A$2:$A$100, 'Language &amp; Currency Data'!$B$2:$B$100),
      Languages!$A$1:$AE$1,
      0),
    FALSE)</f>
        <v>Lütfen aşağıdaki bilgileri dikkatlice okuyunuz.</v>
      </c>
      <c r="AM15" s="6" t="str">
        <f>VLOOKUP(
    Languages!A2,
    Languages!$A$2:$AE$310,
    MATCH(
      _xlfn.XLOOKUP(AM$1, 'Language &amp; Currency Data'!$A$2:$A$100, 'Language &amp; Currency Data'!$B$2:$B$100),
      Languages!$A$1:$AE$1,
      0),
    FALSE)</f>
        <v xml:space="preserve">Please read the following information carefully. </v>
      </c>
      <c r="AN15" s="6" t="str">
        <f>VLOOKUP(
    Languages!A2,
    Languages!$A$2:$AE$310,
    MATCH(
      _xlfn.XLOOKUP(AN$1, 'Language &amp; Currency Data'!$A$2:$A$100, 'Language &amp; Currency Data'!$B$2:$B$100),
      Languages!$A$1:$AE$1,
      0),
    FALSE)</f>
        <v xml:space="preserve">Please read the following information carefully. </v>
      </c>
      <c r="AO15" s="32" t="str">
        <f>VLOOKUP(
    Languages!A2,
    Languages!$A$2:$AE$310,
    MATCH(
      _xlfn.XLOOKUP(AO$1, 'Language &amp; Currency Data'!$A$2:$A$100, 'Language &amp; Currency Data'!$B$2:$B$100),
      Languages!$A$1:$AE$1,
      0),
    FALSE)</f>
        <v>Xin vui lòng đọc kỹ thông tin sau đây.</v>
      </c>
      <c r="AP15" s="7" t="str">
        <f>VLOOKUP(
    Languages!A2,
    Languages!$A$2:$AE$310,
    MATCH(
      _xlfn.XLOOKUP("United Kingdom", 'Language &amp; Currency Data'!$A$2:$A$100, 'Language &amp; Currency Data'!$B$2:$B$100),
      Languages!$A$1:$AE$1,
      0),
    FALSE)</f>
        <v xml:space="preserve">Please read the following information carefully. </v>
      </c>
      <c r="AQ15" s="7" t="str">
        <f>VLOOKUP(
    Languages!A2,
    Languages!$A$2:$AE$310,
    MATCH(
      _xlfn.XLOOKUP("United Kingdom", 'Language &amp; Currency Data'!$A$2:$A$100, 'Language &amp; Currency Data'!$B$2:$B$100),
      Languages!$A$1:$AE$1,
      0),
    FALSE)</f>
        <v xml:space="preserve">Please read the following information carefully. </v>
      </c>
      <c r="AR15" s="7" t="str">
        <f>VLOOKUP(
    Languages!A2,
    Languages!$A$2:$AE$310,
    MATCH(
      _xlfn.XLOOKUP("United Kingdom", 'Language &amp; Currency Data'!$A$2:$A$100, 'Language &amp; Currency Data'!$B$2:$B$100),
      Languages!$A$1:$AE$1,
      0),
    FALSE)</f>
        <v xml:space="preserve">Please read the following information carefully. </v>
      </c>
      <c r="AS15" s="7" t="str">
        <f>VLOOKUP(
    Languages!A2,
    Languages!$A$2:$AE$310,
    MATCH(
      _xlfn.XLOOKUP("United Kingdom", 'Language &amp; Currency Data'!$A$2:$A$100, 'Language &amp; Currency Data'!$B$2:$B$100),
      Languages!$A$1:$AE$1,
      0),
    FALSE)</f>
        <v xml:space="preserve">Please read the following information carefully. </v>
      </c>
      <c r="AT15" s="7" t="str">
        <f>VLOOKUP(
    Languages!A2,
    Languages!$A$2:$AE$310,
    MATCH(
      _xlfn.XLOOKUP("United Kingdom", 'Language &amp; Currency Data'!$A$2:$A$100, 'Language &amp; Currency Data'!$B$2:$B$100),
      Languages!$A$1:$AE$1,
      0),
    FALSE)</f>
        <v xml:space="preserve">Please read the following information carefully. </v>
      </c>
      <c r="AU15" s="7" t="str">
        <f>VLOOKUP(
    Languages!A2,
    Languages!$A$2:$AE$310,
    MATCH(
      _xlfn.XLOOKUP("United Kingdom", 'Language &amp; Currency Data'!$A$2:$A$100, 'Language &amp; Currency Data'!$B$2:$B$100),
      Languages!$A$1:$AE$1,
      0),
    FALSE)</f>
        <v xml:space="preserve">Please read the following information carefully. </v>
      </c>
      <c r="AV15" s="7" t="str">
        <f>VLOOKUP(
    Languages!A2,
    Languages!$A$2:$AE$310,
    MATCH(
      _xlfn.XLOOKUP("United Kingdom", 'Language &amp; Currency Data'!$A$2:$A$100, 'Language &amp; Currency Data'!$B$2:$B$100),
      Languages!$A$1:$AE$1,
      0),
    FALSE)</f>
        <v xml:space="preserve">Please read the following information carefully. </v>
      </c>
      <c r="AW15" s="7" t="str">
        <f>VLOOKUP(
    Languages!A2,
    Languages!$A$2:$AE$310,
    MATCH(
      _xlfn.XLOOKUP("United Kingdom", 'Language &amp; Currency Data'!$A$2:$A$100, 'Language &amp; Currency Data'!$B$2:$B$100),
      Languages!$A$1:$AE$1,
      0),
    FALSE)</f>
        <v xml:space="preserve">Please read the following information carefully. </v>
      </c>
    </row>
    <row r="16" spans="1:49" s="7" customFormat="1" ht="28.5" x14ac:dyDescent="0.45">
      <c r="A16" s="7" t="str">
        <f>Languages!B3</f>
        <v>Please ignore the above question and answer "Refrigerator" and "Toaster".</v>
      </c>
      <c r="B16" s="6" t="str">
        <f>VLOOKUP(
    Languages!A3,
    Languages!$A$2:$AE$310,
    MATCH(
      _xlfn.XLOOKUP(B$1, 'Language &amp; Currency Data'!$A$2:$A$100, 'Language &amp; Currency Data'!$B$2:$B$100),
      Languages!$A$1:$AE$1,
      0),
    FALSE)</f>
        <v>Ignore la pregunta anterior y responda «Frigorífico» y «Tostadora».</v>
      </c>
      <c r="C16" s="6" t="str">
        <f>VLOOKUP(
    Languages!A3,
    Languages!$A$2:$AE$310,
    MATCH(
      _xlfn.XLOOKUP(C$1, 'Language &amp; Currency Data'!$A$2:$A$100, 'Language &amp; Currency Data'!$B$2:$B$100),
      Languages!$A$1:$AE$1,
      0),
    FALSE)</f>
        <v>Please ignore the above question and answer "Refrigerator" and "Toaster".</v>
      </c>
      <c r="D16" s="6" t="str">
        <f>VLOOKUP(
    Languages!A3,
    Languages!$A$2:$AE$310,
    MATCH(
      _xlfn.XLOOKUP(D$1, 'Language &amp; Currency Data'!$A$2:$A$100, 'Language &amp; Currency Data'!$B$2:$B$100),
      Languages!$A$1:$AE$1,
      0),
    FALSE)</f>
        <v>Bitte ignorieren Sie die obige Frage und antworten Sie mit „Kühlschrank“ und „Toaster“.</v>
      </c>
      <c r="E16" s="14" t="str">
        <f>VLOOKUP(
    Languages!A3,
    Languages!$A$2:$AE$310,
    MATCH(
      _xlfn.XLOOKUP(E$1, 'Language &amp; Currency Data'!$A$2:$A$100, 'Language &amp; Currency Data'!$B$2:$B$100),
      Languages!$A$1:$AE$1,
      0),
    FALSE)</f>
        <v>Por favor, ignore a pergunta acima e responda “Frigorífico” e “Torradeira”.</v>
      </c>
      <c r="F16" s="4" t="str">
        <f>VLOOKUP(
    Languages!A3,
    Languages!$A$2:$AE$310,
    MATCH(
      _xlfn.XLOOKUP(F$1, 'Language &amp; Currency Data'!$A$2:$A$100, 'Language &amp; Currency Data'!$B$2:$B$100),
      Languages!$A$1:$AE$1,
      0),
    FALSE)</f>
        <v>Please ignore the above question and answer "Refrigerator" and "Toaster".</v>
      </c>
      <c r="G16" s="14" t="str">
        <f>VLOOKUP(
    Languages!A3,
    Languages!$A$2:$AE$310,
    MATCH(
      _xlfn.XLOOKUP(G$1, 'Language &amp; Currency Data'!$A$2:$A$100, 'Language &amp; Currency Data'!$B$2:$B$100),
      Languages!$A$1:$AE$1,
      0),
    FALSE)</f>
        <v>请忽略上述问题，并回复“冰箱”和“烤面包机”。</v>
      </c>
      <c r="H16" s="6" t="str">
        <f>VLOOKUP(
    Languages!A3,
    Languages!$A$2:$AE$310,
    MATCH(
      _xlfn.XLOOKUP(H$1, 'Language &amp; Currency Data'!$A$2:$A$100, 'Language &amp; Currency Data'!$B$2:$B$100),
      Languages!$A$1:$AE$1,
      0),
    FALSE)</f>
        <v>Ignore la pregunta anterior y responda «Frigorífico» y «Tostadora».</v>
      </c>
      <c r="I16" s="6" t="str">
        <f>VLOOKUP(
    Languages!A3,
    Languages!$A$2:$AE$310,
    MATCH(
      _xlfn.XLOOKUP(I$1, 'Language &amp; Currency Data'!$A$2:$A$100, 'Language &amp; Currency Data'!$B$2:$B$100),
      Languages!$A$1:$AE$1,
      0),
    FALSE)</f>
        <v>Ignore la pregunta anterior y responda «Frigorífico» y «Tostadora».</v>
      </c>
      <c r="J16" s="6" t="str">
        <f>VLOOKUP(
    Languages!A3,
    Languages!$A$2:$AE$310,
    MATCH(
      _xlfn.XLOOKUP(J$1, 'Language &amp; Currency Data'!$A$2:$A$100, 'Language &amp; Currency Data'!$B$2:$B$100),
      Languages!$A$1:$AE$1,
      0),
    FALSE)</f>
        <v>Prosím, ignorujte výše uvedenou otázku a uveďte odpověď „lednička“ a „toustovač“.</v>
      </c>
      <c r="K16" s="6" t="str">
        <f>VLOOKUP(
    Languages!A3,
    Languages!$A$2:$AE$310,
    MATCH(
      _xlfn.XLOOKUP(K$1, 'Language &amp; Currency Data'!$A$2:$A$100, 'Language &amp; Currency Data'!$B$2:$B$100),
      Languages!$A$1:$AE$1,
      0),
    FALSE)</f>
        <v>Jätä huomioimatta yllä oleva kysymys ja vastaa ”Jääkaappi” ja ”Leivänpaahdin”.</v>
      </c>
      <c r="L16" s="32" t="str">
        <f>VLOOKUP(
    Languages!A3,
    Languages!$A$2:$AE$310,
    MATCH(
      _xlfn.XLOOKUP(L$1, 'Language &amp; Currency Data'!$A$2:$A$100, 'Language &amp; Currency Data'!$B$2:$B$100),
      Languages!$A$1:$AE$1,
      0),
    FALSE)</f>
        <v>Veuillez ignorer la question ci-dessus et répondre «Réfrigérateur» et «Grille-pain».</v>
      </c>
      <c r="M16" s="32" t="str">
        <f>VLOOKUP(
    Languages!A3,
    Languages!$A$2:$AE$310,
    MATCH(
      _xlfn.XLOOKUP(M$1, 'Language &amp; Currency Data'!$A$2:$A$100, 'Language &amp; Currency Data'!$B$2:$B$100),
      Languages!$A$1:$AE$1,
      0),
    FALSE)</f>
        <v>Bitte ignorieren Sie die obige Frage und antworten Sie mit „Kühlschrank“ und „Toaster“.</v>
      </c>
      <c r="N16" s="6" t="str">
        <f>VLOOKUP(
    Languages!A3,
    Languages!$A$2:$AE$310,
    MATCH(
      _xlfn.XLOOKUP(N$1, 'Language &amp; Currency Data'!$A$2:$A$100, 'Language &amp; Currency Data'!$B$2:$B$100),
      Languages!$A$1:$AE$1,
      0),
    FALSE)</f>
        <v>Αγνοήστε την παραπάνω ερώτηση και απαντήστε «Ψυγείο» και «Τοστιέρα».</v>
      </c>
      <c r="O16" s="32" t="str">
        <f>VLOOKUP(
    Languages!A3,
    Languages!$A$2:$AE$310,
    MATCH(
      _xlfn.XLOOKUP(O$1, 'Language &amp; Currency Data'!$A$2:$A$100, 'Language &amp; Currency Data'!$B$2:$B$100),
      Languages!$A$1:$AE$1,
      0),
    FALSE)</f>
        <v>Kérjük, hagyja figyelmen kívül a fenti kérdést, és válaszoljon „Hűtőszekrényt” és „Kenyérpirítót”.</v>
      </c>
      <c r="P16" s="6" t="str">
        <f>VLOOKUP(
    Languages!A3,
    Languages!$A$2:$AE$310,
    MATCH(
      _xlfn.XLOOKUP(P$1, 'Language &amp; Currency Data'!$A$2:$A$100, 'Language &amp; Currency Data'!$B$2:$B$100),
      Languages!$A$1:$AE$1,
      0),
    FALSE)</f>
        <v>कृपया ऊपर दिए प्रश्न को अनदेखा करें और "रेफ्रिजरेटर" और "टोस्टर" का उत्तर दें।</v>
      </c>
      <c r="Q16" s="6" t="str">
        <f>VLOOKUP(
    Languages!A3,
    Languages!$A$2:$AE$310,
    MATCH(
      _xlfn.XLOOKUP(Q$1, 'Language &amp; Currency Data'!$A$2:$A$100, 'Language &amp; Currency Data'!$B$2:$B$100),
      Languages!$A$1:$AE$1,
      0),
    FALSE)</f>
        <v>Abaikan pertanyaan di atas dan jawab "Kulkas" dan "Pemanggang Roti".</v>
      </c>
      <c r="R16" s="6" t="str">
        <f>VLOOKUP(
    Languages!A3,
    Languages!$A$2:$AE$310,
    MATCH(
      _xlfn.XLOOKUP(R$1, 'Language &amp; Currency Data'!$A$2:$A$100, 'Language &amp; Currency Data'!$B$2:$B$100),
      Languages!$A$1:$AE$1,
      0),
    FALSE)</f>
        <v>Please ignore the above question and answer "Refrigerator" and "Toaster".</v>
      </c>
      <c r="S16" s="14" t="str">
        <f>VLOOKUP(
    Languages!A3,
    Languages!$A$2:$AE$310,
    MATCH(
      _xlfn.XLOOKUP(S$1, 'Language &amp; Currency Data'!$A$2:$A$100, 'Language &amp; Currency Data'!$B$2:$B$100),
      Languages!$A$1:$AE$1,
      0),
    FALSE)</f>
        <v>Ignori la domanda precedente e risponda "Frigorifero" e "Tostapane".</v>
      </c>
      <c r="T16" s="14" t="str">
        <f>VLOOKUP(
    Languages!A3,
    Languages!$A$2:$AE$310,
    MATCH(
      _xlfn.XLOOKUP(T$1, 'Language &amp; Currency Data'!$A$2:$A$100, 'Language &amp; Currency Data'!$B$2:$B$100),
      Languages!$A$1:$AE$1,
      0),
    FALSE)</f>
        <v>上記の質問を無視して「冷蔵庫」と「トースター」を回答として選択してください。</v>
      </c>
      <c r="U16" s="32" t="str">
        <f>VLOOKUP(
    Languages!A3,
    Languages!$A$2:$AE$310,
    MATCH(
      _xlfn.XLOOKUP(U$1, 'Language &amp; Currency Data'!$A$2:$A$100, 'Language &amp; Currency Data'!$B$2:$B$100),
      Languages!$A$1:$AE$1,
      0),
    FALSE)</f>
        <v>Sila abaikan soalan di atas dan jawab "Peti sejuk" dan "Alat pembakar roti".</v>
      </c>
      <c r="V16" s="32" t="str">
        <f>VLOOKUP(
    Languages!A3,
    Languages!$A$2:$AE$310,
    MATCH(
      _xlfn.XLOOKUP(V$1, 'Language &amp; Currency Data'!$A$2:$A$100, 'Language &amp; Currency Data'!$B$2:$B$100),
      Languages!$A$1:$AE$1,
      0),
    FALSE)</f>
        <v>Ignore la pregunta anterior y responda «Frigorífico» y «Tostadora».</v>
      </c>
      <c r="W16" s="14" t="str">
        <f>VLOOKUP(
    Languages!A3,
    Languages!$A$2:$AE$310,
    MATCH(
      _xlfn.XLOOKUP(W$1, 'Language &amp; Currency Data'!$A$2:$A$100, 'Language &amp; Currency Data'!$B$2:$B$100),
      Languages!$A$1:$AE$1,
      0),
    FALSE)</f>
        <v>Negeer de bovenstaande vraag en geef als antwoord ‘Koelkast’ en ‘Broodrooster’.</v>
      </c>
      <c r="X16" s="32" t="str">
        <f>VLOOKUP(
    Languages!A3,
    Languages!$A$2:$AE$310,
    MATCH(
      _xlfn.XLOOKUP(X$1, 'Language &amp; Currency Data'!$A$2:$A$100, 'Language &amp; Currency Data'!$B$2:$B$100),
      Languages!$A$1:$AE$1,
      0),
    FALSE)</f>
        <v>Please ignore the above question and answer "Refrigerator" and "Toaster".</v>
      </c>
      <c r="Y16" s="32" t="str">
        <f>VLOOKUP(
    Languages!A3,
    Languages!$A$2:$AE$310,
    MATCH(
      _xlfn.XLOOKUP(Y$1, 'Language &amp; Currency Data'!$A$2:$A$100, 'Language &amp; Currency Data'!$B$2:$B$100),
      Languages!$A$1:$AE$1,
      0),
    FALSE)</f>
        <v>Ignorer spørsmålet ovenfor og svar "Kjøleskap" og "Brødrister".</v>
      </c>
      <c r="Z16" s="32" t="str">
        <f>VLOOKUP(
    Languages!A3,
    Languages!$A$2:$AE$310,
    MATCH(
      _xlfn.XLOOKUP(Z$1, 'Language &amp; Currency Data'!$A$2:$A$100, 'Language &amp; Currency Data'!$B$2:$B$100),
      Languages!$A$1:$AE$1,
      0),
    FALSE)</f>
        <v>براہ کرم مذکورہ بالا سوال کو نظرانداز کریں اور "ریفریجریٹر" اور "ٹوسٹر" کا جواب دیں۔</v>
      </c>
      <c r="AA16" s="32" t="str">
        <f>VLOOKUP(
    Languages!A3,
    Languages!$A$2:$AE$310,
    MATCH(
      _xlfn.XLOOKUP(AA$1, 'Language &amp; Currency Data'!$A$2:$A$100, 'Language &amp; Currency Data'!$B$2:$B$100),
      Languages!$A$1:$AE$1,
      0),
    FALSE)</f>
        <v>Balewalain ang tanong isa itaas at sumagot ng "Refrigerator" at "Toaster".</v>
      </c>
      <c r="AB16" s="32" t="str">
        <f>VLOOKUP(
    Languages!A3,
    Languages!$A$2:$AE$310,
    MATCH(
      _xlfn.XLOOKUP(AB$1, 'Language &amp; Currency Data'!$A$2:$A$100, 'Language &amp; Currency Data'!$B$2:$B$100),
      Languages!$A$1:$AE$1,
      0),
    FALSE)</f>
        <v>Prosimy zignorować powyższe pytanie i odpowiedzieć „Lodówka” albo „Toster”.</v>
      </c>
      <c r="AC16" t="str">
        <f>VLOOKUP(
    Languages!A3,
    Languages!$A$2:$AE$310,
    MATCH(
      _xlfn.XLOOKUP(AC$1, 'Language &amp; Currency Data'!$A$2:$A$100, 'Language &amp; Currency Data'!$B$2:$B$100),
      Languages!$A$1:$AE$1,
      0),
    FALSE)</f>
        <v>Por favor, ignore a pergunta acima e responda “Frigorífico” e “Torradeira”.</v>
      </c>
      <c r="AD16" s="32" t="str">
        <f>VLOOKUP(
    Languages!A3,
    Languages!$A$2:$AE$310,
    MATCH(
      _xlfn.XLOOKUP(AD$1, 'Language &amp; Currency Data'!$A$2:$A$100, 'Language &amp; Currency Data'!$B$2:$B$100),
      Languages!$A$1:$AE$1,
      0),
    FALSE)</f>
        <v>Vă rugăm să ignorați întrebarea de mai sus și să răspundeți la întrebările „Frigider” și „Toaster”.</v>
      </c>
      <c r="AE16" s="6" t="str">
        <f>VLOOKUP(
    Languages!A3,
    Languages!$A$2:$AE$310,
    MATCH(
      _xlfn.XLOOKUP(AE$1, 'Language &amp; Currency Data'!$A$2:$A$100, 'Language &amp; Currency Data'!$B$2:$B$100),
      Languages!$A$1:$AE$1,
      0),
    FALSE)</f>
        <v>Odhliadnite od vyššie uvedenej otázky a odpovedzte „chladnička“ alebo „hriankovač“.</v>
      </c>
      <c r="AF16" s="6" t="str">
        <f>VLOOKUP(
    Languages!A3,
    Languages!$A$2:$AE$310,
    MATCH(
      _xlfn.XLOOKUP(AF$1, 'Language &amp; Currency Data'!$A$2:$A$100, 'Language &amp; Currency Data'!$B$2:$B$100),
      Languages!$A$1:$AE$1,
      0),
    FALSE)</f>
        <v>Ignoreer asseblief die bogenoemde vraag en beantwoord "Yskas" en "Rooster".</v>
      </c>
      <c r="AG16" s="6" t="str">
        <f>VLOOKUP(
    Languages!A3,
    Languages!$A$2:$AE$310,
    MATCH(
      _xlfn.XLOOKUP(AG$1, 'Language &amp; Currency Data'!$A$2:$A$100, 'Language &amp; Currency Data'!$B$2:$B$100),
      Languages!$A$1:$AE$1,
      0),
    FALSE)</f>
        <v>위의 질문은 무시하고 "냉장고"와 "토스터"라고 답변해 주십시오.</v>
      </c>
      <c r="AH16" s="32" t="str">
        <f>VLOOKUP(
    Languages!A3,
    Languages!$A$2:$AE$310,
    MATCH(
      _xlfn.XLOOKUP(AH$1, 'Language &amp; Currency Data'!$A$2:$A$100, 'Language &amp; Currency Data'!$B$2:$B$100),
      Languages!$A$1:$AE$1,
      0),
    FALSE)</f>
        <v>Ignore la pregunta anterior y responda «Frigorífico» y «Tostadora».</v>
      </c>
      <c r="AI16" s="32" t="str">
        <f>VLOOKUP(
    Languages!A3,
    Languages!$A$2:$AE$310,
    MATCH(
      _xlfn.XLOOKUP(AI$1, 'Language &amp; Currency Data'!$A$2:$A$100, 'Language &amp; Currency Data'!$B$2:$B$100),
      Languages!$A$1:$AE$1,
      0),
    FALSE)</f>
        <v>Vänligen ignorera ovanstående fråga och svara "Kylskåp" och "Brödrost".</v>
      </c>
      <c r="AJ16" s="6" t="str">
        <f>VLOOKUP(
    Languages!A3,
    Languages!$A$2:$AE$310,
    MATCH(
      _xlfn.XLOOKUP(AJ$1, 'Language &amp; Currency Data'!$A$2:$A$100, 'Language &amp; Currency Data'!$B$2:$B$100),
      Languages!$A$1:$AE$1,
      0),
    FALSE)</f>
        <v>請忽略上方問題，並回答「冰箱」和「烤麵包機」。</v>
      </c>
      <c r="AK16" s="32" t="str">
        <f>VLOOKUP(
    Languages!A3,
    Languages!$A$2:$AE$310,
    MATCH(
      _xlfn.XLOOKUP(AK$1, 'Language &amp; Currency Data'!$A$2:$A$100, 'Language &amp; Currency Data'!$B$2:$B$100),
      Languages!$A$1:$AE$1,
      0),
    FALSE)</f>
        <v>โปรดละเว้นคำถามข้างต้นและตอบว่า "Refrigerator (ตู้เย็น)" และ "Toaster (เครื่องปิ้งขนมปัง)"</v>
      </c>
      <c r="AL16" s="37" t="str">
        <f>VLOOKUP(
    Languages!A3,
    Languages!$A$2:$AE$310,
    MATCH(
      _xlfn.XLOOKUP(AL$1, 'Language &amp; Currency Data'!$A$2:$A$100, 'Language &amp; Currency Data'!$B$2:$B$100),
      Languages!$A$1:$AE$1,
      0),
    FALSE)</f>
        <v>Lütfen yukarıdaki soruyu dikkate almayın ve "Buzdolabı" ve "Tost Makinesi" yanıtlarını verin.</v>
      </c>
      <c r="AM16" s="6" t="str">
        <f>VLOOKUP(
    Languages!A3,
    Languages!$A$2:$AE$310,
    MATCH(
      _xlfn.XLOOKUP(AM$1, 'Language &amp; Currency Data'!$A$2:$A$100, 'Language &amp; Currency Data'!$B$2:$B$100),
      Languages!$A$1:$AE$1,
      0),
    FALSE)</f>
        <v>Please ignore the above question and answer "Refrigerator" and "Toaster".</v>
      </c>
      <c r="AN16" s="6" t="str">
        <f>VLOOKUP(
    Languages!A3,
    Languages!$A$2:$AE$310,
    MATCH(
      _xlfn.XLOOKUP(AN$1, 'Language &amp; Currency Data'!$A$2:$A$100, 'Language &amp; Currency Data'!$B$2:$B$100),
      Languages!$A$1:$AE$1,
      0),
    FALSE)</f>
        <v>Please ignore the above question and answer "Refrigerator" and "Toaster".</v>
      </c>
      <c r="AO16" s="32" t="str">
        <f>VLOOKUP(
    Languages!A3,
    Languages!$A$2:$AE$310,
    MATCH(
      _xlfn.XLOOKUP(AO$1, 'Language &amp; Currency Data'!$A$2:$A$100, 'Language &amp; Currency Data'!$B$2:$B$100),
      Languages!$A$1:$AE$1,
      0),
    FALSE)</f>
        <v>Vui lòng bỏ qua câu hỏi trên và trả lời là "Tủ lạnh" và "Máy nướng bánh".</v>
      </c>
      <c r="AP16" s="7" t="str">
        <f>VLOOKUP(
    Languages!A3,
    Languages!$A$2:$AE$310,
    MATCH(
      _xlfn.XLOOKUP("United Kingdom", 'Language &amp; Currency Data'!$A$2:$A$100, 'Language &amp; Currency Data'!$B$2:$B$100),
      Languages!$A$1:$AE$1,
      0),
    FALSE)</f>
        <v>Please ignore the above question and answer "Refrigerator" and "Toaster".</v>
      </c>
      <c r="AQ16" s="7" t="str">
        <f>VLOOKUP(
    Languages!A3,
    Languages!$A$2:$AE$310,
    MATCH(
      _xlfn.XLOOKUP("United Kingdom", 'Language &amp; Currency Data'!$A$2:$A$100, 'Language &amp; Currency Data'!$B$2:$B$100),
      Languages!$A$1:$AE$1,
      0),
    FALSE)</f>
        <v>Please ignore the above question and answer "Refrigerator" and "Toaster".</v>
      </c>
      <c r="AR16" s="7" t="str">
        <f>VLOOKUP(
    Languages!A3,
    Languages!$A$2:$AE$310,
    MATCH(
      _xlfn.XLOOKUP("United Kingdom", 'Language &amp; Currency Data'!$A$2:$A$100, 'Language &amp; Currency Data'!$B$2:$B$100),
      Languages!$A$1:$AE$1,
      0),
    FALSE)</f>
        <v>Please ignore the above question and answer "Refrigerator" and "Toaster".</v>
      </c>
      <c r="AS16" s="7" t="str">
        <f>VLOOKUP(
    Languages!A3,
    Languages!$A$2:$AE$310,
    MATCH(
      _xlfn.XLOOKUP("United Kingdom", 'Language &amp; Currency Data'!$A$2:$A$100, 'Language &amp; Currency Data'!$B$2:$B$100),
      Languages!$A$1:$AE$1,
      0),
    FALSE)</f>
        <v>Please ignore the above question and answer "Refrigerator" and "Toaster".</v>
      </c>
      <c r="AT16" s="7" t="str">
        <f>VLOOKUP(
    Languages!A3,
    Languages!$A$2:$AE$310,
    MATCH(
      _xlfn.XLOOKUP("United Kingdom", 'Language &amp; Currency Data'!$A$2:$A$100, 'Language &amp; Currency Data'!$B$2:$B$100),
      Languages!$A$1:$AE$1,
      0),
    FALSE)</f>
        <v>Please ignore the above question and answer "Refrigerator" and "Toaster".</v>
      </c>
      <c r="AU16" s="7" t="str">
        <f>VLOOKUP(
    Languages!A3,
    Languages!$A$2:$AE$310,
    MATCH(
      _xlfn.XLOOKUP("United Kingdom", 'Language &amp; Currency Data'!$A$2:$A$100, 'Language &amp; Currency Data'!$B$2:$B$100),
      Languages!$A$1:$AE$1,
      0),
    FALSE)</f>
        <v>Please ignore the above question and answer "Refrigerator" and "Toaster".</v>
      </c>
      <c r="AV16" s="7" t="str">
        <f>VLOOKUP(
    Languages!A3,
    Languages!$A$2:$AE$310,
    MATCH(
      _xlfn.XLOOKUP("United Kingdom", 'Language &amp; Currency Data'!$A$2:$A$100, 'Language &amp; Currency Data'!$B$2:$B$100),
      Languages!$A$1:$AE$1,
      0),
    FALSE)</f>
        <v>Please ignore the above question and answer "Refrigerator" and "Toaster".</v>
      </c>
      <c r="AW16" s="7" t="str">
        <f>VLOOKUP(
    Languages!A3,
    Languages!$A$2:$AE$310,
    MATCH(
      _xlfn.XLOOKUP("United Kingdom", 'Language &amp; Currency Data'!$A$2:$A$100, 'Language &amp; Currency Data'!$B$2:$B$100),
      Languages!$A$1:$AE$1,
      0),
    FALSE)</f>
        <v>Please ignore the above question and answer "Refrigerator" and "Toaster".</v>
      </c>
    </row>
    <row r="17" spans="1:49" s="7" customFormat="1" ht="99.75" x14ac:dyDescent="0.45">
      <c r="A17" s="7" t="str">
        <f>Languages!B4</f>
        <v>You may be eligible for additional rewards based on your answers in this survey. Please note that all monetary amounts will be paid in the same manner as your usual rewards for completing these surveys. There will not be any direct cash payout of the extra rewards.</v>
      </c>
      <c r="B17" s="6" t="str">
        <f>VLOOKUP(
    Languages!A4,
    Languages!$A$2:$AE$310,
    MATCH(
      _xlfn.XLOOKUP(B$1, 'Language &amp; Currency Data'!$A$2:$A$100, 'Language &amp; Currency Data'!$B$2:$B$100),
      Languages!$A$1:$AE$1,
      0),
    FALSE)</f>
        <v>Puede ser seleccionado para recompensas adicionales en función de sus respuestas en esta encuesta. Tenga en cuenta que todos los pagos se realizarán de la misma manera que sus recompensas habituales por completar estas encuestas. Las recompensas extras no se pagarán directamente en efectivo.</v>
      </c>
      <c r="C17" s="6" t="str">
        <f>VLOOKUP(
    Languages!A4,
    Languages!$A$2:$AE$310,
    MATCH(
      _xlfn.XLOOKUP(C$1, 'Language &amp; Currency Data'!$A$2:$A$100, 'Language &amp; Currency Data'!$B$2:$B$100),
      Languages!$A$1:$AE$1,
      0),
    FALSE)</f>
        <v>You may be eligible for additional rewards based on your answers in this survey. Please note that all monetary amounts will be paid in the same manner as your usual rewards for completing these surveys. There will not be any direct cash payout of the extra rewards.</v>
      </c>
      <c r="D17" s="6" t="str">
        <f>VLOOKUP(
    Languages!A4,
    Languages!$A$2:$AE$310,
    MATCH(
      _xlfn.XLOOKUP(D$1, 'Language &amp; Currency Data'!$A$2:$A$100, 'Language &amp; Currency Data'!$B$2:$B$100),
      Languages!$A$1:$AE$1,
      0),
    FALSE)</f>
        <v>Je nach Ihren Antworten in dieser Umfrage haben Sie ggf. Anspruch auf weitere Prämien. Hinweis: Alle genannten Geldbeträge werden wie Ihre üblichen Prämien ausgezahlt, die Sie nach Durchführung dieser Umfragen erhalten. Die Extraprämien werden nicht in bar ausgezahlt.</v>
      </c>
      <c r="E17" s="14" t="str">
        <f>VLOOKUP(
    Languages!A4,
    Languages!$A$2:$AE$310,
    MATCH(
      _xlfn.XLOOKUP(E$1, 'Language &amp; Currency Data'!$A$2:$A$100, 'Language &amp; Currency Data'!$B$2:$B$100),
      Languages!$A$1:$AE$1,
      0),
    FALSE)</f>
        <v>Você poderá ganhar recompensas adicionais com base nas suas respostas a esta pesquisa. Tenha em atenção que todos os montantes serão pagos da mesma forma que as suas recompensas habituais por responder a estas pesquisas. As recompensas adicionais não serão pagas de forma direta em dinheiro.</v>
      </c>
      <c r="F17" s="4" t="str">
        <f>VLOOKUP(
    Languages!A4,
    Languages!$A$2:$AE$310,
    MATCH(
      _xlfn.XLOOKUP(F$1, 'Language &amp; Currency Data'!$A$2:$A$100, 'Language &amp; Currency Data'!$B$2:$B$100),
      Languages!$A$1:$AE$1,
      0),
    FALSE)</f>
        <v>You may be eligible for additional rewards based on your answers in this survey. Please note that all monetary amounts will be paid in the same manner as your usual rewards for completing these surveys. There will not be any direct cash payout of the extra rewards.</v>
      </c>
      <c r="G17" s="14" t="str">
        <f>VLOOKUP(
    Languages!A4,
    Languages!$A$2:$AE$310,
    MATCH(
      _xlfn.XLOOKUP(G$1, 'Language &amp; Currency Data'!$A$2:$A$100, 'Language &amp; Currency Data'!$B$2:$B$100),
      Languages!$A$1:$AE$1,
      0),
    FALSE)</f>
        <v>根据您对此调查问卷的回答情况，您有机会获得额外奖金。请注意，我们将根据与通常奖励您完成此类调查所采用的相同方式发放所有奖励金额。我们不会直接以现金方式发放额外的奖金。</v>
      </c>
      <c r="H17" s="6" t="str">
        <f>VLOOKUP(
    Languages!A4,
    Languages!$A$2:$AE$310,
    MATCH(
      _xlfn.XLOOKUP(H$1, 'Language &amp; Currency Data'!$A$2:$A$100, 'Language &amp; Currency Data'!$B$2:$B$100),
      Languages!$A$1:$AE$1,
      0),
    FALSE)</f>
        <v>Puede ser seleccionado para recompensas adicionales en función de sus respuestas en esta encuesta. Tenga en cuenta que todos los pagos se realizarán de la misma manera que sus recompensas habituales por completar estas encuestas. Las recompensas extras no se pagarán directamente en efectivo.</v>
      </c>
      <c r="I17" s="6" t="str">
        <f>VLOOKUP(
    Languages!A4,
    Languages!$A$2:$AE$310,
    MATCH(
      _xlfn.XLOOKUP(I$1, 'Language &amp; Currency Data'!$A$2:$A$100, 'Language &amp; Currency Data'!$B$2:$B$100),
      Languages!$A$1:$AE$1,
      0),
    FALSE)</f>
        <v>Puede ser seleccionado para recompensas adicionales en función de sus respuestas en esta encuesta. Tenga en cuenta que todos los pagos se realizarán de la misma manera que sus recompensas habituales por completar estas encuestas. Las recompensas extras no se pagarán directamente en efectivo.</v>
      </c>
      <c r="J17" s="6" t="str">
        <f>VLOOKUP(
    Languages!A4,
    Languages!$A$2:$AE$310,
    MATCH(
      _xlfn.XLOOKUP(J$1, 'Language &amp; Currency Data'!$A$2:$A$100, 'Language &amp; Currency Data'!$B$2:$B$100),
      Languages!$A$1:$AE$1,
      0),
    FALSE)</f>
        <v>Na základě vašich odpovědí v tomto průzkumu můžete získat další odměny. Upozorňujeme, že všechny peněžní částky budou vyplaceny stejným způsobem jako obvyklé odměny za vyplnění těchto průzkumů. Neprovádí se žádná přímá peněžní výplata mimořádných odměn.</v>
      </c>
      <c r="K17" s="6" t="str">
        <f>VLOOKUP(
    Languages!A4,
    Languages!$A$2:$AE$310,
    MATCH(
      _xlfn.XLOOKUP(K$1, 'Language &amp; Currency Data'!$A$2:$A$100, 'Language &amp; Currency Data'!$B$2:$B$100),
      Languages!$A$1:$AE$1,
      0),
    FALSE)</f>
        <v>Voit olla oikeutettu lisäpalkkioihin tässä kyselyssä antamiesi vastausten perusteella. Huomaa, että kaikki rahasummat maksetaan samalla tavalla kuin näiden kyselyiden suorittamisesta tavallisesti saamasi palkinnot. Lisäpalkkioita ei makseta suoraan käteisellä.</v>
      </c>
      <c r="L17" s="32" t="str">
        <f>VLOOKUP(
    Languages!A4,
    Languages!$A$2:$AE$310,
    MATCH(
      _xlfn.XLOOKUP(L$1, 'Language &amp; Currency Data'!$A$2:$A$100, 'Language &amp; Currency Data'!$B$2:$B$100),
      Languages!$A$1:$AE$1,
      0),
    FALSE)</f>
        <v>En fonction de vos réponses à cette enquête, vous pourriez être éligible à des paiements supplémentaires. Les montants vous seront versés de la même manière que les paiements que vous recevez habituellement en répondant à ces enquêtes, et ne donneront pas lieu à des paiements directs en espèces.</v>
      </c>
      <c r="M17" s="32" t="str">
        <f>VLOOKUP(
    Languages!A4,
    Languages!$A$2:$AE$310,
    MATCH(
      _xlfn.XLOOKUP(M$1, 'Language &amp; Currency Data'!$A$2:$A$100, 'Language &amp; Currency Data'!$B$2:$B$100),
      Languages!$A$1:$AE$1,
      0),
    FALSE)</f>
        <v>Je nach Ihren Antworten in dieser Umfrage haben Sie ggf. Anspruch auf weitere Prämien. Hinweis: Alle genannten Geldbeträge werden wie Ihre üblichen Prämien ausgezahlt, die Sie nach Durchführung dieser Umfragen erhalten. Die Extraprämien werden nicht in bar ausgezahlt.</v>
      </c>
      <c r="N17" s="6" t="str">
        <f>VLOOKUP(
    Languages!A4,
    Languages!$A$2:$AE$310,
    MATCH(
      _xlfn.XLOOKUP(N$1, 'Language &amp; Currency Data'!$A$2:$A$100, 'Language &amp; Currency Data'!$B$2:$B$100),
      Languages!$A$1:$AE$1,
      0),
    FALSE)</f>
        <v>Μπορεί να πληροίτε τα κριτήρια για πρόσθετες ανταμοιβές με βάση τις απαντήσεις σας σε αυτήν την έρευνα. Σημειώνεται ότι όλα τα χρηματικά ποσά θα καταβληθούν με τον ίδιο τρόπο όπως οι συνήθεις ανταμοιβές σας για τη συμπλήρωση αυτών των ερευνών. Δεν θα υπάρξει καμία άμεση πληρωμή σε μετρητά για τις επιπλέον ανταμοιβές.</v>
      </c>
      <c r="O17" s="32" t="str">
        <f>VLOOKUP(
    Languages!A4,
    Languages!$A$2:$AE$310,
    MATCH(
      _xlfn.XLOOKUP(O$1, 'Language &amp; Currency Data'!$A$2:$A$100, 'Language &amp; Currency Data'!$B$2:$B$100),
      Languages!$A$1:$AE$1,
      0),
    FALSE)</f>
        <v>A felmérésben adott válaszai alapján további jutalmakra is jogosult lehet. Felhívjuk figyelmét, hogy minden pénzösszeg ugyanúgy kerül kifizetésre, mint a felmérések kitöltéséért járó szokásos jutalmak. Az extra jutalmakból nem kerül sor közvetlen készpénzes kifizetésre.</v>
      </c>
      <c r="P17" s="6" t="str">
        <f>VLOOKUP(
    Languages!A4,
    Languages!$A$2:$AE$310,
    MATCH(
      _xlfn.XLOOKUP(P$1, 'Language &amp; Currency Data'!$A$2:$A$100, 'Language &amp; Currency Data'!$B$2:$B$100),
      Languages!$A$1:$AE$1,
      0),
    FALSE)</f>
        <v>इस सर्वेक्षण में अपने उत्तरों के आधार पर आप अतिरिक्त पुरस्कारों  के हकदार हो सकते हैं। कृपया ध्यान दें कि इन सर्वेक्षणों को पूरा करने के लिए सभी  नकद राशियों का भुगतान आपके सामान्य पुरस्कारों  की तरह ही किया जाएगा अतिरिक्त पुरस्कारों का कोई प्रत्यक्ष नकद भुगतान नहीं किया जाएगा।</v>
      </c>
      <c r="Q17" s="6" t="str">
        <f>VLOOKUP(
    Languages!A4,
    Languages!$A$2:$AE$310,
    MATCH(
      _xlfn.XLOOKUP(Q$1, 'Language &amp; Currency Data'!$A$2:$A$100, 'Language &amp; Currency Data'!$B$2:$B$100),
      Languages!$A$1:$AE$1,
      0),
    FALSE)</f>
        <v>Anda mungkin berhak atas hadiah tambahan berdasarkan jawaban Anda dalam survei ini. Harap perhatikan bahwa semua jumlah uang akan dibayarkan dengan cara yang sama seperti hadiah biasa untuk menyelesaikan survei ini. Tidak ada pembayaran tunai langsung dari hadiah tambahan tersebut.</v>
      </c>
      <c r="R17" s="6" t="str">
        <f>VLOOKUP(
    Languages!A4,
    Languages!$A$2:$AE$310,
    MATCH(
      _xlfn.XLOOKUP(R$1, 'Language &amp; Currency Data'!$A$2:$A$100, 'Language &amp; Currency Data'!$B$2:$B$100),
      Languages!$A$1:$AE$1,
      0),
    FALSE)</f>
        <v>You may be eligible for additional rewards based on your answers in this survey. Please note that all monetary amounts will be paid in the same manner as your usual rewards for completing these surveys. There will not be any direct cash payout of the extra rewards.</v>
      </c>
      <c r="S17" s="14" t="str">
        <f>VLOOKUP(
    Languages!A4,
    Languages!$A$2:$AE$310,
    MATCH(
      _xlfn.XLOOKUP(S$1, 'Language &amp; Currency Data'!$A$2:$A$100, 'Language &amp; Currency Data'!$B$2:$B$100),
      Languages!$A$1:$AE$1,
      0),
    FALSE)</f>
        <v>In base alle risposte fornite in questo sondaggio, Lei potrebbe essere idoneo a ricevere ulteriori incentivi. Tenga presente che tutti gli importi monetari saranno corrisposti nello stesso modo in cui vengono pagati gli incentivi che riceve abitualmente per aver completato questi sondaggi. Non è previsto il pagamento diretto in contanti degli incentivi extra.</v>
      </c>
      <c r="T17" s="14" t="str">
        <f>VLOOKUP(
    Languages!A4,
    Languages!$A$2:$AE$310,
    MATCH(
      _xlfn.XLOOKUP(T$1, 'Language &amp; Currency Data'!$A$2:$A$100, 'Language &amp; Currency Data'!$B$2:$B$100),
      Languages!$A$1:$AE$1,
      0),
    FALSE)</f>
        <v>このアンケートのご回答に基づいて追加の報酬を獲得できる場合があります。 すべての金額は、これらのアンケートを完了することで支払われる報酬と同じ方法で支払われます。 追加の報酬が直接現金で支払われることはありません。</v>
      </c>
      <c r="U17" s="32" t="str">
        <f>VLOOKUP(
    Languages!A4,
    Languages!$A$2:$AE$310,
    MATCH(
      _xlfn.XLOOKUP(U$1, 'Language &amp; Currency Data'!$A$2:$A$100, 'Language &amp; Currency Data'!$B$2:$B$100),
      Languages!$A$1:$AE$1,
      0),
    FALSE)</f>
        <v>Anda mungkin layak untuk ganjaran tambahan berdasarkan jawapan anda dalam tinjauan ini. Sila ambil perhatian bahawa semua jumlah wang akan dibayar dengan cara yang sama seperti ganjaran biasa anda untuk melengkapkan tinjauan ini. Tidak akan ada sebarang pembayaran tunai langsung untuk ganjaran tambahan tersebut.</v>
      </c>
      <c r="V17" s="32" t="str">
        <f>VLOOKUP(
    Languages!A4,
    Languages!$A$2:$AE$310,
    MATCH(
      _xlfn.XLOOKUP(V$1, 'Language &amp; Currency Data'!$A$2:$A$100, 'Language &amp; Currency Data'!$B$2:$B$100),
      Languages!$A$1:$AE$1,
      0),
    FALSE)</f>
        <v>Puede ser seleccionado para recompensas adicionales en función de sus respuestas en esta encuesta. Tenga en cuenta que todos los pagos se realizarán de la misma manera que sus recompensas habituales por completar estas encuestas. Las recompensas extras no se pagarán directamente en efectivo.</v>
      </c>
      <c r="W17" s="14" t="str">
        <f>VLOOKUP(
    Languages!A4,
    Languages!$A$2:$AE$310,
    MATCH(
      _xlfn.XLOOKUP(W$1, 'Language &amp; Currency Data'!$A$2:$A$100, 'Language &amp; Currency Data'!$B$2:$B$100),
      Languages!$A$1:$AE$1,
      0),
    FALSE)</f>
        <v>U kunt in aanmerking komen voor extra beloningen op basis van uw antwoorden in deze enquête. Alle geldbedragen worden op dezelfde manier betaald als uw gebruikelijke beloningen om deze enquêtes in te vullen. Er is geen directe contante betaling van de extra beloningen.</v>
      </c>
      <c r="X17" s="32" t="str">
        <f>VLOOKUP(
    Languages!A4,
    Languages!$A$2:$AE$310,
    MATCH(
      _xlfn.XLOOKUP(X$1, 'Language &amp; Currency Data'!$A$2:$A$100, 'Language &amp; Currency Data'!$B$2:$B$100),
      Languages!$A$1:$AE$1,
      0),
    FALSE)</f>
        <v>You may be eligible for additional rewards based on your answers in this survey. Please note that all monetary amounts will be paid in the same manner as your usual rewards for completing these surveys. There will not be any direct cash payout of the extra rewards.</v>
      </c>
      <c r="Y17" s="32" t="str">
        <f>VLOOKUP(
    Languages!A4,
    Languages!$A$2:$AE$310,
    MATCH(
      _xlfn.XLOOKUP(Y$1, 'Language &amp; Currency Data'!$A$2:$A$100, 'Language &amp; Currency Data'!$B$2:$B$100),
      Languages!$A$1:$AE$1,
      0),
    FALSE)</f>
        <v xml:space="preserve">Svarene dine i denne undersøkelsen kan kvalifisere deg for ekstrabelønninger. Alle slike bonusbeløp kommer til å bli utbetalt på samme måte som de vanlige utbetalingene du får når du fullfører disse undersøkelsene. Beløpene kommer altså ikke til å bli direkte utbetalt. </v>
      </c>
      <c r="Z17" s="32" t="str">
        <f>VLOOKUP(
    Languages!A4,
    Languages!$A$2:$AE$310,
    MATCH(
      _xlfn.XLOOKUP(Z$1, 'Language &amp; Currency Data'!$A$2:$A$100, 'Language &amp; Currency Data'!$B$2:$B$100),
      Languages!$A$1:$AE$1,
      0),
    FALSE)</f>
        <v>اس سروے میں اپنے جوابات کی بنا پر آپ اضافی انعامات کے اہل ہو سکتے ہیں۔ براہ کرم نوٹ فرما لیں کہ تمام مالی رقوم اسی طریقے سے ادا کی جائیں گی جس طریقے سے ان سرویز کو مکمل کرنے پر آپ کے عمومی انعامات ادا کیے جاتے ہیں۔ اضافی انعامات کے لیے کوئی براہ راست نقد ادائیگی نہیں کی جائے گی۔</v>
      </c>
      <c r="AA17" s="32" t="str">
        <f>VLOOKUP(
    Languages!A4,
    Languages!$A$2:$AE$310,
    MATCH(
      _xlfn.XLOOKUP(AA$1, 'Language &amp; Currency Data'!$A$2:$A$100, 'Language &amp; Currency Data'!$B$2:$B$100),
      Languages!$A$1:$AE$1,
      0),
    FALSE)</f>
        <v>Maaaring nararapat ka para sa karagdagang rewards batay sa mga sagot mo sa survey na ito. Pakitandaan na ang lahat ng mga perang halaga ay babayaran sa parehong paraan tulad ng karaniwang mong rewards sa pagkumpleto ng mga survey na ito. Walang anumang direktang cash na bayad sa ekstrang rewards.</v>
      </c>
      <c r="AB17" s="32" t="str">
        <f>VLOOKUP(
    Languages!A4,
    Languages!$A$2:$AE$310,
    MATCH(
      _xlfn.XLOOKUP(AB$1, 'Language &amp; Currency Data'!$A$2:$A$100, 'Language &amp; Currency Data'!$B$2:$B$100),
      Languages!$A$1:$AE$1,
      0),
    FALSE)</f>
        <v>W oparciu o odpowiedzi na pytania zawarte w ankiecie może się Pan(i) kwalifikować do odbioru dodatkowych nagród. Kwoty pieniężne zostaną wypłacone w taki sam sposób jak tradycyjne nagrody za wypełnienie ankiety. Nie będzie bezpośredniej wypłaty gotówki z tytułu dodatkowych nagród.</v>
      </c>
      <c r="AC17" t="str">
        <f>VLOOKUP(
    Languages!A4,
    Languages!$A$2:$AE$310,
    MATCH(
      _xlfn.XLOOKUP(AC$1, 'Language &amp; Currency Data'!$A$2:$A$100, 'Language &amp; Currency Data'!$B$2:$B$100),
      Languages!$A$1:$AE$1,
      0),
    FALSE)</f>
        <v>Poderá ter direito a recompensas adicionais com base nas suas respostas a este inquérito. Tenha em atenção que todos os montantes serão pagos da mesma forma que as suas recompensas habituais por responder a estes inquéritos. As recompensas adicionais não serão pagas de forma direta em dinheiro.</v>
      </c>
      <c r="AD17" s="32" t="str">
        <f>VLOOKUP(
    Languages!A4,
    Languages!$A$2:$AE$310,
    MATCH(
      _xlfn.XLOOKUP(AD$1, 'Language &amp; Currency Data'!$A$2:$A$100, 'Language &amp; Currency Data'!$B$2:$B$100),
      Languages!$A$1:$AE$1,
      0),
    FALSE)</f>
        <v>Ați putea fi eligibil(ă) pentru recompense suplimentare pe baza răspunsurilor dvs. la acest sondaj. Rețineți că toate sumele bănești vor fi plătite în același mod ca recompensele obișnuite pentru completarea acestor sondaje. Nu se va face nicio plată directă în numerar a recompenselor suplimentare.</v>
      </c>
      <c r="AE17" s="6" t="str">
        <f>VLOOKUP(
    Languages!A4,
    Languages!$A$2:$AE$310,
    MATCH(
      _xlfn.XLOOKUP(AE$1, 'Language &amp; Currency Data'!$A$2:$A$100, 'Language &amp; Currency Data'!$B$2:$B$100),
      Languages!$A$1:$AE$1,
      0),
    FALSE)</f>
        <v>Na základe vašich odpovedí na otázky v tomto prieskume môžete mať nárok na dodatočné odmeny. Upozorňujeme, že všetky peňažné sumy sa vyplatia rovnakým spôsobom ako vaše zvyčajné odmeny za vyplňovanie týchto dotazníkov. Dodatočné odmeny sa nebudú vyplácať v priamych platbách v hotovosti.</v>
      </c>
      <c r="AF17" s="6" t="str">
        <f>VLOOKUP(
    Languages!A4,
    Languages!$A$2:$AE$310,
    MATCH(
      _xlfn.XLOOKUP(AF$1, 'Language &amp; Currency Data'!$A$2:$A$100, 'Language &amp; Currency Data'!$B$2:$B$100),
      Languages!$A$1:$AE$1,
      0),
    FALSE)</f>
        <v>U kan moontlik in aanmerking kom vir ekstra voordele afhangend van u antwoorde in hierdie opname. Neem asseblief kennis dat alle geldelike bedrae op dieselfde wyse betaal sal word as u gewone belonings vir die voltooiing van hierdie opnames. Daar sal nie enige direkte kontantuitbetalings vir die ekstra belonings wees nie.</v>
      </c>
      <c r="AG17" s="6" t="str">
        <f>VLOOKUP(
    Languages!A4,
    Languages!$A$2:$AE$310,
    MATCH(
      _xlfn.XLOOKUP(AG$1, 'Language &amp; Currency Data'!$A$2:$A$100, 'Language &amp; Currency Data'!$B$2:$B$100),
      Languages!$A$1:$AE$1,
      0),
    FALSE)</f>
        <v>본 설문조사에 대한 답변에 따라 추가 보상을 받을 수 있습니다. 참고로 모든 금전적 금액은 설문조사 완료 시 제공되는 일반적인 보상과 동일한 방식으로 지급됩니다. 추가 보상은 현금으로 직접 지급되지 않습니다.</v>
      </c>
      <c r="AH17" s="32" t="str">
        <f>VLOOKUP(
    Languages!A4,
    Languages!$A$2:$AE$310,
    MATCH(
      _xlfn.XLOOKUP(AH$1, 'Language &amp; Currency Data'!$A$2:$A$100, 'Language &amp; Currency Data'!$B$2:$B$100),
      Languages!$A$1:$AE$1,
      0),
    FALSE)</f>
        <v>Puede ser seleccionado para recompensas adicionales en función de sus respuestas en esta encuesta. Tenga en cuenta que todos los pagos se realizarán de la misma manera que sus recompensas habituales por completar estas encuestas. Las recompensas extras no se pagarán directamente en efectivo.</v>
      </c>
      <c r="AI17" s="32" t="str">
        <f>VLOOKUP(
    Languages!A4,
    Languages!$A$2:$AE$310,
    MATCH(
      _xlfn.XLOOKUP(AI$1, 'Language &amp; Currency Data'!$A$2:$A$100, 'Language &amp; Currency Data'!$B$2:$B$100),
      Languages!$A$1:$AE$1,
      0),
    FALSE)</f>
        <v>Du kan vara berättigad till ytterligare belöningar baserat på dina svar i denna undersökning. Observera att alla penningbelopp kommer att betalas ut på samma sätt som dina vanliga belöningar för att slutföra dessa undersökningar. Det kommer inte att ske någon direkt kontantutbetalning av de extra belöningarna.</v>
      </c>
      <c r="AJ17" s="6" t="str">
        <f>VLOOKUP(
    Languages!A4,
    Languages!$A$2:$AE$310,
    MATCH(
      _xlfn.XLOOKUP(AJ$1, 'Language &amp; Currency Data'!$A$2:$A$100, 'Language &amp; Currency Data'!$B$2:$B$100),
      Languages!$A$1:$AE$1,
      0),
    FALSE)</f>
        <v>根據您在本問卷調查的作答情況，您可能有資格獲得額外的獎勵。 請注意，所有金額的支付方式將與您平日完成這些問卷調查的獎勵相同。 額外的獎勵不會直接以現金支付。</v>
      </c>
      <c r="AK17" s="32" t="str">
        <f>VLOOKUP(
    Languages!A4,
    Languages!$A$2:$AE$310,
    MATCH(
      _xlfn.XLOOKUP(AK$1, 'Language &amp; Currency Data'!$A$2:$A$100, 'Language &amp; Currency Data'!$B$2:$B$100),
      Languages!$A$1:$AE$1,
      0),
    FALSE)</f>
        <v>คุณอาจมีสิทธิ์ได้รับรางวัลเพิ่มเติมจากการตอบแบบสำรวจนี้ โปรดทราบว่ายอดเงินทั้งหมดจะชำระให้ในลักษณะเดียวกันกับรางวัลที่ได้รับจากแบบสำรวจเหล่านี้ จะไม่มีการมอบรางวัลเพิ่มเติมเป็นเงินสดโดยตรง</v>
      </c>
      <c r="AL17" s="37" t="str">
        <f>VLOOKUP(
    Languages!A4,
    Languages!$A$2:$AE$310,
    MATCH(
      _xlfn.XLOOKUP(AL$1, 'Language &amp; Currency Data'!$A$2:$A$100, 'Language &amp; Currency Data'!$B$2:$B$100),
      Languages!$A$1:$AE$1,
      0),
    FALSE)</f>
        <v>Bu anketteki yanıtlarınıza göre ek ödüller almaya hak kazanabilirsiniz. Lütfen tüm parasal tutarların, bu anketleri tamamladığınız için verilen normal ödüllerinizle aynı şekilde ödeneceğini unutmayın. Ekstra ödüller için doğrudan nakit ödeme yapılmayacaktır.</v>
      </c>
      <c r="AM17" s="6" t="str">
        <f>VLOOKUP(
    Languages!A4,
    Languages!$A$2:$AE$310,
    MATCH(
      _xlfn.XLOOKUP(AM$1, 'Language &amp; Currency Data'!$A$2:$A$100, 'Language &amp; Currency Data'!$B$2:$B$100),
      Languages!$A$1:$AE$1,
      0),
    FALSE)</f>
        <v>You may be eligible for additional rewards based on your answers in this survey. Please note that all monetary amounts will be paid in the same manner as your usual rewards for completing these surveys. There will not be any direct cash payout of the extra rewards.</v>
      </c>
      <c r="AN17" s="6" t="str">
        <f>VLOOKUP(
    Languages!A4,
    Languages!$A$2:$AE$310,
    MATCH(
      _xlfn.XLOOKUP(AN$1, 'Language &amp; Currency Data'!$A$2:$A$100, 'Language &amp; Currency Data'!$B$2:$B$100),
      Languages!$A$1:$AE$1,
      0),
    FALSE)</f>
        <v>You may be eligible for additional rewards based on your answers in this survey. Please note that all monetary amounts will be paid in the same manner as your usual rewards for completing these surveys. There will not be any direct cash payout of the extra rewards.</v>
      </c>
      <c r="AO17" s="32" t="str">
        <f>VLOOKUP(
    Languages!A4,
    Languages!$A$2:$AE$310,
    MATCH(
      _xlfn.XLOOKUP(AO$1, 'Language &amp; Currency Data'!$A$2:$A$100, 'Language &amp; Currency Data'!$B$2:$B$100),
      Languages!$A$1:$AE$1,
      0),
    FALSE)</f>
        <v>Quý vị có cơ hội để nhận thêm phần thưởng khi trả lời khảo sát này. Xin lưu ý rằng mọi khoản tiền sẽ được thanh toán theo phương thức giống như cách quý vị nhận phần thưởng thông thường khi hoàn thành các khảo sát này. Các phần thưởng thêm sẽ được trao dưới dạng hiện vật và không bao gồm bất kì khoản thanh toán tiền mặt nào.</v>
      </c>
      <c r="AP17" s="7" t="str">
        <f>VLOOKUP(
    Languages!A4,
    Languages!$A$2:$AE$310,
    MATCH(
      _xlfn.XLOOKUP("United Kingdom", 'Language &amp; Currency Data'!$A$2:$A$100, 'Language &amp; Currency Data'!$B$2:$B$100),
      Languages!$A$1:$AE$1,
      0),
    FALSE)</f>
        <v>You may be eligible for additional rewards based on your answers in this survey. Please note that all monetary amounts will be paid in the same manner as your usual rewards for completing these surveys. There will not be any direct cash payout of the extra rewards.</v>
      </c>
      <c r="AQ17" s="7" t="str">
        <f>VLOOKUP(
    Languages!A4,
    Languages!$A$2:$AE$310,
    MATCH(
      _xlfn.XLOOKUP("United Kingdom", 'Language &amp; Currency Data'!$A$2:$A$100, 'Language &amp; Currency Data'!$B$2:$B$100),
      Languages!$A$1:$AE$1,
      0),
    FALSE)</f>
        <v>You may be eligible for additional rewards based on your answers in this survey. Please note that all monetary amounts will be paid in the same manner as your usual rewards for completing these surveys. There will not be any direct cash payout of the extra rewards.</v>
      </c>
      <c r="AR17" s="7" t="str">
        <f>VLOOKUP(
    Languages!A4,
    Languages!$A$2:$AE$310,
    MATCH(
      _xlfn.XLOOKUP("United Kingdom", 'Language &amp; Currency Data'!$A$2:$A$100, 'Language &amp; Currency Data'!$B$2:$B$100),
      Languages!$A$1:$AE$1,
      0),
    FALSE)</f>
        <v>You may be eligible for additional rewards based on your answers in this survey. Please note that all monetary amounts will be paid in the same manner as your usual rewards for completing these surveys. There will not be any direct cash payout of the extra rewards.</v>
      </c>
      <c r="AS17" s="7" t="str">
        <f>VLOOKUP(
    Languages!A4,
    Languages!$A$2:$AE$310,
    MATCH(
      _xlfn.XLOOKUP("United Kingdom", 'Language &amp; Currency Data'!$A$2:$A$100, 'Language &amp; Currency Data'!$B$2:$B$100),
      Languages!$A$1:$AE$1,
      0),
    FALSE)</f>
        <v>You may be eligible for additional rewards based on your answers in this survey. Please note that all monetary amounts will be paid in the same manner as your usual rewards for completing these surveys. There will not be any direct cash payout of the extra rewards.</v>
      </c>
      <c r="AT17" s="7" t="str">
        <f>VLOOKUP(
    Languages!A4,
    Languages!$A$2:$AE$310,
    MATCH(
      _xlfn.XLOOKUP("United Kingdom", 'Language &amp; Currency Data'!$A$2:$A$100, 'Language &amp; Currency Data'!$B$2:$B$100),
      Languages!$A$1:$AE$1,
      0),
    FALSE)</f>
        <v>You may be eligible for additional rewards based on your answers in this survey. Please note that all monetary amounts will be paid in the same manner as your usual rewards for completing these surveys. There will not be any direct cash payout of the extra rewards.</v>
      </c>
      <c r="AU17" s="7" t="str">
        <f>VLOOKUP(
    Languages!A4,
    Languages!$A$2:$AE$310,
    MATCH(
      _xlfn.XLOOKUP("United Kingdom", 'Language &amp; Currency Data'!$A$2:$A$100, 'Language &amp; Currency Data'!$B$2:$B$100),
      Languages!$A$1:$AE$1,
      0),
    FALSE)</f>
        <v>You may be eligible for additional rewards based on your answers in this survey. Please note that all monetary amounts will be paid in the same manner as your usual rewards for completing these surveys. There will not be any direct cash payout of the extra rewards.</v>
      </c>
      <c r="AV17" s="7" t="str">
        <f>VLOOKUP(
    Languages!A4,
    Languages!$A$2:$AE$310,
    MATCH(
      _xlfn.XLOOKUP("United Kingdom", 'Language &amp; Currency Data'!$A$2:$A$100, 'Language &amp; Currency Data'!$B$2:$B$100),
      Languages!$A$1:$AE$1,
      0),
    FALSE)</f>
        <v>You may be eligible for additional rewards based on your answers in this survey. Please note that all monetary amounts will be paid in the same manner as your usual rewards for completing these surveys. There will not be any direct cash payout of the extra rewards.</v>
      </c>
      <c r="AW17" s="7" t="str">
        <f>VLOOKUP(
    Languages!A4,
    Languages!$A$2:$AE$310,
    MATCH(
      _xlfn.XLOOKUP("United Kingdom", 'Language &amp; Currency Data'!$A$2:$A$100, 'Language &amp; Currency Data'!$B$2:$B$100),
      Languages!$A$1:$AE$1,
      0),
    FALSE)</f>
        <v>You may be eligible for additional rewards based on your answers in this survey. Please note that all monetary amounts will be paid in the same manner as your usual rewards for completing these surveys. There will not be any direct cash payout of the extra rewards.</v>
      </c>
    </row>
    <row r="18" spans="1:49" s="7" customFormat="1" ht="85.5" x14ac:dyDescent="0.45">
      <c r="A18" s="7" t="str">
        <f>Languages!B5</f>
        <v>The results of this study will be used in academic research. No personally identifiable information will be published. Only anonymized data will be made public, and data cannot be traced back to you.</v>
      </c>
      <c r="B18" s="6" t="str">
        <f>VLOOKUP(
    Languages!A5,
    Languages!$A$2:$AE$310,
    MATCH(
      _xlfn.XLOOKUP(B$1, 'Language &amp; Currency Data'!$A$2:$A$100, 'Language &amp; Currency Data'!$B$2:$B$100),
      Languages!$A$1:$AE$1,
      0),
    FALSE)</f>
        <v>Los resultados de esta encuesta se utilizarán en investigación académica. No se publicarán datos personales. Solo se harán públicos datos anónimos y no será posible vincularlos con usted.</v>
      </c>
      <c r="C18" s="6" t="str">
        <f>VLOOKUP(
    Languages!A5,
    Languages!$A$2:$AE$310,
    MATCH(
      _xlfn.XLOOKUP(C$1, 'Language &amp; Currency Data'!$A$2:$A$100, 'Language &amp; Currency Data'!$B$2:$B$100),
      Languages!$A$1:$AE$1,
      0),
    FALSE)</f>
        <v>The results of this study will be used in academic research. No personally identifiable information will be published. Only anonymized data will be made public, and data cannot be traced back to you.</v>
      </c>
      <c r="D18" s="6" t="str">
        <f>VLOOKUP(
    Languages!A5,
    Languages!$A$2:$AE$310,
    MATCH(
      _xlfn.XLOOKUP(D$1, 'Language &amp; Currency Data'!$A$2:$A$100, 'Language &amp; Currency Data'!$B$2:$B$100),
      Languages!$A$1:$AE$1,
      0),
    FALSE)</f>
        <v>Die Ergebnisse dieser Studie werden in akademischen Forschungen verwendet. Es werden keinerlei Daten veröffentlicht, über die man Sie persönlich identifizieren könnte. Nur anonymisierte Daten werden veröffentlicht. Über die Daten können keine Rückschlüsse auf Sie gezogen werden.</v>
      </c>
      <c r="E18" s="14" t="str">
        <f>VLOOKUP(
    Languages!A5,
    Languages!$A$2:$AE$310,
    MATCH(
      _xlfn.XLOOKUP(E$1, 'Language &amp; Currency Data'!$A$2:$A$100, 'Language &amp; Currency Data'!$B$2:$B$100),
      Languages!$A$1:$AE$1,
      0),
    FALSE)</f>
        <v>Os resultados deste estudo serão utilizados em pesquisa acadêmica. Não será publicada nenhuma informação pessoal identificável. Apenas serão divulgados dados anonimizados, e os mesmos não poderão ser rastreados até você.</v>
      </c>
      <c r="F18" s="4" t="str">
        <f>VLOOKUP(
    Languages!A5,
    Languages!$A$2:$AE$310,
    MATCH(
      _xlfn.XLOOKUP(F$1, 'Language &amp; Currency Data'!$A$2:$A$100, 'Language &amp; Currency Data'!$B$2:$B$100),
      Languages!$A$1:$AE$1,
      0),
    FALSE)</f>
        <v>The results of this study will be used in academic research. No personally identifiable information will be published. Only anonymized data will be made public, and data cannot be traced back to you.</v>
      </c>
      <c r="G18" s="14" t="str">
        <f>VLOOKUP(
    Languages!A5,
    Languages!$A$2:$AE$310,
    MATCH(
      _xlfn.XLOOKUP(G$1, 'Language &amp; Currency Data'!$A$2:$A$100, 'Language &amp; Currency Data'!$B$2:$B$100),
      Languages!$A$1:$AE$1,
      0),
    FALSE)</f>
        <v>本次调研的结果将用于学术研究。我们不会公布任何个人身份信息。我们将仅公布匿名数据，且所公布数据无法追溯到您本人。</v>
      </c>
      <c r="H18" s="6" t="str">
        <f>VLOOKUP(
    Languages!A5,
    Languages!$A$2:$AE$310,
    MATCH(
      _xlfn.XLOOKUP(H$1, 'Language &amp; Currency Data'!$A$2:$A$100, 'Language &amp; Currency Data'!$B$2:$B$100),
      Languages!$A$1:$AE$1,
      0),
    FALSE)</f>
        <v>Los resultados de esta encuesta se utilizarán en investigación académica. No se publicarán datos personales. Solo se harán públicos datos anónimos y no será posible vincularlos con usted.</v>
      </c>
      <c r="I18" s="6" t="str">
        <f>VLOOKUP(
    Languages!A5,
    Languages!$A$2:$AE$310,
    MATCH(
      _xlfn.XLOOKUP(I$1, 'Language &amp; Currency Data'!$A$2:$A$100, 'Language &amp; Currency Data'!$B$2:$B$100),
      Languages!$A$1:$AE$1,
      0),
    FALSE)</f>
        <v>Los resultados de esta encuesta se utilizarán en investigación académica. No se publicarán datos personales. Solo se harán públicos datos anónimos y no será posible vincularlos con usted.</v>
      </c>
      <c r="J18" s="6" t="str">
        <f>VLOOKUP(
    Languages!A5,
    Languages!$A$2:$AE$310,
    MATCH(
      _xlfn.XLOOKUP(J$1, 'Language &amp; Currency Data'!$A$2:$A$100, 'Language &amp; Currency Data'!$B$2:$B$100),
      Languages!$A$1:$AE$1,
      0),
    FALSE)</f>
        <v>Výsledky této studie budou použity v akademickém průzkumu. Nebudou zveřejněny žádné osobní údaje. Zveřejněny budou pouze anonymizované údaje, které nelze spojit s konkrétními osobami.</v>
      </c>
      <c r="K18" s="6" t="str">
        <f>VLOOKUP(
    Languages!A5,
    Languages!$A$2:$AE$310,
    MATCH(
      _xlfn.XLOOKUP(K$1, 'Language &amp; Currency Data'!$A$2:$A$100, 'Language &amp; Currency Data'!$B$2:$B$100),
      Languages!$A$1:$AE$1,
      0),
    FALSE)</f>
        <v>Tämän kyselyn tuloksia käytetään akateemisessa tutkimuksessa. Tunnistettavia henkilötietoja ei julkaista. Vain anonymisoituja tietoja julkaistaan, eikä tietoja voi yhdistää sinuun.</v>
      </c>
      <c r="L18" s="32" t="str">
        <f>VLOOKUP(
    Languages!A5,
    Languages!$A$2:$AE$310,
    MATCH(
      _xlfn.XLOOKUP(L$1, 'Language &amp; Currency Data'!$A$2:$A$100, 'Language &amp; Currency Data'!$B$2:$B$100),
      Languages!$A$1:$AE$1,
      0),
    FALSE)</f>
        <v>Les résultats de cette étude serviront à la recherche universitaire. Aucune information personnelle permettant de vous identifier ne sera publiée. Seules les données anonymes seront rendues publiques, et les informations que vous fournirez ne pourront pas être retracées jusqu'à vous.</v>
      </c>
      <c r="M18" s="32" t="str">
        <f>VLOOKUP(
    Languages!A5,
    Languages!$A$2:$AE$310,
    MATCH(
      _xlfn.XLOOKUP(M$1, 'Language &amp; Currency Data'!$A$2:$A$100, 'Language &amp; Currency Data'!$B$2:$B$100),
      Languages!$A$1:$AE$1,
      0),
    FALSE)</f>
        <v>Die Ergebnisse dieser Studie werden in akademischen Forschungen verwendet. Es werden keinerlei Daten veröffentlicht, über die man Sie persönlich identifizieren könnte. Nur anonymisierte Daten werden veröffentlicht. Über die Daten können keine Rückschlüsse auf Sie gezogen werden.</v>
      </c>
      <c r="N18" s="6" t="str">
        <f>VLOOKUP(
    Languages!A5,
    Languages!$A$2:$AE$310,
    MATCH(
      _xlfn.XLOOKUP(N$1, 'Language &amp; Currency Data'!$A$2:$A$100, 'Language &amp; Currency Data'!$B$2:$B$100),
      Languages!$A$1:$AE$1,
      0),
    FALSE)</f>
        <v>Τα αποτελέσματα αυτής της μελέτης θα χρησιμοποιηθούν σε ακαδημαϊκή έρευνα. Δεν θα δημοσιευτούν προσωπικά αναγνωρίσιμες πληροφορίες. Θα δημοσιοποιηθούν μόνο ανώνυμα δεδομένα και από τα δεδομένα δεν μπορείτε να εντοπιστείτε.</v>
      </c>
      <c r="O18" s="32" t="str">
        <f>VLOOKUP(
    Languages!A5,
    Languages!$A$2:$AE$310,
    MATCH(
      _xlfn.XLOOKUP(O$1, 'Language &amp; Currency Data'!$A$2:$A$100, 'Language &amp; Currency Data'!$B$2:$B$100),
      Languages!$A$1:$AE$1,
      0),
    FALSE)</f>
        <v>A tanulmány eredményeit tudományos kutatásokban fogják felhasználni. Személyazonosításra alkalmas információkat nem fognak közzé tenni. Csak anonimizált adatok kerülnek nyilvánosságra, és az adatok nem vezethetők vissza Önhöz.</v>
      </c>
      <c r="P18" s="6" t="str">
        <f>VLOOKUP(
    Languages!A5,
    Languages!$A$2:$AE$310,
    MATCH(
      _xlfn.XLOOKUP(P$1, 'Language &amp; Currency Data'!$A$2:$A$100, 'Language &amp; Currency Data'!$B$2:$B$100),
      Languages!$A$1:$AE$1,
      0),
    FALSE)</f>
        <v>इस अध्ययन के नतीजों का इस्तेमाल, अकादमिक शोध में किया जाएगा। निजी पहचान योग्य कोई भी जानकारी प्रकाशित नहीं की जाएगी। केवल बेनाम डेटा ही सार्वजनिक किया जाएगा, और डेटा से आपका पता नहीं लगाया जा सकता।</v>
      </c>
      <c r="Q18" s="6" t="str">
        <f>VLOOKUP(
    Languages!A5,
    Languages!$A$2:$AE$310,
    MATCH(
      _xlfn.XLOOKUP(Q$1, 'Language &amp; Currency Data'!$A$2:$A$100, 'Language &amp; Currency Data'!$B$2:$B$100),
      Languages!$A$1:$AE$1,
      0),
    FALSE)</f>
        <v>Hasil penelitian ini akan digunakan dalam penelitian akademis. Tidak ada informasi identitas pribadi yang akan dipublikasikan. Hanya data anonim yang akan dipublikasikan, dan data tidak dapat dilacak kembali ke Anda.</v>
      </c>
      <c r="R18" s="6" t="str">
        <f>VLOOKUP(
    Languages!A5,
    Languages!$A$2:$AE$310,
    MATCH(
      _xlfn.XLOOKUP(R$1, 'Language &amp; Currency Data'!$A$2:$A$100, 'Language &amp; Currency Data'!$B$2:$B$100),
      Languages!$A$1:$AE$1,
      0),
    FALSE)</f>
        <v>The results of this study will be used in academic research. No personally identifiable information will be published. Only anonymized data will be made public, and data cannot be traced back to you.</v>
      </c>
      <c r="S18" s="14" t="str">
        <f>VLOOKUP(
    Languages!A5,
    Languages!$A$2:$AE$310,
    MATCH(
      _xlfn.XLOOKUP(S$1, 'Language &amp; Currency Data'!$A$2:$A$100, 'Language &amp; Currency Data'!$B$2:$B$100),
      Languages!$A$1:$AE$1,
      0),
    FALSE)</f>
        <v>I risultati di questo studio saranno impiegati ai fini della ricerca accademica. Nessuna delle informazioni che consentono l'identificazione personale sarà pubblicata. Saranno resi pubblici solo i dati anonimizzati e non sarà possibile risalire alla Sua persona.</v>
      </c>
      <c r="T18" s="14" t="str">
        <f>VLOOKUP(
    Languages!A5,
    Languages!$A$2:$AE$310,
    MATCH(
      _xlfn.XLOOKUP(T$1, 'Language &amp; Currency Data'!$A$2:$A$100, 'Language &amp; Currency Data'!$B$2:$B$100),
      Languages!$A$1:$AE$1,
      0),
    FALSE)</f>
        <v>本調査の結果は学術研究に利用されます。個人を特定できる情報は公開されません。匿名化されたデータのみが公開され、データから個人を特定することはできません。</v>
      </c>
      <c r="U18" s="32" t="str">
        <f>VLOOKUP(
    Languages!A5,
    Languages!$A$2:$AE$310,
    MATCH(
      _xlfn.XLOOKUP(U$1, 'Language &amp; Currency Data'!$A$2:$A$100, 'Language &amp; Currency Data'!$B$2:$B$100),
      Languages!$A$1:$AE$1,
      0),
    FALSE)</f>
        <v>Hasil kajian ini akan digunakan dalam penyelidikan akademik. Tiada maklumat peribadi yang boleh dikenal pasti akan diterbitkan. Hanya data tanpa nama akan didedahkan kepada umum, dan data tidak boleh dijejaki kembali kepada anda.</v>
      </c>
      <c r="V18" s="32" t="str">
        <f>VLOOKUP(
    Languages!A5,
    Languages!$A$2:$AE$310,
    MATCH(
      _xlfn.XLOOKUP(V$1, 'Language &amp; Currency Data'!$A$2:$A$100, 'Language &amp; Currency Data'!$B$2:$B$100),
      Languages!$A$1:$AE$1,
      0),
    FALSE)</f>
        <v>Los resultados de esta encuesta se utilizarán en investigación académica. No se publicarán datos personales. Solo se harán públicos datos anónimos y no será posible vincularlos con usted.</v>
      </c>
      <c r="W18" s="14" t="str">
        <f>VLOOKUP(
    Languages!A5,
    Languages!$A$2:$AE$310,
    MATCH(
      _xlfn.XLOOKUP(W$1, 'Language &amp; Currency Data'!$A$2:$A$100, 'Language &amp; Currency Data'!$B$2:$B$100),
      Languages!$A$1:$AE$1,
      0),
    FALSE)</f>
        <v>De resultaten van dit onderzoek worden voor wetenschappelijk onderzoek gebruikt. Persoonlijk identificeerbare informatie wordt niet gepubliceerd. Alleen geanonimiseerde gegevens worden openbaar gemaakt. Dat betekent dat niemand via uw antwoorden uw identiteit kan achterhalen.</v>
      </c>
      <c r="X18" s="32" t="str">
        <f>VLOOKUP(
    Languages!A5,
    Languages!$A$2:$AE$310,
    MATCH(
      _xlfn.XLOOKUP(X$1, 'Language &amp; Currency Data'!$A$2:$A$100, 'Language &amp; Currency Data'!$B$2:$B$100),
      Languages!$A$1:$AE$1,
      0),
    FALSE)</f>
        <v>The results of this study will be used in academic research. No personally identifiable information will be published. Only anonymized data will be made public, and data cannot be traced back to you.</v>
      </c>
      <c r="Y18" s="32" t="str">
        <f>VLOOKUP(
    Languages!A5,
    Languages!$A$2:$AE$310,
    MATCH(
      _xlfn.XLOOKUP(Y$1, 'Language &amp; Currency Data'!$A$2:$A$100, 'Language &amp; Currency Data'!$B$2:$B$100),
      Languages!$A$1:$AE$1,
      0),
    FALSE)</f>
        <v>Resultatene av denne undersøkelsen vil bli brukt i akademisk forskning. Direkte identifiserbare personopplysninger vil ikke bli offentliggjort. Kun anonymiserte data vil bli gjort offentlig tilgjengelig, og dataene kan ikke spores tilbake til deg.</v>
      </c>
      <c r="Z18" s="32" t="str">
        <f>VLOOKUP(
    Languages!A5,
    Languages!$A$2:$AE$310,
    MATCH(
      _xlfn.XLOOKUP(Z$1, 'Language &amp; Currency Data'!$A$2:$A$100, 'Language &amp; Currency Data'!$B$2:$B$100),
      Languages!$A$1:$AE$1,
      0),
    FALSE)</f>
        <v>اس مطالعے کے نتائج کو تعلیمی تحقیق میں استعمال کیا جائے گا۔ کوئی ذاتی طور پر قابل شناخت معلومات شائع نہیں کی جائیں گی۔ صرف گمنام ڈیٹا کو عوامی طور پر دستیاب کیا جائے گا، جسے آپ سے کسی بھی طرح منسلک نہیں کیا جا سکتا۔</v>
      </c>
      <c r="AA18" s="32" t="str">
        <f>VLOOKUP(
    Languages!A5,
    Languages!$A$2:$AE$310,
    MATCH(
      _xlfn.XLOOKUP(AA$1, 'Language &amp; Currency Data'!$A$2:$A$100, 'Language &amp; Currency Data'!$B$2:$B$100),
      Languages!$A$1:$AE$1,
      0),
    FALSE)</f>
        <v>Gagamitin ang mga resulta ng survey na ito sa academic na pagsasaliksik. Walang ipa-publish na impormasyong tumutukoy sa indibidwal. Data lang na ginawang anonymous ang isasapubliko, at hindi maikokonekta sa iyo.</v>
      </c>
      <c r="AB18" s="32" t="str">
        <f>VLOOKUP(
    Languages!A5,
    Languages!$A$2:$AE$310,
    MATCH(
      _xlfn.XLOOKUP(AB$1, 'Language &amp; Currency Data'!$A$2:$A$100, 'Language &amp; Currency Data'!$B$2:$B$100),
      Languages!$A$1:$AE$1,
      0),
    FALSE)</f>
        <v>Wyniki tej ankiety zostaną użyte w badaniu naukowym. Żadne informacje umożliwiające identyfikację respondenta nie zostaną opublikowane. Do wiadomości publicznej zostaną podane wyłącznie zanonimizowane dane, których nie będzie można z Panem\/Panią powiązać.</v>
      </c>
      <c r="AC18" t="str">
        <f>VLOOKUP(
    Languages!A5,
    Languages!$A$2:$AE$310,
    MATCH(
      _xlfn.XLOOKUP(AC$1, 'Language &amp; Currency Data'!$A$2:$A$100, 'Language &amp; Currency Data'!$B$2:$B$100),
      Languages!$A$1:$AE$1,
      0),
    FALSE)</f>
        <v>Os resultados deste estudo serão utilizados em investigação académica. Não será publicada nenhuma informação pessoal identificável. Apenas serão divulgados dados anonimizados, e os mesmos não poderão ser rastreados até si.</v>
      </c>
      <c r="AD18" s="32" t="str">
        <f>VLOOKUP(
    Languages!A5,
    Languages!$A$2:$AE$310,
    MATCH(
      _xlfn.XLOOKUP(AD$1, 'Language &amp; Currency Data'!$A$2:$A$100, 'Language &amp; Currency Data'!$B$2:$B$100),
      Languages!$A$1:$AE$1,
      0),
    FALSE)</f>
        <v>Rezultatele acestui studiu vor fi utilizate în cercetarea academică. Nu se vor publica informații cu caracter personal identificabile. Numai datele anonimizate vor fi făcute publice, iar prin acestea nu puteți fi identificat.</v>
      </c>
      <c r="AE18" s="6" t="str">
        <f>VLOOKUP(
    Languages!A5,
    Languages!$A$2:$AE$310,
    MATCH(
      _xlfn.XLOOKUP(AE$1, 'Language &amp; Currency Data'!$A$2:$A$100, 'Language &amp; Currency Data'!$B$2:$B$100),
      Languages!$A$1:$AE$1,
      0),
    FALSE)</f>
        <v>Výsledky tejto štúdie sa použijú v akademickom výskume. Nezverejnia sa žiadne identifikovateľné informácie. Zverejnia sa iba anonymizované údaje, na základe ktorých vás nebude možné identifikovať.</v>
      </c>
      <c r="AF18" s="6" t="str">
        <f>VLOOKUP(
    Languages!A5,
    Languages!$A$2:$AE$310,
    MATCH(
      _xlfn.XLOOKUP(AF$1, 'Language &amp; Currency Data'!$A$2:$A$100, 'Language &amp; Currency Data'!$B$2:$B$100),
      Languages!$A$1:$AE$1,
      0),
    FALSE)</f>
        <v>Die resultate van hierdie studie sal in akademiese navorsing gebruik word. Geen persoonlik identifiseerbare inligting sal gepubliseer word nie. Slegs geanonimiseerde data sal openbaar gemaak word, en data kan nie na jou teruggespoor word nie.</v>
      </c>
      <c r="AG18" s="6" t="str">
        <f>VLOOKUP(
    Languages!A5,
    Languages!$A$2:$AE$310,
    MATCH(
      _xlfn.XLOOKUP(AG$1, 'Language &amp; Currency Data'!$A$2:$A$100, 'Language &amp; Currency Data'!$B$2:$B$100),
      Languages!$A$1:$AE$1,
      0),
    FALSE)</f>
        <v>이 연구의 결과는 학술 연구에 활용될 것입니다. 개인을 식별할 수 있는 그 어떤 정보도 공개되지 않습니다. 익명화된 데이터만 공개되며, 해당 데이터는 귀하와 연결될 수 없습니다.</v>
      </c>
      <c r="AH18" s="32" t="str">
        <f>VLOOKUP(
    Languages!A5,
    Languages!$A$2:$AE$310,
    MATCH(
      _xlfn.XLOOKUP(AH$1, 'Language &amp; Currency Data'!$A$2:$A$100, 'Language &amp; Currency Data'!$B$2:$B$100),
      Languages!$A$1:$AE$1,
      0),
    FALSE)</f>
        <v>Los resultados de esta encuesta se utilizarán en investigación académica. No se publicarán datos personales. Solo se harán públicos datos anónimos y no será posible vincularlos con usted.</v>
      </c>
      <c r="AI18" s="32" t="str">
        <f>VLOOKUP(
    Languages!A5,
    Languages!$A$2:$AE$310,
    MATCH(
      _xlfn.XLOOKUP(AI$1, 'Language &amp; Currency Data'!$A$2:$A$100, 'Language &amp; Currency Data'!$B$2:$B$100),
      Languages!$A$1:$AE$1,
      0),
    FALSE)</f>
        <v>Resultaten av denna studie kommer att användas i akademisk forskning. Ingen personligt identifierbar information kommer att publiceras. Endast anonymiserade data kommer att offentliggöras, och data kan inte spåras tillbaka till dig.</v>
      </c>
      <c r="AJ18" s="6" t="str">
        <f>VLOOKUP(
    Languages!A5,
    Languages!$A$2:$AE$310,
    MATCH(
      _xlfn.XLOOKUP(AJ$1, 'Language &amp; Currency Data'!$A$2:$A$100, 'Language &amp; Currency Data'!$B$2:$B$100),
      Languages!$A$1:$AE$1,
      0),
    FALSE)</f>
        <v>本問卷調查的結果將用於學術研究，不會發佈任何可識別個人身分的資訊。僅會公開匿名化的資料，且資料無法追溯到您本人。</v>
      </c>
      <c r="AK18" s="32" t="str">
        <f>VLOOKUP(
    Languages!A5,
    Languages!$A$2:$AE$310,
    MATCH(
      _xlfn.XLOOKUP(AK$1, 'Language &amp; Currency Data'!$A$2:$A$100, 'Language &amp; Currency Data'!$B$2:$B$100),
      Languages!$A$1:$AE$1,
      0),
    FALSE)</f>
        <v>ผลลัพธ์จากการศึกษาครั้งนี้จะนำไปใช้ในการวิจัยทางวิชาการ ทั้งนี้จะไม่มีการเผยแพร่ข้อมูลที่ระบุตัวบุคคลได้ใดๆ ทั้งสิ้น เฉพาะข้อมูลนิรนามเท่านั้นที่จะเปิดเผยต่อสาธารณะ และไม่สามารถตรวจสอบข้อมูลดังกล่าวย้อนกลับไปถึงคุณได้</v>
      </c>
      <c r="AL18" s="37" t="str">
        <f>VLOOKUP(
    Languages!A5,
    Languages!$A$2:$AE$310,
    MATCH(
      _xlfn.XLOOKUP(AL$1, 'Language &amp; Currency Data'!$A$2:$A$100, 'Language &amp; Currency Data'!$B$2:$B$100),
      Languages!$A$1:$AE$1,
      0),
    FALSE)</f>
        <v>Bu çalışmanın sonuçları akademik araştırmalarda kullanılacaktır. Kişisel olarak tanımlanabilecek hiçbir bilgi yayınlanmayacaktır. Sadece anonimleştirilmiş veriler kamuya açıklanacak ve veriler size kadar takip edilemeyecektir.</v>
      </c>
      <c r="AM18" s="6" t="str">
        <f>VLOOKUP(
    Languages!A5,
    Languages!$A$2:$AE$310,
    MATCH(
      _xlfn.XLOOKUP(AM$1, 'Language &amp; Currency Data'!$A$2:$A$100, 'Language &amp; Currency Data'!$B$2:$B$100),
      Languages!$A$1:$AE$1,
      0),
    FALSE)</f>
        <v>The results of this study will be used in academic research. No personally identifiable information will be published. Only anonymized data will be made public, and data cannot be traced back to you.</v>
      </c>
      <c r="AN18" s="6" t="str">
        <f>VLOOKUP(
    Languages!A5,
    Languages!$A$2:$AE$310,
    MATCH(
      _xlfn.XLOOKUP(AN$1, 'Language &amp; Currency Data'!$A$2:$A$100, 'Language &amp; Currency Data'!$B$2:$B$100),
      Languages!$A$1:$AE$1,
      0),
    FALSE)</f>
        <v>The results of this study will be used in academic research. No personally identifiable information will be published. Only anonymized data will be made public, and data cannot be traced back to you.</v>
      </c>
      <c r="AO18" s="32" t="str">
        <f>VLOOKUP(
    Languages!A5,
    Languages!$A$2:$AE$310,
    MATCH(
      _xlfn.XLOOKUP(AO$1, 'Language &amp; Currency Data'!$A$2:$A$100, 'Language &amp; Currency Data'!$B$2:$B$100),
      Languages!$A$1:$AE$1,
      0),
    FALSE)</f>
        <v>Kết quả của nghiên cứu này sẽ được sử dụng trong nghiên cứu học thuật. Chúng tôi (We) sẽ không công bố thông tin nhận dạng của bất kì cá nhân nào. Chỉ dữ liệu ẩn danh mới được công khai và dữ liệu không thể được truy vết đến quý vị.</v>
      </c>
      <c r="AP18" s="7" t="str">
        <f>VLOOKUP(
    Languages!A5,
    Languages!$A$2:$AE$310,
    MATCH(
      _xlfn.XLOOKUP("United Kingdom", 'Language &amp; Currency Data'!$A$2:$A$100, 'Language &amp; Currency Data'!$B$2:$B$100),
      Languages!$A$1:$AE$1,
      0),
    FALSE)</f>
        <v>The results of this study will be used in academic research. No personally identifiable information will be published. Only anonymized data will be made public, and data cannot be traced back to you.</v>
      </c>
      <c r="AQ18" s="7" t="str">
        <f>VLOOKUP(
    Languages!A5,
    Languages!$A$2:$AE$310,
    MATCH(
      _xlfn.XLOOKUP("United Kingdom", 'Language &amp; Currency Data'!$A$2:$A$100, 'Language &amp; Currency Data'!$B$2:$B$100),
      Languages!$A$1:$AE$1,
      0),
    FALSE)</f>
        <v>The results of this study will be used in academic research. No personally identifiable information will be published. Only anonymized data will be made public, and data cannot be traced back to you.</v>
      </c>
      <c r="AR18" s="7" t="str">
        <f>VLOOKUP(
    Languages!A5,
    Languages!$A$2:$AE$310,
    MATCH(
      _xlfn.XLOOKUP("United Kingdom", 'Language &amp; Currency Data'!$A$2:$A$100, 'Language &amp; Currency Data'!$B$2:$B$100),
      Languages!$A$1:$AE$1,
      0),
    FALSE)</f>
        <v>The results of this study will be used in academic research. No personally identifiable information will be published. Only anonymized data will be made public, and data cannot be traced back to you.</v>
      </c>
      <c r="AS18" s="7" t="str">
        <f>VLOOKUP(
    Languages!A5,
    Languages!$A$2:$AE$310,
    MATCH(
      _xlfn.XLOOKUP("United Kingdom", 'Language &amp; Currency Data'!$A$2:$A$100, 'Language &amp; Currency Data'!$B$2:$B$100),
      Languages!$A$1:$AE$1,
      0),
    FALSE)</f>
        <v>The results of this study will be used in academic research. No personally identifiable information will be published. Only anonymized data will be made public, and data cannot be traced back to you.</v>
      </c>
      <c r="AT18" s="7" t="str">
        <f>VLOOKUP(
    Languages!A5,
    Languages!$A$2:$AE$310,
    MATCH(
      _xlfn.XLOOKUP("United Kingdom", 'Language &amp; Currency Data'!$A$2:$A$100, 'Language &amp; Currency Data'!$B$2:$B$100),
      Languages!$A$1:$AE$1,
      0),
    FALSE)</f>
        <v>The results of this study will be used in academic research. No personally identifiable information will be published. Only anonymized data will be made public, and data cannot be traced back to you.</v>
      </c>
      <c r="AU18" s="7" t="str">
        <f>VLOOKUP(
    Languages!A5,
    Languages!$A$2:$AE$310,
    MATCH(
      _xlfn.XLOOKUP("United Kingdom", 'Language &amp; Currency Data'!$A$2:$A$100, 'Language &amp; Currency Data'!$B$2:$B$100),
      Languages!$A$1:$AE$1,
      0),
    FALSE)</f>
        <v>The results of this study will be used in academic research. No personally identifiable information will be published. Only anonymized data will be made public, and data cannot be traced back to you.</v>
      </c>
      <c r="AV18" s="7" t="str">
        <f>VLOOKUP(
    Languages!A5,
    Languages!$A$2:$AE$310,
    MATCH(
      _xlfn.XLOOKUP("United Kingdom", 'Language &amp; Currency Data'!$A$2:$A$100, 'Language &amp; Currency Data'!$B$2:$B$100),
      Languages!$A$1:$AE$1,
      0),
    FALSE)</f>
        <v>The results of this study will be used in academic research. No personally identifiable information will be published. Only anonymized data will be made public, and data cannot be traced back to you.</v>
      </c>
      <c r="AW18" s="7" t="str">
        <f>VLOOKUP(
    Languages!A5,
    Languages!$A$2:$AE$310,
    MATCH(
      _xlfn.XLOOKUP("United Kingdom", 'Language &amp; Currency Data'!$A$2:$A$100, 'Language &amp; Currency Data'!$B$2:$B$100),
      Languages!$A$1:$AE$1,
      0),
    FALSE)</f>
        <v>The results of this study will be used in academic research. No personally identifiable information will be published. Only anonymized data will be made public, and data cannot be traced back to you.</v>
      </c>
    </row>
    <row r="19" spans="1:49" s="7" customFormat="1" ht="28.5" x14ac:dyDescent="0.45">
      <c r="A19" s="7" t="str">
        <f>Languages!B6</f>
        <v>Please be sure to spend enough time reading and understanding the questions.</v>
      </c>
      <c r="B19" s="6" t="str">
        <f>VLOOKUP(
    Languages!A6,
    Languages!$A$2:$AE$310,
    MATCH(
      _xlfn.XLOOKUP(B$1, 'Language &amp; Currency Data'!$A$2:$A$100, 'Language &amp; Currency Data'!$B$2:$B$100),
      Languages!$A$1:$AE$1,
      0),
    FALSE)</f>
        <v>Asegúrese de dedicar el tiempo suficiente a leer y comprender las preguntas.</v>
      </c>
      <c r="C19" s="6" t="str">
        <f>VLOOKUP(
    Languages!A6,
    Languages!$A$2:$AE$310,
    MATCH(
      _xlfn.XLOOKUP(C$1, 'Language &amp; Currency Data'!$A$2:$A$100, 'Language &amp; Currency Data'!$B$2:$B$100),
      Languages!$A$1:$AE$1,
      0),
    FALSE)</f>
        <v>Please be sure to spend enough time reading and understanding the questions.</v>
      </c>
      <c r="D19" s="6" t="str">
        <f>VLOOKUP(
    Languages!A6,
    Languages!$A$2:$AE$310,
    MATCH(
      _xlfn.XLOOKUP(D$1, 'Language &amp; Currency Data'!$A$2:$A$100, 'Language &amp; Currency Data'!$B$2:$B$100),
      Languages!$A$1:$AE$1,
      0),
    FALSE)</f>
        <v>Lesen Sie sich jede Frage bitte genau durch und nehmen Sie sich Zeit, um alles gut zu verstehen.</v>
      </c>
      <c r="E19" s="14" t="str">
        <f>VLOOKUP(
    Languages!A6,
    Languages!$A$2:$AE$310,
    MATCH(
      _xlfn.XLOOKUP(E$1, 'Language &amp; Currency Data'!$A$2:$A$100, 'Language &amp; Currency Data'!$B$2:$B$100),
      Languages!$A$1:$AE$1,
      0),
    FALSE)</f>
        <v>Certifique-se de que dedica tempo suficiente à leitura e compreensão das perguntas.</v>
      </c>
      <c r="F19" s="4" t="str">
        <f>VLOOKUP(
    Languages!A6,
    Languages!$A$2:$AE$310,
    MATCH(
      _xlfn.XLOOKUP(F$1, 'Language &amp; Currency Data'!$A$2:$A$100, 'Language &amp; Currency Data'!$B$2:$B$100),
      Languages!$A$1:$AE$1,
      0),
    FALSE)</f>
        <v>Please be sure to spend enough time reading and understanding the questions.</v>
      </c>
      <c r="G19" s="14" t="str">
        <f>VLOOKUP(
    Languages!A6,
    Languages!$A$2:$AE$310,
    MATCH(
      _xlfn.XLOOKUP(G$1, 'Language &amp; Currency Data'!$A$2:$A$100, 'Language &amp; Currency Data'!$B$2:$B$100),
      Languages!$A$1:$AE$1,
      0),
    FALSE)</f>
        <v>请务必花足够的时间阅读和理解问题。</v>
      </c>
      <c r="H19" s="6" t="str">
        <f>VLOOKUP(
    Languages!A6,
    Languages!$A$2:$AE$310,
    MATCH(
      _xlfn.XLOOKUP(H$1, 'Language &amp; Currency Data'!$A$2:$A$100, 'Language &amp; Currency Data'!$B$2:$B$100),
      Languages!$A$1:$AE$1,
      0),
    FALSE)</f>
        <v>Asegúrese de dedicar el tiempo suficiente a leer y comprender las preguntas.</v>
      </c>
      <c r="I19" s="6" t="str">
        <f>VLOOKUP(
    Languages!A6,
    Languages!$A$2:$AE$310,
    MATCH(
      _xlfn.XLOOKUP(I$1, 'Language &amp; Currency Data'!$A$2:$A$100, 'Language &amp; Currency Data'!$B$2:$B$100),
      Languages!$A$1:$AE$1,
      0),
    FALSE)</f>
        <v>Asegúrese de dedicar el tiempo suficiente a leer y comprender las preguntas.</v>
      </c>
      <c r="J19" s="6" t="str">
        <f>VLOOKUP(
    Languages!A6,
    Languages!$A$2:$AE$310,
    MATCH(
      _xlfn.XLOOKUP(J$1, 'Language &amp; Currency Data'!$A$2:$A$100, 'Language &amp; Currency Data'!$B$2:$B$100),
      Languages!$A$1:$AE$1,
      0),
    FALSE)</f>
        <v>Ujistěte se prosím, že máte dostatek času pročtení těchto otázek a jejich porozumění.</v>
      </c>
      <c r="K19" s="6" t="str">
        <f>VLOOKUP(
    Languages!A6,
    Languages!$A$2:$AE$310,
    MATCH(
      _xlfn.XLOOKUP(K$1, 'Language &amp; Currency Data'!$A$2:$A$100, 'Language &amp; Currency Data'!$B$2:$B$100),
      Languages!$A$1:$AE$1,
      0),
    FALSE)</f>
        <v>Käytä riittävästi aikaa ohjeiden lukemiseen ja varmista, että ymmärrät kysymykset.</v>
      </c>
      <c r="L19" s="32" t="str">
        <f>VLOOKUP(
    Languages!A6,
    Languages!$A$2:$AE$310,
    MATCH(
      _xlfn.XLOOKUP(L$1, 'Language &amp; Currency Data'!$A$2:$A$100, 'Language &amp; Currency Data'!$B$2:$B$100),
      Languages!$A$1:$AE$1,
      0),
    FALSE)</f>
        <v>Veillez à consacrer suffisamment de temps à la lecture et à la compréhension des questions.</v>
      </c>
      <c r="M19" s="32" t="str">
        <f>VLOOKUP(
    Languages!A6,
    Languages!$A$2:$AE$310,
    MATCH(
      _xlfn.XLOOKUP(M$1, 'Language &amp; Currency Data'!$A$2:$A$100, 'Language &amp; Currency Data'!$B$2:$B$100),
      Languages!$A$1:$AE$1,
      0),
    FALSE)</f>
        <v>Lesen Sie sich jede Frage bitte genau durch und nehmen Sie sich Zeit, um alles gut zu verstehen.</v>
      </c>
      <c r="N19" s="6" t="str">
        <f>VLOOKUP(
    Languages!A6,
    Languages!$A$2:$AE$310,
    MATCH(
      _xlfn.XLOOKUP(N$1, 'Language &amp; Currency Data'!$A$2:$A$100, 'Language &amp; Currency Data'!$B$2:$B$100),
      Languages!$A$1:$AE$1,
      0),
    FALSE)</f>
        <v>Φροντίστε να αφιερώσετε αρκετό χρόνο για να διαβάσετε και να κατανοήσετε τις ερωτήσεις.</v>
      </c>
      <c r="O19" s="32" t="str">
        <f>VLOOKUP(
    Languages!A6,
    Languages!$A$2:$AE$310,
    MATCH(
      _xlfn.XLOOKUP(O$1, 'Language &amp; Currency Data'!$A$2:$A$100, 'Language &amp; Currency Data'!$B$2:$B$100),
      Languages!$A$1:$AE$1,
      0),
    FALSE)</f>
        <v>Kérjük, fordítson elegendő időt a kérdések elolvasására és megértésére.</v>
      </c>
      <c r="P19" s="6" t="str">
        <f>VLOOKUP(
    Languages!A6,
    Languages!$A$2:$AE$310,
    MATCH(
      _xlfn.XLOOKUP(P$1, 'Language &amp; Currency Data'!$A$2:$A$100, 'Language &amp; Currency Data'!$B$2:$B$100),
      Languages!$A$1:$AE$1,
      0),
    FALSE)</f>
        <v>कृपया प्रश्नों को पढ़ने और समझने में पर्याप्त समय देने का ध्यान रखें।</v>
      </c>
      <c r="Q19" s="6" t="str">
        <f>VLOOKUP(
    Languages!A6,
    Languages!$A$2:$AE$310,
    MATCH(
      _xlfn.XLOOKUP(Q$1, 'Language &amp; Currency Data'!$A$2:$A$100, 'Language &amp; Currency Data'!$B$2:$B$100),
      Languages!$A$1:$AE$1,
      0),
    FALSE)</f>
        <v>Harap pastikan Anda meluangkan cukup waktu untuk membaca dan memahami pertanyaan.</v>
      </c>
      <c r="R19" s="6" t="str">
        <f>VLOOKUP(
    Languages!A6,
    Languages!$A$2:$AE$310,
    MATCH(
      _xlfn.XLOOKUP(R$1, 'Language &amp; Currency Data'!$A$2:$A$100, 'Language &amp; Currency Data'!$B$2:$B$100),
      Languages!$A$1:$AE$1,
      0),
    FALSE)</f>
        <v>Please be sure to spend enough time reading and understanding the questions.</v>
      </c>
      <c r="S19" s="14" t="str">
        <f>VLOOKUP(
    Languages!A6,
    Languages!$A$2:$AE$310,
    MATCH(
      _xlfn.XLOOKUP(S$1, 'Language &amp; Currency Data'!$A$2:$A$100, 'Language &amp; Currency Data'!$B$2:$B$100),
      Languages!$A$1:$AE$1,
      0),
    FALSE)</f>
        <v>Si assicuri di dedicare il tempo sufficiente a leggere e comprendere le domande.</v>
      </c>
      <c r="T19" s="14" t="str">
        <f>VLOOKUP(
    Languages!A6,
    Languages!$A$2:$AE$310,
    MATCH(
      _xlfn.XLOOKUP(T$1, 'Language &amp; Currency Data'!$A$2:$A$100, 'Language &amp; Currency Data'!$B$2:$B$100),
      Languages!$A$1:$AE$1,
      0),
    FALSE)</f>
        <v>十分な時間を取って質問をお読みいただき理解したうえでお答えください。</v>
      </c>
      <c r="U19" s="32" t="str">
        <f>VLOOKUP(
    Languages!A6,
    Languages!$A$2:$AE$310,
    MATCH(
      _xlfn.XLOOKUP(U$1, 'Language &amp; Currency Data'!$A$2:$A$100, 'Language &amp; Currency Data'!$B$2:$B$100),
      Languages!$A$1:$AE$1,
      0),
    FALSE)</f>
        <v>Sila pastikan untuk meluangkan masa yang secukupnya untuk membaca dan memahami soalan.</v>
      </c>
      <c r="V19" s="32" t="str">
        <f>VLOOKUP(
    Languages!A6,
    Languages!$A$2:$AE$310,
    MATCH(
      _xlfn.XLOOKUP(V$1, 'Language &amp; Currency Data'!$A$2:$A$100, 'Language &amp; Currency Data'!$B$2:$B$100),
      Languages!$A$1:$AE$1,
      0),
    FALSE)</f>
        <v>Asegúrese de dedicar el tiempo suficiente a leer y comprender las preguntas.</v>
      </c>
      <c r="W19" s="14" t="str">
        <f>VLOOKUP(
    Languages!A6,
    Languages!$A$2:$AE$310,
    MATCH(
      _xlfn.XLOOKUP(W$1, 'Language &amp; Currency Data'!$A$2:$A$100, 'Language &amp; Currency Data'!$B$2:$B$100),
      Languages!$A$1:$AE$1,
      0),
    FALSE)</f>
        <v>Zorg ervoor dat u genoeg tijd besteedt aan het lezen en begrijpen van de vragen.</v>
      </c>
      <c r="X19" s="32" t="str">
        <f>VLOOKUP(
    Languages!A6,
    Languages!$A$2:$AE$310,
    MATCH(
      _xlfn.XLOOKUP(X$1, 'Language &amp; Currency Data'!$A$2:$A$100, 'Language &amp; Currency Data'!$B$2:$B$100),
      Languages!$A$1:$AE$1,
      0),
    FALSE)</f>
        <v>Please be sure to spend enough time reading and understanding the questions.</v>
      </c>
      <c r="Y19" s="32" t="str">
        <f>VLOOKUP(
    Languages!A6,
    Languages!$A$2:$AE$310,
    MATCH(
      _xlfn.XLOOKUP(Y$1, 'Language &amp; Currency Data'!$A$2:$A$100, 'Language &amp; Currency Data'!$B$2:$B$100),
      Languages!$A$1:$AE$1,
      0),
    FALSE)</f>
        <v>Vennligst bruk nok tid på å lese og forstå spørsmålene.</v>
      </c>
      <c r="Z19" s="32" t="str">
        <f>VLOOKUP(
    Languages!A6,
    Languages!$A$2:$AE$310,
    MATCH(
      _xlfn.XLOOKUP(Z$1, 'Language &amp; Currency Data'!$A$2:$A$100, 'Language &amp; Currency Data'!$B$2:$B$100),
      Languages!$A$1:$AE$1,
      0),
    FALSE)</f>
        <v>براہ کرم سوالات کو پڑھنے اور سمجھنے کے لیے معقول وقت صرف کرنے کو یقینی بنائیں۔</v>
      </c>
      <c r="AA19" s="32" t="str">
        <f>VLOOKUP(
    Languages!A6,
    Languages!$A$2:$AE$310,
    MATCH(
      _xlfn.XLOOKUP(AA$1, 'Language &amp; Currency Data'!$A$2:$A$100, 'Language &amp; Currency Data'!$B$2:$B$100),
      Languages!$A$1:$AE$1,
      0),
    FALSE)</f>
        <v>Mangyaring tiyaking gumugol ng sapat na oras sa pagbabasa at pag-unawa sa mga tanong.</v>
      </c>
      <c r="AB19" s="32" t="str">
        <f>VLOOKUP(
    Languages!A6,
    Languages!$A$2:$AE$310,
    MATCH(
      _xlfn.XLOOKUP(AB$1, 'Language &amp; Currency Data'!$A$2:$A$100, 'Language &amp; Currency Data'!$B$2:$B$100),
      Languages!$A$1:$AE$1,
      0),
    FALSE)</f>
        <v>Prosimy o poświęcenie niezbędnej ilości czasu na zapoznanie się z pytaniami.</v>
      </c>
      <c r="AC19" t="str">
        <f>VLOOKUP(
    Languages!A6,
    Languages!$A$2:$AE$310,
    MATCH(
      _xlfn.XLOOKUP(AC$1, 'Language &amp; Currency Data'!$A$2:$A$100, 'Language &amp; Currency Data'!$B$2:$B$100),
      Languages!$A$1:$AE$1,
      0),
    FALSE)</f>
        <v>Certifique-se de que dedica tempo suficiente à leitura e compreensão das perguntas.</v>
      </c>
      <c r="AD19" s="32" t="str">
        <f>VLOOKUP(
    Languages!A6,
    Languages!$A$2:$AE$310,
    MATCH(
      _xlfn.XLOOKUP(AD$1, 'Language &amp; Currency Data'!$A$2:$A$100, 'Language &amp; Currency Data'!$B$2:$B$100),
      Languages!$A$1:$AE$1,
      0),
    FALSE)</f>
        <v>Asigurați-vă că petreceți suficient timp pentru citirea și înțelegea întrebărilor.</v>
      </c>
      <c r="AE19" s="6" t="str">
        <f>VLOOKUP(
    Languages!A6,
    Languages!$A$2:$AE$310,
    MATCH(
      _xlfn.XLOOKUP(AE$1, 'Language &amp; Currency Data'!$A$2:$A$100, 'Language &amp; Currency Data'!$B$2:$B$100),
      Languages!$A$1:$AE$1,
      0),
    FALSE)</f>
        <v>Prosím, venujte dostatok času prečítaniu a porozumeniu otázok.</v>
      </c>
      <c r="AF19" s="6" t="str">
        <f>VLOOKUP(
    Languages!A6,
    Languages!$A$2:$AE$310,
    MATCH(
      _xlfn.XLOOKUP(AF$1, 'Language &amp; Currency Data'!$A$2:$A$100, 'Language &amp; Currency Data'!$B$2:$B$100),
      Languages!$A$1:$AE$1,
      0),
    FALSE)</f>
        <v>Lees asseblief alle vrae aandagtig deur en maak seker dat u dit verstaan.</v>
      </c>
      <c r="AG19" s="6" t="str">
        <f>VLOOKUP(
    Languages!A6,
    Languages!$A$2:$AE$310,
    MATCH(
      _xlfn.XLOOKUP(AG$1, 'Language &amp; Currency Data'!$A$2:$A$100, 'Language &amp; Currency Data'!$B$2:$B$100),
      Languages!$A$1:$AE$1,
      0),
    FALSE)</f>
        <v>질문을 읽고 이해하는 데 충분한 시간을 할애하시기 바랍니다.</v>
      </c>
      <c r="AH19" s="32" t="str">
        <f>VLOOKUP(
    Languages!A6,
    Languages!$A$2:$AE$310,
    MATCH(
      _xlfn.XLOOKUP(AH$1, 'Language &amp; Currency Data'!$A$2:$A$100, 'Language &amp; Currency Data'!$B$2:$B$100),
      Languages!$A$1:$AE$1,
      0),
    FALSE)</f>
        <v>Asegúrese de dedicar el tiempo suficiente a leer y comprender las preguntas.</v>
      </c>
      <c r="AI19" s="32" t="str">
        <f>VLOOKUP(
    Languages!A6,
    Languages!$A$2:$AE$310,
    MATCH(
      _xlfn.XLOOKUP(AI$1, 'Language &amp; Currency Data'!$A$2:$A$100, 'Language &amp; Currency Data'!$B$2:$B$100),
      Languages!$A$1:$AE$1,
      0),
    FALSE)</f>
        <v>Var noga med att ägna tillräcklig tid åt att läsa och förstå frågorna.</v>
      </c>
      <c r="AJ19" s="6" t="str">
        <f>VLOOKUP(
    Languages!A6,
    Languages!$A$2:$AE$310,
    MATCH(
      _xlfn.XLOOKUP(AJ$1, 'Language &amp; Currency Data'!$A$2:$A$100, 'Language &amp; Currency Data'!$B$2:$B$100),
      Languages!$A$1:$AE$1,
      0),
    FALSE)</f>
        <v>請務必花足夠的時間閱讀並了解問題。</v>
      </c>
      <c r="AK19" s="32" t="str">
        <f>VLOOKUP(
    Languages!A6,
    Languages!$A$2:$AE$310,
    MATCH(
      _xlfn.XLOOKUP(AK$1, 'Language &amp; Currency Data'!$A$2:$A$100, 'Language &amp; Currency Data'!$B$2:$B$100),
      Languages!$A$1:$AE$1,
      0),
    FALSE)</f>
        <v>โปรดตรวจสอบว่าได้ใช้เวลาอ่านและทำความเข้าใจคำถามอย่างเพียงพอ</v>
      </c>
      <c r="AL19" s="37" t="str">
        <f>VLOOKUP(
    Languages!A6,
    Languages!$A$2:$AE$310,
    MATCH(
      _xlfn.XLOOKUP(AL$1, 'Language &amp; Currency Data'!$A$2:$A$100, 'Language &amp; Currency Data'!$B$2:$B$100),
      Languages!$A$1:$AE$1,
      0),
    FALSE)</f>
        <v>Lütfen soruları okumak ve anlamak için yeterince zaman ayırdığınızdan emin olun.</v>
      </c>
      <c r="AM19" s="6" t="str">
        <f>VLOOKUP(
    Languages!A6,
    Languages!$A$2:$AE$310,
    MATCH(
      _xlfn.XLOOKUP(AM$1, 'Language &amp; Currency Data'!$A$2:$A$100, 'Language &amp; Currency Data'!$B$2:$B$100),
      Languages!$A$1:$AE$1,
      0),
    FALSE)</f>
        <v>Please be sure to spend enough time reading and understanding the questions.</v>
      </c>
      <c r="AN19" s="6" t="str">
        <f>VLOOKUP(
    Languages!A6,
    Languages!$A$2:$AE$310,
    MATCH(
      _xlfn.XLOOKUP(AN$1, 'Language &amp; Currency Data'!$A$2:$A$100, 'Language &amp; Currency Data'!$B$2:$B$100),
      Languages!$A$1:$AE$1,
      0),
    FALSE)</f>
        <v>Please be sure to spend enough time reading and understanding the questions.</v>
      </c>
      <c r="AO19" s="32" t="str">
        <f>VLOOKUP(
    Languages!A6,
    Languages!$A$2:$AE$310,
    MATCH(
      _xlfn.XLOOKUP(AO$1, 'Language &amp; Currency Data'!$A$2:$A$100, 'Language &amp; Currency Data'!$B$2:$B$100),
      Languages!$A$1:$AE$1,
      0),
    FALSE)</f>
        <v>Xin hãy đảm bảo rằng quý vị dành đủ thời gian để đọc và hiểu các câu hỏi.</v>
      </c>
      <c r="AP19" s="7" t="str">
        <f>VLOOKUP(
    Languages!A6,
    Languages!$A$2:$AE$310,
    MATCH(
      _xlfn.XLOOKUP("United Kingdom", 'Language &amp; Currency Data'!$A$2:$A$100, 'Language &amp; Currency Data'!$B$2:$B$100),
      Languages!$A$1:$AE$1,
      0),
    FALSE)</f>
        <v>Please be sure to spend enough time reading and understanding the questions.</v>
      </c>
      <c r="AQ19" s="7" t="str">
        <f>VLOOKUP(
    Languages!A6,
    Languages!$A$2:$AE$310,
    MATCH(
      _xlfn.XLOOKUP("United Kingdom", 'Language &amp; Currency Data'!$A$2:$A$100, 'Language &amp; Currency Data'!$B$2:$B$100),
      Languages!$A$1:$AE$1,
      0),
    FALSE)</f>
        <v>Please be sure to spend enough time reading and understanding the questions.</v>
      </c>
      <c r="AR19" s="7" t="str">
        <f>VLOOKUP(
    Languages!A6,
    Languages!$A$2:$AE$310,
    MATCH(
      _xlfn.XLOOKUP("United Kingdom", 'Language &amp; Currency Data'!$A$2:$A$100, 'Language &amp; Currency Data'!$B$2:$B$100),
      Languages!$A$1:$AE$1,
      0),
    FALSE)</f>
        <v>Please be sure to spend enough time reading and understanding the questions.</v>
      </c>
      <c r="AS19" s="7" t="str">
        <f>VLOOKUP(
    Languages!A6,
    Languages!$A$2:$AE$310,
    MATCH(
      _xlfn.XLOOKUP("United Kingdom", 'Language &amp; Currency Data'!$A$2:$A$100, 'Language &amp; Currency Data'!$B$2:$B$100),
      Languages!$A$1:$AE$1,
      0),
    FALSE)</f>
        <v>Please be sure to spend enough time reading and understanding the questions.</v>
      </c>
      <c r="AT19" s="7" t="str">
        <f>VLOOKUP(
    Languages!A6,
    Languages!$A$2:$AE$310,
    MATCH(
      _xlfn.XLOOKUP("United Kingdom", 'Language &amp; Currency Data'!$A$2:$A$100, 'Language &amp; Currency Data'!$B$2:$B$100),
      Languages!$A$1:$AE$1,
      0),
    FALSE)</f>
        <v>Please be sure to spend enough time reading and understanding the questions.</v>
      </c>
      <c r="AU19" s="7" t="str">
        <f>VLOOKUP(
    Languages!A6,
    Languages!$A$2:$AE$310,
    MATCH(
      _xlfn.XLOOKUP("United Kingdom", 'Language &amp; Currency Data'!$A$2:$A$100, 'Language &amp; Currency Data'!$B$2:$B$100),
      Languages!$A$1:$AE$1,
      0),
    FALSE)</f>
        <v>Please be sure to spend enough time reading and understanding the questions.</v>
      </c>
      <c r="AV19" s="7" t="str">
        <f>VLOOKUP(
    Languages!A6,
    Languages!$A$2:$AE$310,
    MATCH(
      _xlfn.XLOOKUP("United Kingdom", 'Language &amp; Currency Data'!$A$2:$A$100, 'Language &amp; Currency Data'!$B$2:$B$100),
      Languages!$A$1:$AE$1,
      0),
    FALSE)</f>
        <v>Please be sure to spend enough time reading and understanding the questions.</v>
      </c>
      <c r="AW19" s="7" t="str">
        <f>VLOOKUP(
    Languages!A6,
    Languages!$A$2:$AE$310,
    MATCH(
      _xlfn.XLOOKUP("United Kingdom", 'Language &amp; Currency Data'!$A$2:$A$100, 'Language &amp; Currency Data'!$B$2:$B$100),
      Languages!$A$1:$AE$1,
      0),
    FALSE)</f>
        <v>Please be sure to spend enough time reading and understanding the questions.</v>
      </c>
    </row>
    <row r="20" spans="1:49" s="7" customFormat="1" x14ac:dyDescent="0.45">
      <c r="A20" s="7" t="str">
        <f>Languages!B7</f>
        <v>I understand and would like to participate</v>
      </c>
      <c r="B20" s="6" t="str">
        <f>VLOOKUP(
    Languages!A7,
    Languages!$A$2:$AE$310,
    MATCH(
      _xlfn.XLOOKUP(B$1, 'Language &amp; Currency Data'!$A$2:$A$100, 'Language &amp; Currency Data'!$B$2:$B$100),
      Languages!$A$1:$AE$1,
      0),
    FALSE)</f>
        <v>Comprendo y y deseo participar.</v>
      </c>
      <c r="C20" s="6" t="str">
        <f>VLOOKUP(
    Languages!A7,
    Languages!$A$2:$AE$310,
    MATCH(
      _xlfn.XLOOKUP(C$1, 'Language &amp; Currency Data'!$A$2:$A$100, 'Language &amp; Currency Data'!$B$2:$B$100),
      Languages!$A$1:$AE$1,
      0),
    FALSE)</f>
        <v>I understand and would like to participate</v>
      </c>
      <c r="D20" s="6" t="str">
        <f>VLOOKUP(
    Languages!A7,
    Languages!$A$2:$AE$310,
    MATCH(
      _xlfn.XLOOKUP(D$1, 'Language &amp; Currency Data'!$A$2:$A$100, 'Language &amp; Currency Data'!$B$2:$B$100),
      Languages!$A$1:$AE$1,
      0),
    FALSE)</f>
        <v>Ich habe verstanden und möchte teilnehmen.</v>
      </c>
      <c r="E20" s="14" t="str">
        <f>VLOOKUP(
    Languages!A7,
    Languages!$A$2:$AE$310,
    MATCH(
      _xlfn.XLOOKUP(E$1, 'Language &amp; Currency Data'!$A$2:$A$100, 'Language &amp; Currency Data'!$B$2:$B$100),
      Languages!$A$1:$AE$1,
      0),
    FALSE)</f>
        <v>Compreendo e quero participar.</v>
      </c>
      <c r="F20" s="4" t="str">
        <f>VLOOKUP(
    Languages!A7,
    Languages!$A$2:$AE$310,
    MATCH(
      _xlfn.XLOOKUP(F$1, 'Language &amp; Currency Data'!$A$2:$A$100, 'Language &amp; Currency Data'!$B$2:$B$100),
      Languages!$A$1:$AE$1,
      0),
    FALSE)</f>
        <v>I understand and would like to participate</v>
      </c>
      <c r="G20" s="14" t="str">
        <f>VLOOKUP(
    Languages!A7,
    Languages!$A$2:$AE$310,
    MATCH(
      _xlfn.XLOOKUP(G$1, 'Language &amp; Currency Data'!$A$2:$A$100, 'Language &amp; Currency Data'!$B$2:$B$100),
      Languages!$A$1:$AE$1,
      0),
    FALSE)</f>
        <v>我理解并愿意参加调查。</v>
      </c>
      <c r="H20" s="6" t="str">
        <f>VLOOKUP(
    Languages!A7,
    Languages!$A$2:$AE$310,
    MATCH(
      _xlfn.XLOOKUP(H$1, 'Language &amp; Currency Data'!$A$2:$A$100, 'Language &amp; Currency Data'!$B$2:$B$100),
      Languages!$A$1:$AE$1,
      0),
    FALSE)</f>
        <v>Comprendo y y deseo participar.</v>
      </c>
      <c r="I20" s="6" t="str">
        <f>VLOOKUP(
    Languages!A7,
    Languages!$A$2:$AE$310,
    MATCH(
      _xlfn.XLOOKUP(I$1, 'Language &amp; Currency Data'!$A$2:$A$100, 'Language &amp; Currency Data'!$B$2:$B$100),
      Languages!$A$1:$AE$1,
      0),
    FALSE)</f>
        <v>Comprendo y y deseo participar.</v>
      </c>
      <c r="J20" s="6" t="str">
        <f>VLOOKUP(
    Languages!A7,
    Languages!$A$2:$AE$310,
    MATCH(
      _xlfn.XLOOKUP(J$1, 'Language &amp; Currency Data'!$A$2:$A$100, 'Language &amp; Currency Data'!$B$2:$B$100),
      Languages!$A$1:$AE$1,
      0),
    FALSE)</f>
        <v>Rozumím a chci se zúčastnit.</v>
      </c>
      <c r="K20" s="6" t="str">
        <f>VLOOKUP(
    Languages!A7,
    Languages!$A$2:$AE$310,
    MATCH(
      _xlfn.XLOOKUP(K$1, 'Language &amp; Currency Data'!$A$2:$A$100, 'Language &amp; Currency Data'!$B$2:$B$100),
      Languages!$A$1:$AE$1,
      0),
    FALSE)</f>
        <v>Ymmärrän ja haluan osallistua.</v>
      </c>
      <c r="L20" s="32" t="str">
        <f>VLOOKUP(
    Languages!A7,
    Languages!$A$2:$AE$310,
    MATCH(
      _xlfn.XLOOKUP(L$1, 'Language &amp; Currency Data'!$A$2:$A$100, 'Language &amp; Currency Data'!$B$2:$B$100),
      Languages!$A$1:$AE$1,
      0),
    FALSE)</f>
        <v>Je comprends et je souhaite participer.</v>
      </c>
      <c r="M20" s="32" t="str">
        <f>VLOOKUP(
    Languages!A7,
    Languages!$A$2:$AE$310,
    MATCH(
      _xlfn.XLOOKUP(M$1, 'Language &amp; Currency Data'!$A$2:$A$100, 'Language &amp; Currency Data'!$B$2:$B$100),
      Languages!$A$1:$AE$1,
      0),
    FALSE)</f>
        <v>Ich habe verstanden und möchte teilnehmen.</v>
      </c>
      <c r="N20" s="6" t="str">
        <f>VLOOKUP(
    Languages!A7,
    Languages!$A$2:$AE$310,
    MATCH(
      _xlfn.XLOOKUP(N$1, 'Language &amp; Currency Data'!$A$2:$A$100, 'Language &amp; Currency Data'!$B$2:$B$100),
      Languages!$A$1:$AE$1,
      0),
    FALSE)</f>
        <v>Καταλαβαίνω και επιθυμώ να συμμετέχω.</v>
      </c>
      <c r="O20" s="32" t="str">
        <f>VLOOKUP(
    Languages!A7,
    Languages!$A$2:$AE$310,
    MATCH(
      _xlfn.XLOOKUP(O$1, 'Language &amp; Currency Data'!$A$2:$A$100, 'Language &amp; Currency Data'!$B$2:$B$100),
      Languages!$A$1:$AE$1,
      0),
    FALSE)</f>
        <v>Megértetem és szeretnék részt venni a felmérésben.</v>
      </c>
      <c r="P20" s="6" t="str">
        <f>VLOOKUP(
    Languages!A7,
    Languages!$A$2:$AE$310,
    MATCH(
      _xlfn.XLOOKUP(P$1, 'Language &amp; Currency Data'!$A$2:$A$100, 'Language &amp; Currency Data'!$B$2:$B$100),
      Languages!$A$1:$AE$1,
      0),
    FALSE)</f>
        <v>मैं यह समझता हूं और भाग लेना चाहूंगा।</v>
      </c>
      <c r="Q20" s="6" t="str">
        <f>VLOOKUP(
    Languages!A7,
    Languages!$A$2:$AE$310,
    MATCH(
      _xlfn.XLOOKUP(Q$1, 'Language &amp; Currency Data'!$A$2:$A$100, 'Language &amp; Currency Data'!$B$2:$B$100),
      Languages!$A$1:$AE$1,
      0),
    FALSE)</f>
        <v>Saya mengerti dan ingin berpartisipasi.</v>
      </c>
      <c r="R20" s="6" t="str">
        <f>VLOOKUP(
    Languages!A7,
    Languages!$A$2:$AE$310,
    MATCH(
      _xlfn.XLOOKUP(R$1, 'Language &amp; Currency Data'!$A$2:$A$100, 'Language &amp; Currency Data'!$B$2:$B$100),
      Languages!$A$1:$AE$1,
      0),
    FALSE)</f>
        <v>I understand and would like to participate</v>
      </c>
      <c r="S20" s="14" t="str">
        <f>VLOOKUP(
    Languages!A7,
    Languages!$A$2:$AE$310,
    MATCH(
      _xlfn.XLOOKUP(S$1, 'Language &amp; Currency Data'!$A$2:$A$100, 'Language &amp; Currency Data'!$B$2:$B$100),
      Languages!$A$1:$AE$1,
      0),
    FALSE)</f>
        <v>Ho capito e desidero partecipare.</v>
      </c>
      <c r="T20" s="14" t="str">
        <f>VLOOKUP(
    Languages!A7,
    Languages!$A$2:$AE$310,
    MATCH(
      _xlfn.XLOOKUP(T$1, 'Language &amp; Currency Data'!$A$2:$A$100, 'Language &amp; Currency Data'!$B$2:$B$100),
      Languages!$A$1:$AE$1,
      0),
    FALSE)</f>
        <v>上記を理解したうえで参加を希望します。</v>
      </c>
      <c r="U20" s="32" t="str">
        <f>VLOOKUP(
    Languages!A7,
    Languages!$A$2:$AE$310,
    MATCH(
      _xlfn.XLOOKUP(U$1, 'Language &amp; Currency Data'!$A$2:$A$100, 'Language &amp; Currency Data'!$B$2:$B$100),
      Languages!$A$1:$AE$1,
      0),
    FALSE)</f>
        <v>Saya faham dan ingin mengambil bahagian.</v>
      </c>
      <c r="V20" s="32" t="str">
        <f>VLOOKUP(
    Languages!A7,
    Languages!$A$2:$AE$310,
    MATCH(
      _xlfn.XLOOKUP(V$1, 'Language &amp; Currency Data'!$A$2:$A$100, 'Language &amp; Currency Data'!$B$2:$B$100),
      Languages!$A$1:$AE$1,
      0),
    FALSE)</f>
        <v>Comprendo y y deseo participar.</v>
      </c>
      <c r="W20" s="14" t="str">
        <f>VLOOKUP(
    Languages!A7,
    Languages!$A$2:$AE$310,
    MATCH(
      _xlfn.XLOOKUP(W$1, 'Language &amp; Currency Data'!$A$2:$A$100, 'Language &amp; Currency Data'!$B$2:$B$100),
      Languages!$A$1:$AE$1,
      0),
    FALSE)</f>
        <v>Ik begrijp het en wil graag deelnemen.</v>
      </c>
      <c r="X20" s="32" t="str">
        <f>VLOOKUP(
    Languages!A7,
    Languages!$A$2:$AE$310,
    MATCH(
      _xlfn.XLOOKUP(X$1, 'Language &amp; Currency Data'!$A$2:$A$100, 'Language &amp; Currency Data'!$B$2:$B$100),
      Languages!$A$1:$AE$1,
      0),
    FALSE)</f>
        <v>I understand and would like to participate</v>
      </c>
      <c r="Y20" s="32" t="str">
        <f>VLOOKUP(
    Languages!A7,
    Languages!$A$2:$AE$310,
    MATCH(
      _xlfn.XLOOKUP(Y$1, 'Language &amp; Currency Data'!$A$2:$A$100, 'Language &amp; Currency Data'!$B$2:$B$100),
      Languages!$A$1:$AE$1,
      0),
    FALSE)</f>
        <v>Jeg forstår og ønsker å delta.</v>
      </c>
      <c r="Z20" s="32" t="str">
        <f>VLOOKUP(
    Languages!A7,
    Languages!$A$2:$AE$310,
    MATCH(
      _xlfn.XLOOKUP(Z$1, 'Language &amp; Currency Data'!$A$2:$A$100, 'Language &amp; Currency Data'!$B$2:$B$100),
      Languages!$A$1:$AE$1,
      0),
    FALSE)</f>
        <v>میں سمجھتا\/سمجھتی ہوں اور شرکت کرنا چاہوں گا\/گی۔</v>
      </c>
      <c r="AA20" s="32" t="str">
        <f>VLOOKUP(
    Languages!A7,
    Languages!$A$2:$AE$310,
    MATCH(
      _xlfn.XLOOKUP(AA$1, 'Language &amp; Currency Data'!$A$2:$A$100, 'Language &amp; Currency Data'!$B$2:$B$100),
      Languages!$A$1:$AE$1,
      0),
    FALSE)</f>
        <v>Nauunawaan ko at nais kong lumahok.</v>
      </c>
      <c r="AB20" s="32" t="str">
        <f>VLOOKUP(
    Languages!A7,
    Languages!$A$2:$AE$310,
    MATCH(
      _xlfn.XLOOKUP(AB$1, 'Language &amp; Currency Data'!$A$2:$A$100, 'Language &amp; Currency Data'!$B$2:$B$100),
      Languages!$A$1:$AE$1,
      0),
    FALSE)</f>
        <v>Rozumiem i chcę wziąć udział.</v>
      </c>
      <c r="AC20" t="str">
        <f>VLOOKUP(
    Languages!A7,
    Languages!$A$2:$AE$310,
    MATCH(
      _xlfn.XLOOKUP(AC$1, 'Language &amp; Currency Data'!$A$2:$A$100, 'Language &amp; Currency Data'!$B$2:$B$100),
      Languages!$A$1:$AE$1,
      0),
    FALSE)</f>
        <v>Compreendo e quero participar.</v>
      </c>
      <c r="AD20" s="32" t="str">
        <f>VLOOKUP(
    Languages!A7,
    Languages!$A$2:$AE$310,
    MATCH(
      _xlfn.XLOOKUP(AD$1, 'Language &amp; Currency Data'!$A$2:$A$100, 'Language &amp; Currency Data'!$B$2:$B$100),
      Languages!$A$1:$AE$1,
      0),
    FALSE)</f>
        <v>Am înțeles și doresc să particip.</v>
      </c>
      <c r="AE20" s="6" t="str">
        <f>VLOOKUP(
    Languages!A7,
    Languages!$A$2:$AE$310,
    MATCH(
      _xlfn.XLOOKUP(AE$1, 'Language &amp; Currency Data'!$A$2:$A$100, 'Language &amp; Currency Data'!$B$2:$B$100),
      Languages!$A$1:$AE$1,
      0),
    FALSE)</f>
        <v>Rozumiem a chcem sa zúčastniť.</v>
      </c>
      <c r="AF20" s="6" t="str">
        <f>VLOOKUP(
    Languages!A7,
    Languages!$A$2:$AE$310,
    MATCH(
      _xlfn.XLOOKUP(AF$1, 'Language &amp; Currency Data'!$A$2:$A$100, 'Language &amp; Currency Data'!$B$2:$B$100),
      Languages!$A$1:$AE$1,
      0),
    FALSE)</f>
        <v>Ek verstaan en wil graag deelneem.</v>
      </c>
      <c r="AG20" s="6" t="str">
        <f>VLOOKUP(
    Languages!A7,
    Languages!$A$2:$AE$310,
    MATCH(
      _xlfn.XLOOKUP(AG$1, 'Language &amp; Currency Data'!$A$2:$A$100, 'Language &amp; Currency Data'!$B$2:$B$100),
      Languages!$A$1:$AE$1,
      0),
    FALSE)</f>
        <v>이해하였으며 참여하고자 합니다.</v>
      </c>
      <c r="AH20" s="32" t="str">
        <f>VLOOKUP(
    Languages!A7,
    Languages!$A$2:$AE$310,
    MATCH(
      _xlfn.XLOOKUP(AH$1, 'Language &amp; Currency Data'!$A$2:$A$100, 'Language &amp; Currency Data'!$B$2:$B$100),
      Languages!$A$1:$AE$1,
      0),
    FALSE)</f>
        <v>Comprendo y y deseo participar.</v>
      </c>
      <c r="AI20" s="32" t="str">
        <f>VLOOKUP(
    Languages!A7,
    Languages!$A$2:$AE$310,
    MATCH(
      _xlfn.XLOOKUP(AI$1, 'Language &amp; Currency Data'!$A$2:$A$100, 'Language &amp; Currency Data'!$B$2:$B$100),
      Languages!$A$1:$AE$1,
      0),
    FALSE)</f>
        <v>Jag förstår och vill gärna delta.</v>
      </c>
      <c r="AJ20" s="6" t="str">
        <f>VLOOKUP(
    Languages!A7,
    Languages!$A$2:$AE$310,
    MATCH(
      _xlfn.XLOOKUP(AJ$1, 'Language &amp; Currency Data'!$A$2:$A$100, 'Language &amp; Currency Data'!$B$2:$B$100),
      Languages!$A$1:$AE$1,
      0),
    FALSE)</f>
        <v>我了解並願意參加。</v>
      </c>
      <c r="AK20" s="32" t="str">
        <f>VLOOKUP(
    Languages!A7,
    Languages!$A$2:$AE$310,
    MATCH(
      _xlfn.XLOOKUP(AK$1, 'Language &amp; Currency Data'!$A$2:$A$100, 'Language &amp; Currency Data'!$B$2:$B$100),
      Languages!$A$1:$AE$1,
      0),
    FALSE)</f>
        <v>ฉันเข้าใจและต้องการร่วมตอบแบบสำรวจ</v>
      </c>
      <c r="AL20" s="37" t="str">
        <f>VLOOKUP(
    Languages!A7,
    Languages!$A$2:$AE$310,
    MATCH(
      _xlfn.XLOOKUP(AL$1, 'Language &amp; Currency Data'!$A$2:$A$100, 'Language &amp; Currency Data'!$B$2:$B$100),
      Languages!$A$1:$AE$1,
      0),
    FALSE)</f>
        <v>Anlıyorum ve katılmak istiyorum.</v>
      </c>
      <c r="AM20" s="6" t="str">
        <f>VLOOKUP(
    Languages!A7,
    Languages!$A$2:$AE$310,
    MATCH(
      _xlfn.XLOOKUP(AM$1, 'Language &amp; Currency Data'!$A$2:$A$100, 'Language &amp; Currency Data'!$B$2:$B$100),
      Languages!$A$1:$AE$1,
      0),
    FALSE)</f>
        <v>I understand and would like to participate</v>
      </c>
      <c r="AN20" s="6" t="str">
        <f>VLOOKUP(
    Languages!A7,
    Languages!$A$2:$AE$310,
    MATCH(
      _xlfn.XLOOKUP(AN$1, 'Language &amp; Currency Data'!$A$2:$A$100, 'Language &amp; Currency Data'!$B$2:$B$100),
      Languages!$A$1:$AE$1,
      0),
    FALSE)</f>
        <v>I understand and would like to participate</v>
      </c>
      <c r="AO20" s="32" t="str">
        <f>VLOOKUP(
    Languages!A7,
    Languages!$A$2:$AE$310,
    MATCH(
      _xlfn.XLOOKUP(AO$1, 'Language &amp; Currency Data'!$A$2:$A$100, 'Language &amp; Currency Data'!$B$2:$B$100),
      Languages!$A$1:$AE$1,
      0),
    FALSE)</f>
        <v>Tôi hiểu và muốn tham gia</v>
      </c>
      <c r="AP20" s="7" t="str">
        <f>VLOOKUP(
    Languages!A7,
    Languages!$A$2:$AE$310,
    MATCH(
      _xlfn.XLOOKUP("United Kingdom", 'Language &amp; Currency Data'!$A$2:$A$100, 'Language &amp; Currency Data'!$B$2:$B$100),
      Languages!$A$1:$AE$1,
      0),
    FALSE)</f>
        <v>I understand and would like to participate</v>
      </c>
      <c r="AQ20" s="7" t="str">
        <f>VLOOKUP(
    Languages!A7,
    Languages!$A$2:$AE$310,
    MATCH(
      _xlfn.XLOOKUP("United Kingdom", 'Language &amp; Currency Data'!$A$2:$A$100, 'Language &amp; Currency Data'!$B$2:$B$100),
      Languages!$A$1:$AE$1,
      0),
    FALSE)</f>
        <v>I understand and would like to participate</v>
      </c>
      <c r="AR20" s="7" t="str">
        <f>VLOOKUP(
    Languages!A7,
    Languages!$A$2:$AE$310,
    MATCH(
      _xlfn.XLOOKUP("United Kingdom", 'Language &amp; Currency Data'!$A$2:$A$100, 'Language &amp; Currency Data'!$B$2:$B$100),
      Languages!$A$1:$AE$1,
      0),
    FALSE)</f>
        <v>I understand and would like to participate</v>
      </c>
      <c r="AS20" s="7" t="str">
        <f>VLOOKUP(
    Languages!A7,
    Languages!$A$2:$AE$310,
    MATCH(
      _xlfn.XLOOKUP("United Kingdom", 'Language &amp; Currency Data'!$A$2:$A$100, 'Language &amp; Currency Data'!$B$2:$B$100),
      Languages!$A$1:$AE$1,
      0),
    FALSE)</f>
        <v>I understand and would like to participate</v>
      </c>
      <c r="AT20" s="7" t="str">
        <f>VLOOKUP(
    Languages!A7,
    Languages!$A$2:$AE$310,
    MATCH(
      _xlfn.XLOOKUP("United Kingdom", 'Language &amp; Currency Data'!$A$2:$A$100, 'Language &amp; Currency Data'!$B$2:$B$100),
      Languages!$A$1:$AE$1,
      0),
    FALSE)</f>
        <v>I understand and would like to participate</v>
      </c>
      <c r="AU20" s="7" t="str">
        <f>VLOOKUP(
    Languages!A7,
    Languages!$A$2:$AE$310,
    MATCH(
      _xlfn.XLOOKUP("United Kingdom", 'Language &amp; Currency Data'!$A$2:$A$100, 'Language &amp; Currency Data'!$B$2:$B$100),
      Languages!$A$1:$AE$1,
      0),
    FALSE)</f>
        <v>I understand and would like to participate</v>
      </c>
      <c r="AV20" s="7" t="str">
        <f>VLOOKUP(
    Languages!A7,
    Languages!$A$2:$AE$310,
    MATCH(
      _xlfn.XLOOKUP("United Kingdom", 'Language &amp; Currency Data'!$A$2:$A$100, 'Language &amp; Currency Data'!$B$2:$B$100),
      Languages!$A$1:$AE$1,
      0),
    FALSE)</f>
        <v>I understand and would like to participate</v>
      </c>
      <c r="AW20" s="7" t="str">
        <f>VLOOKUP(
    Languages!A7,
    Languages!$A$2:$AE$310,
    MATCH(
      _xlfn.XLOOKUP("United Kingdom", 'Language &amp; Currency Data'!$A$2:$A$100, 'Language &amp; Currency Data'!$B$2:$B$100),
      Languages!$A$1:$AE$1,
      0),
    FALSE)</f>
        <v>I understand and would like to participate</v>
      </c>
    </row>
    <row r="21" spans="1:49" s="7" customFormat="1" x14ac:dyDescent="0.45">
      <c r="A21" s="7" t="str">
        <f>Languages!B8</f>
        <v>I would not like to participate</v>
      </c>
      <c r="B21" s="6" t="str">
        <f>VLOOKUP(
    Languages!A8,
    Languages!$A$2:$AE$310,
    MATCH(
      _xlfn.XLOOKUP(B$1, 'Language &amp; Currency Data'!$A$2:$A$100, 'Language &amp; Currency Data'!$B$2:$B$100),
      Languages!$A$1:$AE$1,
      0),
    FALSE)</f>
        <v>No deseo participar.</v>
      </c>
      <c r="C21" s="6" t="str">
        <f>VLOOKUP(
    Languages!A8,
    Languages!$A$2:$AE$310,
    MATCH(
      _xlfn.XLOOKUP(C$1, 'Language &amp; Currency Data'!$A$2:$A$100, 'Language &amp; Currency Data'!$B$2:$B$100),
      Languages!$A$1:$AE$1,
      0),
    FALSE)</f>
        <v>I would not like to participate</v>
      </c>
      <c r="D21" s="6" t="str">
        <f>VLOOKUP(
    Languages!A8,
    Languages!$A$2:$AE$310,
    MATCH(
      _xlfn.XLOOKUP(D$1, 'Language &amp; Currency Data'!$A$2:$A$100, 'Language &amp; Currency Data'!$B$2:$B$100),
      Languages!$A$1:$AE$1,
      0),
    FALSE)</f>
        <v>Ich möchte nicht teilnehmen.</v>
      </c>
      <c r="E21" s="14" t="str">
        <f>VLOOKUP(
    Languages!A8,
    Languages!$A$2:$AE$310,
    MATCH(
      _xlfn.XLOOKUP(E$1, 'Language &amp; Currency Data'!$A$2:$A$100, 'Language &amp; Currency Data'!$B$2:$B$100),
      Languages!$A$1:$AE$1,
      0),
    FALSE)</f>
        <v>Não quero participar.</v>
      </c>
      <c r="F21" s="4" t="str">
        <f>VLOOKUP(
    Languages!A8,
    Languages!$A$2:$AE$310,
    MATCH(
      _xlfn.XLOOKUP(F$1, 'Language &amp; Currency Data'!$A$2:$A$100, 'Language &amp; Currency Data'!$B$2:$B$100),
      Languages!$A$1:$AE$1,
      0),
    FALSE)</f>
        <v>I would not like to participate</v>
      </c>
      <c r="G21" s="14" t="str">
        <f>VLOOKUP(
    Languages!A8,
    Languages!$A$2:$AE$310,
    MATCH(
      _xlfn.XLOOKUP(G$1, 'Language &amp; Currency Data'!$A$2:$A$100, 'Language &amp; Currency Data'!$B$2:$B$100),
      Languages!$A$1:$AE$1,
      0),
    FALSE)</f>
        <v>我不想参加调查。</v>
      </c>
      <c r="H21" s="6" t="str">
        <f>VLOOKUP(
    Languages!A8,
    Languages!$A$2:$AE$310,
    MATCH(
      _xlfn.XLOOKUP(H$1, 'Language &amp; Currency Data'!$A$2:$A$100, 'Language &amp; Currency Data'!$B$2:$B$100),
      Languages!$A$1:$AE$1,
      0),
    FALSE)</f>
        <v>No deseo participar.</v>
      </c>
      <c r="I21" s="6" t="str">
        <f>VLOOKUP(
    Languages!A8,
    Languages!$A$2:$AE$310,
    MATCH(
      _xlfn.XLOOKUP(I$1, 'Language &amp; Currency Data'!$A$2:$A$100, 'Language &amp; Currency Data'!$B$2:$B$100),
      Languages!$A$1:$AE$1,
      0),
    FALSE)</f>
        <v>No deseo participar.</v>
      </c>
      <c r="J21" s="6" t="str">
        <f>VLOOKUP(
    Languages!A8,
    Languages!$A$2:$AE$310,
    MATCH(
      _xlfn.XLOOKUP(J$1, 'Language &amp; Currency Data'!$A$2:$A$100, 'Language &amp; Currency Data'!$B$2:$B$100),
      Languages!$A$1:$AE$1,
      0),
    FALSE)</f>
        <v>Nechci se zúčastnit.</v>
      </c>
      <c r="K21" s="6" t="str">
        <f>VLOOKUP(
    Languages!A8,
    Languages!$A$2:$AE$310,
    MATCH(
      _xlfn.XLOOKUP(K$1, 'Language &amp; Currency Data'!$A$2:$A$100, 'Language &amp; Currency Data'!$B$2:$B$100),
      Languages!$A$1:$AE$1,
      0),
    FALSE)</f>
        <v>En halua osallistua.</v>
      </c>
      <c r="L21" s="32" t="str">
        <f>VLOOKUP(
    Languages!A8,
    Languages!$A$2:$AE$310,
    MATCH(
      _xlfn.XLOOKUP(L$1, 'Language &amp; Currency Data'!$A$2:$A$100, 'Language &amp; Currency Data'!$B$2:$B$100),
      Languages!$A$1:$AE$1,
      0),
    FALSE)</f>
        <v>Je ne souhaite pas participer.</v>
      </c>
      <c r="M21" s="32" t="str">
        <f>VLOOKUP(
    Languages!A8,
    Languages!$A$2:$AE$310,
    MATCH(
      _xlfn.XLOOKUP(M$1, 'Language &amp; Currency Data'!$A$2:$A$100, 'Language &amp; Currency Data'!$B$2:$B$100),
      Languages!$A$1:$AE$1,
      0),
    FALSE)</f>
        <v>Ich möchte nicht teilnehmen.</v>
      </c>
      <c r="N21" s="6" t="str">
        <f>VLOOKUP(
    Languages!A8,
    Languages!$A$2:$AE$310,
    MATCH(
      _xlfn.XLOOKUP(N$1, 'Language &amp; Currency Data'!$A$2:$A$100, 'Language &amp; Currency Data'!$B$2:$B$100),
      Languages!$A$1:$AE$1,
      0),
    FALSE)</f>
        <v>Δε θα ήθελα να συμμετέχω.</v>
      </c>
      <c r="O21" s="32" t="str">
        <f>VLOOKUP(
    Languages!A8,
    Languages!$A$2:$AE$310,
    MATCH(
      _xlfn.XLOOKUP(O$1, 'Language &amp; Currency Data'!$A$2:$A$100, 'Language &amp; Currency Data'!$B$2:$B$100),
      Languages!$A$1:$AE$1,
      0),
    FALSE)</f>
        <v>Nem szeretnék részt venni a felmérésben</v>
      </c>
      <c r="P21" s="6" t="str">
        <f>VLOOKUP(
    Languages!A8,
    Languages!$A$2:$AE$310,
    MATCH(
      _xlfn.XLOOKUP(P$1, 'Language &amp; Currency Data'!$A$2:$A$100, 'Language &amp; Currency Data'!$B$2:$B$100),
      Languages!$A$1:$AE$1,
      0),
    FALSE)</f>
        <v>मैं भाग लेना नहीं चाहूंगा।</v>
      </c>
      <c r="Q21" s="6" t="str">
        <f>VLOOKUP(
    Languages!A8,
    Languages!$A$2:$AE$310,
    MATCH(
      _xlfn.XLOOKUP(Q$1, 'Language &amp; Currency Data'!$A$2:$A$100, 'Language &amp; Currency Data'!$B$2:$B$100),
      Languages!$A$1:$AE$1,
      0),
    FALSE)</f>
        <v>Saya tidak ingin berpartisipasi.</v>
      </c>
      <c r="R21" s="6" t="str">
        <f>VLOOKUP(
    Languages!A8,
    Languages!$A$2:$AE$310,
    MATCH(
      _xlfn.XLOOKUP(R$1, 'Language &amp; Currency Data'!$A$2:$A$100, 'Language &amp; Currency Data'!$B$2:$B$100),
      Languages!$A$1:$AE$1,
      0),
    FALSE)</f>
        <v>I would not like to participate</v>
      </c>
      <c r="S21" s="14" t="str">
        <f>VLOOKUP(
    Languages!A8,
    Languages!$A$2:$AE$310,
    MATCH(
      _xlfn.XLOOKUP(S$1, 'Language &amp; Currency Data'!$A$2:$A$100, 'Language &amp; Currency Data'!$B$2:$B$100),
      Languages!$A$1:$AE$1,
      0),
    FALSE)</f>
        <v>Non desidero partecipare.</v>
      </c>
      <c r="T21" s="14" t="str">
        <f>VLOOKUP(
    Languages!A8,
    Languages!$A$2:$AE$310,
    MATCH(
      _xlfn.XLOOKUP(T$1, 'Language &amp; Currency Data'!$A$2:$A$100, 'Language &amp; Currency Data'!$B$2:$B$100),
      Languages!$A$1:$AE$1,
      0),
    FALSE)</f>
        <v>参加を希望しません。</v>
      </c>
      <c r="U21" s="32" t="str">
        <f>VLOOKUP(
    Languages!A8,
    Languages!$A$2:$AE$310,
    MATCH(
      _xlfn.XLOOKUP(U$1, 'Language &amp; Currency Data'!$A$2:$A$100, 'Language &amp; Currency Data'!$B$2:$B$100),
      Languages!$A$1:$AE$1,
      0),
    FALSE)</f>
        <v>Saya tidak ingin mengambil bahagian.</v>
      </c>
      <c r="V21" s="32" t="str">
        <f>VLOOKUP(
    Languages!A8,
    Languages!$A$2:$AE$310,
    MATCH(
      _xlfn.XLOOKUP(V$1, 'Language &amp; Currency Data'!$A$2:$A$100, 'Language &amp; Currency Data'!$B$2:$B$100),
      Languages!$A$1:$AE$1,
      0),
    FALSE)</f>
        <v>No deseo participar.</v>
      </c>
      <c r="W21" s="14" t="str">
        <f>VLOOKUP(
    Languages!A8,
    Languages!$A$2:$AE$310,
    MATCH(
      _xlfn.XLOOKUP(W$1, 'Language &amp; Currency Data'!$A$2:$A$100, 'Language &amp; Currency Data'!$B$2:$B$100),
      Languages!$A$1:$AE$1,
      0),
    FALSE)</f>
        <v>Ik wil niet deelnemen.</v>
      </c>
      <c r="X21" s="32" t="str">
        <f>VLOOKUP(
    Languages!A8,
    Languages!$A$2:$AE$310,
    MATCH(
      _xlfn.XLOOKUP(X$1, 'Language &amp; Currency Data'!$A$2:$A$100, 'Language &amp; Currency Data'!$B$2:$B$100),
      Languages!$A$1:$AE$1,
      0),
    FALSE)</f>
        <v>I would not like to participate</v>
      </c>
      <c r="Y21" s="32" t="str">
        <f>VLOOKUP(
    Languages!A8,
    Languages!$A$2:$AE$310,
    MATCH(
      _xlfn.XLOOKUP(Y$1, 'Language &amp; Currency Data'!$A$2:$A$100, 'Language &amp; Currency Data'!$B$2:$B$100),
      Languages!$A$1:$AE$1,
      0),
    FALSE)</f>
        <v>Jeg ønsker ikke å delta.</v>
      </c>
      <c r="Z21" s="32" t="str">
        <f>VLOOKUP(
    Languages!A8,
    Languages!$A$2:$AE$310,
    MATCH(
      _xlfn.XLOOKUP(Z$1, 'Language &amp; Currency Data'!$A$2:$A$100, 'Language &amp; Currency Data'!$B$2:$B$100),
      Languages!$A$1:$AE$1,
      0),
    FALSE)</f>
        <v>میں شرکت نہیں کرنا چاہوں گا\/گی۔</v>
      </c>
      <c r="AA21" s="32" t="str">
        <f>VLOOKUP(
    Languages!A8,
    Languages!$A$2:$AE$310,
    MATCH(
      _xlfn.XLOOKUP(AA$1, 'Language &amp; Currency Data'!$A$2:$A$100, 'Language &amp; Currency Data'!$B$2:$B$100),
      Languages!$A$1:$AE$1,
      0),
    FALSE)</f>
        <v>Ayaw kong lumahok.</v>
      </c>
      <c r="AB21" s="32" t="str">
        <f>VLOOKUP(
    Languages!A8,
    Languages!$A$2:$AE$310,
    MATCH(
      _xlfn.XLOOKUP(AB$1, 'Language &amp; Currency Data'!$A$2:$A$100, 'Language &amp; Currency Data'!$B$2:$B$100),
      Languages!$A$1:$AE$1,
      0),
    FALSE)</f>
        <v>Nie chcę brać udziału.</v>
      </c>
      <c r="AC21" t="str">
        <f>VLOOKUP(
    Languages!A8,
    Languages!$A$2:$AE$310,
    MATCH(
      _xlfn.XLOOKUP(AC$1, 'Language &amp; Currency Data'!$A$2:$A$100, 'Language &amp; Currency Data'!$B$2:$B$100),
      Languages!$A$1:$AE$1,
      0),
    FALSE)</f>
        <v>Não quero participar.</v>
      </c>
      <c r="AD21" s="32" t="str">
        <f>VLOOKUP(
    Languages!A8,
    Languages!$A$2:$AE$310,
    MATCH(
      _xlfn.XLOOKUP(AD$1, 'Language &amp; Currency Data'!$A$2:$A$100, 'Language &amp; Currency Data'!$B$2:$B$100),
      Languages!$A$1:$AE$1,
      0),
    FALSE)</f>
        <v>Nu doresc să particip.</v>
      </c>
      <c r="AE21" s="6" t="str">
        <f>VLOOKUP(
    Languages!A8,
    Languages!$A$2:$AE$310,
    MATCH(
      _xlfn.XLOOKUP(AE$1, 'Language &amp; Currency Data'!$A$2:$A$100, 'Language &amp; Currency Data'!$B$2:$B$100),
      Languages!$A$1:$AE$1,
      0),
    FALSE)</f>
        <v>Nechcem sa zúčastniť.</v>
      </c>
      <c r="AF21" s="6" t="str">
        <f>VLOOKUP(
    Languages!A8,
    Languages!$A$2:$AE$310,
    MATCH(
      _xlfn.XLOOKUP(AF$1, 'Language &amp; Currency Data'!$A$2:$A$100, 'Language &amp; Currency Data'!$B$2:$B$100),
      Languages!$A$1:$AE$1,
      0),
    FALSE)</f>
        <v>Ek wil nie deelneem nie.</v>
      </c>
      <c r="AG21" s="6" t="str">
        <f>VLOOKUP(
    Languages!A8,
    Languages!$A$2:$AE$310,
    MATCH(
      _xlfn.XLOOKUP(AG$1, 'Language &amp; Currency Data'!$A$2:$A$100, 'Language &amp; Currency Data'!$B$2:$B$100),
      Languages!$A$1:$AE$1,
      0),
    FALSE)</f>
        <v>참여하고 싶지 않습니다.</v>
      </c>
      <c r="AH21" s="32" t="str">
        <f>VLOOKUP(
    Languages!A8,
    Languages!$A$2:$AE$310,
    MATCH(
      _xlfn.XLOOKUP(AH$1, 'Language &amp; Currency Data'!$A$2:$A$100, 'Language &amp; Currency Data'!$B$2:$B$100),
      Languages!$A$1:$AE$1,
      0),
    FALSE)</f>
        <v>No deseo participar.</v>
      </c>
      <c r="AI21" s="32" t="str">
        <f>VLOOKUP(
    Languages!A8,
    Languages!$A$2:$AE$310,
    MATCH(
      _xlfn.XLOOKUP(AI$1, 'Language &amp; Currency Data'!$A$2:$A$100, 'Language &amp; Currency Data'!$B$2:$B$100),
      Languages!$A$1:$AE$1,
      0),
    FALSE)</f>
        <v>Jag vill inte delta.</v>
      </c>
      <c r="AJ21" s="6" t="str">
        <f>VLOOKUP(
    Languages!A8,
    Languages!$A$2:$AE$310,
    MATCH(
      _xlfn.XLOOKUP(AJ$1, 'Language &amp; Currency Data'!$A$2:$A$100, 'Language &amp; Currency Data'!$B$2:$B$100),
      Languages!$A$1:$AE$1,
      0),
    FALSE)</f>
        <v>我不願意參加。</v>
      </c>
      <c r="AK21" s="32" t="str">
        <f>VLOOKUP(
    Languages!A8,
    Languages!$A$2:$AE$310,
    MATCH(
      _xlfn.XLOOKUP(AK$1, 'Language &amp; Currency Data'!$A$2:$A$100, 'Language &amp; Currency Data'!$B$2:$B$100),
      Languages!$A$1:$AE$1,
      0),
    FALSE)</f>
        <v>ฉันไม่ต้องการร่วมตอบแบบสำรวจ</v>
      </c>
      <c r="AL21" s="37" t="str">
        <f>VLOOKUP(
    Languages!A8,
    Languages!$A$2:$AE$310,
    MATCH(
      _xlfn.XLOOKUP(AL$1, 'Language &amp; Currency Data'!$A$2:$A$100, 'Language &amp; Currency Data'!$B$2:$B$100),
      Languages!$A$1:$AE$1,
      0),
    FALSE)</f>
        <v>Katılmak istemiyorum.</v>
      </c>
      <c r="AM21" s="6" t="str">
        <f>VLOOKUP(
    Languages!A8,
    Languages!$A$2:$AE$310,
    MATCH(
      _xlfn.XLOOKUP(AM$1, 'Language &amp; Currency Data'!$A$2:$A$100, 'Language &amp; Currency Data'!$B$2:$B$100),
      Languages!$A$1:$AE$1,
      0),
    FALSE)</f>
        <v>I would not like to participate</v>
      </c>
      <c r="AN21" s="6" t="str">
        <f>VLOOKUP(
    Languages!A8,
    Languages!$A$2:$AE$310,
    MATCH(
      _xlfn.XLOOKUP(AN$1, 'Language &amp; Currency Data'!$A$2:$A$100, 'Language &amp; Currency Data'!$B$2:$B$100),
      Languages!$A$1:$AE$1,
      0),
    FALSE)</f>
        <v>I would not like to participate</v>
      </c>
      <c r="AO21" s="32" t="str">
        <f>VLOOKUP(
    Languages!A8,
    Languages!$A$2:$AE$310,
    MATCH(
      _xlfn.XLOOKUP(AO$1, 'Language &amp; Currency Data'!$A$2:$A$100, 'Language &amp; Currency Data'!$B$2:$B$100),
      Languages!$A$1:$AE$1,
      0),
    FALSE)</f>
        <v>Tôi không muốn tham gia</v>
      </c>
      <c r="AP21" s="7" t="str">
        <f>VLOOKUP(
    Languages!A8,
    Languages!$A$2:$AE$310,
    MATCH(
      _xlfn.XLOOKUP("United Kingdom", 'Language &amp; Currency Data'!$A$2:$A$100, 'Language &amp; Currency Data'!$B$2:$B$100),
      Languages!$A$1:$AE$1,
      0),
    FALSE)</f>
        <v>I would not like to participate</v>
      </c>
      <c r="AQ21" s="7" t="str">
        <f>VLOOKUP(
    Languages!A8,
    Languages!$A$2:$AE$310,
    MATCH(
      _xlfn.XLOOKUP("United Kingdom", 'Language &amp; Currency Data'!$A$2:$A$100, 'Language &amp; Currency Data'!$B$2:$B$100),
      Languages!$A$1:$AE$1,
      0),
    FALSE)</f>
        <v>I would not like to participate</v>
      </c>
      <c r="AR21" s="7" t="str">
        <f>VLOOKUP(
    Languages!A8,
    Languages!$A$2:$AE$310,
    MATCH(
      _xlfn.XLOOKUP("United Kingdom", 'Language &amp; Currency Data'!$A$2:$A$100, 'Language &amp; Currency Data'!$B$2:$B$100),
      Languages!$A$1:$AE$1,
      0),
    FALSE)</f>
        <v>I would not like to participate</v>
      </c>
      <c r="AS21" s="7" t="str">
        <f>VLOOKUP(
    Languages!A8,
    Languages!$A$2:$AE$310,
    MATCH(
      _xlfn.XLOOKUP("United Kingdom", 'Language &amp; Currency Data'!$A$2:$A$100, 'Language &amp; Currency Data'!$B$2:$B$100),
      Languages!$A$1:$AE$1,
      0),
    FALSE)</f>
        <v>I would not like to participate</v>
      </c>
      <c r="AT21" s="7" t="str">
        <f>VLOOKUP(
    Languages!A8,
    Languages!$A$2:$AE$310,
    MATCH(
      _xlfn.XLOOKUP("United Kingdom", 'Language &amp; Currency Data'!$A$2:$A$100, 'Language &amp; Currency Data'!$B$2:$B$100),
      Languages!$A$1:$AE$1,
      0),
    FALSE)</f>
        <v>I would not like to participate</v>
      </c>
      <c r="AU21" s="7" t="str">
        <f>VLOOKUP(
    Languages!A8,
    Languages!$A$2:$AE$310,
    MATCH(
      _xlfn.XLOOKUP("United Kingdom", 'Language &amp; Currency Data'!$A$2:$A$100, 'Language &amp; Currency Data'!$B$2:$B$100),
      Languages!$A$1:$AE$1,
      0),
    FALSE)</f>
        <v>I would not like to participate</v>
      </c>
      <c r="AV21" s="7" t="str">
        <f>VLOOKUP(
    Languages!A8,
    Languages!$A$2:$AE$310,
    MATCH(
      _xlfn.XLOOKUP("United Kingdom", 'Language &amp; Currency Data'!$A$2:$A$100, 'Language &amp; Currency Data'!$B$2:$B$100),
      Languages!$A$1:$AE$1,
      0),
    FALSE)</f>
        <v>I would not like to participate</v>
      </c>
      <c r="AW21" s="7" t="str">
        <f>VLOOKUP(
    Languages!A8,
    Languages!$A$2:$AE$310,
    MATCH(
      _xlfn.XLOOKUP("United Kingdom", 'Language &amp; Currency Data'!$A$2:$A$100, 'Language &amp; Currency Data'!$B$2:$B$100),
      Languages!$A$1:$AE$1,
      0),
    FALSE)</f>
        <v>I would not like to participate</v>
      </c>
    </row>
    <row r="22" spans="1:49" s="7" customFormat="1" x14ac:dyDescent="0.45">
      <c r="A22" s="7" t="str">
        <f>Languages!B9</f>
        <v>End of survey</v>
      </c>
      <c r="B22" s="6" t="str">
        <f>VLOOKUP(
    Languages!A9,
    Languages!$A$2:$AE$310,
    MATCH(
      _xlfn.XLOOKUP(B$1, 'Language &amp; Currency Data'!$A$2:$A$100, 'Language &amp; Currency Data'!$B$2:$B$100),
      Languages!$A$1:$AE$1,
      0),
    FALSE)</f>
        <v>Fin de la encuesta</v>
      </c>
      <c r="C22" s="6" t="str">
        <f>VLOOKUP(
    Languages!A9,
    Languages!$A$2:$AE$310,
    MATCH(
      _xlfn.XLOOKUP(C$1, 'Language &amp; Currency Data'!$A$2:$A$100, 'Language &amp; Currency Data'!$B$2:$B$100),
      Languages!$A$1:$AE$1,
      0),
    FALSE)</f>
        <v>End of survey</v>
      </c>
      <c r="D22" s="6" t="str">
        <f>VLOOKUP(
    Languages!A9,
    Languages!$A$2:$AE$310,
    MATCH(
      _xlfn.XLOOKUP(D$1, 'Language &amp; Currency Data'!$A$2:$A$100, 'Language &amp; Currency Data'!$B$2:$B$100),
      Languages!$A$1:$AE$1,
      0),
    FALSE)</f>
        <v>Ende der Umfrage</v>
      </c>
      <c r="E22" s="14" t="str">
        <f>VLOOKUP(
    Languages!A9,
    Languages!$A$2:$AE$310,
    MATCH(
      _xlfn.XLOOKUP(E$1, 'Language &amp; Currency Data'!$A$2:$A$100, 'Language &amp; Currency Data'!$B$2:$B$100),
      Languages!$A$1:$AE$1,
      0),
    FALSE)</f>
        <v>Fim da pesquisa</v>
      </c>
      <c r="F22" s="4" t="str">
        <f>VLOOKUP(
    Languages!A9,
    Languages!$A$2:$AE$310,
    MATCH(
      _xlfn.XLOOKUP(F$1, 'Language &amp; Currency Data'!$A$2:$A$100, 'Language &amp; Currency Data'!$B$2:$B$100),
      Languages!$A$1:$AE$1,
      0),
    FALSE)</f>
        <v>End of survey</v>
      </c>
      <c r="G22" s="14" t="str">
        <f>VLOOKUP(
    Languages!A9,
    Languages!$A$2:$AE$310,
    MATCH(
      _xlfn.XLOOKUP(G$1, 'Language &amp; Currency Data'!$A$2:$A$100, 'Language &amp; Currency Data'!$B$2:$B$100),
      Languages!$A$1:$AE$1,
      0),
    FALSE)</f>
        <v>调查结束</v>
      </c>
      <c r="H22" s="6" t="str">
        <f>VLOOKUP(
    Languages!A9,
    Languages!$A$2:$AE$310,
    MATCH(
      _xlfn.XLOOKUP(H$1, 'Language &amp; Currency Data'!$A$2:$A$100, 'Language &amp; Currency Data'!$B$2:$B$100),
      Languages!$A$1:$AE$1,
      0),
    FALSE)</f>
        <v>Fin de la encuesta</v>
      </c>
      <c r="I22" s="6" t="str">
        <f>VLOOKUP(
    Languages!A9,
    Languages!$A$2:$AE$310,
    MATCH(
      _xlfn.XLOOKUP(I$1, 'Language &amp; Currency Data'!$A$2:$A$100, 'Language &amp; Currency Data'!$B$2:$B$100),
      Languages!$A$1:$AE$1,
      0),
    FALSE)</f>
        <v>Fin de la encuesta</v>
      </c>
      <c r="J22" s="6" t="str">
        <f>VLOOKUP(
    Languages!A9,
    Languages!$A$2:$AE$310,
    MATCH(
      _xlfn.XLOOKUP(J$1, 'Language &amp; Currency Data'!$A$2:$A$100, 'Language &amp; Currency Data'!$B$2:$B$100),
      Languages!$A$1:$AE$1,
      0),
    FALSE)</f>
        <v>Konec průzkumu</v>
      </c>
      <c r="K22" s="6" t="str">
        <f>VLOOKUP(
    Languages!A9,
    Languages!$A$2:$AE$310,
    MATCH(
      _xlfn.XLOOKUP(K$1, 'Language &amp; Currency Data'!$A$2:$A$100, 'Language &amp; Currency Data'!$B$2:$B$100),
      Languages!$A$1:$AE$1,
      0),
    FALSE)</f>
        <v>Kysely päättyy</v>
      </c>
      <c r="L22" s="32" t="str">
        <f>VLOOKUP(
    Languages!A9,
    Languages!$A$2:$AE$310,
    MATCH(
      _xlfn.XLOOKUP(L$1, 'Language &amp; Currency Data'!$A$2:$A$100, 'Language &amp; Currency Data'!$B$2:$B$100),
      Languages!$A$1:$AE$1,
      0),
    FALSE)</f>
        <v>Fin de l'enquête</v>
      </c>
      <c r="M22" s="32" t="str">
        <f>VLOOKUP(
    Languages!A9,
    Languages!$A$2:$AE$310,
    MATCH(
      _xlfn.XLOOKUP(M$1, 'Language &amp; Currency Data'!$A$2:$A$100, 'Language &amp; Currency Data'!$B$2:$B$100),
      Languages!$A$1:$AE$1,
      0),
    FALSE)</f>
        <v>Ende der Umfrage</v>
      </c>
      <c r="N22" s="6" t="str">
        <f>VLOOKUP(
    Languages!A9,
    Languages!$A$2:$AE$310,
    MATCH(
      _xlfn.XLOOKUP(N$1, 'Language &amp; Currency Data'!$A$2:$A$100, 'Language &amp; Currency Data'!$B$2:$B$100),
      Languages!$A$1:$AE$1,
      0),
    FALSE)</f>
        <v>Τέλος έρευνας</v>
      </c>
      <c r="O22" s="32" t="str">
        <f>VLOOKUP(
    Languages!A9,
    Languages!$A$2:$AE$310,
    MATCH(
      _xlfn.XLOOKUP(O$1, 'Language &amp; Currency Data'!$A$2:$A$100, 'Language &amp; Currency Data'!$B$2:$B$100),
      Languages!$A$1:$AE$1,
      0),
    FALSE)</f>
        <v>A felmérés vége</v>
      </c>
      <c r="P22" s="6" t="str">
        <f>VLOOKUP(
    Languages!A9,
    Languages!$A$2:$AE$310,
    MATCH(
      _xlfn.XLOOKUP(P$1, 'Language &amp; Currency Data'!$A$2:$A$100, 'Language &amp; Currency Data'!$B$2:$B$100),
      Languages!$A$1:$AE$1,
      0),
    FALSE)</f>
        <v>सर्वेक्षण का अंत</v>
      </c>
      <c r="Q22" s="6" t="str">
        <f>VLOOKUP(
    Languages!A9,
    Languages!$A$2:$AE$310,
    MATCH(
      _xlfn.XLOOKUP(Q$1, 'Language &amp; Currency Data'!$A$2:$A$100, 'Language &amp; Currency Data'!$B$2:$B$100),
      Languages!$A$1:$AE$1,
      0),
    FALSE)</f>
        <v>Akhir Survei</v>
      </c>
      <c r="R22" s="6" t="str">
        <f>VLOOKUP(
    Languages!A9,
    Languages!$A$2:$AE$310,
    MATCH(
      _xlfn.XLOOKUP(R$1, 'Language &amp; Currency Data'!$A$2:$A$100, 'Language &amp; Currency Data'!$B$2:$B$100),
      Languages!$A$1:$AE$1,
      0),
    FALSE)</f>
        <v>End of survey</v>
      </c>
      <c r="S22" s="14" t="str">
        <f>VLOOKUP(
    Languages!A9,
    Languages!$A$2:$AE$310,
    MATCH(
      _xlfn.XLOOKUP(S$1, 'Language &amp; Currency Data'!$A$2:$A$100, 'Language &amp; Currency Data'!$B$2:$B$100),
      Languages!$A$1:$AE$1,
      0),
    FALSE)</f>
        <v>Fine del sondaggio</v>
      </c>
      <c r="T22" s="14" t="str">
        <f>VLOOKUP(
    Languages!A9,
    Languages!$A$2:$AE$310,
    MATCH(
      _xlfn.XLOOKUP(T$1, 'Language &amp; Currency Data'!$A$2:$A$100, 'Language &amp; Currency Data'!$B$2:$B$100),
      Languages!$A$1:$AE$1,
      0),
    FALSE)</f>
        <v>アンケート終了</v>
      </c>
      <c r="U22" s="32" t="str">
        <f>VLOOKUP(
    Languages!A9,
    Languages!$A$2:$AE$310,
    MATCH(
      _xlfn.XLOOKUP(U$1, 'Language &amp; Currency Data'!$A$2:$A$100, 'Language &amp; Currency Data'!$B$2:$B$100),
      Languages!$A$1:$AE$1,
      0),
    FALSE)</f>
        <v>Tinjauan Tamat</v>
      </c>
      <c r="V22" s="32" t="str">
        <f>VLOOKUP(
    Languages!A9,
    Languages!$A$2:$AE$310,
    MATCH(
      _xlfn.XLOOKUP(V$1, 'Language &amp; Currency Data'!$A$2:$A$100, 'Language &amp; Currency Data'!$B$2:$B$100),
      Languages!$A$1:$AE$1,
      0),
    FALSE)</f>
        <v>Fin de la encuesta</v>
      </c>
      <c r="W22" s="14" t="str">
        <f>VLOOKUP(
    Languages!A9,
    Languages!$A$2:$AE$310,
    MATCH(
      _xlfn.XLOOKUP(W$1, 'Language &amp; Currency Data'!$A$2:$A$100, 'Language &amp; Currency Data'!$B$2:$B$100),
      Languages!$A$1:$AE$1,
      0),
    FALSE)</f>
        <v>Einde enquête</v>
      </c>
      <c r="X22" s="32" t="str">
        <f>VLOOKUP(
    Languages!A9,
    Languages!$A$2:$AE$310,
    MATCH(
      _xlfn.XLOOKUP(X$1, 'Language &amp; Currency Data'!$A$2:$A$100, 'Language &amp; Currency Data'!$B$2:$B$100),
      Languages!$A$1:$AE$1,
      0),
    FALSE)</f>
        <v>End of survey</v>
      </c>
      <c r="Y22" s="32" t="str">
        <f>VLOOKUP(
    Languages!A9,
    Languages!$A$2:$AE$310,
    MATCH(
      _xlfn.XLOOKUP(Y$1, 'Language &amp; Currency Data'!$A$2:$A$100, 'Language &amp; Currency Data'!$B$2:$B$100),
      Languages!$A$1:$AE$1,
      0),
    FALSE)</f>
        <v>Undersøkelsen er slutt</v>
      </c>
      <c r="Z22" s="32" t="str">
        <f>VLOOKUP(
    Languages!A9,
    Languages!$A$2:$AE$310,
    MATCH(
      _xlfn.XLOOKUP(Z$1, 'Language &amp; Currency Data'!$A$2:$A$100, 'Language &amp; Currency Data'!$B$2:$B$100),
      Languages!$A$1:$AE$1,
      0),
    FALSE)</f>
        <v>سروے کا اختتام</v>
      </c>
      <c r="AA22" s="32" t="str">
        <f>VLOOKUP(
    Languages!A9,
    Languages!$A$2:$AE$310,
    MATCH(
      _xlfn.XLOOKUP(AA$1, 'Language &amp; Currency Data'!$A$2:$A$100, 'Language &amp; Currency Data'!$B$2:$B$100),
      Languages!$A$1:$AE$1,
      0),
    FALSE)</f>
        <v>Pagtatapos ng Survey</v>
      </c>
      <c r="AB22" s="32" t="str">
        <f>VLOOKUP(
    Languages!A9,
    Languages!$A$2:$AE$310,
    MATCH(
      _xlfn.XLOOKUP(AB$1, 'Language &amp; Currency Data'!$A$2:$A$100, 'Language &amp; Currency Data'!$B$2:$B$100),
      Languages!$A$1:$AE$1,
      0),
    FALSE)</f>
        <v>Koniec ankiety</v>
      </c>
      <c r="AC22" t="str">
        <f>VLOOKUP(
    Languages!A9,
    Languages!$A$2:$AE$310,
    MATCH(
      _xlfn.XLOOKUP(AC$1, 'Language &amp; Currency Data'!$A$2:$A$100, 'Language &amp; Currency Data'!$B$2:$B$100),
      Languages!$A$1:$AE$1,
      0),
    FALSE)</f>
        <v>Fim do inquérito</v>
      </c>
      <c r="AD22" s="32" t="str">
        <f>VLOOKUP(
    Languages!A9,
    Languages!$A$2:$AE$310,
    MATCH(
      _xlfn.XLOOKUP(AD$1, 'Language &amp; Currency Data'!$A$2:$A$100, 'Language &amp; Currency Data'!$B$2:$B$100),
      Languages!$A$1:$AE$1,
      0),
    FALSE)</f>
        <v>Sfârșitul sondajului</v>
      </c>
      <c r="AE22" s="6" t="str">
        <f>VLOOKUP(
    Languages!A9,
    Languages!$A$2:$AE$310,
    MATCH(
      _xlfn.XLOOKUP(AE$1, 'Language &amp; Currency Data'!$A$2:$A$100, 'Language &amp; Currency Data'!$B$2:$B$100),
      Languages!$A$1:$AE$1,
      0),
    FALSE)</f>
        <v>Koniec prieskumu</v>
      </c>
      <c r="AF22" s="6" t="str">
        <f>VLOOKUP(
    Languages!A9,
    Languages!$A$2:$AE$310,
    MATCH(
      _xlfn.XLOOKUP(AF$1, 'Language &amp; Currency Data'!$A$2:$A$100, 'Language &amp; Currency Data'!$B$2:$B$100),
      Languages!$A$1:$AE$1,
      0),
    FALSE)</f>
        <v>Einde van die opname</v>
      </c>
      <c r="AG22" s="6" t="str">
        <f>VLOOKUP(
    Languages!A9,
    Languages!$A$2:$AE$310,
    MATCH(
      _xlfn.XLOOKUP(AG$1, 'Language &amp; Currency Data'!$A$2:$A$100, 'Language &amp; Currency Data'!$B$2:$B$100),
      Languages!$A$1:$AE$1,
      0),
    FALSE)</f>
        <v>설문조사 종료</v>
      </c>
      <c r="AH22" s="32" t="str">
        <f>VLOOKUP(
    Languages!A9,
    Languages!$A$2:$AE$310,
    MATCH(
      _xlfn.XLOOKUP(AH$1, 'Language &amp; Currency Data'!$A$2:$A$100, 'Language &amp; Currency Data'!$B$2:$B$100),
      Languages!$A$1:$AE$1,
      0),
    FALSE)</f>
        <v>Fin de la encuesta</v>
      </c>
      <c r="AI22" s="32" t="str">
        <f>VLOOKUP(
    Languages!A9,
    Languages!$A$2:$AE$310,
    MATCH(
      _xlfn.XLOOKUP(AI$1, 'Language &amp; Currency Data'!$A$2:$A$100, 'Language &amp; Currency Data'!$B$2:$B$100),
      Languages!$A$1:$AE$1,
      0),
    FALSE)</f>
        <v>Slut på undersökningen</v>
      </c>
      <c r="AJ22" s="6" t="str">
        <f>VLOOKUP(
    Languages!A9,
    Languages!$A$2:$AE$310,
    MATCH(
      _xlfn.XLOOKUP(AJ$1, 'Language &amp; Currency Data'!$A$2:$A$100, 'Language &amp; Currency Data'!$B$2:$B$100),
      Languages!$A$1:$AE$1,
      0),
    FALSE)</f>
        <v>調查結束</v>
      </c>
      <c r="AK22" s="32" t="str">
        <f>VLOOKUP(
    Languages!A9,
    Languages!$A$2:$AE$310,
    MATCH(
      _xlfn.XLOOKUP(AK$1, 'Language &amp; Currency Data'!$A$2:$A$100, 'Language &amp; Currency Data'!$B$2:$B$100),
      Languages!$A$1:$AE$1,
      0),
    FALSE)</f>
        <v>จบแบบสำรวจ</v>
      </c>
      <c r="AL22" s="37" t="str">
        <f>VLOOKUP(
    Languages!A9,
    Languages!$A$2:$AE$310,
    MATCH(
      _xlfn.XLOOKUP(AL$1, 'Language &amp; Currency Data'!$A$2:$A$100, 'Language &amp; Currency Data'!$B$2:$B$100),
      Languages!$A$1:$AE$1,
      0),
    FALSE)</f>
        <v>Anket Sonu</v>
      </c>
      <c r="AM22" s="6" t="str">
        <f>VLOOKUP(
    Languages!A9,
    Languages!$A$2:$AE$310,
    MATCH(
      _xlfn.XLOOKUP(AM$1, 'Language &amp; Currency Data'!$A$2:$A$100, 'Language &amp; Currency Data'!$B$2:$B$100),
      Languages!$A$1:$AE$1,
      0),
    FALSE)</f>
        <v>End of survey</v>
      </c>
      <c r="AN22" s="6" t="str">
        <f>VLOOKUP(
    Languages!A9,
    Languages!$A$2:$AE$310,
    MATCH(
      _xlfn.XLOOKUP(AN$1, 'Language &amp; Currency Data'!$A$2:$A$100, 'Language &amp; Currency Data'!$B$2:$B$100),
      Languages!$A$1:$AE$1,
      0),
    FALSE)</f>
        <v>End of survey</v>
      </c>
      <c r="AO22" s="32" t="str">
        <f>VLOOKUP(
    Languages!A9,
    Languages!$A$2:$AE$310,
    MATCH(
      _xlfn.XLOOKUP(AO$1, 'Language &amp; Currency Data'!$A$2:$A$100, 'Language &amp; Currency Data'!$B$2:$B$100),
      Languages!$A$1:$AE$1,
      0),
    FALSE)</f>
        <v>Kết thúc khảo sát</v>
      </c>
      <c r="AP22" s="7" t="str">
        <f>VLOOKUP(
    Languages!A9,
    Languages!$A$2:$AE$310,
    MATCH(
      _xlfn.XLOOKUP("United Kingdom", 'Language &amp; Currency Data'!$A$2:$A$100, 'Language &amp; Currency Data'!$B$2:$B$100),
      Languages!$A$1:$AE$1,
      0),
    FALSE)</f>
        <v>End of survey</v>
      </c>
      <c r="AQ22" s="7" t="str">
        <f>VLOOKUP(
    Languages!A9,
    Languages!$A$2:$AE$310,
    MATCH(
      _xlfn.XLOOKUP("United Kingdom", 'Language &amp; Currency Data'!$A$2:$A$100, 'Language &amp; Currency Data'!$B$2:$B$100),
      Languages!$A$1:$AE$1,
      0),
    FALSE)</f>
        <v>End of survey</v>
      </c>
      <c r="AR22" s="7" t="str">
        <f>VLOOKUP(
    Languages!A9,
    Languages!$A$2:$AE$310,
    MATCH(
      _xlfn.XLOOKUP("United Kingdom", 'Language &amp; Currency Data'!$A$2:$A$100, 'Language &amp; Currency Data'!$B$2:$B$100),
      Languages!$A$1:$AE$1,
      0),
    FALSE)</f>
        <v>End of survey</v>
      </c>
      <c r="AS22" s="7" t="str">
        <f>VLOOKUP(
    Languages!A9,
    Languages!$A$2:$AE$310,
    MATCH(
      _xlfn.XLOOKUP("United Kingdom", 'Language &amp; Currency Data'!$A$2:$A$100, 'Language &amp; Currency Data'!$B$2:$B$100),
      Languages!$A$1:$AE$1,
      0),
    FALSE)</f>
        <v>End of survey</v>
      </c>
      <c r="AT22" s="7" t="str">
        <f>VLOOKUP(
    Languages!A9,
    Languages!$A$2:$AE$310,
    MATCH(
      _xlfn.XLOOKUP("United Kingdom", 'Language &amp; Currency Data'!$A$2:$A$100, 'Language &amp; Currency Data'!$B$2:$B$100),
      Languages!$A$1:$AE$1,
      0),
    FALSE)</f>
        <v>End of survey</v>
      </c>
      <c r="AU22" s="7" t="str">
        <f>VLOOKUP(
    Languages!A9,
    Languages!$A$2:$AE$310,
    MATCH(
      _xlfn.XLOOKUP("United Kingdom", 'Language &amp; Currency Data'!$A$2:$A$100, 'Language &amp; Currency Data'!$B$2:$B$100),
      Languages!$A$1:$AE$1,
      0),
    FALSE)</f>
        <v>End of survey</v>
      </c>
      <c r="AV22" s="7" t="str">
        <f>VLOOKUP(
    Languages!A9,
    Languages!$A$2:$AE$310,
    MATCH(
      _xlfn.XLOOKUP("United Kingdom", 'Language &amp; Currency Data'!$A$2:$A$100, 'Language &amp; Currency Data'!$B$2:$B$100),
      Languages!$A$1:$AE$1,
      0),
    FALSE)</f>
        <v>End of survey</v>
      </c>
      <c r="AW22" s="7" t="str">
        <f>VLOOKUP(
    Languages!A9,
    Languages!$A$2:$AE$310,
    MATCH(
      _xlfn.XLOOKUP("United Kingdom", 'Language &amp; Currency Data'!$A$2:$A$100, 'Language &amp; Currency Data'!$B$2:$B$100),
      Languages!$A$1:$AE$1,
      0),
    FALSE)</f>
        <v>End of survey</v>
      </c>
    </row>
    <row r="23" spans="1:49" s="7" customFormat="1" ht="28.5" x14ac:dyDescent="0.45">
      <c r="A23" s="7" t="str">
        <f>Languages!B10</f>
        <v>You did not consent to taking the survey.</v>
      </c>
      <c r="B23" s="6" t="str">
        <f>VLOOKUP(
    Languages!A10,
    Languages!$A$2:$AE$310,
    MATCH(
      _xlfn.XLOOKUP(B$1, 'Language &amp; Currency Data'!$A$2:$A$100, 'Language &amp; Currency Data'!$B$2:$B$100),
      Languages!$A$1:$AE$1,
      0),
    FALSE)</f>
        <v>No consintió participar en la encuesta</v>
      </c>
      <c r="C23" s="6" t="str">
        <f>VLOOKUP(
    Languages!A10,
    Languages!$A$2:$AE$310,
    MATCH(
      _xlfn.XLOOKUP(C$1, 'Language &amp; Currency Data'!$A$2:$A$100, 'Language &amp; Currency Data'!$B$2:$B$100),
      Languages!$A$1:$AE$1,
      0),
    FALSE)</f>
        <v>You did not consent to taking the survey.</v>
      </c>
      <c r="D23" s="6" t="str">
        <f>VLOOKUP(
    Languages!A10,
    Languages!$A$2:$AE$310,
    MATCH(
      _xlfn.XLOOKUP(D$1, 'Language &amp; Currency Data'!$A$2:$A$100, 'Language &amp; Currency Data'!$B$2:$B$100),
      Languages!$A$1:$AE$1,
      0),
    FALSE)</f>
        <v>Sie möchten nicht an dieser Umfrage teilnehmen.</v>
      </c>
      <c r="E23" s="14" t="str">
        <f>VLOOKUP(
    Languages!A10,
    Languages!$A$2:$AE$310,
    MATCH(
      _xlfn.XLOOKUP(E$1, 'Language &amp; Currency Data'!$A$2:$A$100, 'Language &amp; Currency Data'!$B$2:$B$100),
      Languages!$A$1:$AE$1,
      0),
    FALSE)</f>
        <v>Não deseja participar desta pesquisa.</v>
      </c>
      <c r="F23" s="4" t="str">
        <f>VLOOKUP(
    Languages!A10,
    Languages!$A$2:$AE$310,
    MATCH(
      _xlfn.XLOOKUP(F$1, 'Language &amp; Currency Data'!$A$2:$A$100, 'Language &amp; Currency Data'!$B$2:$B$100),
      Languages!$A$1:$AE$1,
      0),
    FALSE)</f>
        <v>You did not consent to taking the survey.</v>
      </c>
      <c r="G23" s="14" t="str">
        <f>VLOOKUP(
    Languages!A10,
    Languages!$A$2:$AE$310,
    MATCH(
      _xlfn.XLOOKUP(G$1, 'Language &amp; Currency Data'!$A$2:$A$100, 'Language &amp; Currency Data'!$B$2:$B$100),
      Languages!$A$1:$AE$1,
      0),
    FALSE)</f>
        <v>您不想参加此调查。</v>
      </c>
      <c r="H23" s="6" t="str">
        <f>VLOOKUP(
    Languages!A10,
    Languages!$A$2:$AE$310,
    MATCH(
      _xlfn.XLOOKUP(H$1, 'Language &amp; Currency Data'!$A$2:$A$100, 'Language &amp; Currency Data'!$B$2:$B$100),
      Languages!$A$1:$AE$1,
      0),
    FALSE)</f>
        <v>No consintió participar en la encuesta</v>
      </c>
      <c r="I23" s="6" t="str">
        <f>VLOOKUP(
    Languages!A10,
    Languages!$A$2:$AE$310,
    MATCH(
      _xlfn.XLOOKUP(I$1, 'Language &amp; Currency Data'!$A$2:$A$100, 'Language &amp; Currency Data'!$B$2:$B$100),
      Languages!$A$1:$AE$1,
      0),
    FALSE)</f>
        <v>No consintió participar en la encuesta</v>
      </c>
      <c r="J23" s="6" t="str">
        <f>VLOOKUP(
    Languages!A10,
    Languages!$A$2:$AE$310,
    MATCH(
      _xlfn.XLOOKUP(J$1, 'Language &amp; Currency Data'!$A$2:$A$100, 'Language &amp; Currency Data'!$B$2:$B$100),
      Languages!$A$1:$AE$1,
      0),
    FALSE)</f>
        <v>Nepřejete si zúčastnit se tohoto průzkumu.</v>
      </c>
      <c r="K23" s="6" t="str">
        <f>VLOOKUP(
    Languages!A10,
    Languages!$A$2:$AE$310,
    MATCH(
      _xlfn.XLOOKUP(K$1, 'Language &amp; Currency Data'!$A$2:$A$100, 'Language &amp; Currency Data'!$B$2:$B$100),
      Languages!$A$1:$AE$1,
      0),
    FALSE)</f>
        <v>Et halua osallistua tähän kyselyyn.</v>
      </c>
      <c r="L23" s="32" t="str">
        <f>VLOOKUP(
    Languages!A10,
    Languages!$A$2:$AE$310,
    MATCH(
      _xlfn.XLOOKUP(L$1, 'Language &amp; Currency Data'!$A$2:$A$100, 'Language &amp; Currency Data'!$B$2:$B$100),
      Languages!$A$1:$AE$1,
      0),
    FALSE)</f>
        <v>Vous ne souhaitez pas participer à cette enquête.</v>
      </c>
      <c r="M23" s="32" t="str">
        <f>VLOOKUP(
    Languages!A10,
    Languages!$A$2:$AE$310,
    MATCH(
      _xlfn.XLOOKUP(M$1, 'Language &amp; Currency Data'!$A$2:$A$100, 'Language &amp; Currency Data'!$B$2:$B$100),
      Languages!$A$1:$AE$1,
      0),
    FALSE)</f>
        <v>Sie möchten nicht an dieser Umfrage teilnehmen.</v>
      </c>
      <c r="N23" s="6" t="str">
        <f>VLOOKUP(
    Languages!A10,
    Languages!$A$2:$AE$310,
    MATCH(
      _xlfn.XLOOKUP(N$1, 'Language &amp; Currency Data'!$A$2:$A$100, 'Language &amp; Currency Data'!$B$2:$B$100),
      Languages!$A$1:$AE$1,
      0),
    FALSE)</f>
        <v>Δεν επιθυμείτε να συμμετέχετε σε αυτήν την έρευνα.</v>
      </c>
      <c r="O23" s="32" t="str">
        <f>VLOOKUP(
    Languages!A10,
    Languages!$A$2:$AE$310,
    MATCH(
      _xlfn.XLOOKUP(O$1, 'Language &amp; Currency Data'!$A$2:$A$100, 'Language &amp; Currency Data'!$B$2:$B$100),
      Languages!$A$1:$AE$1,
      0),
    FALSE)</f>
        <v>Ön nem kíván részt venni ebben a felmérésben.</v>
      </c>
      <c r="P23" s="6" t="str">
        <f>VLOOKUP(
    Languages!A10,
    Languages!$A$2:$AE$310,
    MATCH(
      _xlfn.XLOOKUP(P$1, 'Language &amp; Currency Data'!$A$2:$A$100, 'Language &amp; Currency Data'!$B$2:$B$100),
      Languages!$A$1:$AE$1,
      0),
    FALSE)</f>
        <v>आप इस सर्वेक्षण में भाग नहीं लेना चाहते।</v>
      </c>
      <c r="Q23" s="6" t="str">
        <f>VLOOKUP(
    Languages!A10,
    Languages!$A$2:$AE$310,
    MATCH(
      _xlfn.XLOOKUP(Q$1, 'Language &amp; Currency Data'!$A$2:$A$100, 'Language &amp; Currency Data'!$B$2:$B$100),
      Languages!$A$1:$AE$1,
      0),
    FALSE)</f>
        <v>Anda tidak ingin berpartisipasi dalam survei ini.</v>
      </c>
      <c r="R23" s="6" t="str">
        <f>VLOOKUP(
    Languages!A10,
    Languages!$A$2:$AE$310,
    MATCH(
      _xlfn.XLOOKUP(R$1, 'Language &amp; Currency Data'!$A$2:$A$100, 'Language &amp; Currency Data'!$B$2:$B$100),
      Languages!$A$1:$AE$1,
      0),
    FALSE)</f>
        <v>You did not consent to taking the survey.</v>
      </c>
      <c r="S23" s="14" t="str">
        <f>VLOOKUP(
    Languages!A10,
    Languages!$A$2:$AE$310,
    MATCH(
      _xlfn.XLOOKUP(S$1, 'Language &amp; Currency Data'!$A$2:$A$100, 'Language &amp; Currency Data'!$B$2:$B$100),
      Languages!$A$1:$AE$1,
      0),
    FALSE)</f>
        <v>Non desidera partecipare a questo sondaggio.</v>
      </c>
      <c r="T23" s="14" t="str">
        <f>VLOOKUP(
    Languages!A10,
    Languages!$A$2:$AE$310,
    MATCH(
      _xlfn.XLOOKUP(T$1, 'Language &amp; Currency Data'!$A$2:$A$100, 'Language &amp; Currency Data'!$B$2:$B$100),
      Languages!$A$1:$AE$1,
      0),
    FALSE)</f>
        <v>あなたはこのアンケートへの参加を希望されていません。</v>
      </c>
      <c r="U23" s="32" t="str">
        <f>VLOOKUP(
    Languages!A10,
    Languages!$A$2:$AE$310,
    MATCH(
      _xlfn.XLOOKUP(U$1, 'Language &amp; Currency Data'!$A$2:$A$100, 'Language &amp; Currency Data'!$B$2:$B$100),
      Languages!$A$1:$AE$1,
      0),
    FALSE)</f>
        <v>Anda tidak mahu mengambil bahagian dalam tinjauan ini.</v>
      </c>
      <c r="V23" s="32" t="str">
        <f>VLOOKUP(
    Languages!A10,
    Languages!$A$2:$AE$310,
    MATCH(
      _xlfn.XLOOKUP(V$1, 'Language &amp; Currency Data'!$A$2:$A$100, 'Language &amp; Currency Data'!$B$2:$B$100),
      Languages!$A$1:$AE$1,
      0),
    FALSE)</f>
        <v>No consintió participar en la encuesta</v>
      </c>
      <c r="W23" s="14" t="str">
        <f>VLOOKUP(
    Languages!A10,
    Languages!$A$2:$AE$310,
    MATCH(
      _xlfn.XLOOKUP(W$1, 'Language &amp; Currency Data'!$A$2:$A$100, 'Language &amp; Currency Data'!$B$2:$B$100),
      Languages!$A$1:$AE$1,
      0),
    FALSE)</f>
        <v>U wenst niet deel te nemen aan deze enquête.</v>
      </c>
      <c r="X23" s="32" t="str">
        <f>VLOOKUP(
    Languages!A10,
    Languages!$A$2:$AE$310,
    MATCH(
      _xlfn.XLOOKUP(X$1, 'Language &amp; Currency Data'!$A$2:$A$100, 'Language &amp; Currency Data'!$B$2:$B$100),
      Languages!$A$1:$AE$1,
      0),
    FALSE)</f>
        <v>You did not consent to taking the survey.</v>
      </c>
      <c r="Y23" s="32" t="str">
        <f>VLOOKUP(
    Languages!A10,
    Languages!$A$2:$AE$310,
    MATCH(
      _xlfn.XLOOKUP(Y$1, 'Language &amp; Currency Data'!$A$2:$A$100, 'Language &amp; Currency Data'!$B$2:$B$100),
      Languages!$A$1:$AE$1,
      0),
    FALSE)</f>
        <v>Du ønsket ikke å delta i undersøkelsen.</v>
      </c>
      <c r="Z23" s="32" t="str">
        <f>VLOOKUP(
    Languages!A10,
    Languages!$A$2:$AE$310,
    MATCH(
      _xlfn.XLOOKUP(Z$1, 'Language &amp; Currency Data'!$A$2:$A$100, 'Language &amp; Currency Data'!$B$2:$B$100),
      Languages!$A$1:$AE$1,
      0),
    FALSE)</f>
        <v>آپ اس سروے میں شرکت کے خواہشمند نہیں ہیں۔</v>
      </c>
      <c r="AA23" s="32" t="str">
        <f>VLOOKUP(
    Languages!A10,
    Languages!$A$2:$AE$310,
    MATCH(
      _xlfn.XLOOKUP(AA$1, 'Language &amp; Currency Data'!$A$2:$A$100, 'Language &amp; Currency Data'!$B$2:$B$100),
      Languages!$A$1:$AE$1,
      0),
    FALSE)</f>
        <v>Ayaw mong lumahok sa survey na ito.</v>
      </c>
      <c r="AB23" s="32" t="str">
        <f>VLOOKUP(
    Languages!A10,
    Languages!$A$2:$AE$310,
    MATCH(
      _xlfn.XLOOKUP(AB$1, 'Language &amp; Currency Data'!$A$2:$A$100, 'Language &amp; Currency Data'!$B$2:$B$100),
      Languages!$A$1:$AE$1,
      0),
    FALSE)</f>
        <v>Nie ma Pan(i) ochoty brać udziału w ankiecie.</v>
      </c>
      <c r="AC23" t="str">
        <f>VLOOKUP(
    Languages!A10,
    Languages!$A$2:$AE$310,
    MATCH(
      _xlfn.XLOOKUP(AC$1, 'Language &amp; Currency Data'!$A$2:$A$100, 'Language &amp; Currency Data'!$B$2:$B$100),
      Languages!$A$1:$AE$1,
      0),
    FALSE)</f>
        <v>Não consentiu em participar neste inquérito</v>
      </c>
      <c r="AD23" s="32" t="str">
        <f>VLOOKUP(
    Languages!A10,
    Languages!$A$2:$AE$310,
    MATCH(
      _xlfn.XLOOKUP(AD$1, 'Language &amp; Currency Data'!$A$2:$A$100, 'Language &amp; Currency Data'!$B$2:$B$100),
      Languages!$A$1:$AE$1,
      0),
    FALSE)</f>
        <v>Nu doriți să participați la acest sondaj.</v>
      </c>
      <c r="AE23" s="6" t="str">
        <f>VLOOKUP(
    Languages!A10,
    Languages!$A$2:$AE$310,
    MATCH(
      _xlfn.XLOOKUP(AE$1, 'Language &amp; Currency Data'!$A$2:$A$100, 'Language &amp; Currency Data'!$B$2:$B$100),
      Languages!$A$1:$AE$1,
      0),
    FALSE)</f>
        <v>Na tomto prieskume sa nechcete zúčastniť.</v>
      </c>
      <c r="AF23" s="6" t="str">
        <f>VLOOKUP(
    Languages!A10,
    Languages!$A$2:$AE$310,
    MATCH(
      _xlfn.XLOOKUP(AF$1, 'Language &amp; Currency Data'!$A$2:$A$100, 'Language &amp; Currency Data'!$B$2:$B$100),
      Languages!$A$1:$AE$1,
      0),
    FALSE)</f>
        <v>U wil nie aan hierdie opname deelneem nie.</v>
      </c>
      <c r="AG23" s="6" t="str">
        <f>VLOOKUP(
    Languages!A10,
    Languages!$A$2:$AE$310,
    MATCH(
      _xlfn.XLOOKUP(AG$1, 'Language &amp; Currency Data'!$A$2:$A$100, 'Language &amp; Currency Data'!$B$2:$B$100),
      Languages!$A$1:$AE$1,
      0),
    FALSE)</f>
        <v>이 설문조사에 참여하고 싶지 않다고 하셨습니다.</v>
      </c>
      <c r="AH23" s="32" t="str">
        <f>VLOOKUP(
    Languages!A10,
    Languages!$A$2:$AE$310,
    MATCH(
      _xlfn.XLOOKUP(AH$1, 'Language &amp; Currency Data'!$A$2:$A$100, 'Language &amp; Currency Data'!$B$2:$B$100),
      Languages!$A$1:$AE$1,
      0),
    FALSE)</f>
        <v>No consintió participar en la encuesta</v>
      </c>
      <c r="AI23" s="32" t="str">
        <f>VLOOKUP(
    Languages!A10,
    Languages!$A$2:$AE$310,
    MATCH(
      _xlfn.XLOOKUP(AI$1, 'Language &amp; Currency Data'!$A$2:$A$100, 'Language &amp; Currency Data'!$B$2:$B$100),
      Languages!$A$1:$AE$1,
      0),
    FALSE)</f>
        <v>Du vill inte delta i denna undersökning.</v>
      </c>
      <c r="AJ23" s="6" t="str">
        <f>VLOOKUP(
    Languages!A10,
    Languages!$A$2:$AE$310,
    MATCH(
      _xlfn.XLOOKUP(AJ$1, 'Language &amp; Currency Data'!$A$2:$A$100, 'Language &amp; Currency Data'!$B$2:$B$100),
      Languages!$A$1:$AE$1,
      0),
    FALSE)</f>
        <v>您無意願參加本調查。</v>
      </c>
      <c r="AK23" s="32" t="str">
        <f>VLOOKUP(
    Languages!A10,
    Languages!$A$2:$AE$310,
    MATCH(
      _xlfn.XLOOKUP(AK$1, 'Language &amp; Currency Data'!$A$2:$A$100, 'Language &amp; Currency Data'!$B$2:$B$100),
      Languages!$A$1:$AE$1,
      0),
    FALSE)</f>
        <v>คุณไม่ต้องการร่วมตอบแบบสำรวจนี้</v>
      </c>
      <c r="AL23" s="37" t="str">
        <f>VLOOKUP(
    Languages!A10,
    Languages!$A$2:$AE$310,
    MATCH(
      _xlfn.XLOOKUP(AL$1, 'Language &amp; Currency Data'!$A$2:$A$100, 'Language &amp; Currency Data'!$B$2:$B$100),
      Languages!$A$1:$AE$1,
      0),
    FALSE)</f>
        <v>Bu ankete katılmak istemiyorsunuz.</v>
      </c>
      <c r="AM23" s="6" t="str">
        <f>VLOOKUP(
    Languages!A10,
    Languages!$A$2:$AE$310,
    MATCH(
      _xlfn.XLOOKUP(AM$1, 'Language &amp; Currency Data'!$A$2:$A$100, 'Language &amp; Currency Data'!$B$2:$B$100),
      Languages!$A$1:$AE$1,
      0),
    FALSE)</f>
        <v>You did not consent to taking the survey.</v>
      </c>
      <c r="AN23" s="6" t="str">
        <f>VLOOKUP(
    Languages!A10,
    Languages!$A$2:$AE$310,
    MATCH(
      _xlfn.XLOOKUP(AN$1, 'Language &amp; Currency Data'!$A$2:$A$100, 'Language &amp; Currency Data'!$B$2:$B$100),
      Languages!$A$1:$AE$1,
      0),
    FALSE)</f>
        <v>You did not consent to taking the survey.</v>
      </c>
      <c r="AO23" s="32" t="str">
        <f>VLOOKUP(
    Languages!A10,
    Languages!$A$2:$AE$310,
    MATCH(
      _xlfn.XLOOKUP(AO$1, 'Language &amp; Currency Data'!$A$2:$A$100, 'Language &amp; Currency Data'!$B$2:$B$100),
      Languages!$A$1:$AE$1,
      0),
    FALSE)</f>
        <v>Quý vị không chấp thuận tham gia khảo sát này.</v>
      </c>
      <c r="AP23" s="7" t="str">
        <f>VLOOKUP(
    Languages!A10,
    Languages!$A$2:$AE$310,
    MATCH(
      _xlfn.XLOOKUP("United Kingdom", 'Language &amp; Currency Data'!$A$2:$A$100, 'Language &amp; Currency Data'!$B$2:$B$100),
      Languages!$A$1:$AE$1,
      0),
    FALSE)</f>
        <v>You did not consent to taking the survey.</v>
      </c>
      <c r="AQ23" s="7" t="str">
        <f>VLOOKUP(
    Languages!A10,
    Languages!$A$2:$AE$310,
    MATCH(
      _xlfn.XLOOKUP("United Kingdom", 'Language &amp; Currency Data'!$A$2:$A$100, 'Language &amp; Currency Data'!$B$2:$B$100),
      Languages!$A$1:$AE$1,
      0),
    FALSE)</f>
        <v>You did not consent to taking the survey.</v>
      </c>
      <c r="AR23" s="7" t="str">
        <f>VLOOKUP(
    Languages!A10,
    Languages!$A$2:$AE$310,
    MATCH(
      _xlfn.XLOOKUP("United Kingdom", 'Language &amp; Currency Data'!$A$2:$A$100, 'Language &amp; Currency Data'!$B$2:$B$100),
      Languages!$A$1:$AE$1,
      0),
    FALSE)</f>
        <v>You did not consent to taking the survey.</v>
      </c>
      <c r="AS23" s="7" t="str">
        <f>VLOOKUP(
    Languages!A10,
    Languages!$A$2:$AE$310,
    MATCH(
      _xlfn.XLOOKUP("United Kingdom", 'Language &amp; Currency Data'!$A$2:$A$100, 'Language &amp; Currency Data'!$B$2:$B$100),
      Languages!$A$1:$AE$1,
      0),
    FALSE)</f>
        <v>You did not consent to taking the survey.</v>
      </c>
      <c r="AT23" s="7" t="str">
        <f>VLOOKUP(
    Languages!A10,
    Languages!$A$2:$AE$310,
    MATCH(
      _xlfn.XLOOKUP("United Kingdom", 'Language &amp; Currency Data'!$A$2:$A$100, 'Language &amp; Currency Data'!$B$2:$B$100),
      Languages!$A$1:$AE$1,
      0),
    FALSE)</f>
        <v>You did not consent to taking the survey.</v>
      </c>
      <c r="AU23" s="7" t="str">
        <f>VLOOKUP(
    Languages!A10,
    Languages!$A$2:$AE$310,
    MATCH(
      _xlfn.XLOOKUP("United Kingdom", 'Language &amp; Currency Data'!$A$2:$A$100, 'Language &amp; Currency Data'!$B$2:$B$100),
      Languages!$A$1:$AE$1,
      0),
    FALSE)</f>
        <v>You did not consent to taking the survey.</v>
      </c>
      <c r="AV23" s="7" t="str">
        <f>VLOOKUP(
    Languages!A10,
    Languages!$A$2:$AE$310,
    MATCH(
      _xlfn.XLOOKUP("United Kingdom", 'Language &amp; Currency Data'!$A$2:$A$100, 'Language &amp; Currency Data'!$B$2:$B$100),
      Languages!$A$1:$AE$1,
      0),
    FALSE)</f>
        <v>You did not consent to taking the survey.</v>
      </c>
      <c r="AW23" s="7" t="str">
        <f>VLOOKUP(
    Languages!A10,
    Languages!$A$2:$AE$310,
    MATCH(
      _xlfn.XLOOKUP("United Kingdom", 'Language &amp; Currency Data'!$A$2:$A$100, 'Language &amp; Currency Data'!$B$2:$B$100),
      Languages!$A$1:$AE$1,
      0),
    FALSE)</f>
        <v>You did not consent to taking the survey.</v>
      </c>
    </row>
    <row r="24" spans="1:49" s="7" customFormat="1" x14ac:dyDescent="0.45">
      <c r="A24" s="7" t="str">
        <f>Languages!B11</f>
        <v>Please close this survey.</v>
      </c>
      <c r="B24" s="6" t="str">
        <f>VLOOKUP(
    Languages!A11,
    Languages!$A$2:$AE$310,
    MATCH(
      _xlfn.XLOOKUP(B$1, 'Language &amp; Currency Data'!$A$2:$A$100, 'Language &amp; Currency Data'!$B$2:$B$100),
      Languages!$A$1:$AE$1,
      0),
    FALSE)</f>
        <v>Por favor cierre esta encuesta.</v>
      </c>
      <c r="C24" s="6" t="str">
        <f>VLOOKUP(
    Languages!A11,
    Languages!$A$2:$AE$310,
    MATCH(
      _xlfn.XLOOKUP(C$1, 'Language &amp; Currency Data'!$A$2:$A$100, 'Language &amp; Currency Data'!$B$2:$B$100),
      Languages!$A$1:$AE$1,
      0),
    FALSE)</f>
        <v>Please close this survey.</v>
      </c>
      <c r="D24" s="6" t="str">
        <f>VLOOKUP(
    Languages!A11,
    Languages!$A$2:$AE$310,
    MATCH(
      _xlfn.XLOOKUP(D$1, 'Language &amp; Currency Data'!$A$2:$A$100, 'Language &amp; Currency Data'!$B$2:$B$100),
      Languages!$A$1:$AE$1,
      0),
    FALSE)</f>
        <v>Bitte schließen Sie die Umfrage.</v>
      </c>
      <c r="E24" s="14" t="str">
        <f>VLOOKUP(
    Languages!A11,
    Languages!$A$2:$AE$310,
    MATCH(
      _xlfn.XLOOKUP(E$1, 'Language &amp; Currency Data'!$A$2:$A$100, 'Language &amp; Currency Data'!$B$2:$B$100),
      Languages!$A$1:$AE$1,
      0),
    FALSE)</f>
        <v>Por favor, feche esta pesquisa.</v>
      </c>
      <c r="F24" s="4" t="str">
        <f>VLOOKUP(
    Languages!A11,
    Languages!$A$2:$AE$310,
    MATCH(
      _xlfn.XLOOKUP(F$1, 'Language &amp; Currency Data'!$A$2:$A$100, 'Language &amp; Currency Data'!$B$2:$B$100),
      Languages!$A$1:$AE$1,
      0),
    FALSE)</f>
        <v>Please close this survey.</v>
      </c>
      <c r="G24" s="14" t="str">
        <f>VLOOKUP(
    Languages!A11,
    Languages!$A$2:$AE$310,
    MATCH(
      _xlfn.XLOOKUP(G$1, 'Language &amp; Currency Data'!$A$2:$A$100, 'Language &amp; Currency Data'!$B$2:$B$100),
      Languages!$A$1:$AE$1,
      0),
    FALSE)</f>
        <v>请关闭此调查。</v>
      </c>
      <c r="H24" s="6" t="str">
        <f>VLOOKUP(
    Languages!A11,
    Languages!$A$2:$AE$310,
    MATCH(
      _xlfn.XLOOKUP(H$1, 'Language &amp; Currency Data'!$A$2:$A$100, 'Language &amp; Currency Data'!$B$2:$B$100),
      Languages!$A$1:$AE$1,
      0),
    FALSE)</f>
        <v>Por favor cierre esta encuesta.</v>
      </c>
      <c r="I24" s="6" t="str">
        <f>VLOOKUP(
    Languages!A11,
    Languages!$A$2:$AE$310,
    MATCH(
      _xlfn.XLOOKUP(I$1, 'Language &amp; Currency Data'!$A$2:$A$100, 'Language &amp; Currency Data'!$B$2:$B$100),
      Languages!$A$1:$AE$1,
      0),
    FALSE)</f>
        <v>Por favor cierre esta encuesta.</v>
      </c>
      <c r="J24" s="6" t="str">
        <f>VLOOKUP(
    Languages!A11,
    Languages!$A$2:$AE$310,
    MATCH(
      _xlfn.XLOOKUP(J$1, 'Language &amp; Currency Data'!$A$2:$A$100, 'Language &amp; Currency Data'!$B$2:$B$100),
      Languages!$A$1:$AE$1,
      0),
    FALSE)</f>
        <v>Ukončete prosím tento průzkum.</v>
      </c>
      <c r="K24" s="6" t="str">
        <f>VLOOKUP(
    Languages!A11,
    Languages!$A$2:$AE$310,
    MATCH(
      _xlfn.XLOOKUP(K$1, 'Language &amp; Currency Data'!$A$2:$A$100, 'Language &amp; Currency Data'!$B$2:$B$100),
      Languages!$A$1:$AE$1,
      0),
    FALSE)</f>
        <v>Sulje kysely.</v>
      </c>
      <c r="L24" s="32" t="str">
        <f>VLOOKUP(
    Languages!A11,
    Languages!$A$2:$AE$310,
    MATCH(
      _xlfn.XLOOKUP(L$1, 'Language &amp; Currency Data'!$A$2:$A$100, 'Language &amp; Currency Data'!$B$2:$B$100),
      Languages!$A$1:$AE$1,
      0),
    FALSE)</f>
        <v>Veuillez fermer cette enquête.</v>
      </c>
      <c r="M24" s="32" t="str">
        <f>VLOOKUP(
    Languages!A11,
    Languages!$A$2:$AE$310,
    MATCH(
      _xlfn.XLOOKUP(M$1, 'Language &amp; Currency Data'!$A$2:$A$100, 'Language &amp; Currency Data'!$B$2:$B$100),
      Languages!$A$1:$AE$1,
      0),
    FALSE)</f>
        <v>Bitte schließen Sie die Umfrage.</v>
      </c>
      <c r="N24" s="6" t="str">
        <f>VLOOKUP(
    Languages!A11,
    Languages!$A$2:$AE$310,
    MATCH(
      _xlfn.XLOOKUP(N$1, 'Language &amp; Currency Data'!$A$2:$A$100, 'Language &amp; Currency Data'!$B$2:$B$100),
      Languages!$A$1:$AE$1,
      0),
    FALSE)</f>
        <v>Κλείστε αυτήν την έρευνα</v>
      </c>
      <c r="O24" s="32" t="str">
        <f>VLOOKUP(
    Languages!A11,
    Languages!$A$2:$AE$310,
    MATCH(
      _xlfn.XLOOKUP(O$1, 'Language &amp; Currency Data'!$A$2:$A$100, 'Language &amp; Currency Data'!$B$2:$B$100),
      Languages!$A$1:$AE$1,
      0),
    FALSE)</f>
        <v>Kérjük, zárja le ezt a felmérést.</v>
      </c>
      <c r="P24" s="6" t="str">
        <f>VLOOKUP(
    Languages!A11,
    Languages!$A$2:$AE$310,
    MATCH(
      _xlfn.XLOOKUP(P$1, 'Language &amp; Currency Data'!$A$2:$A$100, 'Language &amp; Currency Data'!$B$2:$B$100),
      Languages!$A$1:$AE$1,
      0),
    FALSE)</f>
        <v>कृपया यह सर्वेक्षण बंद करें।</v>
      </c>
      <c r="Q24" s="6" t="str">
        <f>VLOOKUP(
    Languages!A11,
    Languages!$A$2:$AE$310,
    MATCH(
      _xlfn.XLOOKUP(Q$1, 'Language &amp; Currency Data'!$A$2:$A$100, 'Language &amp; Currency Data'!$B$2:$B$100),
      Languages!$A$1:$AE$1,
      0),
    FALSE)</f>
        <v>Harap tutup survei ini.</v>
      </c>
      <c r="R24" s="6" t="str">
        <f>VLOOKUP(
    Languages!A11,
    Languages!$A$2:$AE$310,
    MATCH(
      _xlfn.XLOOKUP(R$1, 'Language &amp; Currency Data'!$A$2:$A$100, 'Language &amp; Currency Data'!$B$2:$B$100),
      Languages!$A$1:$AE$1,
      0),
    FALSE)</f>
        <v>Please close this survey.</v>
      </c>
      <c r="S24" s="14" t="str">
        <f>VLOOKUP(
    Languages!A11,
    Languages!$A$2:$AE$310,
    MATCH(
      _xlfn.XLOOKUP(S$1, 'Language &amp; Currency Data'!$A$2:$A$100, 'Language &amp; Currency Data'!$B$2:$B$100),
      Languages!$A$1:$AE$1,
      0),
    FALSE)</f>
        <v>Chiuda questo sondaggio.</v>
      </c>
      <c r="T24" s="14" t="str">
        <f>VLOOKUP(
    Languages!A11,
    Languages!$A$2:$AE$310,
    MATCH(
      _xlfn.XLOOKUP(T$1, 'Language &amp; Currency Data'!$A$2:$A$100, 'Language &amp; Currency Data'!$B$2:$B$100),
      Languages!$A$1:$AE$1,
      0),
    FALSE)</f>
        <v>このアンケートを終了してください。</v>
      </c>
      <c r="U24" s="32" t="str">
        <f>VLOOKUP(
    Languages!A11,
    Languages!$A$2:$AE$310,
    MATCH(
      _xlfn.XLOOKUP(U$1, 'Language &amp; Currency Data'!$A$2:$A$100, 'Language &amp; Currency Data'!$B$2:$B$100),
      Languages!$A$1:$AE$1,
      0),
    FALSE)</f>
        <v>Sila tutup tinjauan ini.</v>
      </c>
      <c r="V24" s="32" t="str">
        <f>VLOOKUP(
    Languages!A11,
    Languages!$A$2:$AE$310,
    MATCH(
      _xlfn.XLOOKUP(V$1, 'Language &amp; Currency Data'!$A$2:$A$100, 'Language &amp; Currency Data'!$B$2:$B$100),
      Languages!$A$1:$AE$1,
      0),
    FALSE)</f>
        <v>Por favor cierre esta encuesta.</v>
      </c>
      <c r="W24" s="14" t="str">
        <f>VLOOKUP(
    Languages!A11,
    Languages!$A$2:$AE$310,
    MATCH(
      _xlfn.XLOOKUP(W$1, 'Language &amp; Currency Data'!$A$2:$A$100, 'Language &amp; Currency Data'!$B$2:$B$100),
      Languages!$A$1:$AE$1,
      0),
    FALSE)</f>
        <v>Sluit deze enquête.</v>
      </c>
      <c r="X24" s="32" t="str">
        <f>VLOOKUP(
    Languages!A11,
    Languages!$A$2:$AE$310,
    MATCH(
      _xlfn.XLOOKUP(X$1, 'Language &amp; Currency Data'!$A$2:$A$100, 'Language &amp; Currency Data'!$B$2:$B$100),
      Languages!$A$1:$AE$1,
      0),
    FALSE)</f>
        <v>Please close this survey.</v>
      </c>
      <c r="Y24" s="32" t="str">
        <f>VLOOKUP(
    Languages!A11,
    Languages!$A$2:$AE$310,
    MATCH(
      _xlfn.XLOOKUP(Y$1, 'Language &amp; Currency Data'!$A$2:$A$100, 'Language &amp; Currency Data'!$B$2:$B$100),
      Languages!$A$1:$AE$1,
      0),
    FALSE)</f>
        <v>Vennligst lukk undersøkelsen.</v>
      </c>
      <c r="Z24" s="32" t="str">
        <f>VLOOKUP(
    Languages!A11,
    Languages!$A$2:$AE$310,
    MATCH(
      _xlfn.XLOOKUP(Z$1, 'Language &amp; Currency Data'!$A$2:$A$100, 'Language &amp; Currency Data'!$B$2:$B$100),
      Languages!$A$1:$AE$1,
      0),
    FALSE)</f>
        <v>براہ کرم اس سروےکو بند کر دیں۔</v>
      </c>
      <c r="AA24" s="32" t="str">
        <f>VLOOKUP(
    Languages!A11,
    Languages!$A$2:$AE$310,
    MATCH(
      _xlfn.XLOOKUP(AA$1, 'Language &amp; Currency Data'!$A$2:$A$100, 'Language &amp; Currency Data'!$B$2:$B$100),
      Languages!$A$1:$AE$1,
      0),
    FALSE)</f>
        <v>Pakisara ang survey na ito.</v>
      </c>
      <c r="AB24" s="32" t="str">
        <f>VLOOKUP(
    Languages!A11,
    Languages!$A$2:$AE$310,
    MATCH(
      _xlfn.XLOOKUP(AB$1, 'Language &amp; Currency Data'!$A$2:$A$100, 'Language &amp; Currency Data'!$B$2:$B$100),
      Languages!$A$1:$AE$1,
      0),
    FALSE)</f>
        <v>Prosimy o zamknięcie ankiety.</v>
      </c>
      <c r="AC24" t="str">
        <f>VLOOKUP(
    Languages!A11,
    Languages!$A$2:$AE$310,
    MATCH(
      _xlfn.XLOOKUP(AC$1, 'Language &amp; Currency Data'!$A$2:$A$100, 'Language &amp; Currency Data'!$B$2:$B$100),
      Languages!$A$1:$AE$1,
      0),
    FALSE)</f>
        <v>Por favor, feche este inquérito.</v>
      </c>
      <c r="AD24" s="32" t="str">
        <f>VLOOKUP(
    Languages!A11,
    Languages!$A$2:$AE$310,
    MATCH(
      _xlfn.XLOOKUP(AD$1, 'Language &amp; Currency Data'!$A$2:$A$100, 'Language &amp; Currency Data'!$B$2:$B$100),
      Languages!$A$1:$AE$1,
      0),
    FALSE)</f>
        <v>Vă rugăm să închideți sondajul.</v>
      </c>
      <c r="AE24" s="6" t="str">
        <f>VLOOKUP(
    Languages!A11,
    Languages!$A$2:$AE$310,
    MATCH(
      _xlfn.XLOOKUP(AE$1, 'Language &amp; Currency Data'!$A$2:$A$100, 'Language &amp; Currency Data'!$B$2:$B$100),
      Languages!$A$1:$AE$1,
      0),
    FALSE)</f>
        <v>Zatvorte tento prieskum, prosím.</v>
      </c>
      <c r="AF24" s="6" t="str">
        <f>VLOOKUP(
    Languages!A11,
    Languages!$A$2:$AE$310,
    MATCH(
      _xlfn.XLOOKUP(AF$1, 'Language &amp; Currency Data'!$A$2:$A$100, 'Language &amp; Currency Data'!$B$2:$B$100),
      Languages!$A$1:$AE$1,
      0),
    FALSE)</f>
        <v>Maak asseblief die opname toe.</v>
      </c>
      <c r="AG24" s="6" t="str">
        <f>VLOOKUP(
    Languages!A11,
    Languages!$A$2:$AE$310,
    MATCH(
      _xlfn.XLOOKUP(AG$1, 'Language &amp; Currency Data'!$A$2:$A$100, 'Language &amp; Currency Data'!$B$2:$B$100),
      Languages!$A$1:$AE$1,
      0),
    FALSE)</f>
        <v>이 설문조사를 종료해 주십시오.</v>
      </c>
      <c r="AH24" s="32" t="str">
        <f>VLOOKUP(
    Languages!A11,
    Languages!$A$2:$AE$310,
    MATCH(
      _xlfn.XLOOKUP(AH$1, 'Language &amp; Currency Data'!$A$2:$A$100, 'Language &amp; Currency Data'!$B$2:$B$100),
      Languages!$A$1:$AE$1,
      0),
    FALSE)</f>
        <v>Por favor cierre esta encuesta.</v>
      </c>
      <c r="AI24" s="32" t="str">
        <f>VLOOKUP(
    Languages!A11,
    Languages!$A$2:$AE$310,
    MATCH(
      _xlfn.XLOOKUP(AI$1, 'Language &amp; Currency Data'!$A$2:$A$100, 'Language &amp; Currency Data'!$B$2:$B$100),
      Languages!$A$1:$AE$1,
      0),
    FALSE)</f>
        <v>Vänligen stäng denna undersökning.</v>
      </c>
      <c r="AJ24" s="6" t="str">
        <f>VLOOKUP(
    Languages!A11,
    Languages!$A$2:$AE$310,
    MATCH(
      _xlfn.XLOOKUP(AJ$1, 'Language &amp; Currency Data'!$A$2:$A$100, 'Language &amp; Currency Data'!$B$2:$B$100),
      Languages!$A$1:$AE$1,
      0),
    FALSE)</f>
        <v>請關閉本調查。</v>
      </c>
      <c r="AK24" s="32" t="str">
        <f>VLOOKUP(
    Languages!A11,
    Languages!$A$2:$AE$310,
    MATCH(
      _xlfn.XLOOKUP(AK$1, 'Language &amp; Currency Data'!$A$2:$A$100, 'Language &amp; Currency Data'!$B$2:$B$100),
      Languages!$A$1:$AE$1,
      0),
    FALSE)</f>
        <v>โปรดปิดแบบสำรวจนี้</v>
      </c>
      <c r="AL24" s="37" t="str">
        <f>VLOOKUP(
    Languages!A11,
    Languages!$A$2:$AE$310,
    MATCH(
      _xlfn.XLOOKUP(AL$1, 'Language &amp; Currency Data'!$A$2:$A$100, 'Language &amp; Currency Data'!$B$2:$B$100),
      Languages!$A$1:$AE$1,
      0),
    FALSE)</f>
        <v>Lütfen bu anketi kapatın.</v>
      </c>
      <c r="AM24" s="6" t="str">
        <f>VLOOKUP(
    Languages!A11,
    Languages!$A$2:$AE$310,
    MATCH(
      _xlfn.XLOOKUP(AM$1, 'Language &amp; Currency Data'!$A$2:$A$100, 'Language &amp; Currency Data'!$B$2:$B$100),
      Languages!$A$1:$AE$1,
      0),
    FALSE)</f>
        <v>Please close this survey.</v>
      </c>
      <c r="AN24" s="6" t="str">
        <f>VLOOKUP(
    Languages!A11,
    Languages!$A$2:$AE$310,
    MATCH(
      _xlfn.XLOOKUP(AN$1, 'Language &amp; Currency Data'!$A$2:$A$100, 'Language &amp; Currency Data'!$B$2:$B$100),
      Languages!$A$1:$AE$1,
      0),
    FALSE)</f>
        <v>Please close this survey.</v>
      </c>
      <c r="AO24" s="32" t="str">
        <f>VLOOKUP(
    Languages!A11,
    Languages!$A$2:$AE$310,
    MATCH(
      _xlfn.XLOOKUP(AO$1, 'Language &amp; Currency Data'!$A$2:$A$100, 'Language &amp; Currency Data'!$B$2:$B$100),
      Languages!$A$1:$AE$1,
      0),
    FALSE)</f>
        <v>Vui lòng đóng khảo sát này</v>
      </c>
      <c r="AP24" s="7" t="str">
        <f>VLOOKUP(
    Languages!A11,
    Languages!$A$2:$AE$310,
    MATCH(
      _xlfn.XLOOKUP("United Kingdom", 'Language &amp; Currency Data'!$A$2:$A$100, 'Language &amp; Currency Data'!$B$2:$B$100),
      Languages!$A$1:$AE$1,
      0),
    FALSE)</f>
        <v>Please close this survey.</v>
      </c>
      <c r="AQ24" s="7" t="str">
        <f>VLOOKUP(
    Languages!A11,
    Languages!$A$2:$AE$310,
    MATCH(
      _xlfn.XLOOKUP("United Kingdom", 'Language &amp; Currency Data'!$A$2:$A$100, 'Language &amp; Currency Data'!$B$2:$B$100),
      Languages!$A$1:$AE$1,
      0),
    FALSE)</f>
        <v>Please close this survey.</v>
      </c>
      <c r="AR24" s="7" t="str">
        <f>VLOOKUP(
    Languages!A11,
    Languages!$A$2:$AE$310,
    MATCH(
      _xlfn.XLOOKUP("United Kingdom", 'Language &amp; Currency Data'!$A$2:$A$100, 'Language &amp; Currency Data'!$B$2:$B$100),
      Languages!$A$1:$AE$1,
      0),
    FALSE)</f>
        <v>Please close this survey.</v>
      </c>
      <c r="AS24" s="7" t="str">
        <f>VLOOKUP(
    Languages!A11,
    Languages!$A$2:$AE$310,
    MATCH(
      _xlfn.XLOOKUP("United Kingdom", 'Language &amp; Currency Data'!$A$2:$A$100, 'Language &amp; Currency Data'!$B$2:$B$100),
      Languages!$A$1:$AE$1,
      0),
    FALSE)</f>
        <v>Please close this survey.</v>
      </c>
      <c r="AT24" s="7" t="str">
        <f>VLOOKUP(
    Languages!A11,
    Languages!$A$2:$AE$310,
    MATCH(
      _xlfn.XLOOKUP("United Kingdom", 'Language &amp; Currency Data'!$A$2:$A$100, 'Language &amp; Currency Data'!$B$2:$B$100),
      Languages!$A$1:$AE$1,
      0),
    FALSE)</f>
        <v>Please close this survey.</v>
      </c>
      <c r="AU24" s="7" t="str">
        <f>VLOOKUP(
    Languages!A11,
    Languages!$A$2:$AE$310,
    MATCH(
      _xlfn.XLOOKUP("United Kingdom", 'Language &amp; Currency Data'!$A$2:$A$100, 'Language &amp; Currency Data'!$B$2:$B$100),
      Languages!$A$1:$AE$1,
      0),
    FALSE)</f>
        <v>Please close this survey.</v>
      </c>
      <c r="AV24" s="7" t="str">
        <f>VLOOKUP(
    Languages!A11,
    Languages!$A$2:$AE$310,
    MATCH(
      _xlfn.XLOOKUP("United Kingdom", 'Language &amp; Currency Data'!$A$2:$A$100, 'Language &amp; Currency Data'!$B$2:$B$100),
      Languages!$A$1:$AE$1,
      0),
    FALSE)</f>
        <v>Please close this survey.</v>
      </c>
      <c r="AW24" s="7" t="str">
        <f>VLOOKUP(
    Languages!A11,
    Languages!$A$2:$AE$310,
    MATCH(
      _xlfn.XLOOKUP("United Kingdom", 'Language &amp; Currency Data'!$A$2:$A$100, 'Language &amp; Currency Data'!$B$2:$B$100),
      Languages!$A$1:$AE$1,
      0),
    FALSE)</f>
        <v>Please close this survey.</v>
      </c>
    </row>
    <row r="25" spans="1:49" s="7" customFormat="1" ht="42.75" x14ac:dyDescent="0.45">
      <c r="A25" s="7" t="str">
        <f>Languages!B12</f>
        <v>To make sure that you read the provided information carefully, we want you to first answer a simple question.</v>
      </c>
      <c r="B25" s="6" t="str">
        <f>VLOOKUP(
    Languages!A12,
    Languages!$A$2:$AE$310,
    MATCH(
      _xlfn.XLOOKUP(B$1, 'Language &amp; Currency Data'!$A$2:$A$100, 'Language &amp; Currency Data'!$B$2:$B$100),
      Languages!$A$1:$AE$1,
      0),
    FALSE)</f>
        <v>Para garantizar que ha leído atentamente la información, queremos que primero responda una pregunta sencilla.</v>
      </c>
      <c r="C25" s="6" t="str">
        <f>VLOOKUP(
    Languages!A12,
    Languages!$A$2:$AE$310,
    MATCH(
      _xlfn.XLOOKUP(C$1, 'Language &amp; Currency Data'!$A$2:$A$100, 'Language &amp; Currency Data'!$B$2:$B$100),
      Languages!$A$1:$AE$1,
      0),
    FALSE)</f>
        <v>To make sure that you read the provided information carefully, we want you to first answer a simple question.</v>
      </c>
      <c r="D25" s="6" t="str">
        <f>VLOOKUP(
    Languages!A12,
    Languages!$A$2:$AE$310,
    MATCH(
      _xlfn.XLOOKUP(D$1, 'Language &amp; Currency Data'!$A$2:$A$100, 'Language &amp; Currency Data'!$B$2:$B$100),
      Languages!$A$1:$AE$1,
      0),
    FALSE)</f>
        <v>Um sicherzustellen, dass Sie sich die Angaben sorgfältig durchlesen, möchten wir Sie zunächst um die Beantwortung einer einfachen Frage bitten.</v>
      </c>
      <c r="E25" s="14" t="str">
        <f>VLOOKUP(
    Languages!A12,
    Languages!$A$2:$AE$310,
    MATCH(
      _xlfn.XLOOKUP(E$1, 'Language &amp; Currency Data'!$A$2:$A$100, 'Language &amp; Currency Data'!$B$2:$B$100),
      Languages!$A$1:$AE$1,
      0),
    FALSE)</f>
        <v>Para nos certificarmos de que você está lendo cuidadosamente as informações fornecidas, gostaríamos que respondesse primeiro a uma pergunta simples.</v>
      </c>
      <c r="F25" s="4" t="str">
        <f>VLOOKUP(
    Languages!A12,
    Languages!$A$2:$AE$310,
    MATCH(
      _xlfn.XLOOKUP(F$1, 'Language &amp; Currency Data'!$A$2:$A$100, 'Language &amp; Currency Data'!$B$2:$B$100),
      Languages!$A$1:$AE$1,
      0),
    FALSE)</f>
        <v>To make sure that you read the provided information carefully, we want you to first answer a simple question.</v>
      </c>
      <c r="G25" s="14" t="str">
        <f>VLOOKUP(
    Languages!A12,
    Languages!$A$2:$AE$310,
    MATCH(
      _xlfn.XLOOKUP(G$1, 'Language &amp; Currency Data'!$A$2:$A$100, 'Language &amp; Currency Data'!$B$2:$B$100),
      Languages!$A$1:$AE$1,
      0),
    FALSE)</f>
        <v>为确保您已仔细阅读所提供的信息，我们想请您先回答一个简单的问题。</v>
      </c>
      <c r="H25" s="6" t="str">
        <f>VLOOKUP(
    Languages!A12,
    Languages!$A$2:$AE$310,
    MATCH(
      _xlfn.XLOOKUP(H$1, 'Language &amp; Currency Data'!$A$2:$A$100, 'Language &amp; Currency Data'!$B$2:$B$100),
      Languages!$A$1:$AE$1,
      0),
    FALSE)</f>
        <v>Para garantizar que ha leído atentamente la información, queremos que primero responda una pregunta sencilla.</v>
      </c>
      <c r="I25" s="6" t="str">
        <f>VLOOKUP(
    Languages!A12,
    Languages!$A$2:$AE$310,
    MATCH(
      _xlfn.XLOOKUP(I$1, 'Language &amp; Currency Data'!$A$2:$A$100, 'Language &amp; Currency Data'!$B$2:$B$100),
      Languages!$A$1:$AE$1,
      0),
    FALSE)</f>
        <v>Para garantizar que ha leído atentamente la información, queremos que primero responda una pregunta sencilla.</v>
      </c>
      <c r="J25" s="6" t="str">
        <f>VLOOKUP(
    Languages!A12,
    Languages!$A$2:$AE$310,
    MATCH(
      _xlfn.XLOOKUP(J$1, 'Language &amp; Currency Data'!$A$2:$A$100, 'Language &amp; Currency Data'!$B$2:$B$100),
      Languages!$A$1:$AE$1,
      0),
    FALSE)</f>
        <v>Abychom se ujistili, že jste si poskytnuté informace přečetli pozorně, chceme, abyste nejprve odpověděli na jednoduchou otázku.</v>
      </c>
      <c r="K25" s="6" t="str">
        <f>VLOOKUP(
    Languages!A12,
    Languages!$A$2:$AE$310,
    MATCH(
      _xlfn.XLOOKUP(K$1, 'Language &amp; Currency Data'!$A$2:$A$100, 'Language &amp; Currency Data'!$B$2:$B$100),
      Languages!$A$1:$AE$1,
      0),
    FALSE)</f>
        <v>Varmistaaksemme, että luet annetut tiedot huolellisesti, pyydämme sinua ensin vastaamaan yksinkertaiseen kysymykseen.</v>
      </c>
      <c r="L25" s="32" t="str">
        <f>VLOOKUP(
    Languages!A12,
    Languages!$A$2:$AE$310,
    MATCH(
      _xlfn.XLOOKUP(L$1, 'Language &amp; Currency Data'!$A$2:$A$100, 'Language &amp; Currency Data'!$B$2:$B$100),
      Languages!$A$1:$AE$1,
      0),
    FALSE)</f>
        <v>Afin de nous assurer que vous lisez attentivement les informations fournies, nous vous demandons de répondre d'abord à une question simple.</v>
      </c>
      <c r="M25" s="32" t="str">
        <f>VLOOKUP(
    Languages!A12,
    Languages!$A$2:$AE$310,
    MATCH(
      _xlfn.XLOOKUP(M$1, 'Language &amp; Currency Data'!$A$2:$A$100, 'Language &amp; Currency Data'!$B$2:$B$100),
      Languages!$A$1:$AE$1,
      0),
    FALSE)</f>
        <v>Um sicherzustellen, dass Sie sich die Angaben sorgfältig durchlesen, möchten wir Sie zunächst um die Beantwortung einer einfachen Frage bitten.</v>
      </c>
      <c r="N25" s="6" t="str">
        <f>VLOOKUP(
    Languages!A12,
    Languages!$A$2:$AE$310,
    MATCH(
      _xlfn.XLOOKUP(N$1, 'Language &amp; Currency Data'!$A$2:$A$100, 'Language &amp; Currency Data'!$B$2:$B$100),
      Languages!$A$1:$AE$1,
      0),
    FALSE)</f>
        <v>Για να βεβαιωθούμε ότι διαβάζετε προσεκτικά τις παρεχόμενες πληροφορίες, θέλουμε πρώτα να απαντήσετε σε μια απλή ερώτηση.</v>
      </c>
      <c r="O25" s="32" t="str">
        <f>VLOOKUP(
    Languages!A12,
    Languages!$A$2:$AE$310,
    MATCH(
      _xlfn.XLOOKUP(O$1, 'Language &amp; Currency Data'!$A$2:$A$100, 'Language &amp; Currency Data'!$B$2:$B$100),
      Languages!$A$1:$AE$1,
      0),
    FALSE)</f>
        <v>Hogy megbizonyosodjon arról, hogy figyelmesen elolvasta a megadott információkat, először válaszoljon egy egyszerű kérdésre.</v>
      </c>
      <c r="P25" s="6" t="str">
        <f>VLOOKUP(
    Languages!A12,
    Languages!$A$2:$AE$310,
    MATCH(
      _xlfn.XLOOKUP(P$1, 'Language &amp; Currency Data'!$A$2:$A$100, 'Language &amp; Currency Data'!$B$2:$B$100),
      Languages!$A$1:$AE$1,
      0),
    FALSE)</f>
        <v>यह सुनिश्चित करने के लिए कि आप प्रदान की गई जानकारी को ध्यानपूर्वक पढ़ें, हम चाहते हैं कि आप पहले एक सरल प्रश्न का उत्तर दें।</v>
      </c>
      <c r="Q25" s="6" t="str">
        <f>VLOOKUP(
    Languages!A12,
    Languages!$A$2:$AE$310,
    MATCH(
      _xlfn.XLOOKUP(Q$1, 'Language &amp; Currency Data'!$A$2:$A$100, 'Language &amp; Currency Data'!$B$2:$B$100),
      Languages!$A$1:$AE$1,
      0),
    FALSE)</f>
        <v>Untuk memastikan Anda membaca informasi yang diberikan dengan cermat, kami ingin Anda menjawab pertanyaan yang sederhana terlebih dahulu.</v>
      </c>
      <c r="R25" s="6" t="str">
        <f>VLOOKUP(
    Languages!A12,
    Languages!$A$2:$AE$310,
    MATCH(
      _xlfn.XLOOKUP(R$1, 'Language &amp; Currency Data'!$A$2:$A$100, 'Language &amp; Currency Data'!$B$2:$B$100),
      Languages!$A$1:$AE$1,
      0),
    FALSE)</f>
        <v>To make sure that you read the provided information carefully, we want you to first answer a simple question.</v>
      </c>
      <c r="S25" s="14" t="str">
        <f>VLOOKUP(
    Languages!A12,
    Languages!$A$2:$AE$310,
    MATCH(
      _xlfn.XLOOKUP(S$1, 'Language &amp; Currency Data'!$A$2:$A$100, 'Language &amp; Currency Data'!$B$2:$B$100),
      Languages!$A$1:$AE$1,
      0),
    FALSE)</f>
        <v>Per essere sicuri che Lei legga con attenzione le informazioni fornite, vogliamo che prima risponda a una semplice domanda.</v>
      </c>
      <c r="T25" s="14" t="str">
        <f>VLOOKUP(
    Languages!A12,
    Languages!$A$2:$AE$310,
    MATCH(
      _xlfn.XLOOKUP(T$1, 'Language &amp; Currency Data'!$A$2:$A$100, 'Language &amp; Currency Data'!$B$2:$B$100),
      Languages!$A$1:$AE$1,
      0),
    FALSE)</f>
        <v>提供する情報が注意深く読まれているかを確認するため、まず簡単な質問に答えてください。</v>
      </c>
      <c r="U25" s="32" t="str">
        <f>VLOOKUP(
    Languages!A12,
    Languages!$A$2:$AE$310,
    MATCH(
      _xlfn.XLOOKUP(U$1, 'Language &amp; Currency Data'!$A$2:$A$100, 'Language &amp; Currency Data'!$B$2:$B$100),
      Languages!$A$1:$AE$1,
      0),
    FALSE)</f>
        <v>Untuk memastikan anda membaca dengan teliti soalan yang diberikan, pertama sekali kami mahu anda menjawab satu soalan ringkas.</v>
      </c>
      <c r="V25" s="32" t="str">
        <f>VLOOKUP(
    Languages!A12,
    Languages!$A$2:$AE$310,
    MATCH(
      _xlfn.XLOOKUP(V$1, 'Language &amp; Currency Data'!$A$2:$A$100, 'Language &amp; Currency Data'!$B$2:$B$100),
      Languages!$A$1:$AE$1,
      0),
    FALSE)</f>
        <v>Para garantizar que ha leído atentamente la información, queremos que primero responda una pregunta sencilla.</v>
      </c>
      <c r="W25" s="14" t="str">
        <f>VLOOKUP(
    Languages!A12,
    Languages!$A$2:$AE$310,
    MATCH(
      _xlfn.XLOOKUP(W$1, 'Language &amp; Currency Data'!$A$2:$A$100, 'Language &amp; Currency Data'!$B$2:$B$100),
      Languages!$A$1:$AE$1,
      0),
    FALSE)</f>
        <v>Om er zeker van te zijn dat u de verstrekte informatie zorgvuldig leest, willen we dat u eerst een eenvoudige vraag beantwoordt.</v>
      </c>
      <c r="X25" s="32" t="str">
        <f>VLOOKUP(
    Languages!A12,
    Languages!$A$2:$AE$310,
    MATCH(
      _xlfn.XLOOKUP(X$1, 'Language &amp; Currency Data'!$A$2:$A$100, 'Language &amp; Currency Data'!$B$2:$B$100),
      Languages!$A$1:$AE$1,
      0),
    FALSE)</f>
        <v>To make sure that you read the provided information carefully, we want you to first answer a simple question.</v>
      </c>
      <c r="Y25" s="32" t="str">
        <f>VLOOKUP(
    Languages!A12,
    Languages!$A$2:$AE$310,
    MATCH(
      _xlfn.XLOOKUP(Y$1, 'Language &amp; Currency Data'!$A$2:$A$100, 'Language &amp; Currency Data'!$B$2:$B$100),
      Languages!$A$1:$AE$1,
      0),
    FALSE)</f>
        <v>For å forsikre oss om at du leser instruksjonene nøye vil vi først at du svarer på et enkelt spørsmål.</v>
      </c>
      <c r="Z25" s="32" t="str">
        <f>VLOOKUP(
    Languages!A12,
    Languages!$A$2:$AE$310,
    MATCH(
      _xlfn.XLOOKUP(Z$1, 'Language &amp; Currency Data'!$A$2:$A$100, 'Language &amp; Currency Data'!$B$2:$B$100),
      Languages!$A$1:$AE$1,
      0),
    FALSE)</f>
        <v>اس یقین دہانی کے لیے کہ آپ نے فراہم شدہ معلومات کا بغور مطالعہ کر لیا ہے، ہم چاہتے ہیں کہ آپ پہلے ایک سادہ سے سوال کا جواب دیں۔</v>
      </c>
      <c r="AA25" s="32" t="str">
        <f>VLOOKUP(
    Languages!A12,
    Languages!$A$2:$AE$310,
    MATCH(
      _xlfn.XLOOKUP(AA$1, 'Language &amp; Currency Data'!$A$2:$A$100, 'Language &amp; Currency Data'!$B$2:$B$100),
      Languages!$A$1:$AE$1,
      0),
    FALSE)</f>
        <v>Upang matiyak na maingat mong basahin ang ibinigay na impormasyon, nais naming sagutin mo muna ang isang simpleng tanong.</v>
      </c>
      <c r="AB25" s="32" t="str">
        <f>VLOOKUP(
    Languages!A12,
    Languages!$A$2:$AE$310,
    MATCH(
      _xlfn.XLOOKUP(AB$1, 'Language &amp; Currency Data'!$A$2:$A$100, 'Language &amp; Currency Data'!$B$2:$B$100),
      Languages!$A$1:$AE$1,
      0),
    FALSE)</f>
        <v>Aby się upewnić, czy przeczytał(a) Pan(i) uważnie załączone informacje, prosimy o udzielenie odpowiedzi na proste pytanie.</v>
      </c>
      <c r="AC25" t="str">
        <f>VLOOKUP(
    Languages!A12,
    Languages!$A$2:$AE$310,
    MATCH(
      _xlfn.XLOOKUP(AC$1, 'Language &amp; Currency Data'!$A$2:$A$100, 'Language &amp; Currency Data'!$B$2:$B$100),
      Languages!$A$1:$AE$1,
      0),
    FALSE)</f>
        <v>Para nos certificarmos de que lê cuidadosamente as informações fornecidas, gostaríamos que respondesse primeiro a uma pergunta simples.</v>
      </c>
      <c r="AD25" s="32" t="str">
        <f>VLOOKUP(
    Languages!A12,
    Languages!$A$2:$AE$310,
    MATCH(
      _xlfn.XLOOKUP(AD$1, 'Language &amp; Currency Data'!$A$2:$A$100, 'Language &amp; Currency Data'!$B$2:$B$100),
      Languages!$A$1:$AE$1,
      0),
    FALSE)</f>
        <v>Pentru a fi siguri că citiți cu atenție informațiile furnizate, răspundeți mai întâi la o întrebare simplă.</v>
      </c>
      <c r="AE25" s="6" t="str">
        <f>VLOOKUP(
    Languages!A12,
    Languages!$A$2:$AE$310,
    MATCH(
      _xlfn.XLOOKUP(AE$1, 'Language &amp; Currency Data'!$A$2:$A$100, 'Language &amp; Currency Data'!$B$2:$B$100),
      Languages!$A$1:$AE$1,
      0),
    FALSE)</f>
        <v>Aby sme sa uistili, že si pozorne čítate poskytnuté informácie, odpovedzte najprv na jednoduchú otázku.</v>
      </c>
      <c r="AF25" s="6" t="str">
        <f>VLOOKUP(
    Languages!A12,
    Languages!$A$2:$AE$310,
    MATCH(
      _xlfn.XLOOKUP(AF$1, 'Language &amp; Currency Data'!$A$2:$A$100, 'Language &amp; Currency Data'!$B$2:$B$100),
      Languages!$A$1:$AE$1,
      0),
    FALSE)</f>
        <v>Om te verseker dat u die voorsiene inligting sorgvuldig lees, wil ons hê u moet eers 'n eenvoudige vraag beantwoord.</v>
      </c>
      <c r="AG25" s="6" t="str">
        <f>VLOOKUP(
    Languages!A12,
    Languages!$A$2:$AE$310,
    MATCH(
      _xlfn.XLOOKUP(AG$1, 'Language &amp; Currency Data'!$A$2:$A$100, 'Language &amp; Currency Data'!$B$2:$B$100),
      Languages!$A$1:$AE$1,
      0),
    FALSE)</f>
        <v>제공된 정보를 주의 깊게 읽으셨는지 확인하기 위해 먼저 간단한 질문에 답해 주시기 바랍니다.</v>
      </c>
      <c r="AH25" s="32" t="str">
        <f>VLOOKUP(
    Languages!A12,
    Languages!$A$2:$AE$310,
    MATCH(
      _xlfn.XLOOKUP(AH$1, 'Language &amp; Currency Data'!$A$2:$A$100, 'Language &amp; Currency Data'!$B$2:$B$100),
      Languages!$A$1:$AE$1,
      0),
    FALSE)</f>
        <v>Para garantizar que ha leído atentamente la información, queremos que primero responda una pregunta sencilla.</v>
      </c>
      <c r="AI25" s="32" t="str">
        <f>VLOOKUP(
    Languages!A12,
    Languages!$A$2:$AE$310,
    MATCH(
      _xlfn.XLOOKUP(AI$1, 'Language &amp; Currency Data'!$A$2:$A$100, 'Language &amp; Currency Data'!$B$2:$B$100),
      Languages!$A$1:$AE$1,
      0),
    FALSE)</f>
        <v>För att säkerställa att du läser informationen noggrant vill vi att du först svarar på en enkel fråga.</v>
      </c>
      <c r="AJ25" s="6" t="str">
        <f>VLOOKUP(
    Languages!A12,
    Languages!$A$2:$AE$310,
    MATCH(
      _xlfn.XLOOKUP(AJ$1, 'Language &amp; Currency Data'!$A$2:$A$100, 'Language &amp; Currency Data'!$B$2:$B$100),
      Languages!$A$1:$AE$1,
      0),
    FALSE)</f>
        <v>為了確保您仔細閱讀所提供的資訊，我們希望您先回答一個簡單的問題。</v>
      </c>
      <c r="AK25" s="32" t="str">
        <f>VLOOKUP(
    Languages!A12,
    Languages!$A$2:$AE$310,
    MATCH(
      _xlfn.XLOOKUP(AK$1, 'Language &amp; Currency Data'!$A$2:$A$100, 'Language &amp; Currency Data'!$B$2:$B$100),
      Languages!$A$1:$AE$1,
      0),
    FALSE)</f>
        <v>เราขอถามคำถามง่ายๆ หนึ่งข้อเพื่อให้มั่นใจว่าคุณได้อ่านข้อมูลที่ระบุไว้ให้อย่างครบถ้วน</v>
      </c>
      <c r="AL25" s="37" t="str">
        <f>VLOOKUP(
    Languages!A12,
    Languages!$A$2:$AE$310,
    MATCH(
      _xlfn.XLOOKUP(AL$1, 'Language &amp; Currency Data'!$A$2:$A$100, 'Language &amp; Currency Data'!$B$2:$B$100),
      Languages!$A$1:$AE$1,
      0),
    FALSE)</f>
        <v>Verilen bilgileri dikkatlice okuduğunuzdan emin olmak için öncelikle basit bir soruyu yanıtlamanızı istiyoruz.</v>
      </c>
      <c r="AM25" s="6" t="str">
        <f>VLOOKUP(
    Languages!A12,
    Languages!$A$2:$AE$310,
    MATCH(
      _xlfn.XLOOKUP(AM$1, 'Language &amp; Currency Data'!$A$2:$A$100, 'Language &amp; Currency Data'!$B$2:$B$100),
      Languages!$A$1:$AE$1,
      0),
    FALSE)</f>
        <v>To make sure that you read the provided information carefully, we want you to first answer a simple question.</v>
      </c>
      <c r="AN25" s="6" t="str">
        <f>VLOOKUP(
    Languages!A12,
    Languages!$A$2:$AE$310,
    MATCH(
      _xlfn.XLOOKUP(AN$1, 'Language &amp; Currency Data'!$A$2:$A$100, 'Language &amp; Currency Data'!$B$2:$B$100),
      Languages!$A$1:$AE$1,
      0),
    FALSE)</f>
        <v>To make sure that you read the provided information carefully, we want you to first answer a simple question.</v>
      </c>
      <c r="AO25" s="32" t="str">
        <f>VLOOKUP(
    Languages!A12,
    Languages!$A$2:$AE$310,
    MATCH(
      _xlfn.XLOOKUP(AO$1, 'Language &amp; Currency Data'!$A$2:$A$100, 'Language &amp; Currency Data'!$B$2:$B$100),
      Languages!$A$1:$AE$1,
      0),
    FALSE)</f>
        <v>Để đảm bảo rằng quý vị đọc kỹ thông tin được cung cấp, trước tiên chúng tôi muốn quý vị trả lời một câu hỏi đơn giản.</v>
      </c>
      <c r="AP25" s="7" t="str">
        <f>VLOOKUP(
    Languages!A12,
    Languages!$A$2:$AE$310,
    MATCH(
      _xlfn.XLOOKUP("United Kingdom", 'Language &amp; Currency Data'!$A$2:$A$100, 'Language &amp; Currency Data'!$B$2:$B$100),
      Languages!$A$1:$AE$1,
      0),
    FALSE)</f>
        <v>To make sure that you read the provided information carefully, we want you to first answer a simple question.</v>
      </c>
      <c r="AQ25" s="7" t="str">
        <f>VLOOKUP(
    Languages!A12,
    Languages!$A$2:$AE$310,
    MATCH(
      _xlfn.XLOOKUP("United Kingdom", 'Language &amp; Currency Data'!$A$2:$A$100, 'Language &amp; Currency Data'!$B$2:$B$100),
      Languages!$A$1:$AE$1,
      0),
    FALSE)</f>
        <v>To make sure that you read the provided information carefully, we want you to first answer a simple question.</v>
      </c>
      <c r="AR25" s="7" t="str">
        <f>VLOOKUP(
    Languages!A12,
    Languages!$A$2:$AE$310,
    MATCH(
      _xlfn.XLOOKUP("United Kingdom", 'Language &amp; Currency Data'!$A$2:$A$100, 'Language &amp; Currency Data'!$B$2:$B$100),
      Languages!$A$1:$AE$1,
      0),
    FALSE)</f>
        <v>To make sure that you read the provided information carefully, we want you to first answer a simple question.</v>
      </c>
      <c r="AS25" s="7" t="str">
        <f>VLOOKUP(
    Languages!A12,
    Languages!$A$2:$AE$310,
    MATCH(
      _xlfn.XLOOKUP("United Kingdom", 'Language &amp; Currency Data'!$A$2:$A$100, 'Language &amp; Currency Data'!$B$2:$B$100),
      Languages!$A$1:$AE$1,
      0),
    FALSE)</f>
        <v>To make sure that you read the provided information carefully, we want you to first answer a simple question.</v>
      </c>
      <c r="AT25" s="7" t="str">
        <f>VLOOKUP(
    Languages!A12,
    Languages!$A$2:$AE$310,
    MATCH(
      _xlfn.XLOOKUP("United Kingdom", 'Language &amp; Currency Data'!$A$2:$A$100, 'Language &amp; Currency Data'!$B$2:$B$100),
      Languages!$A$1:$AE$1,
      0),
    FALSE)</f>
        <v>To make sure that you read the provided information carefully, we want you to first answer a simple question.</v>
      </c>
      <c r="AU25" s="7" t="str">
        <f>VLOOKUP(
    Languages!A12,
    Languages!$A$2:$AE$310,
    MATCH(
      _xlfn.XLOOKUP("United Kingdom", 'Language &amp; Currency Data'!$A$2:$A$100, 'Language &amp; Currency Data'!$B$2:$B$100),
      Languages!$A$1:$AE$1,
      0),
    FALSE)</f>
        <v>To make sure that you read the provided information carefully, we want you to first answer a simple question.</v>
      </c>
      <c r="AV25" s="7" t="str">
        <f>VLOOKUP(
    Languages!A12,
    Languages!$A$2:$AE$310,
    MATCH(
      _xlfn.XLOOKUP("United Kingdom", 'Language &amp; Currency Data'!$A$2:$A$100, 'Language &amp; Currency Data'!$B$2:$B$100),
      Languages!$A$1:$AE$1,
      0),
    FALSE)</f>
        <v>To make sure that you read the provided information carefully, we want you to first answer a simple question.</v>
      </c>
      <c r="AW25" s="7" t="str">
        <f>VLOOKUP(
    Languages!A12,
    Languages!$A$2:$AE$310,
    MATCH(
      _xlfn.XLOOKUP("United Kingdom", 'Language &amp; Currency Data'!$A$2:$A$100, 'Language &amp; Currency Data'!$B$2:$B$100),
      Languages!$A$1:$AE$1,
      0),
    FALSE)</f>
        <v>To make sure that you read the provided information carefully, we want you to first answer a simple question.</v>
      </c>
    </row>
    <row r="26" spans="1:49" s="7" customFormat="1" ht="28.5" x14ac:dyDescent="0.45">
      <c r="A26" s="7" t="str">
        <f>Languages!B13</f>
        <v>Which of the following is a piece of furniture you use to sit at a table?</v>
      </c>
      <c r="B26" s="6" t="str">
        <f>VLOOKUP(
    Languages!A13,
    Languages!$A$2:$AE$310,
    MATCH(
      _xlfn.XLOOKUP(B$1, 'Language &amp; Currency Data'!$A$2:$A$100, 'Language &amp; Currency Data'!$B$2:$B$100),
      Languages!$A$1:$AE$1,
      0),
    FALSE)</f>
        <v>¿Cuál de las siguientes opciones es un mueble que se utiliza para sentarse a la mesa?</v>
      </c>
      <c r="C26" s="6" t="str">
        <f>VLOOKUP(
    Languages!A13,
    Languages!$A$2:$AE$310,
    MATCH(
      _xlfn.XLOOKUP(C$1, 'Language &amp; Currency Data'!$A$2:$A$100, 'Language &amp; Currency Data'!$B$2:$B$100),
      Languages!$A$1:$AE$1,
      0),
    FALSE)</f>
        <v>Which of the following is a piece of furniture you use to sit at a table?</v>
      </c>
      <c r="D26" s="6" t="str">
        <f>VLOOKUP(
    Languages!A13,
    Languages!$A$2:$AE$310,
    MATCH(
      _xlfn.XLOOKUP(D$1, 'Language &amp; Currency Data'!$A$2:$A$100, 'Language &amp; Currency Data'!$B$2:$B$100),
      Languages!$A$1:$AE$1,
      0),
    FALSE)</f>
        <v>Auf welchem Möbelstück sitzen Sie an einem Tisch?</v>
      </c>
      <c r="E26" s="14" t="str">
        <f>VLOOKUP(
    Languages!A13,
    Languages!$A$2:$AE$310,
    MATCH(
      _xlfn.XLOOKUP(E$1, 'Language &amp; Currency Data'!$A$2:$A$100, 'Language &amp; Currency Data'!$B$2:$B$100),
      Languages!$A$1:$AE$1,
      0),
    FALSE)</f>
        <v>Qual dos seguintes elementos é uma peça de mobiliário utilizada para se sentar à mesa?</v>
      </c>
      <c r="F26" s="4" t="str">
        <f>VLOOKUP(
    Languages!A13,
    Languages!$A$2:$AE$310,
    MATCH(
      _xlfn.XLOOKUP(F$1, 'Language &amp; Currency Data'!$A$2:$A$100, 'Language &amp; Currency Data'!$B$2:$B$100),
      Languages!$A$1:$AE$1,
      0),
    FALSE)</f>
        <v>Which of the following is a piece of furniture you use to sit at a table?</v>
      </c>
      <c r="G26" s="14" t="str">
        <f>VLOOKUP(
    Languages!A13,
    Languages!$A$2:$AE$310,
    MATCH(
      _xlfn.XLOOKUP(G$1, 'Language &amp; Currency Data'!$A$2:$A$100, 'Language &amp; Currency Data'!$B$2:$B$100),
      Languages!$A$1:$AE$1,
      0),
    FALSE)</f>
        <v>以下哪件家具是您用来放在餐桌旁的？</v>
      </c>
      <c r="H26" s="6" t="str">
        <f>VLOOKUP(
    Languages!A13,
    Languages!$A$2:$AE$310,
    MATCH(
      _xlfn.XLOOKUP(H$1, 'Language &amp; Currency Data'!$A$2:$A$100, 'Language &amp; Currency Data'!$B$2:$B$100),
      Languages!$A$1:$AE$1,
      0),
    FALSE)</f>
        <v>¿Cuál de las siguientes opciones es un mueble que se utiliza para sentarse a la mesa?</v>
      </c>
      <c r="I26" s="6" t="str">
        <f>VLOOKUP(
    Languages!A13,
    Languages!$A$2:$AE$310,
    MATCH(
      _xlfn.XLOOKUP(I$1, 'Language &amp; Currency Data'!$A$2:$A$100, 'Language &amp; Currency Data'!$B$2:$B$100),
      Languages!$A$1:$AE$1,
      0),
    FALSE)</f>
        <v>¿Cuál de las siguientes opciones es un mueble que se utiliza para sentarse a la mesa?</v>
      </c>
      <c r="J26" s="6" t="str">
        <f>VLOOKUP(
    Languages!A13,
    Languages!$A$2:$AE$310,
    MATCH(
      _xlfn.XLOOKUP(J$1, 'Language &amp; Currency Data'!$A$2:$A$100, 'Language &amp; Currency Data'!$B$2:$B$100),
      Languages!$A$1:$AE$1,
      0),
    FALSE)</f>
        <v>Která z následujících položek je nábytek, který používáte k sezení u stolu?</v>
      </c>
      <c r="K26" s="6" t="str">
        <f>VLOOKUP(
    Languages!A13,
    Languages!$A$2:$AE$310,
    MATCH(
      _xlfn.XLOOKUP(K$1, 'Language &amp; Currency Data'!$A$2:$A$100, 'Language &amp; Currency Data'!$B$2:$B$100),
      Languages!$A$1:$AE$1,
      0),
    FALSE)</f>
        <v>Mikä seuraavista on huonekalu, jota käytetään istumiseen pöydän äärellä?</v>
      </c>
      <c r="L26" s="32" t="str">
        <f>VLOOKUP(
    Languages!A13,
    Languages!$A$2:$AE$310,
    MATCH(
      _xlfn.XLOOKUP(L$1, 'Language &amp; Currency Data'!$A$2:$A$100, 'Language &amp; Currency Data'!$B$2:$B$100),
      Languages!$A$1:$AE$1,
      0),
    FALSE)</f>
        <v>Lequel des objets suivants sert à s'asseoir à une table ?</v>
      </c>
      <c r="M26" s="32" t="str">
        <f>VLOOKUP(
    Languages!A13,
    Languages!$A$2:$AE$310,
    MATCH(
      _xlfn.XLOOKUP(M$1, 'Language &amp; Currency Data'!$A$2:$A$100, 'Language &amp; Currency Data'!$B$2:$B$100),
      Languages!$A$1:$AE$1,
      0),
    FALSE)</f>
        <v>Auf welchem Möbelstück sitzen Sie an einem Tisch?</v>
      </c>
      <c r="N26" s="6" t="str">
        <f>VLOOKUP(
    Languages!A13,
    Languages!$A$2:$AE$310,
    MATCH(
      _xlfn.XLOOKUP(N$1, 'Language &amp; Currency Data'!$A$2:$A$100, 'Language &amp; Currency Data'!$B$2:$B$100),
      Languages!$A$1:$AE$1,
      0),
    FALSE)</f>
        <v>Ποιο από τα παρακάτω είναι έπιπλο που το χρησιμοποιείτε για να κάθεστε σε τραπέζι;</v>
      </c>
      <c r="O26" s="32" t="str">
        <f>VLOOKUP(
    Languages!A13,
    Languages!$A$2:$AE$310,
    MATCH(
      _xlfn.XLOOKUP(O$1, 'Language &amp; Currency Data'!$A$2:$A$100, 'Language &amp; Currency Data'!$B$2:$B$100),
      Languages!$A$1:$AE$1,
      0),
    FALSE)</f>
        <v>Az alábbiak közül melyik az a bútordarab, amelyet az asztalnál ülve használunk?</v>
      </c>
      <c r="P26" s="6" t="str">
        <f>VLOOKUP(
    Languages!A13,
    Languages!$A$2:$AE$310,
    MATCH(
      _xlfn.XLOOKUP(P$1, 'Language &amp; Currency Data'!$A$2:$A$100, 'Language &amp; Currency Data'!$B$2:$B$100),
      Languages!$A$1:$AE$1,
      0),
    FALSE)</f>
        <v>निम्नांकित में से किस फ़र्नीचर का इस्तेमाल आप किसी टेबल के समीप बैठने के लिए करते हैं?</v>
      </c>
      <c r="Q26" s="6" t="str">
        <f>VLOOKUP(
    Languages!A13,
    Languages!$A$2:$AE$310,
    MATCH(
      _xlfn.XLOOKUP(Q$1, 'Language &amp; Currency Data'!$A$2:$A$100, 'Language &amp; Currency Data'!$B$2:$B$100),
      Languages!$A$1:$AE$1,
      0),
    FALSE)</f>
        <v>Manakah dari perabot berikut yang Anda gunakan untuk duduk di meja?</v>
      </c>
      <c r="R26" s="6" t="str">
        <f>VLOOKUP(
    Languages!A13,
    Languages!$A$2:$AE$310,
    MATCH(
      _xlfn.XLOOKUP(R$1, 'Language &amp; Currency Data'!$A$2:$A$100, 'Language &amp; Currency Data'!$B$2:$B$100),
      Languages!$A$1:$AE$1,
      0),
    FALSE)</f>
        <v>Which of the following is a piece of furniture you use to sit at a table?</v>
      </c>
      <c r="S26" s="14" t="str">
        <f>VLOOKUP(
    Languages!A13,
    Languages!$A$2:$AE$310,
    MATCH(
      _xlfn.XLOOKUP(S$1, 'Language &amp; Currency Data'!$A$2:$A$100, 'Language &amp; Currency Data'!$B$2:$B$100),
      Languages!$A$1:$AE$1,
      0),
    FALSE)</f>
        <v>Quale dei seguenti è un mobile che Lei usa per sedersi a tavola?</v>
      </c>
      <c r="T26" s="14" t="str">
        <f>VLOOKUP(
    Languages!A13,
    Languages!$A$2:$AE$310,
    MATCH(
      _xlfn.XLOOKUP(T$1, 'Language &amp; Currency Data'!$A$2:$A$100, 'Language &amp; Currency Data'!$B$2:$B$100),
      Languages!$A$1:$AE$1,
      0),
    FALSE)</f>
        <v>テーブルに座るときに使う家具を以下からお選びください。</v>
      </c>
      <c r="U26" s="32" t="str">
        <f>VLOOKUP(
    Languages!A13,
    Languages!$A$2:$AE$310,
    MATCH(
      _xlfn.XLOOKUP(U$1, 'Language &amp; Currency Data'!$A$2:$A$100, 'Language &amp; Currency Data'!$B$2:$B$100),
      Languages!$A$1:$AE$1,
      0),
    FALSE)</f>
        <v>Manakah antara berikut ialah perabot yang anda gunakan untuk duduk di meja?</v>
      </c>
      <c r="V26" s="32" t="str">
        <f>VLOOKUP(
    Languages!A13,
    Languages!$A$2:$AE$310,
    MATCH(
      _xlfn.XLOOKUP(V$1, 'Language &amp; Currency Data'!$A$2:$A$100, 'Language &amp; Currency Data'!$B$2:$B$100),
      Languages!$A$1:$AE$1,
      0),
    FALSE)</f>
        <v>¿Cuál de las siguientes opciones es un mueble que se utiliza para sentarse a la mesa?</v>
      </c>
      <c r="W26" s="14" t="str">
        <f>VLOOKUP(
    Languages!A13,
    Languages!$A$2:$AE$310,
    MATCH(
      _xlfn.XLOOKUP(W$1, 'Language &amp; Currency Data'!$A$2:$A$100, 'Language &amp; Currency Data'!$B$2:$B$100),
      Languages!$A$1:$AE$1,
      0),
    FALSE)</f>
        <v>Welk van de volgende meubelstukken gebruikt u om aan tafel te zitten?</v>
      </c>
      <c r="X26" s="32" t="str">
        <f>VLOOKUP(
    Languages!A13,
    Languages!$A$2:$AE$310,
    MATCH(
      _xlfn.XLOOKUP(X$1, 'Language &amp; Currency Data'!$A$2:$A$100, 'Language &amp; Currency Data'!$B$2:$B$100),
      Languages!$A$1:$AE$1,
      0),
    FALSE)</f>
        <v>Which of the following is a piece of furniture you use to sit at a table?</v>
      </c>
      <c r="Y26" s="32" t="str">
        <f>VLOOKUP(
    Languages!A13,
    Languages!$A$2:$AE$310,
    MATCH(
      _xlfn.XLOOKUP(Y$1, 'Language &amp; Currency Data'!$A$2:$A$100, 'Language &amp; Currency Data'!$B$2:$B$100),
      Languages!$A$1:$AE$1,
      0),
    FALSE)</f>
        <v>Hva er et møbel som kan brukes til å sitte ved et bord?</v>
      </c>
      <c r="Z26" s="32" t="str">
        <f>VLOOKUP(
    Languages!A13,
    Languages!$A$2:$AE$310,
    MATCH(
      _xlfn.XLOOKUP(Z$1, 'Language &amp; Currency Data'!$A$2:$A$100, 'Language &amp; Currency Data'!$B$2:$B$100),
      Languages!$A$1:$AE$1,
      0),
    FALSE)</f>
        <v>مندرجہ ذیل میں کون سا فرنیچر کا وہ حصہ ہے جسے آپ میز پر بیٹھنے کے لیے استعمال کرتے ہیں؟</v>
      </c>
      <c r="AA26" s="32" t="str">
        <f>VLOOKUP(
    Languages!A13,
    Languages!$A$2:$AE$310,
    MATCH(
      _xlfn.XLOOKUP(AA$1, 'Language &amp; Currency Data'!$A$2:$A$100, 'Language &amp; Currency Data'!$B$2:$B$100),
      Languages!$A$1:$AE$1,
      0),
    FALSE)</f>
        <v>Alin sa sumusunod ay piraso ng muwebles na ginagamit mo para umupo sa isang lamesa?</v>
      </c>
      <c r="AB26" s="32" t="str">
        <f>VLOOKUP(
    Languages!A13,
    Languages!$A$2:$AE$310,
    MATCH(
      _xlfn.XLOOKUP(AB$1, 'Language &amp; Currency Data'!$A$2:$A$100, 'Language &amp; Currency Data'!$B$2:$B$100),
      Languages!$A$1:$AE$1,
      0),
    FALSE)</f>
        <v>Którego z poniższych mebli używa Pan(i) do siedzenia przy stole?</v>
      </c>
      <c r="AC26" t="str">
        <f>VLOOKUP(
    Languages!A13,
    Languages!$A$2:$AE$310,
    MATCH(
      _xlfn.XLOOKUP(AC$1, 'Language &amp; Currency Data'!$A$2:$A$100, 'Language &amp; Currency Data'!$B$2:$B$100),
      Languages!$A$1:$AE$1,
      0),
    FALSE)</f>
        <v>Qual dos seguintes elementos é uma peça de mobiliário utilizada para se sentar à mesa?</v>
      </c>
      <c r="AD26" s="32" t="str">
        <f>VLOOKUP(
    Languages!A13,
    Languages!$A$2:$AE$310,
    MATCH(
      _xlfn.XLOOKUP(AD$1, 'Language &amp; Currency Data'!$A$2:$A$100, 'Language &amp; Currency Data'!$B$2:$B$100),
      Languages!$A$1:$AE$1,
      0),
    FALSE)</f>
        <v>Care dintre următoarele este un articol de mobilier folosit pentru a sta la masă?</v>
      </c>
      <c r="AE26" s="6" t="str">
        <f>VLOOKUP(
    Languages!A13,
    Languages!$A$2:$AE$310,
    MATCH(
      _xlfn.XLOOKUP(AE$1, 'Language &amp; Currency Data'!$A$2:$A$100, 'Language &amp; Currency Data'!$B$2:$B$100),
      Languages!$A$1:$AE$1,
      0),
    FALSE)</f>
        <v>Na ktorej z nasledujúcich položiek sedávate pri stole?</v>
      </c>
      <c r="AF26" s="6" t="str">
        <f>VLOOKUP(
    Languages!A13,
    Languages!$A$2:$AE$310,
    MATCH(
      _xlfn.XLOOKUP(AF$1, 'Language &amp; Currency Data'!$A$2:$A$100, 'Language &amp; Currency Data'!$B$2:$B$100),
      Languages!$A$1:$AE$1,
      0),
    FALSE)</f>
        <v>Watter van die volgende is 'n meubelstuk wat u gebruik om by 'n tafel te sit?</v>
      </c>
      <c r="AG26" s="6" t="str">
        <f>VLOOKUP(
    Languages!A13,
    Languages!$A$2:$AE$310,
    MATCH(
      _xlfn.XLOOKUP(AG$1, 'Language &amp; Currency Data'!$A$2:$A$100, 'Language &amp; Currency Data'!$B$2:$B$100),
      Languages!$A$1:$AE$1,
      0),
    FALSE)</f>
        <v>다음 중 테이블에 앉을 때 사용하는 가구는 무엇입니까?</v>
      </c>
      <c r="AH26" s="32" t="str">
        <f>VLOOKUP(
    Languages!A13,
    Languages!$A$2:$AE$310,
    MATCH(
      _xlfn.XLOOKUP(AH$1, 'Language &amp; Currency Data'!$A$2:$A$100, 'Language &amp; Currency Data'!$B$2:$B$100),
      Languages!$A$1:$AE$1,
      0),
    FALSE)</f>
        <v>¿Cuál de las siguientes opciones es un mueble que se utiliza para sentarse a la mesa?</v>
      </c>
      <c r="AI26" s="32" t="str">
        <f>VLOOKUP(
    Languages!A13,
    Languages!$A$2:$AE$310,
    MATCH(
      _xlfn.XLOOKUP(AI$1, 'Language &amp; Currency Data'!$A$2:$A$100, 'Language &amp; Currency Data'!$B$2:$B$100),
      Languages!$A$1:$AE$1,
      0),
    FALSE)</f>
        <v>Vilken av följande är en möbel som man använder för att sitta vid ett bord?</v>
      </c>
      <c r="AJ26" s="6" t="str">
        <f>VLOOKUP(
    Languages!A13,
    Languages!$A$2:$AE$310,
    MATCH(
      _xlfn.XLOOKUP(AJ$1, 'Language &amp; Currency Data'!$A$2:$A$100, 'Language &amp; Currency Data'!$B$2:$B$100),
      Languages!$A$1:$AE$1,
      0),
    FALSE)</f>
        <v>以下哪一項是您用來坐在桌子旁的家具？</v>
      </c>
      <c r="AK26" s="32" t="str">
        <f>VLOOKUP(
    Languages!A13,
    Languages!$A$2:$AE$310,
    MATCH(
      _xlfn.XLOOKUP(AK$1, 'Language &amp; Currency Data'!$A$2:$A$100, 'Language &amp; Currency Data'!$B$2:$B$100),
      Languages!$A$1:$AE$1,
      0),
    FALSE)</f>
        <v>คุณใช้เฟอร์นิเจอร์ชิ้นใดในการนั่งที่โต๊ะ</v>
      </c>
      <c r="AL26" s="37" t="str">
        <f>VLOOKUP(
    Languages!A13,
    Languages!$A$2:$AE$310,
    MATCH(
      _xlfn.XLOOKUP(AL$1, 'Language &amp; Currency Data'!$A$2:$A$100, 'Language &amp; Currency Data'!$B$2:$B$100),
      Languages!$A$1:$AE$1,
      0),
    FALSE)</f>
        <v>Aşağıdakilerden hangisi masada oturmak için kullandığınız bir mobilya türüdür?</v>
      </c>
      <c r="AM26" s="6" t="str">
        <f>VLOOKUP(
    Languages!A13,
    Languages!$A$2:$AE$310,
    MATCH(
      _xlfn.XLOOKUP(AM$1, 'Language &amp; Currency Data'!$A$2:$A$100, 'Language &amp; Currency Data'!$B$2:$B$100),
      Languages!$A$1:$AE$1,
      0),
    FALSE)</f>
        <v>Which of the following is a piece of furniture you use to sit at a table?</v>
      </c>
      <c r="AN26" s="6" t="str">
        <f>VLOOKUP(
    Languages!A13,
    Languages!$A$2:$AE$310,
    MATCH(
      _xlfn.XLOOKUP(AN$1, 'Language &amp; Currency Data'!$A$2:$A$100, 'Language &amp; Currency Data'!$B$2:$B$100),
      Languages!$A$1:$AE$1,
      0),
    FALSE)</f>
        <v>Which of the following is a piece of furniture you use to sit at a table?</v>
      </c>
      <c r="AO26" s="32" t="str">
        <f>VLOOKUP(
    Languages!A13,
    Languages!$A$2:$AE$310,
    MATCH(
      _xlfn.XLOOKUP(AO$1, 'Language &amp; Currency Data'!$A$2:$A$100, 'Language &amp; Currency Data'!$B$2:$B$100),
      Languages!$A$1:$AE$1,
      0),
    FALSE)</f>
        <v>Món đồ nội thất nào sau đây được sử dụng để ngồi ở bàn?</v>
      </c>
      <c r="AP26" s="7" t="str">
        <f>VLOOKUP(
    Languages!A13,
    Languages!$A$2:$AE$310,
    MATCH(
      _xlfn.XLOOKUP("United Kingdom", 'Language &amp; Currency Data'!$A$2:$A$100, 'Language &amp; Currency Data'!$B$2:$B$100),
      Languages!$A$1:$AE$1,
      0),
    FALSE)</f>
        <v>Which of the following is a piece of furniture you use to sit at a table?</v>
      </c>
      <c r="AQ26" s="7" t="str">
        <f>VLOOKUP(
    Languages!A13,
    Languages!$A$2:$AE$310,
    MATCH(
      _xlfn.XLOOKUP("United Kingdom", 'Language &amp; Currency Data'!$A$2:$A$100, 'Language &amp; Currency Data'!$B$2:$B$100),
      Languages!$A$1:$AE$1,
      0),
    FALSE)</f>
        <v>Which of the following is a piece of furniture you use to sit at a table?</v>
      </c>
      <c r="AR26" s="7" t="str">
        <f>VLOOKUP(
    Languages!A13,
    Languages!$A$2:$AE$310,
    MATCH(
      _xlfn.XLOOKUP("United Kingdom", 'Language &amp; Currency Data'!$A$2:$A$100, 'Language &amp; Currency Data'!$B$2:$B$100),
      Languages!$A$1:$AE$1,
      0),
    FALSE)</f>
        <v>Which of the following is a piece of furniture you use to sit at a table?</v>
      </c>
      <c r="AS26" s="7" t="str">
        <f>VLOOKUP(
    Languages!A13,
    Languages!$A$2:$AE$310,
    MATCH(
      _xlfn.XLOOKUP("United Kingdom", 'Language &amp; Currency Data'!$A$2:$A$100, 'Language &amp; Currency Data'!$B$2:$B$100),
      Languages!$A$1:$AE$1,
      0),
    FALSE)</f>
        <v>Which of the following is a piece of furniture you use to sit at a table?</v>
      </c>
      <c r="AT26" s="7" t="str">
        <f>VLOOKUP(
    Languages!A13,
    Languages!$A$2:$AE$310,
    MATCH(
      _xlfn.XLOOKUP("United Kingdom", 'Language &amp; Currency Data'!$A$2:$A$100, 'Language &amp; Currency Data'!$B$2:$B$100),
      Languages!$A$1:$AE$1,
      0),
    FALSE)</f>
        <v>Which of the following is a piece of furniture you use to sit at a table?</v>
      </c>
      <c r="AU26" s="7" t="str">
        <f>VLOOKUP(
    Languages!A13,
    Languages!$A$2:$AE$310,
    MATCH(
      _xlfn.XLOOKUP("United Kingdom", 'Language &amp; Currency Data'!$A$2:$A$100, 'Language &amp; Currency Data'!$B$2:$B$100),
      Languages!$A$1:$AE$1,
      0),
    FALSE)</f>
        <v>Which of the following is a piece of furniture you use to sit at a table?</v>
      </c>
      <c r="AV26" s="7" t="str">
        <f>VLOOKUP(
    Languages!A13,
    Languages!$A$2:$AE$310,
    MATCH(
      _xlfn.XLOOKUP("United Kingdom", 'Language &amp; Currency Data'!$A$2:$A$100, 'Language &amp; Currency Data'!$B$2:$B$100),
      Languages!$A$1:$AE$1,
      0),
    FALSE)</f>
        <v>Which of the following is a piece of furniture you use to sit at a table?</v>
      </c>
      <c r="AW26" s="7" t="str">
        <f>VLOOKUP(
    Languages!A13,
    Languages!$A$2:$AE$310,
    MATCH(
      _xlfn.XLOOKUP("United Kingdom", 'Language &amp; Currency Data'!$A$2:$A$100, 'Language &amp; Currency Data'!$B$2:$B$100),
      Languages!$A$1:$AE$1,
      0),
    FALSE)</f>
        <v>Which of the following is a piece of furniture you use to sit at a table?</v>
      </c>
    </row>
    <row r="27" spans="1:49" s="7" customFormat="1" x14ac:dyDescent="0.45">
      <c r="A27" s="7" t="str">
        <f>Languages!B14</f>
        <v>Refrigerator</v>
      </c>
      <c r="B27" s="6" t="str">
        <f>VLOOKUP(
    Languages!A14,
    Languages!$A$2:$AE$310,
    MATCH(
      _xlfn.XLOOKUP(B$1, 'Language &amp; Currency Data'!$A$2:$A$100, 'Language &amp; Currency Data'!$B$2:$B$100),
      Languages!$A$1:$AE$1,
      0),
    FALSE)</f>
        <v>Frigorífico</v>
      </c>
      <c r="C27" s="6" t="str">
        <f>VLOOKUP(
    Languages!A14,
    Languages!$A$2:$AE$310,
    MATCH(
      _xlfn.XLOOKUP(C$1, 'Language &amp; Currency Data'!$A$2:$A$100, 'Language &amp; Currency Data'!$B$2:$B$100),
      Languages!$A$1:$AE$1,
      0),
    FALSE)</f>
        <v>Refrigerator</v>
      </c>
      <c r="D27" s="6" t="str">
        <f>VLOOKUP(
    Languages!A14,
    Languages!$A$2:$AE$310,
    MATCH(
      _xlfn.XLOOKUP(D$1, 'Language &amp; Currency Data'!$A$2:$A$100, 'Language &amp; Currency Data'!$B$2:$B$100),
      Languages!$A$1:$AE$1,
      0),
    FALSE)</f>
        <v>Kühlschrank</v>
      </c>
      <c r="E27" s="14" t="str">
        <f>VLOOKUP(
    Languages!A14,
    Languages!$A$2:$AE$310,
    MATCH(
      _xlfn.XLOOKUP(E$1, 'Language &amp; Currency Data'!$A$2:$A$100, 'Language &amp; Currency Data'!$B$2:$B$100),
      Languages!$A$1:$AE$1,
      0),
    FALSE)</f>
        <v>Frigorífico</v>
      </c>
      <c r="F27" s="4" t="str">
        <f>VLOOKUP(
    Languages!A14,
    Languages!$A$2:$AE$310,
    MATCH(
      _xlfn.XLOOKUP(F$1, 'Language &amp; Currency Data'!$A$2:$A$100, 'Language &amp; Currency Data'!$B$2:$B$100),
      Languages!$A$1:$AE$1,
      0),
    FALSE)</f>
        <v>Refrigerator</v>
      </c>
      <c r="G27" s="14" t="str">
        <f>VLOOKUP(
    Languages!A14,
    Languages!$A$2:$AE$310,
    MATCH(
      _xlfn.XLOOKUP(G$1, 'Language &amp; Currency Data'!$A$2:$A$100, 'Language &amp; Currency Data'!$B$2:$B$100),
      Languages!$A$1:$AE$1,
      0),
    FALSE)</f>
        <v>冰箱</v>
      </c>
      <c r="H27" s="6" t="str">
        <f>VLOOKUP(
    Languages!A14,
    Languages!$A$2:$AE$310,
    MATCH(
      _xlfn.XLOOKUP(H$1, 'Language &amp; Currency Data'!$A$2:$A$100, 'Language &amp; Currency Data'!$B$2:$B$100),
      Languages!$A$1:$AE$1,
      0),
    FALSE)</f>
        <v>Frigorífico</v>
      </c>
      <c r="I27" s="6" t="str">
        <f>VLOOKUP(
    Languages!A14,
    Languages!$A$2:$AE$310,
    MATCH(
      _xlfn.XLOOKUP(I$1, 'Language &amp; Currency Data'!$A$2:$A$100, 'Language &amp; Currency Data'!$B$2:$B$100),
      Languages!$A$1:$AE$1,
      0),
    FALSE)</f>
        <v>Frigorífico</v>
      </c>
      <c r="J27" s="6" t="str">
        <f>VLOOKUP(
    Languages!A14,
    Languages!$A$2:$AE$310,
    MATCH(
      _xlfn.XLOOKUP(J$1, 'Language &amp; Currency Data'!$A$2:$A$100, 'Language &amp; Currency Data'!$B$2:$B$100),
      Languages!$A$1:$AE$1,
      0),
    FALSE)</f>
        <v>Lednice</v>
      </c>
      <c r="K27" s="6" t="str">
        <f>VLOOKUP(
    Languages!A14,
    Languages!$A$2:$AE$310,
    MATCH(
      _xlfn.XLOOKUP(K$1, 'Language &amp; Currency Data'!$A$2:$A$100, 'Language &amp; Currency Data'!$B$2:$B$100),
      Languages!$A$1:$AE$1,
      0),
    FALSE)</f>
        <v>Jääkaappi</v>
      </c>
      <c r="L27" s="32" t="str">
        <f>VLOOKUP(
    Languages!A14,
    Languages!$A$2:$AE$310,
    MATCH(
      _xlfn.XLOOKUP(L$1, 'Language &amp; Currency Data'!$A$2:$A$100, 'Language &amp; Currency Data'!$B$2:$B$100),
      Languages!$A$1:$AE$1,
      0),
    FALSE)</f>
        <v>Réfrigérateur</v>
      </c>
      <c r="M27" s="32" t="str">
        <f>VLOOKUP(
    Languages!A14,
    Languages!$A$2:$AE$310,
    MATCH(
      _xlfn.XLOOKUP(M$1, 'Language &amp; Currency Data'!$A$2:$A$100, 'Language &amp; Currency Data'!$B$2:$B$100),
      Languages!$A$1:$AE$1,
      0),
    FALSE)</f>
        <v>Kühlschrank</v>
      </c>
      <c r="N27" s="6" t="str">
        <f>VLOOKUP(
    Languages!A14,
    Languages!$A$2:$AE$310,
    MATCH(
      _xlfn.XLOOKUP(N$1, 'Language &amp; Currency Data'!$A$2:$A$100, 'Language &amp; Currency Data'!$B$2:$B$100),
      Languages!$A$1:$AE$1,
      0),
    FALSE)</f>
        <v>Ψυγείο</v>
      </c>
      <c r="O27" s="32" t="str">
        <f>VLOOKUP(
    Languages!A14,
    Languages!$A$2:$AE$310,
    MATCH(
      _xlfn.XLOOKUP(O$1, 'Language &amp; Currency Data'!$A$2:$A$100, 'Language &amp; Currency Data'!$B$2:$B$100),
      Languages!$A$1:$AE$1,
      0),
    FALSE)</f>
        <v>Hűtőszekrény</v>
      </c>
      <c r="P27" s="6" t="str">
        <f>VLOOKUP(
    Languages!A14,
    Languages!$A$2:$AE$310,
    MATCH(
      _xlfn.XLOOKUP(P$1, 'Language &amp; Currency Data'!$A$2:$A$100, 'Language &amp; Currency Data'!$B$2:$B$100),
      Languages!$A$1:$AE$1,
      0),
    FALSE)</f>
        <v>रेफ्रिजरेटर</v>
      </c>
      <c r="Q27" s="6" t="str">
        <f>VLOOKUP(
    Languages!A14,
    Languages!$A$2:$AE$310,
    MATCH(
      _xlfn.XLOOKUP(Q$1, 'Language &amp; Currency Data'!$A$2:$A$100, 'Language &amp; Currency Data'!$B$2:$B$100),
      Languages!$A$1:$AE$1,
      0),
    FALSE)</f>
        <v>Lemari es</v>
      </c>
      <c r="R27" s="6" t="str">
        <f>VLOOKUP(
    Languages!A14,
    Languages!$A$2:$AE$310,
    MATCH(
      _xlfn.XLOOKUP(R$1, 'Language &amp; Currency Data'!$A$2:$A$100, 'Language &amp; Currency Data'!$B$2:$B$100),
      Languages!$A$1:$AE$1,
      0),
    FALSE)</f>
        <v>Refrigerator</v>
      </c>
      <c r="S27" s="14" t="str">
        <f>VLOOKUP(
    Languages!A14,
    Languages!$A$2:$AE$310,
    MATCH(
      _xlfn.XLOOKUP(S$1, 'Language &amp; Currency Data'!$A$2:$A$100, 'Language &amp; Currency Data'!$B$2:$B$100),
      Languages!$A$1:$AE$1,
      0),
    FALSE)</f>
        <v>Frigorifero</v>
      </c>
      <c r="T27" s="14" t="str">
        <f>VLOOKUP(
    Languages!A14,
    Languages!$A$2:$AE$310,
    MATCH(
      _xlfn.XLOOKUP(T$1, 'Language &amp; Currency Data'!$A$2:$A$100, 'Language &amp; Currency Data'!$B$2:$B$100),
      Languages!$A$1:$AE$1,
      0),
    FALSE)</f>
        <v>冷蔵庫</v>
      </c>
      <c r="U27" s="32" t="str">
        <f>VLOOKUP(
    Languages!A14,
    Languages!$A$2:$AE$310,
    MATCH(
      _xlfn.XLOOKUP(U$1, 'Language &amp; Currency Data'!$A$2:$A$100, 'Language &amp; Currency Data'!$B$2:$B$100),
      Languages!$A$1:$AE$1,
      0),
    FALSE)</f>
        <v>Peti sejuk</v>
      </c>
      <c r="V27" s="32" t="str">
        <f>VLOOKUP(
    Languages!A14,
    Languages!$A$2:$AE$310,
    MATCH(
      _xlfn.XLOOKUP(V$1, 'Language &amp; Currency Data'!$A$2:$A$100, 'Language &amp; Currency Data'!$B$2:$B$100),
      Languages!$A$1:$AE$1,
      0),
    FALSE)</f>
        <v>Frigorífico</v>
      </c>
      <c r="W27" s="14" t="str">
        <f>VLOOKUP(
    Languages!A14,
    Languages!$A$2:$AE$310,
    MATCH(
      _xlfn.XLOOKUP(W$1, 'Language &amp; Currency Data'!$A$2:$A$100, 'Language &amp; Currency Data'!$B$2:$B$100),
      Languages!$A$1:$AE$1,
      0),
    FALSE)</f>
        <v>Koelkast</v>
      </c>
      <c r="X27" s="32" t="str">
        <f>VLOOKUP(
    Languages!A14,
    Languages!$A$2:$AE$310,
    MATCH(
      _xlfn.XLOOKUP(X$1, 'Language &amp; Currency Data'!$A$2:$A$100, 'Language &amp; Currency Data'!$B$2:$B$100),
      Languages!$A$1:$AE$1,
      0),
    FALSE)</f>
        <v>Refrigerator</v>
      </c>
      <c r="Y27" s="32" t="str">
        <f>VLOOKUP(
    Languages!A14,
    Languages!$A$2:$AE$310,
    MATCH(
      _xlfn.XLOOKUP(Y$1, 'Language &amp; Currency Data'!$A$2:$A$100, 'Language &amp; Currency Data'!$B$2:$B$100),
      Languages!$A$1:$AE$1,
      0),
    FALSE)</f>
        <v>Kjøleskap</v>
      </c>
      <c r="Z27" s="32" t="str">
        <f>VLOOKUP(
    Languages!A14,
    Languages!$A$2:$AE$310,
    MATCH(
      _xlfn.XLOOKUP(Z$1, 'Language &amp; Currency Data'!$A$2:$A$100, 'Language &amp; Currency Data'!$B$2:$B$100),
      Languages!$A$1:$AE$1,
      0),
    FALSE)</f>
        <v>ریفریجیریٹر</v>
      </c>
      <c r="AA27" s="32" t="str">
        <f>VLOOKUP(
    Languages!A14,
    Languages!$A$2:$AE$310,
    MATCH(
      _xlfn.XLOOKUP(AA$1, 'Language &amp; Currency Data'!$A$2:$A$100, 'Language &amp; Currency Data'!$B$2:$B$100),
      Languages!$A$1:$AE$1,
      0),
    FALSE)</f>
        <v>Refrigerator</v>
      </c>
      <c r="AB27" s="32" t="str">
        <f>VLOOKUP(
    Languages!A14,
    Languages!$A$2:$AE$310,
    MATCH(
      _xlfn.XLOOKUP(AB$1, 'Language &amp; Currency Data'!$A$2:$A$100, 'Language &amp; Currency Data'!$B$2:$B$100),
      Languages!$A$1:$AE$1,
      0),
    FALSE)</f>
        <v>Lodówka</v>
      </c>
      <c r="AC27" t="str">
        <f>VLOOKUP(
    Languages!A14,
    Languages!$A$2:$AE$310,
    MATCH(
      _xlfn.XLOOKUP(AC$1, 'Language &amp; Currency Data'!$A$2:$A$100, 'Language &amp; Currency Data'!$B$2:$B$100),
      Languages!$A$1:$AE$1,
      0),
    FALSE)</f>
        <v>Frigorífico</v>
      </c>
      <c r="AD27" s="32" t="str">
        <f>VLOOKUP(
    Languages!A14,
    Languages!$A$2:$AE$310,
    MATCH(
      _xlfn.XLOOKUP(AD$1, 'Language &amp; Currency Data'!$A$2:$A$100, 'Language &amp; Currency Data'!$B$2:$B$100),
      Languages!$A$1:$AE$1,
      0),
    FALSE)</f>
        <v>Frigider</v>
      </c>
      <c r="AE27" s="6" t="str">
        <f>VLOOKUP(
    Languages!A14,
    Languages!$A$2:$AE$310,
    MATCH(
      _xlfn.XLOOKUP(AE$1, 'Language &amp; Currency Data'!$A$2:$A$100, 'Language &amp; Currency Data'!$B$2:$B$100),
      Languages!$A$1:$AE$1,
      0),
    FALSE)</f>
        <v>Chladnička</v>
      </c>
      <c r="AF27" s="6" t="str">
        <f>VLOOKUP(
    Languages!A14,
    Languages!$A$2:$AE$310,
    MATCH(
      _xlfn.XLOOKUP(AF$1, 'Language &amp; Currency Data'!$A$2:$A$100, 'Language &amp; Currency Data'!$B$2:$B$100),
      Languages!$A$1:$AE$1,
      0),
    FALSE)</f>
        <v>Yskas</v>
      </c>
      <c r="AG27" s="6" t="str">
        <f>VLOOKUP(
    Languages!A14,
    Languages!$A$2:$AE$310,
    MATCH(
      _xlfn.XLOOKUP(AG$1, 'Language &amp; Currency Data'!$A$2:$A$100, 'Language &amp; Currency Data'!$B$2:$B$100),
      Languages!$A$1:$AE$1,
      0),
    FALSE)</f>
        <v>냉장고</v>
      </c>
      <c r="AH27" s="32" t="str">
        <f>VLOOKUP(
    Languages!A14,
    Languages!$A$2:$AE$310,
    MATCH(
      _xlfn.XLOOKUP(AH$1, 'Language &amp; Currency Data'!$A$2:$A$100, 'Language &amp; Currency Data'!$B$2:$B$100),
      Languages!$A$1:$AE$1,
      0),
    FALSE)</f>
        <v>Frigorífico</v>
      </c>
      <c r="AI27" s="32" t="str">
        <f>VLOOKUP(
    Languages!A14,
    Languages!$A$2:$AE$310,
    MATCH(
      _xlfn.XLOOKUP(AI$1, 'Language &amp; Currency Data'!$A$2:$A$100, 'Language &amp; Currency Data'!$B$2:$B$100),
      Languages!$A$1:$AE$1,
      0),
    FALSE)</f>
        <v>Kylskåp</v>
      </c>
      <c r="AJ27" s="6" t="str">
        <f>VLOOKUP(
    Languages!A14,
    Languages!$A$2:$AE$310,
    MATCH(
      _xlfn.XLOOKUP(AJ$1, 'Language &amp; Currency Data'!$A$2:$A$100, 'Language &amp; Currency Data'!$B$2:$B$100),
      Languages!$A$1:$AE$1,
      0),
    FALSE)</f>
        <v>冰箱</v>
      </c>
      <c r="AK27" s="32" t="str">
        <f>VLOOKUP(
    Languages!A14,
    Languages!$A$2:$AE$310,
    MATCH(
      _xlfn.XLOOKUP(AK$1, 'Language &amp; Currency Data'!$A$2:$A$100, 'Language &amp; Currency Data'!$B$2:$B$100),
      Languages!$A$1:$AE$1,
      0),
    FALSE)</f>
        <v>ตู้เย็น</v>
      </c>
      <c r="AL27" s="37" t="str">
        <f>VLOOKUP(
    Languages!A14,
    Languages!$A$2:$AE$310,
    MATCH(
      _xlfn.XLOOKUP(AL$1, 'Language &amp; Currency Data'!$A$2:$A$100, 'Language &amp; Currency Data'!$B$2:$B$100),
      Languages!$A$1:$AE$1,
      0),
    FALSE)</f>
        <v>Buzdolabı</v>
      </c>
      <c r="AM27" s="6" t="str">
        <f>VLOOKUP(
    Languages!A14,
    Languages!$A$2:$AE$310,
    MATCH(
      _xlfn.XLOOKUP(AM$1, 'Language &amp; Currency Data'!$A$2:$A$100, 'Language &amp; Currency Data'!$B$2:$B$100),
      Languages!$A$1:$AE$1,
      0),
    FALSE)</f>
        <v>Refrigerator</v>
      </c>
      <c r="AN27" s="6" t="str">
        <f>VLOOKUP(
    Languages!A14,
    Languages!$A$2:$AE$310,
    MATCH(
      _xlfn.XLOOKUP(AN$1, 'Language &amp; Currency Data'!$A$2:$A$100, 'Language &amp; Currency Data'!$B$2:$B$100),
      Languages!$A$1:$AE$1,
      0),
    FALSE)</f>
        <v>Refrigerator</v>
      </c>
      <c r="AO27" s="32" t="str">
        <f>VLOOKUP(
    Languages!A14,
    Languages!$A$2:$AE$310,
    MATCH(
      _xlfn.XLOOKUP(AO$1, 'Language &amp; Currency Data'!$A$2:$A$100, 'Language &amp; Currency Data'!$B$2:$B$100),
      Languages!$A$1:$AE$1,
      0),
    FALSE)</f>
        <v>Tủ lạnh</v>
      </c>
      <c r="AP27" s="7" t="str">
        <f>VLOOKUP(
    Languages!A14,
    Languages!$A$2:$AE$310,
    MATCH(
      _xlfn.XLOOKUP("United Kingdom", 'Language &amp; Currency Data'!$A$2:$A$100, 'Language &amp; Currency Data'!$B$2:$B$100),
      Languages!$A$1:$AE$1,
      0),
    FALSE)</f>
        <v>Refrigerator</v>
      </c>
      <c r="AQ27" s="7" t="str">
        <f>VLOOKUP(
    Languages!A14,
    Languages!$A$2:$AE$310,
    MATCH(
      _xlfn.XLOOKUP("United Kingdom", 'Language &amp; Currency Data'!$A$2:$A$100, 'Language &amp; Currency Data'!$B$2:$B$100),
      Languages!$A$1:$AE$1,
      0),
    FALSE)</f>
        <v>Refrigerator</v>
      </c>
      <c r="AR27" s="7" t="str">
        <f>VLOOKUP(
    Languages!A14,
    Languages!$A$2:$AE$310,
    MATCH(
      _xlfn.XLOOKUP("United Kingdom", 'Language &amp; Currency Data'!$A$2:$A$100, 'Language &amp; Currency Data'!$B$2:$B$100),
      Languages!$A$1:$AE$1,
      0),
    FALSE)</f>
        <v>Refrigerator</v>
      </c>
      <c r="AS27" s="7" t="str">
        <f>VLOOKUP(
    Languages!A14,
    Languages!$A$2:$AE$310,
    MATCH(
      _xlfn.XLOOKUP("United Kingdom", 'Language &amp; Currency Data'!$A$2:$A$100, 'Language &amp; Currency Data'!$B$2:$B$100),
      Languages!$A$1:$AE$1,
      0),
    FALSE)</f>
        <v>Refrigerator</v>
      </c>
      <c r="AT27" s="7" t="str">
        <f>VLOOKUP(
    Languages!A14,
    Languages!$A$2:$AE$310,
    MATCH(
      _xlfn.XLOOKUP("United Kingdom", 'Language &amp; Currency Data'!$A$2:$A$100, 'Language &amp; Currency Data'!$B$2:$B$100),
      Languages!$A$1:$AE$1,
      0),
    FALSE)</f>
        <v>Refrigerator</v>
      </c>
      <c r="AU27" s="7" t="str">
        <f>VLOOKUP(
    Languages!A14,
    Languages!$A$2:$AE$310,
    MATCH(
      _xlfn.XLOOKUP("United Kingdom", 'Language &amp; Currency Data'!$A$2:$A$100, 'Language &amp; Currency Data'!$B$2:$B$100),
      Languages!$A$1:$AE$1,
      0),
    FALSE)</f>
        <v>Refrigerator</v>
      </c>
      <c r="AV27" s="7" t="str">
        <f>VLOOKUP(
    Languages!A14,
    Languages!$A$2:$AE$310,
    MATCH(
      _xlfn.XLOOKUP("United Kingdom", 'Language &amp; Currency Data'!$A$2:$A$100, 'Language &amp; Currency Data'!$B$2:$B$100),
      Languages!$A$1:$AE$1,
      0),
    FALSE)</f>
        <v>Refrigerator</v>
      </c>
      <c r="AW27" s="7" t="str">
        <f>VLOOKUP(
    Languages!A14,
    Languages!$A$2:$AE$310,
    MATCH(
      _xlfn.XLOOKUP("United Kingdom", 'Language &amp; Currency Data'!$A$2:$A$100, 'Language &amp; Currency Data'!$B$2:$B$100),
      Languages!$A$1:$AE$1,
      0),
    FALSE)</f>
        <v>Refrigerator</v>
      </c>
    </row>
    <row r="28" spans="1:49" s="7" customFormat="1" x14ac:dyDescent="0.45">
      <c r="A28" s="7" t="str">
        <f>Languages!B15</f>
        <v>Chair</v>
      </c>
      <c r="B28" s="6" t="str">
        <f>VLOOKUP(
    Languages!A15,
    Languages!$A$2:$AE$310,
    MATCH(
      _xlfn.XLOOKUP(B$1, 'Language &amp; Currency Data'!$A$2:$A$100, 'Language &amp; Currency Data'!$B$2:$B$100),
      Languages!$A$1:$AE$1,
      0),
    FALSE)</f>
        <v>Silla</v>
      </c>
      <c r="C28" s="6" t="str">
        <f>VLOOKUP(
    Languages!A15,
    Languages!$A$2:$AE$310,
    MATCH(
      _xlfn.XLOOKUP(C$1, 'Language &amp; Currency Data'!$A$2:$A$100, 'Language &amp; Currency Data'!$B$2:$B$100),
      Languages!$A$1:$AE$1,
      0),
    FALSE)</f>
        <v>Chair</v>
      </c>
      <c r="D28" s="6" t="str">
        <f>VLOOKUP(
    Languages!A15,
    Languages!$A$2:$AE$310,
    MATCH(
      _xlfn.XLOOKUP(D$1, 'Language &amp; Currency Data'!$A$2:$A$100, 'Language &amp; Currency Data'!$B$2:$B$100),
      Languages!$A$1:$AE$1,
      0),
    FALSE)</f>
        <v>Stuhl</v>
      </c>
      <c r="E28" s="14" t="str">
        <f>VLOOKUP(
    Languages!A15,
    Languages!$A$2:$AE$310,
    MATCH(
      _xlfn.XLOOKUP(E$1, 'Language &amp; Currency Data'!$A$2:$A$100, 'Language &amp; Currency Data'!$B$2:$B$100),
      Languages!$A$1:$AE$1,
      0),
    FALSE)</f>
        <v>Cadeira</v>
      </c>
      <c r="F28" s="4" t="str">
        <f>VLOOKUP(
    Languages!A15,
    Languages!$A$2:$AE$310,
    MATCH(
      _xlfn.XLOOKUP(F$1, 'Language &amp; Currency Data'!$A$2:$A$100, 'Language &amp; Currency Data'!$B$2:$B$100),
      Languages!$A$1:$AE$1,
      0),
    FALSE)</f>
        <v>Chair</v>
      </c>
      <c r="G28" s="14" t="str">
        <f>VLOOKUP(
    Languages!A15,
    Languages!$A$2:$AE$310,
    MATCH(
      _xlfn.XLOOKUP(G$1, 'Language &amp; Currency Data'!$A$2:$A$100, 'Language &amp; Currency Data'!$B$2:$B$100),
      Languages!$A$1:$AE$1,
      0),
    FALSE)</f>
        <v>椅子</v>
      </c>
      <c r="H28" s="6" t="str">
        <f>VLOOKUP(
    Languages!A15,
    Languages!$A$2:$AE$310,
    MATCH(
      _xlfn.XLOOKUP(H$1, 'Language &amp; Currency Data'!$A$2:$A$100, 'Language &amp; Currency Data'!$B$2:$B$100),
      Languages!$A$1:$AE$1,
      0),
    FALSE)</f>
        <v>Silla</v>
      </c>
      <c r="I28" s="6" t="str">
        <f>VLOOKUP(
    Languages!A15,
    Languages!$A$2:$AE$310,
    MATCH(
      _xlfn.XLOOKUP(I$1, 'Language &amp; Currency Data'!$A$2:$A$100, 'Language &amp; Currency Data'!$B$2:$B$100),
      Languages!$A$1:$AE$1,
      0),
    FALSE)</f>
        <v>Silla</v>
      </c>
      <c r="J28" s="6" t="str">
        <f>VLOOKUP(
    Languages!A15,
    Languages!$A$2:$AE$310,
    MATCH(
      _xlfn.XLOOKUP(J$1, 'Language &amp; Currency Data'!$A$2:$A$100, 'Language &amp; Currency Data'!$B$2:$B$100),
      Languages!$A$1:$AE$1,
      0),
    FALSE)</f>
        <v xml:space="preserve"> Židle</v>
      </c>
      <c r="K28" s="6" t="str">
        <f>VLOOKUP(
    Languages!A15,
    Languages!$A$2:$AE$310,
    MATCH(
      _xlfn.XLOOKUP(K$1, 'Language &amp; Currency Data'!$A$2:$A$100, 'Language &amp; Currency Data'!$B$2:$B$100),
      Languages!$A$1:$AE$1,
      0),
    FALSE)</f>
        <v>Tuoli</v>
      </c>
      <c r="L28" s="32" t="str">
        <f>VLOOKUP(
    Languages!A15,
    Languages!$A$2:$AE$310,
    MATCH(
      _xlfn.XLOOKUP(L$1, 'Language &amp; Currency Data'!$A$2:$A$100, 'Language &amp; Currency Data'!$B$2:$B$100),
      Languages!$A$1:$AE$1,
      0),
    FALSE)</f>
        <v>Chaise</v>
      </c>
      <c r="M28" s="32" t="str">
        <f>VLOOKUP(
    Languages!A15,
    Languages!$A$2:$AE$310,
    MATCH(
      _xlfn.XLOOKUP(M$1, 'Language &amp; Currency Data'!$A$2:$A$100, 'Language &amp; Currency Data'!$B$2:$B$100),
      Languages!$A$1:$AE$1,
      0),
    FALSE)</f>
        <v>Stuhl</v>
      </c>
      <c r="N28" s="6" t="str">
        <f>VLOOKUP(
    Languages!A15,
    Languages!$A$2:$AE$310,
    MATCH(
      _xlfn.XLOOKUP(N$1, 'Language &amp; Currency Data'!$A$2:$A$100, 'Language &amp; Currency Data'!$B$2:$B$100),
      Languages!$A$1:$AE$1,
      0),
    FALSE)</f>
        <v>Καρέκλα</v>
      </c>
      <c r="O28" s="32" t="str">
        <f>VLOOKUP(
    Languages!A15,
    Languages!$A$2:$AE$310,
    MATCH(
      _xlfn.XLOOKUP(O$1, 'Language &amp; Currency Data'!$A$2:$A$100, 'Language &amp; Currency Data'!$B$2:$B$100),
      Languages!$A$1:$AE$1,
      0),
    FALSE)</f>
        <v>Szék</v>
      </c>
      <c r="P28" s="6" t="str">
        <f>VLOOKUP(
    Languages!A15,
    Languages!$A$2:$AE$310,
    MATCH(
      _xlfn.XLOOKUP(P$1, 'Language &amp; Currency Data'!$A$2:$A$100, 'Language &amp; Currency Data'!$B$2:$B$100),
      Languages!$A$1:$AE$1,
      0),
    FALSE)</f>
        <v>कुर्सी</v>
      </c>
      <c r="Q28" s="6" t="str">
        <f>VLOOKUP(
    Languages!A15,
    Languages!$A$2:$AE$310,
    MATCH(
      _xlfn.XLOOKUP(Q$1, 'Language &amp; Currency Data'!$A$2:$A$100, 'Language &amp; Currency Data'!$B$2:$B$100),
      Languages!$A$1:$AE$1,
      0),
    FALSE)</f>
        <v>Kursi</v>
      </c>
      <c r="R28" s="6" t="str">
        <f>VLOOKUP(
    Languages!A15,
    Languages!$A$2:$AE$310,
    MATCH(
      _xlfn.XLOOKUP(R$1, 'Language &amp; Currency Data'!$A$2:$A$100, 'Language &amp; Currency Data'!$B$2:$B$100),
      Languages!$A$1:$AE$1,
      0),
    FALSE)</f>
        <v>Chair</v>
      </c>
      <c r="S28" s="14" t="str">
        <f>VLOOKUP(
    Languages!A15,
    Languages!$A$2:$AE$310,
    MATCH(
      _xlfn.XLOOKUP(S$1, 'Language &amp; Currency Data'!$A$2:$A$100, 'Language &amp; Currency Data'!$B$2:$B$100),
      Languages!$A$1:$AE$1,
      0),
    FALSE)</f>
        <v>Sedia</v>
      </c>
      <c r="T28" s="14" t="str">
        <f>VLOOKUP(
    Languages!A15,
    Languages!$A$2:$AE$310,
    MATCH(
      _xlfn.XLOOKUP(T$1, 'Language &amp; Currency Data'!$A$2:$A$100, 'Language &amp; Currency Data'!$B$2:$B$100),
      Languages!$A$1:$AE$1,
      0),
    FALSE)</f>
        <v>椅子</v>
      </c>
      <c r="U28" s="32" t="str">
        <f>VLOOKUP(
    Languages!A15,
    Languages!$A$2:$AE$310,
    MATCH(
      _xlfn.XLOOKUP(U$1, 'Language &amp; Currency Data'!$A$2:$A$100, 'Language &amp; Currency Data'!$B$2:$B$100),
      Languages!$A$1:$AE$1,
      0),
    FALSE)</f>
        <v>Kerusi</v>
      </c>
      <c r="V28" s="32" t="str">
        <f>VLOOKUP(
    Languages!A15,
    Languages!$A$2:$AE$310,
    MATCH(
      _xlfn.XLOOKUP(V$1, 'Language &amp; Currency Data'!$A$2:$A$100, 'Language &amp; Currency Data'!$B$2:$B$100),
      Languages!$A$1:$AE$1,
      0),
    FALSE)</f>
        <v>Silla</v>
      </c>
      <c r="W28" s="14" t="str">
        <f>VLOOKUP(
    Languages!A15,
    Languages!$A$2:$AE$310,
    MATCH(
      _xlfn.XLOOKUP(W$1, 'Language &amp; Currency Data'!$A$2:$A$100, 'Language &amp; Currency Data'!$B$2:$B$100),
      Languages!$A$1:$AE$1,
      0),
    FALSE)</f>
        <v>Stoel</v>
      </c>
      <c r="X28" s="32" t="str">
        <f>VLOOKUP(
    Languages!A15,
    Languages!$A$2:$AE$310,
    MATCH(
      _xlfn.XLOOKUP(X$1, 'Language &amp; Currency Data'!$A$2:$A$100, 'Language &amp; Currency Data'!$B$2:$B$100),
      Languages!$A$1:$AE$1,
      0),
    FALSE)</f>
        <v>Chair</v>
      </c>
      <c r="Y28" s="32" t="str">
        <f>VLOOKUP(
    Languages!A15,
    Languages!$A$2:$AE$310,
    MATCH(
      _xlfn.XLOOKUP(Y$1, 'Language &amp; Currency Data'!$A$2:$A$100, 'Language &amp; Currency Data'!$B$2:$B$100),
      Languages!$A$1:$AE$1,
      0),
    FALSE)</f>
        <v>Stol</v>
      </c>
      <c r="Z28" s="32" t="str">
        <f>VLOOKUP(
    Languages!A15,
    Languages!$A$2:$AE$310,
    MATCH(
      _xlfn.XLOOKUP(Z$1, 'Language &amp; Currency Data'!$A$2:$A$100, 'Language &amp; Currency Data'!$B$2:$B$100),
      Languages!$A$1:$AE$1,
      0),
    FALSE)</f>
        <v>کرسی</v>
      </c>
      <c r="AA28" s="32" t="str">
        <f>VLOOKUP(
    Languages!A15,
    Languages!$A$2:$AE$310,
    MATCH(
      _xlfn.XLOOKUP(AA$1, 'Language &amp; Currency Data'!$A$2:$A$100, 'Language &amp; Currency Data'!$B$2:$B$100),
      Languages!$A$1:$AE$1,
      0),
    FALSE)</f>
        <v>Silya</v>
      </c>
      <c r="AB28" s="32" t="str">
        <f>VLOOKUP(
    Languages!A15,
    Languages!$A$2:$AE$310,
    MATCH(
      _xlfn.XLOOKUP(AB$1, 'Language &amp; Currency Data'!$A$2:$A$100, 'Language &amp; Currency Data'!$B$2:$B$100),
      Languages!$A$1:$AE$1,
      0),
    FALSE)</f>
        <v>Krzesło</v>
      </c>
      <c r="AC28" t="str">
        <f>VLOOKUP(
    Languages!A15,
    Languages!$A$2:$AE$310,
    MATCH(
      _xlfn.XLOOKUP(AC$1, 'Language &amp; Currency Data'!$A$2:$A$100, 'Language &amp; Currency Data'!$B$2:$B$100),
      Languages!$A$1:$AE$1,
      0),
    FALSE)</f>
        <v>Cadeira</v>
      </c>
      <c r="AD28" s="32" t="str">
        <f>VLOOKUP(
    Languages!A15,
    Languages!$A$2:$AE$310,
    MATCH(
      _xlfn.XLOOKUP(AD$1, 'Language &amp; Currency Data'!$A$2:$A$100, 'Language &amp; Currency Data'!$B$2:$B$100),
      Languages!$A$1:$AE$1,
      0),
    FALSE)</f>
        <v>Scaun</v>
      </c>
      <c r="AE28" s="6" t="str">
        <f>VLOOKUP(
    Languages!A15,
    Languages!$A$2:$AE$310,
    MATCH(
      _xlfn.XLOOKUP(AE$1, 'Language &amp; Currency Data'!$A$2:$A$100, 'Language &amp; Currency Data'!$B$2:$B$100),
      Languages!$A$1:$AE$1,
      0),
    FALSE)</f>
        <v>Stolička</v>
      </c>
      <c r="AF28" s="6" t="str">
        <f>VLOOKUP(
    Languages!A15,
    Languages!$A$2:$AE$310,
    MATCH(
      _xlfn.XLOOKUP(AF$1, 'Language &amp; Currency Data'!$A$2:$A$100, 'Language &amp; Currency Data'!$B$2:$B$100),
      Languages!$A$1:$AE$1,
      0),
    FALSE)</f>
        <v>Stoel</v>
      </c>
      <c r="AG28" s="6" t="str">
        <f>VLOOKUP(
    Languages!A15,
    Languages!$A$2:$AE$310,
    MATCH(
      _xlfn.XLOOKUP(AG$1, 'Language &amp; Currency Data'!$A$2:$A$100, 'Language &amp; Currency Data'!$B$2:$B$100),
      Languages!$A$1:$AE$1,
      0),
    FALSE)</f>
        <v>의자</v>
      </c>
      <c r="AH28" s="32" t="str">
        <f>VLOOKUP(
    Languages!A15,
    Languages!$A$2:$AE$310,
    MATCH(
      _xlfn.XLOOKUP(AH$1, 'Language &amp; Currency Data'!$A$2:$A$100, 'Language &amp; Currency Data'!$B$2:$B$100),
      Languages!$A$1:$AE$1,
      0),
    FALSE)</f>
        <v>Silla</v>
      </c>
      <c r="AI28" s="32" t="str">
        <f>VLOOKUP(
    Languages!A15,
    Languages!$A$2:$AE$310,
    MATCH(
      _xlfn.XLOOKUP(AI$1, 'Language &amp; Currency Data'!$A$2:$A$100, 'Language &amp; Currency Data'!$B$2:$B$100),
      Languages!$A$1:$AE$1,
      0),
    FALSE)</f>
        <v>Stol</v>
      </c>
      <c r="AJ28" s="6" t="str">
        <f>VLOOKUP(
    Languages!A15,
    Languages!$A$2:$AE$310,
    MATCH(
      _xlfn.XLOOKUP(AJ$1, 'Language &amp; Currency Data'!$A$2:$A$100, 'Language &amp; Currency Data'!$B$2:$B$100),
      Languages!$A$1:$AE$1,
      0),
    FALSE)</f>
        <v>椅子</v>
      </c>
      <c r="AK28" s="32" t="str">
        <f>VLOOKUP(
    Languages!A15,
    Languages!$A$2:$AE$310,
    MATCH(
      _xlfn.XLOOKUP(AK$1, 'Language &amp; Currency Data'!$A$2:$A$100, 'Language &amp; Currency Data'!$B$2:$B$100),
      Languages!$A$1:$AE$1,
      0),
    FALSE)</f>
        <v>เก้าอี้</v>
      </c>
      <c r="AL28" s="37" t="str">
        <f>VLOOKUP(
    Languages!A15,
    Languages!$A$2:$AE$310,
    MATCH(
      _xlfn.XLOOKUP(AL$1, 'Language &amp; Currency Data'!$A$2:$A$100, 'Language &amp; Currency Data'!$B$2:$B$100),
      Languages!$A$1:$AE$1,
      0),
    FALSE)</f>
        <v>Sandalye</v>
      </c>
      <c r="AM28" s="6" t="str">
        <f>VLOOKUP(
    Languages!A15,
    Languages!$A$2:$AE$310,
    MATCH(
      _xlfn.XLOOKUP(AM$1, 'Language &amp; Currency Data'!$A$2:$A$100, 'Language &amp; Currency Data'!$B$2:$B$100),
      Languages!$A$1:$AE$1,
      0),
    FALSE)</f>
        <v>Chair</v>
      </c>
      <c r="AN28" s="6" t="str">
        <f>VLOOKUP(
    Languages!A15,
    Languages!$A$2:$AE$310,
    MATCH(
      _xlfn.XLOOKUP(AN$1, 'Language &amp; Currency Data'!$A$2:$A$100, 'Language &amp; Currency Data'!$B$2:$B$100),
      Languages!$A$1:$AE$1,
      0),
    FALSE)</f>
        <v>Chair</v>
      </c>
      <c r="AO28" s="32" t="str">
        <f>VLOOKUP(
    Languages!A15,
    Languages!$A$2:$AE$310,
    MATCH(
      _xlfn.XLOOKUP(AO$1, 'Language &amp; Currency Data'!$A$2:$A$100, 'Language &amp; Currency Data'!$B$2:$B$100),
      Languages!$A$1:$AE$1,
      0),
    FALSE)</f>
        <v>Ghế</v>
      </c>
      <c r="AP28" s="7" t="str">
        <f>VLOOKUP(
    Languages!A15,
    Languages!$A$2:$AE$310,
    MATCH(
      _xlfn.XLOOKUP("United Kingdom", 'Language &amp; Currency Data'!$A$2:$A$100, 'Language &amp; Currency Data'!$B$2:$B$100),
      Languages!$A$1:$AE$1,
      0),
    FALSE)</f>
        <v>Chair</v>
      </c>
      <c r="AQ28" s="7" t="str">
        <f>VLOOKUP(
    Languages!A15,
    Languages!$A$2:$AE$310,
    MATCH(
      _xlfn.XLOOKUP("United Kingdom", 'Language &amp; Currency Data'!$A$2:$A$100, 'Language &amp; Currency Data'!$B$2:$B$100),
      Languages!$A$1:$AE$1,
      0),
    FALSE)</f>
        <v>Chair</v>
      </c>
      <c r="AR28" s="7" t="str">
        <f>VLOOKUP(
    Languages!A15,
    Languages!$A$2:$AE$310,
    MATCH(
      _xlfn.XLOOKUP("United Kingdom", 'Language &amp; Currency Data'!$A$2:$A$100, 'Language &amp; Currency Data'!$B$2:$B$100),
      Languages!$A$1:$AE$1,
      0),
    FALSE)</f>
        <v>Chair</v>
      </c>
      <c r="AS28" s="7" t="str">
        <f>VLOOKUP(
    Languages!A15,
    Languages!$A$2:$AE$310,
    MATCH(
      _xlfn.XLOOKUP("United Kingdom", 'Language &amp; Currency Data'!$A$2:$A$100, 'Language &amp; Currency Data'!$B$2:$B$100),
      Languages!$A$1:$AE$1,
      0),
    FALSE)</f>
        <v>Chair</v>
      </c>
      <c r="AT28" s="7" t="str">
        <f>VLOOKUP(
    Languages!A15,
    Languages!$A$2:$AE$310,
    MATCH(
      _xlfn.XLOOKUP("United Kingdom", 'Language &amp; Currency Data'!$A$2:$A$100, 'Language &amp; Currency Data'!$B$2:$B$100),
      Languages!$A$1:$AE$1,
      0),
    FALSE)</f>
        <v>Chair</v>
      </c>
      <c r="AU28" s="7" t="str">
        <f>VLOOKUP(
    Languages!A15,
    Languages!$A$2:$AE$310,
    MATCH(
      _xlfn.XLOOKUP("United Kingdom", 'Language &amp; Currency Data'!$A$2:$A$100, 'Language &amp; Currency Data'!$B$2:$B$100),
      Languages!$A$1:$AE$1,
      0),
    FALSE)</f>
        <v>Chair</v>
      </c>
      <c r="AV28" s="7" t="str">
        <f>VLOOKUP(
    Languages!A15,
    Languages!$A$2:$AE$310,
    MATCH(
      _xlfn.XLOOKUP("United Kingdom", 'Language &amp; Currency Data'!$A$2:$A$100, 'Language &amp; Currency Data'!$B$2:$B$100),
      Languages!$A$1:$AE$1,
      0),
    FALSE)</f>
        <v>Chair</v>
      </c>
      <c r="AW28" s="7" t="str">
        <f>VLOOKUP(
    Languages!A15,
    Languages!$A$2:$AE$310,
    MATCH(
      _xlfn.XLOOKUP("United Kingdom", 'Language &amp; Currency Data'!$A$2:$A$100, 'Language &amp; Currency Data'!$B$2:$B$100),
      Languages!$A$1:$AE$1,
      0),
    FALSE)</f>
        <v>Chair</v>
      </c>
    </row>
    <row r="29" spans="1:49" s="7" customFormat="1" x14ac:dyDescent="0.45">
      <c r="A29" s="7" t="str">
        <f>Languages!B16</f>
        <v>Bicycle</v>
      </c>
      <c r="B29" s="6" t="str">
        <f>VLOOKUP(
    Languages!A16,
    Languages!$A$2:$AE$310,
    MATCH(
      _xlfn.XLOOKUP(B$1, 'Language &amp; Currency Data'!$A$2:$A$100, 'Language &amp; Currency Data'!$B$2:$B$100),
      Languages!$A$1:$AE$1,
      0),
    FALSE)</f>
        <v>Bicicleta</v>
      </c>
      <c r="C29" s="6" t="str">
        <f>VLOOKUP(
    Languages!A16,
    Languages!$A$2:$AE$310,
    MATCH(
      _xlfn.XLOOKUP(C$1, 'Language &amp; Currency Data'!$A$2:$A$100, 'Language &amp; Currency Data'!$B$2:$B$100),
      Languages!$A$1:$AE$1,
      0),
    FALSE)</f>
        <v>Bicycle</v>
      </c>
      <c r="D29" s="6" t="str">
        <f>VLOOKUP(
    Languages!A16,
    Languages!$A$2:$AE$310,
    MATCH(
      _xlfn.XLOOKUP(D$1, 'Language &amp; Currency Data'!$A$2:$A$100, 'Language &amp; Currency Data'!$B$2:$B$100),
      Languages!$A$1:$AE$1,
      0),
    FALSE)</f>
        <v>Fahrrad</v>
      </c>
      <c r="E29" s="14" t="str">
        <f>VLOOKUP(
    Languages!A16,
    Languages!$A$2:$AE$310,
    MATCH(
      _xlfn.XLOOKUP(E$1, 'Language &amp; Currency Data'!$A$2:$A$100, 'Language &amp; Currency Data'!$B$2:$B$100),
      Languages!$A$1:$AE$1,
      0),
    FALSE)</f>
        <v>Bicicleta</v>
      </c>
      <c r="F29" s="4" t="str">
        <f>VLOOKUP(
    Languages!A16,
    Languages!$A$2:$AE$310,
    MATCH(
      _xlfn.XLOOKUP(F$1, 'Language &amp; Currency Data'!$A$2:$A$100, 'Language &amp; Currency Data'!$B$2:$B$100),
      Languages!$A$1:$AE$1,
      0),
    FALSE)</f>
        <v>Bicycle</v>
      </c>
      <c r="G29" s="14" t="str">
        <f>VLOOKUP(
    Languages!A16,
    Languages!$A$2:$AE$310,
    MATCH(
      _xlfn.XLOOKUP(G$1, 'Language &amp; Currency Data'!$A$2:$A$100, 'Language &amp; Currency Data'!$B$2:$B$100),
      Languages!$A$1:$AE$1,
      0),
    FALSE)</f>
        <v>自行车</v>
      </c>
      <c r="H29" s="6" t="str">
        <f>VLOOKUP(
    Languages!A16,
    Languages!$A$2:$AE$310,
    MATCH(
      _xlfn.XLOOKUP(H$1, 'Language &amp; Currency Data'!$A$2:$A$100, 'Language &amp; Currency Data'!$B$2:$B$100),
      Languages!$A$1:$AE$1,
      0),
    FALSE)</f>
        <v>Bicicleta</v>
      </c>
      <c r="I29" s="6" t="str">
        <f>VLOOKUP(
    Languages!A16,
    Languages!$A$2:$AE$310,
    MATCH(
      _xlfn.XLOOKUP(I$1, 'Language &amp; Currency Data'!$A$2:$A$100, 'Language &amp; Currency Data'!$B$2:$B$100),
      Languages!$A$1:$AE$1,
      0),
    FALSE)</f>
        <v>Bicicleta</v>
      </c>
      <c r="J29" s="6" t="str">
        <f>VLOOKUP(
    Languages!A16,
    Languages!$A$2:$AE$310,
    MATCH(
      _xlfn.XLOOKUP(J$1, 'Language &amp; Currency Data'!$A$2:$A$100, 'Language &amp; Currency Data'!$B$2:$B$100),
      Languages!$A$1:$AE$1,
      0),
    FALSE)</f>
        <v>Kolo</v>
      </c>
      <c r="K29" s="6" t="str">
        <f>VLOOKUP(
    Languages!A16,
    Languages!$A$2:$AE$310,
    MATCH(
      _xlfn.XLOOKUP(K$1, 'Language &amp; Currency Data'!$A$2:$A$100, 'Language &amp; Currency Data'!$B$2:$B$100),
      Languages!$A$1:$AE$1,
      0),
    FALSE)</f>
        <v>Polkupyörä</v>
      </c>
      <c r="L29" s="32" t="str">
        <f>VLOOKUP(
    Languages!A16,
    Languages!$A$2:$AE$310,
    MATCH(
      _xlfn.XLOOKUP(L$1, 'Language &amp; Currency Data'!$A$2:$A$100, 'Language &amp; Currency Data'!$B$2:$B$100),
      Languages!$A$1:$AE$1,
      0),
    FALSE)</f>
        <v>Vélo</v>
      </c>
      <c r="M29" s="32" t="str">
        <f>VLOOKUP(
    Languages!A16,
    Languages!$A$2:$AE$310,
    MATCH(
      _xlfn.XLOOKUP(M$1, 'Language &amp; Currency Data'!$A$2:$A$100, 'Language &amp; Currency Data'!$B$2:$B$100),
      Languages!$A$1:$AE$1,
      0),
    FALSE)</f>
        <v>Fahrrad</v>
      </c>
      <c r="N29" s="6" t="str">
        <f>VLOOKUP(
    Languages!A16,
    Languages!$A$2:$AE$310,
    MATCH(
      _xlfn.XLOOKUP(N$1, 'Language &amp; Currency Data'!$A$2:$A$100, 'Language &amp; Currency Data'!$B$2:$B$100),
      Languages!$A$1:$AE$1,
      0),
    FALSE)</f>
        <v>Ποδήλατο</v>
      </c>
      <c r="O29" s="32" t="str">
        <f>VLOOKUP(
    Languages!A16,
    Languages!$A$2:$AE$310,
    MATCH(
      _xlfn.XLOOKUP(O$1, 'Language &amp; Currency Data'!$A$2:$A$100, 'Language &amp; Currency Data'!$B$2:$B$100),
      Languages!$A$1:$AE$1,
      0),
    FALSE)</f>
        <v>Kerékpár</v>
      </c>
      <c r="P29" s="6" t="str">
        <f>VLOOKUP(
    Languages!A16,
    Languages!$A$2:$AE$310,
    MATCH(
      _xlfn.XLOOKUP(P$1, 'Language &amp; Currency Data'!$A$2:$A$100, 'Language &amp; Currency Data'!$B$2:$B$100),
      Languages!$A$1:$AE$1,
      0),
    FALSE)</f>
        <v xml:space="preserve">साइकिल </v>
      </c>
      <c r="Q29" s="6" t="str">
        <f>VLOOKUP(
    Languages!A16,
    Languages!$A$2:$AE$310,
    MATCH(
      _xlfn.XLOOKUP(Q$1, 'Language &amp; Currency Data'!$A$2:$A$100, 'Language &amp; Currency Data'!$B$2:$B$100),
      Languages!$A$1:$AE$1,
      0),
    FALSE)</f>
        <v>Sepeda</v>
      </c>
      <c r="R29" s="6" t="str">
        <f>VLOOKUP(
    Languages!A16,
    Languages!$A$2:$AE$310,
    MATCH(
      _xlfn.XLOOKUP(R$1, 'Language &amp; Currency Data'!$A$2:$A$100, 'Language &amp; Currency Data'!$B$2:$B$100),
      Languages!$A$1:$AE$1,
      0),
    FALSE)</f>
        <v>Bicycle</v>
      </c>
      <c r="S29" s="14" t="str">
        <f>VLOOKUP(
    Languages!A16,
    Languages!$A$2:$AE$310,
    MATCH(
      _xlfn.XLOOKUP(S$1, 'Language &amp; Currency Data'!$A$2:$A$100, 'Language &amp; Currency Data'!$B$2:$B$100),
      Languages!$A$1:$AE$1,
      0),
    FALSE)</f>
        <v>Bicicletta</v>
      </c>
      <c r="T29" s="14" t="str">
        <f>VLOOKUP(
    Languages!A16,
    Languages!$A$2:$AE$310,
    MATCH(
      _xlfn.XLOOKUP(T$1, 'Language &amp; Currency Data'!$A$2:$A$100, 'Language &amp; Currency Data'!$B$2:$B$100),
      Languages!$A$1:$AE$1,
      0),
    FALSE)</f>
        <v>自転車</v>
      </c>
      <c r="U29" s="32" t="str">
        <f>VLOOKUP(
    Languages!A16,
    Languages!$A$2:$AE$310,
    MATCH(
      _xlfn.XLOOKUP(U$1, 'Language &amp; Currency Data'!$A$2:$A$100, 'Language &amp; Currency Data'!$B$2:$B$100),
      Languages!$A$1:$AE$1,
      0),
    FALSE)</f>
        <v>Basikal</v>
      </c>
      <c r="V29" s="32" t="str">
        <f>VLOOKUP(
    Languages!A16,
    Languages!$A$2:$AE$310,
    MATCH(
      _xlfn.XLOOKUP(V$1, 'Language &amp; Currency Data'!$A$2:$A$100, 'Language &amp; Currency Data'!$B$2:$B$100),
      Languages!$A$1:$AE$1,
      0),
    FALSE)</f>
        <v>Bicicleta</v>
      </c>
      <c r="W29" s="14" t="str">
        <f>VLOOKUP(
    Languages!A16,
    Languages!$A$2:$AE$310,
    MATCH(
      _xlfn.XLOOKUP(W$1, 'Language &amp; Currency Data'!$A$2:$A$100, 'Language &amp; Currency Data'!$B$2:$B$100),
      Languages!$A$1:$AE$1,
      0),
    FALSE)</f>
        <v>Fiets</v>
      </c>
      <c r="X29" s="32" t="str">
        <f>VLOOKUP(
    Languages!A16,
    Languages!$A$2:$AE$310,
    MATCH(
      _xlfn.XLOOKUP(X$1, 'Language &amp; Currency Data'!$A$2:$A$100, 'Language &amp; Currency Data'!$B$2:$B$100),
      Languages!$A$1:$AE$1,
      0),
    FALSE)</f>
        <v>Bicycle</v>
      </c>
      <c r="Y29" s="32" t="str">
        <f>VLOOKUP(
    Languages!A16,
    Languages!$A$2:$AE$310,
    MATCH(
      _xlfn.XLOOKUP(Y$1, 'Language &amp; Currency Data'!$A$2:$A$100, 'Language &amp; Currency Data'!$B$2:$B$100),
      Languages!$A$1:$AE$1,
      0),
    FALSE)</f>
        <v>Sykkel</v>
      </c>
      <c r="Z29" s="32" t="str">
        <f>VLOOKUP(
    Languages!A16,
    Languages!$A$2:$AE$310,
    MATCH(
      _xlfn.XLOOKUP(Z$1, 'Language &amp; Currency Data'!$A$2:$A$100, 'Language &amp; Currency Data'!$B$2:$B$100),
      Languages!$A$1:$AE$1,
      0),
    FALSE)</f>
        <v>بائی سائیکل</v>
      </c>
      <c r="AA29" s="32" t="str">
        <f>VLOOKUP(
    Languages!A16,
    Languages!$A$2:$AE$310,
    MATCH(
      _xlfn.XLOOKUP(AA$1, 'Language &amp; Currency Data'!$A$2:$A$100, 'Language &amp; Currency Data'!$B$2:$B$100),
      Languages!$A$1:$AE$1,
      0),
    FALSE)</f>
        <v>Bisikleta</v>
      </c>
      <c r="AB29" s="32" t="str">
        <f>VLOOKUP(
    Languages!A16,
    Languages!$A$2:$AE$310,
    MATCH(
      _xlfn.XLOOKUP(AB$1, 'Language &amp; Currency Data'!$A$2:$A$100, 'Language &amp; Currency Data'!$B$2:$B$100),
      Languages!$A$1:$AE$1,
      0),
    FALSE)</f>
        <v>Rower</v>
      </c>
      <c r="AC29" t="str">
        <f>VLOOKUP(
    Languages!A16,
    Languages!$A$2:$AE$310,
    MATCH(
      _xlfn.XLOOKUP(AC$1, 'Language &amp; Currency Data'!$A$2:$A$100, 'Language &amp; Currency Data'!$B$2:$B$100),
      Languages!$A$1:$AE$1,
      0),
    FALSE)</f>
        <v>Bicicleta</v>
      </c>
      <c r="AD29" s="32" t="str">
        <f>VLOOKUP(
    Languages!A16,
    Languages!$A$2:$AE$310,
    MATCH(
      _xlfn.XLOOKUP(AD$1, 'Language &amp; Currency Data'!$A$2:$A$100, 'Language &amp; Currency Data'!$B$2:$B$100),
      Languages!$A$1:$AE$1,
      0),
    FALSE)</f>
        <v>Bicicletă</v>
      </c>
      <c r="AE29" s="6" t="str">
        <f>VLOOKUP(
    Languages!A16,
    Languages!$A$2:$AE$310,
    MATCH(
      _xlfn.XLOOKUP(AE$1, 'Language &amp; Currency Data'!$A$2:$A$100, 'Language &amp; Currency Data'!$B$2:$B$100),
      Languages!$A$1:$AE$1,
      0),
    FALSE)</f>
        <v>Bicykel</v>
      </c>
      <c r="AF29" s="6" t="str">
        <f>VLOOKUP(
    Languages!A16,
    Languages!$A$2:$AE$310,
    MATCH(
      _xlfn.XLOOKUP(AF$1, 'Language &amp; Currency Data'!$A$2:$A$100, 'Language &amp; Currency Data'!$B$2:$B$100),
      Languages!$A$1:$AE$1,
      0),
    FALSE)</f>
        <v>Fiets</v>
      </c>
      <c r="AG29" s="6" t="str">
        <f>VLOOKUP(
    Languages!A16,
    Languages!$A$2:$AE$310,
    MATCH(
      _xlfn.XLOOKUP(AG$1, 'Language &amp; Currency Data'!$A$2:$A$100, 'Language &amp; Currency Data'!$B$2:$B$100),
      Languages!$A$1:$AE$1,
      0),
    FALSE)</f>
        <v>자전거</v>
      </c>
      <c r="AH29" s="32" t="str">
        <f>VLOOKUP(
    Languages!A16,
    Languages!$A$2:$AE$310,
    MATCH(
      _xlfn.XLOOKUP(AH$1, 'Language &amp; Currency Data'!$A$2:$A$100, 'Language &amp; Currency Data'!$B$2:$B$100),
      Languages!$A$1:$AE$1,
      0),
    FALSE)</f>
        <v>Bicicleta</v>
      </c>
      <c r="AI29" s="32" t="str">
        <f>VLOOKUP(
    Languages!A16,
    Languages!$A$2:$AE$310,
    MATCH(
      _xlfn.XLOOKUP(AI$1, 'Language &amp; Currency Data'!$A$2:$A$100, 'Language &amp; Currency Data'!$B$2:$B$100),
      Languages!$A$1:$AE$1,
      0),
    FALSE)</f>
        <v>Cykel</v>
      </c>
      <c r="AJ29" s="6" t="str">
        <f>VLOOKUP(
    Languages!A16,
    Languages!$A$2:$AE$310,
    MATCH(
      _xlfn.XLOOKUP(AJ$1, 'Language &amp; Currency Data'!$A$2:$A$100, 'Language &amp; Currency Data'!$B$2:$B$100),
      Languages!$A$1:$AE$1,
      0),
    FALSE)</f>
        <v>腳踏車</v>
      </c>
      <c r="AK29" s="32" t="str">
        <f>VLOOKUP(
    Languages!A16,
    Languages!$A$2:$AE$310,
    MATCH(
      _xlfn.XLOOKUP(AK$1, 'Language &amp; Currency Data'!$A$2:$A$100, 'Language &amp; Currency Data'!$B$2:$B$100),
      Languages!$A$1:$AE$1,
      0),
    FALSE)</f>
        <v>จักรยาน</v>
      </c>
      <c r="AL29" s="37" t="str">
        <f>VLOOKUP(
    Languages!A16,
    Languages!$A$2:$AE$310,
    MATCH(
      _xlfn.XLOOKUP(AL$1, 'Language &amp; Currency Data'!$A$2:$A$100, 'Language &amp; Currency Data'!$B$2:$B$100),
      Languages!$A$1:$AE$1,
      0),
    FALSE)</f>
        <v>Bisiklet</v>
      </c>
      <c r="AM29" s="6" t="str">
        <f>VLOOKUP(
    Languages!A16,
    Languages!$A$2:$AE$310,
    MATCH(
      _xlfn.XLOOKUP(AM$1, 'Language &amp; Currency Data'!$A$2:$A$100, 'Language &amp; Currency Data'!$B$2:$B$100),
      Languages!$A$1:$AE$1,
      0),
    FALSE)</f>
        <v>Bicycle</v>
      </c>
      <c r="AN29" s="6" t="str">
        <f>VLOOKUP(
    Languages!A16,
    Languages!$A$2:$AE$310,
    MATCH(
      _xlfn.XLOOKUP(AN$1, 'Language &amp; Currency Data'!$A$2:$A$100, 'Language &amp; Currency Data'!$B$2:$B$100),
      Languages!$A$1:$AE$1,
      0),
    FALSE)</f>
        <v>Bicycle</v>
      </c>
      <c r="AO29" s="32" t="str">
        <f>VLOOKUP(
    Languages!A16,
    Languages!$A$2:$AE$310,
    MATCH(
      _xlfn.XLOOKUP(AO$1, 'Language &amp; Currency Data'!$A$2:$A$100, 'Language &amp; Currency Data'!$B$2:$B$100),
      Languages!$A$1:$AE$1,
      0),
    FALSE)</f>
        <v>Xe đạp</v>
      </c>
      <c r="AP29" s="7" t="str">
        <f>VLOOKUP(
    Languages!A16,
    Languages!$A$2:$AE$310,
    MATCH(
      _xlfn.XLOOKUP("United Kingdom", 'Language &amp; Currency Data'!$A$2:$A$100, 'Language &amp; Currency Data'!$B$2:$B$100),
      Languages!$A$1:$AE$1,
      0),
    FALSE)</f>
        <v>Bicycle</v>
      </c>
      <c r="AQ29" s="7" t="str">
        <f>VLOOKUP(
    Languages!A16,
    Languages!$A$2:$AE$310,
    MATCH(
      _xlfn.XLOOKUP("United Kingdom", 'Language &amp; Currency Data'!$A$2:$A$100, 'Language &amp; Currency Data'!$B$2:$B$100),
      Languages!$A$1:$AE$1,
      0),
    FALSE)</f>
        <v>Bicycle</v>
      </c>
      <c r="AR29" s="7" t="str">
        <f>VLOOKUP(
    Languages!A16,
    Languages!$A$2:$AE$310,
    MATCH(
      _xlfn.XLOOKUP("United Kingdom", 'Language &amp; Currency Data'!$A$2:$A$100, 'Language &amp; Currency Data'!$B$2:$B$100),
      Languages!$A$1:$AE$1,
      0),
    FALSE)</f>
        <v>Bicycle</v>
      </c>
      <c r="AS29" s="7" t="str">
        <f>VLOOKUP(
    Languages!A16,
    Languages!$A$2:$AE$310,
    MATCH(
      _xlfn.XLOOKUP("United Kingdom", 'Language &amp; Currency Data'!$A$2:$A$100, 'Language &amp; Currency Data'!$B$2:$B$100),
      Languages!$A$1:$AE$1,
      0),
    FALSE)</f>
        <v>Bicycle</v>
      </c>
      <c r="AT29" s="7" t="str">
        <f>VLOOKUP(
    Languages!A16,
    Languages!$A$2:$AE$310,
    MATCH(
      _xlfn.XLOOKUP("United Kingdom", 'Language &amp; Currency Data'!$A$2:$A$100, 'Language &amp; Currency Data'!$B$2:$B$100),
      Languages!$A$1:$AE$1,
      0),
    FALSE)</f>
        <v>Bicycle</v>
      </c>
      <c r="AU29" s="7" t="str">
        <f>VLOOKUP(
    Languages!A16,
    Languages!$A$2:$AE$310,
    MATCH(
      _xlfn.XLOOKUP("United Kingdom", 'Language &amp; Currency Data'!$A$2:$A$100, 'Language &amp; Currency Data'!$B$2:$B$100),
      Languages!$A$1:$AE$1,
      0),
    FALSE)</f>
        <v>Bicycle</v>
      </c>
      <c r="AV29" s="7" t="str">
        <f>VLOOKUP(
    Languages!A16,
    Languages!$A$2:$AE$310,
    MATCH(
      _xlfn.XLOOKUP("United Kingdom", 'Language &amp; Currency Data'!$A$2:$A$100, 'Language &amp; Currency Data'!$B$2:$B$100),
      Languages!$A$1:$AE$1,
      0),
    FALSE)</f>
        <v>Bicycle</v>
      </c>
      <c r="AW29" s="7" t="str">
        <f>VLOOKUP(
    Languages!A16,
    Languages!$A$2:$AE$310,
    MATCH(
      _xlfn.XLOOKUP("United Kingdom", 'Language &amp; Currency Data'!$A$2:$A$100, 'Language &amp; Currency Data'!$B$2:$B$100),
      Languages!$A$1:$AE$1,
      0),
    FALSE)</f>
        <v>Bicycle</v>
      </c>
    </row>
    <row r="30" spans="1:49" s="7" customFormat="1" x14ac:dyDescent="0.45">
      <c r="A30" s="7" t="str">
        <f>Languages!B17</f>
        <v>Toaster</v>
      </c>
      <c r="B30" s="6" t="str">
        <f>VLOOKUP(
    Languages!A17,
    Languages!$A$2:$AE$310,
    MATCH(
      _xlfn.XLOOKUP(B$1, 'Language &amp; Currency Data'!$A$2:$A$100, 'Language &amp; Currency Data'!$B$2:$B$100),
      Languages!$A$1:$AE$1,
      0),
    FALSE)</f>
        <v>Tostadora</v>
      </c>
      <c r="C30" s="6" t="str">
        <f>VLOOKUP(
    Languages!A17,
    Languages!$A$2:$AE$310,
    MATCH(
      _xlfn.XLOOKUP(C$1, 'Language &amp; Currency Data'!$A$2:$A$100, 'Language &amp; Currency Data'!$B$2:$B$100),
      Languages!$A$1:$AE$1,
      0),
    FALSE)</f>
        <v>Toaster</v>
      </c>
      <c r="D30" s="6" t="str">
        <f>VLOOKUP(
    Languages!A17,
    Languages!$A$2:$AE$310,
    MATCH(
      _xlfn.XLOOKUP(D$1, 'Language &amp; Currency Data'!$A$2:$A$100, 'Language &amp; Currency Data'!$B$2:$B$100),
      Languages!$A$1:$AE$1,
      0),
    FALSE)</f>
        <v>Toaster</v>
      </c>
      <c r="E30" s="14" t="str">
        <f>VLOOKUP(
    Languages!A17,
    Languages!$A$2:$AE$310,
    MATCH(
      _xlfn.XLOOKUP(E$1, 'Language &amp; Currency Data'!$A$2:$A$100, 'Language &amp; Currency Data'!$B$2:$B$100),
      Languages!$A$1:$AE$1,
      0),
    FALSE)</f>
        <v>Torradeira</v>
      </c>
      <c r="F30" s="4" t="str">
        <f>VLOOKUP(
    Languages!A17,
    Languages!$A$2:$AE$310,
    MATCH(
      _xlfn.XLOOKUP(F$1, 'Language &amp; Currency Data'!$A$2:$A$100, 'Language &amp; Currency Data'!$B$2:$B$100),
      Languages!$A$1:$AE$1,
      0),
    FALSE)</f>
        <v>Toaster</v>
      </c>
      <c r="G30" s="14" t="str">
        <f>VLOOKUP(
    Languages!A17,
    Languages!$A$2:$AE$310,
    MATCH(
      _xlfn.XLOOKUP(G$1, 'Language &amp; Currency Data'!$A$2:$A$100, 'Language &amp; Currency Data'!$B$2:$B$100),
      Languages!$A$1:$AE$1,
      0),
    FALSE)</f>
        <v>烤面包机</v>
      </c>
      <c r="H30" s="6" t="str">
        <f>VLOOKUP(
    Languages!A17,
    Languages!$A$2:$AE$310,
    MATCH(
      _xlfn.XLOOKUP(H$1, 'Language &amp; Currency Data'!$A$2:$A$100, 'Language &amp; Currency Data'!$B$2:$B$100),
      Languages!$A$1:$AE$1,
      0),
    FALSE)</f>
        <v>Tostadora</v>
      </c>
      <c r="I30" s="6" t="str">
        <f>VLOOKUP(
    Languages!A17,
    Languages!$A$2:$AE$310,
    MATCH(
      _xlfn.XLOOKUP(I$1, 'Language &amp; Currency Data'!$A$2:$A$100, 'Language &amp; Currency Data'!$B$2:$B$100),
      Languages!$A$1:$AE$1,
      0),
    FALSE)</f>
        <v>Tostadora</v>
      </c>
      <c r="J30" s="6" t="str">
        <f>VLOOKUP(
    Languages!A17,
    Languages!$A$2:$AE$310,
    MATCH(
      _xlfn.XLOOKUP(J$1, 'Language &amp; Currency Data'!$A$2:$A$100, 'Language &amp; Currency Data'!$B$2:$B$100),
      Languages!$A$1:$AE$1,
      0),
    FALSE)</f>
        <v>Toustovač</v>
      </c>
      <c r="K30" s="6" t="str">
        <f>VLOOKUP(
    Languages!A17,
    Languages!$A$2:$AE$310,
    MATCH(
      _xlfn.XLOOKUP(K$1, 'Language &amp; Currency Data'!$A$2:$A$100, 'Language &amp; Currency Data'!$B$2:$B$100),
      Languages!$A$1:$AE$1,
      0),
    FALSE)</f>
        <v>Leivänpaahdin</v>
      </c>
      <c r="L30" s="32" t="str">
        <f>VLOOKUP(
    Languages!A17,
    Languages!$A$2:$AE$310,
    MATCH(
      _xlfn.XLOOKUP(L$1, 'Language &amp; Currency Data'!$A$2:$A$100, 'Language &amp; Currency Data'!$B$2:$B$100),
      Languages!$A$1:$AE$1,
      0),
    FALSE)</f>
        <v>Grille-pain</v>
      </c>
      <c r="M30" s="32" t="str">
        <f>VLOOKUP(
    Languages!A17,
    Languages!$A$2:$AE$310,
    MATCH(
      _xlfn.XLOOKUP(M$1, 'Language &amp; Currency Data'!$A$2:$A$100, 'Language &amp; Currency Data'!$B$2:$B$100),
      Languages!$A$1:$AE$1,
      0),
    FALSE)</f>
        <v>Toaster</v>
      </c>
      <c r="N30" s="6" t="str">
        <f>VLOOKUP(
    Languages!A17,
    Languages!$A$2:$AE$310,
    MATCH(
      _xlfn.XLOOKUP(N$1, 'Language &amp; Currency Data'!$A$2:$A$100, 'Language &amp; Currency Data'!$B$2:$B$100),
      Languages!$A$1:$AE$1,
      0),
    FALSE)</f>
        <v>Τοστιέρα</v>
      </c>
      <c r="O30" s="32" t="str">
        <f>VLOOKUP(
    Languages!A17,
    Languages!$A$2:$AE$310,
    MATCH(
      _xlfn.XLOOKUP(O$1, 'Language &amp; Currency Data'!$A$2:$A$100, 'Language &amp; Currency Data'!$B$2:$B$100),
      Languages!$A$1:$AE$1,
      0),
    FALSE)</f>
        <v>Kenyérpirító</v>
      </c>
      <c r="P30" s="6" t="str">
        <f>VLOOKUP(
    Languages!A17,
    Languages!$A$2:$AE$310,
    MATCH(
      _xlfn.XLOOKUP(P$1, 'Language &amp; Currency Data'!$A$2:$A$100, 'Language &amp; Currency Data'!$B$2:$B$100),
      Languages!$A$1:$AE$1,
      0),
    FALSE)</f>
        <v xml:space="preserve"> टोस्टर</v>
      </c>
      <c r="Q30" s="6" t="str">
        <f>VLOOKUP(
    Languages!A17,
    Languages!$A$2:$AE$310,
    MATCH(
      _xlfn.XLOOKUP(Q$1, 'Language &amp; Currency Data'!$A$2:$A$100, 'Language &amp; Currency Data'!$B$2:$B$100),
      Languages!$A$1:$AE$1,
      0),
    FALSE)</f>
        <v>Pemanggang roti</v>
      </c>
      <c r="R30" s="6" t="str">
        <f>VLOOKUP(
    Languages!A17,
    Languages!$A$2:$AE$310,
    MATCH(
      _xlfn.XLOOKUP(R$1, 'Language &amp; Currency Data'!$A$2:$A$100, 'Language &amp; Currency Data'!$B$2:$B$100),
      Languages!$A$1:$AE$1,
      0),
    FALSE)</f>
        <v>Toaster</v>
      </c>
      <c r="S30" s="14" t="str">
        <f>VLOOKUP(
    Languages!A17,
    Languages!$A$2:$AE$310,
    MATCH(
      _xlfn.XLOOKUP(S$1, 'Language &amp; Currency Data'!$A$2:$A$100, 'Language &amp; Currency Data'!$B$2:$B$100),
      Languages!$A$1:$AE$1,
      0),
    FALSE)</f>
        <v>Tostapane</v>
      </c>
      <c r="T30" s="14" t="str">
        <f>VLOOKUP(
    Languages!A17,
    Languages!$A$2:$AE$310,
    MATCH(
      _xlfn.XLOOKUP(T$1, 'Language &amp; Currency Data'!$A$2:$A$100, 'Language &amp; Currency Data'!$B$2:$B$100),
      Languages!$A$1:$AE$1,
      0),
    FALSE)</f>
        <v>トースター</v>
      </c>
      <c r="U30" s="32" t="str">
        <f>VLOOKUP(
    Languages!A17,
    Languages!$A$2:$AE$310,
    MATCH(
      _xlfn.XLOOKUP(U$1, 'Language &amp; Currency Data'!$A$2:$A$100, 'Language &amp; Currency Data'!$B$2:$B$100),
      Languages!$A$1:$AE$1,
      0),
    FALSE)</f>
        <v>Pembakar roti</v>
      </c>
      <c r="V30" s="32" t="str">
        <f>VLOOKUP(
    Languages!A17,
    Languages!$A$2:$AE$310,
    MATCH(
      _xlfn.XLOOKUP(V$1, 'Language &amp; Currency Data'!$A$2:$A$100, 'Language &amp; Currency Data'!$B$2:$B$100),
      Languages!$A$1:$AE$1,
      0),
    FALSE)</f>
        <v>Tostadora</v>
      </c>
      <c r="W30" s="14" t="str">
        <f>VLOOKUP(
    Languages!A17,
    Languages!$A$2:$AE$310,
    MATCH(
      _xlfn.XLOOKUP(W$1, 'Language &amp; Currency Data'!$A$2:$A$100, 'Language &amp; Currency Data'!$B$2:$B$100),
      Languages!$A$1:$AE$1,
      0),
    FALSE)</f>
        <v>Broodrooster</v>
      </c>
      <c r="X30" s="32" t="str">
        <f>VLOOKUP(
    Languages!A17,
    Languages!$A$2:$AE$310,
    MATCH(
      _xlfn.XLOOKUP(X$1, 'Language &amp; Currency Data'!$A$2:$A$100, 'Language &amp; Currency Data'!$B$2:$B$100),
      Languages!$A$1:$AE$1,
      0),
    FALSE)</f>
        <v>Toaster</v>
      </c>
      <c r="Y30" s="32" t="str">
        <f>VLOOKUP(
    Languages!A17,
    Languages!$A$2:$AE$310,
    MATCH(
      _xlfn.XLOOKUP(Y$1, 'Language &amp; Currency Data'!$A$2:$A$100, 'Language &amp; Currency Data'!$B$2:$B$100),
      Languages!$A$1:$AE$1,
      0),
    FALSE)</f>
        <v>Brødrister</v>
      </c>
      <c r="Z30" s="32" t="str">
        <f>VLOOKUP(
    Languages!A17,
    Languages!$A$2:$AE$310,
    MATCH(
      _xlfn.XLOOKUP(Z$1, 'Language &amp; Currency Data'!$A$2:$A$100, 'Language &amp; Currency Data'!$B$2:$B$100),
      Languages!$A$1:$AE$1,
      0),
    FALSE)</f>
        <v>ٹوسٹر</v>
      </c>
      <c r="AA30" s="32" t="str">
        <f>VLOOKUP(
    Languages!A17,
    Languages!$A$2:$AE$310,
    MATCH(
      _xlfn.XLOOKUP(AA$1, 'Language &amp; Currency Data'!$A$2:$A$100, 'Language &amp; Currency Data'!$B$2:$B$100),
      Languages!$A$1:$AE$1,
      0),
    FALSE)</f>
        <v>Toaster</v>
      </c>
      <c r="AB30" s="32" t="str">
        <f>VLOOKUP(
    Languages!A17,
    Languages!$A$2:$AE$310,
    MATCH(
      _xlfn.XLOOKUP(AB$1, 'Language &amp; Currency Data'!$A$2:$A$100, 'Language &amp; Currency Data'!$B$2:$B$100),
      Languages!$A$1:$AE$1,
      0),
    FALSE)</f>
        <v>Toster</v>
      </c>
      <c r="AC30" t="str">
        <f>VLOOKUP(
    Languages!A17,
    Languages!$A$2:$AE$310,
    MATCH(
      _xlfn.XLOOKUP(AC$1, 'Language &amp; Currency Data'!$A$2:$A$100, 'Language &amp; Currency Data'!$B$2:$B$100),
      Languages!$A$1:$AE$1,
      0),
    FALSE)</f>
        <v>Torradeira</v>
      </c>
      <c r="AD30" s="32" t="str">
        <f>VLOOKUP(
    Languages!A17,
    Languages!$A$2:$AE$310,
    MATCH(
      _xlfn.XLOOKUP(AD$1, 'Language &amp; Currency Data'!$A$2:$A$100, 'Language &amp; Currency Data'!$B$2:$B$100),
      Languages!$A$1:$AE$1,
      0),
    FALSE)</f>
        <v>Prăjitor de pâine</v>
      </c>
      <c r="AE30" s="6" t="str">
        <f>VLOOKUP(
    Languages!A17,
    Languages!$A$2:$AE$310,
    MATCH(
      _xlfn.XLOOKUP(AE$1, 'Language &amp; Currency Data'!$A$2:$A$100, 'Language &amp; Currency Data'!$B$2:$B$100),
      Languages!$A$1:$AE$1,
      0),
    FALSE)</f>
        <v>Hriankovač</v>
      </c>
      <c r="AF30" s="6" t="str">
        <f>VLOOKUP(
    Languages!A17,
    Languages!$A$2:$AE$310,
    MATCH(
      _xlfn.XLOOKUP(AF$1, 'Language &amp; Currency Data'!$A$2:$A$100, 'Language &amp; Currency Data'!$B$2:$B$100),
      Languages!$A$1:$AE$1,
      0),
    FALSE)</f>
        <v>Broodrooster</v>
      </c>
      <c r="AG30" s="6" t="str">
        <f>VLOOKUP(
    Languages!A17,
    Languages!$A$2:$AE$310,
    MATCH(
      _xlfn.XLOOKUP(AG$1, 'Language &amp; Currency Data'!$A$2:$A$100, 'Language &amp; Currency Data'!$B$2:$B$100),
      Languages!$A$1:$AE$1,
      0),
    FALSE)</f>
        <v>토스트기</v>
      </c>
      <c r="AH30" s="32" t="str">
        <f>VLOOKUP(
    Languages!A17,
    Languages!$A$2:$AE$310,
    MATCH(
      _xlfn.XLOOKUP(AH$1, 'Language &amp; Currency Data'!$A$2:$A$100, 'Language &amp; Currency Data'!$B$2:$B$100),
      Languages!$A$1:$AE$1,
      0),
    FALSE)</f>
        <v>Tostadora</v>
      </c>
      <c r="AI30" s="32" t="str">
        <f>VLOOKUP(
    Languages!A17,
    Languages!$A$2:$AE$310,
    MATCH(
      _xlfn.XLOOKUP(AI$1, 'Language &amp; Currency Data'!$A$2:$A$100, 'Language &amp; Currency Data'!$B$2:$B$100),
      Languages!$A$1:$AE$1,
      0),
    FALSE)</f>
        <v>Brödrost</v>
      </c>
      <c r="AJ30" s="6" t="str">
        <f>VLOOKUP(
    Languages!A17,
    Languages!$A$2:$AE$310,
    MATCH(
      _xlfn.XLOOKUP(AJ$1, 'Language &amp; Currency Data'!$A$2:$A$100, 'Language &amp; Currency Data'!$B$2:$B$100),
      Languages!$A$1:$AE$1,
      0),
    FALSE)</f>
        <v>烤麵包機</v>
      </c>
      <c r="AK30" s="32" t="str">
        <f>VLOOKUP(
    Languages!A17,
    Languages!$A$2:$AE$310,
    MATCH(
      _xlfn.XLOOKUP(AK$1, 'Language &amp; Currency Data'!$A$2:$A$100, 'Language &amp; Currency Data'!$B$2:$B$100),
      Languages!$A$1:$AE$1,
      0),
    FALSE)</f>
        <v>เครื่องปิ้งขนมปัง</v>
      </c>
      <c r="AL30" s="37" t="str">
        <f>VLOOKUP(
    Languages!A17,
    Languages!$A$2:$AE$310,
    MATCH(
      _xlfn.XLOOKUP(AL$1, 'Language &amp; Currency Data'!$A$2:$A$100, 'Language &amp; Currency Data'!$B$2:$B$100),
      Languages!$A$1:$AE$1,
      0),
    FALSE)</f>
        <v>Tost Makinesi</v>
      </c>
      <c r="AM30" s="6" t="str">
        <f>VLOOKUP(
    Languages!A17,
    Languages!$A$2:$AE$310,
    MATCH(
      _xlfn.XLOOKUP(AM$1, 'Language &amp; Currency Data'!$A$2:$A$100, 'Language &amp; Currency Data'!$B$2:$B$100),
      Languages!$A$1:$AE$1,
      0),
    FALSE)</f>
        <v>Toaster</v>
      </c>
      <c r="AN30" s="6" t="str">
        <f>VLOOKUP(
    Languages!A17,
    Languages!$A$2:$AE$310,
    MATCH(
      _xlfn.XLOOKUP(AN$1, 'Language &amp; Currency Data'!$A$2:$A$100, 'Language &amp; Currency Data'!$B$2:$B$100),
      Languages!$A$1:$AE$1,
      0),
    FALSE)</f>
        <v>Toaster</v>
      </c>
      <c r="AO30" s="32" t="str">
        <f>VLOOKUP(
    Languages!A17,
    Languages!$A$2:$AE$310,
    MATCH(
      _xlfn.XLOOKUP(AO$1, 'Language &amp; Currency Data'!$A$2:$A$100, 'Language &amp; Currency Data'!$B$2:$B$100),
      Languages!$A$1:$AE$1,
      0),
    FALSE)</f>
        <v>Máy nướng bánh</v>
      </c>
      <c r="AP30" s="7" t="str">
        <f>VLOOKUP(
    Languages!A17,
    Languages!$A$2:$AE$310,
    MATCH(
      _xlfn.XLOOKUP("United Kingdom", 'Language &amp; Currency Data'!$A$2:$A$100, 'Language &amp; Currency Data'!$B$2:$B$100),
      Languages!$A$1:$AE$1,
      0),
    FALSE)</f>
        <v>Toaster</v>
      </c>
      <c r="AQ30" s="7" t="str">
        <f>VLOOKUP(
    Languages!A17,
    Languages!$A$2:$AE$310,
    MATCH(
      _xlfn.XLOOKUP("United Kingdom", 'Language &amp; Currency Data'!$A$2:$A$100, 'Language &amp; Currency Data'!$B$2:$B$100),
      Languages!$A$1:$AE$1,
      0),
    FALSE)</f>
        <v>Toaster</v>
      </c>
      <c r="AR30" s="7" t="str">
        <f>VLOOKUP(
    Languages!A17,
    Languages!$A$2:$AE$310,
    MATCH(
      _xlfn.XLOOKUP("United Kingdom", 'Language &amp; Currency Data'!$A$2:$A$100, 'Language &amp; Currency Data'!$B$2:$B$100),
      Languages!$A$1:$AE$1,
      0),
    FALSE)</f>
        <v>Toaster</v>
      </c>
      <c r="AS30" s="7" t="str">
        <f>VLOOKUP(
    Languages!A17,
    Languages!$A$2:$AE$310,
    MATCH(
      _xlfn.XLOOKUP("United Kingdom", 'Language &amp; Currency Data'!$A$2:$A$100, 'Language &amp; Currency Data'!$B$2:$B$100),
      Languages!$A$1:$AE$1,
      0),
    FALSE)</f>
        <v>Toaster</v>
      </c>
      <c r="AT30" s="7" t="str">
        <f>VLOOKUP(
    Languages!A17,
    Languages!$A$2:$AE$310,
    MATCH(
      _xlfn.XLOOKUP("United Kingdom", 'Language &amp; Currency Data'!$A$2:$A$100, 'Language &amp; Currency Data'!$B$2:$B$100),
      Languages!$A$1:$AE$1,
      0),
    FALSE)</f>
        <v>Toaster</v>
      </c>
      <c r="AU30" s="7" t="str">
        <f>VLOOKUP(
    Languages!A17,
    Languages!$A$2:$AE$310,
    MATCH(
      _xlfn.XLOOKUP("United Kingdom", 'Language &amp; Currency Data'!$A$2:$A$100, 'Language &amp; Currency Data'!$B$2:$B$100),
      Languages!$A$1:$AE$1,
      0),
    FALSE)</f>
        <v>Toaster</v>
      </c>
      <c r="AV30" s="7" t="str">
        <f>VLOOKUP(
    Languages!A17,
    Languages!$A$2:$AE$310,
    MATCH(
      _xlfn.XLOOKUP("United Kingdom", 'Language &amp; Currency Data'!$A$2:$A$100, 'Language &amp; Currency Data'!$B$2:$B$100),
      Languages!$A$1:$AE$1,
      0),
    FALSE)</f>
        <v>Toaster</v>
      </c>
      <c r="AW30" s="7" t="str">
        <f>VLOOKUP(
    Languages!A17,
    Languages!$A$2:$AE$310,
    MATCH(
      _xlfn.XLOOKUP("United Kingdom", 'Language &amp; Currency Data'!$A$2:$A$100, 'Language &amp; Currency Data'!$B$2:$B$100),
      Languages!$A$1:$AE$1,
      0),
    FALSE)</f>
        <v>Toaster</v>
      </c>
    </row>
    <row r="31" spans="1:49" s="7" customFormat="1" x14ac:dyDescent="0.45">
      <c r="A31" s="7" t="str">
        <f>Languages!B18</f>
        <v>What is your gender?</v>
      </c>
      <c r="B31" s="6" t="str">
        <f>VLOOKUP(
    Languages!A18,
    Languages!$A$2:$AE$310,
    MATCH(
      _xlfn.XLOOKUP(B$1, 'Language &amp; Currency Data'!$A$2:$A$100, 'Language &amp; Currency Data'!$B$2:$B$100),
      Languages!$A$1:$AE$1,
      0),
    FALSE)</f>
        <v>Indique su género:</v>
      </c>
      <c r="C31" s="6" t="str">
        <f>VLOOKUP(
    Languages!A18,
    Languages!$A$2:$AE$310,
    MATCH(
      _xlfn.XLOOKUP(C$1, 'Language &amp; Currency Data'!$A$2:$A$100, 'Language &amp; Currency Data'!$B$2:$B$100),
      Languages!$A$1:$AE$1,
      0),
    FALSE)</f>
        <v>What is your gender?</v>
      </c>
      <c r="D31" s="6" t="str">
        <f>VLOOKUP(
    Languages!A18,
    Languages!$A$2:$AE$310,
    MATCH(
      _xlfn.XLOOKUP(D$1, 'Language &amp; Currency Data'!$A$2:$A$100, 'Language &amp; Currency Data'!$B$2:$B$100),
      Languages!$A$1:$AE$1,
      0),
    FALSE)</f>
        <v>Wie lautet Ihr Geschlecht?</v>
      </c>
      <c r="E31" s="14" t="str">
        <f>VLOOKUP(
    Languages!A18,
    Languages!$A$2:$AE$310,
    MATCH(
      _xlfn.XLOOKUP(E$1, 'Language &amp; Currency Data'!$A$2:$A$100, 'Language &amp; Currency Data'!$B$2:$B$100),
      Languages!$A$1:$AE$1,
      0),
    FALSE)</f>
        <v>Qual é o seu gênero?</v>
      </c>
      <c r="F31" s="4" t="str">
        <f>VLOOKUP(
    Languages!A18,
    Languages!$A$2:$AE$310,
    MATCH(
      _xlfn.XLOOKUP(F$1, 'Language &amp; Currency Data'!$A$2:$A$100, 'Language &amp; Currency Data'!$B$2:$B$100),
      Languages!$A$1:$AE$1,
      0),
    FALSE)</f>
        <v>What is your gender?</v>
      </c>
      <c r="G31" s="14" t="str">
        <f>VLOOKUP(
    Languages!A18,
    Languages!$A$2:$AE$310,
    MATCH(
      _xlfn.XLOOKUP(G$1, 'Language &amp; Currency Data'!$A$2:$A$100, 'Language &amp; Currency Data'!$B$2:$B$100),
      Languages!$A$1:$AE$1,
      0),
    FALSE)</f>
        <v>您的性别是？</v>
      </c>
      <c r="H31" s="6" t="str">
        <f>VLOOKUP(
    Languages!A18,
    Languages!$A$2:$AE$310,
    MATCH(
      _xlfn.XLOOKUP(H$1, 'Language &amp; Currency Data'!$A$2:$A$100, 'Language &amp; Currency Data'!$B$2:$B$100),
      Languages!$A$1:$AE$1,
      0),
    FALSE)</f>
        <v>Indique su género:</v>
      </c>
      <c r="I31" s="6" t="str">
        <f>VLOOKUP(
    Languages!A18,
    Languages!$A$2:$AE$310,
    MATCH(
      _xlfn.XLOOKUP(I$1, 'Language &amp; Currency Data'!$A$2:$A$100, 'Language &amp; Currency Data'!$B$2:$B$100),
      Languages!$A$1:$AE$1,
      0),
    FALSE)</f>
        <v>Indique su género:</v>
      </c>
      <c r="J31" s="6" t="str">
        <f>VLOOKUP(
    Languages!A18,
    Languages!$A$2:$AE$310,
    MATCH(
      _xlfn.XLOOKUP(J$1, 'Language &amp; Currency Data'!$A$2:$A$100, 'Language &amp; Currency Data'!$B$2:$B$100),
      Languages!$A$1:$AE$1,
      0),
    FALSE)</f>
        <v>Jaké je vaše pohlaví?</v>
      </c>
      <c r="K31" s="6" t="str">
        <f>VLOOKUP(
    Languages!A18,
    Languages!$A$2:$AE$310,
    MATCH(
      _xlfn.XLOOKUP(K$1, 'Language &amp; Currency Data'!$A$2:$A$100, 'Language &amp; Currency Data'!$B$2:$B$100),
      Languages!$A$1:$AE$1,
      0),
    FALSE)</f>
        <v>Mikä on sukupuolesi?</v>
      </c>
      <c r="L31" s="32" t="str">
        <f>VLOOKUP(
    Languages!A18,
    Languages!$A$2:$AE$310,
    MATCH(
      _xlfn.XLOOKUP(L$1, 'Language &amp; Currency Data'!$A$2:$A$100, 'Language &amp; Currency Data'!$B$2:$B$100),
      Languages!$A$1:$AE$1,
      0),
    FALSE)</f>
        <v>Quel est votre genre ?</v>
      </c>
      <c r="M31" s="32" t="str">
        <f>VLOOKUP(
    Languages!A18,
    Languages!$A$2:$AE$310,
    MATCH(
      _xlfn.XLOOKUP(M$1, 'Language &amp; Currency Data'!$A$2:$A$100, 'Language &amp; Currency Data'!$B$2:$B$100),
      Languages!$A$1:$AE$1,
      0),
    FALSE)</f>
        <v>Wie lautet Ihr Geschlecht?</v>
      </c>
      <c r="N31" s="6" t="str">
        <f>VLOOKUP(
    Languages!A18,
    Languages!$A$2:$AE$310,
    MATCH(
      _xlfn.XLOOKUP(N$1, 'Language &amp; Currency Data'!$A$2:$A$100, 'Language &amp; Currency Data'!$B$2:$B$100),
      Languages!$A$1:$AE$1,
      0),
    FALSE)</f>
        <v>Ποιο είναι το φύλο σας;</v>
      </c>
      <c r="O31" s="32" t="str">
        <f>VLOOKUP(
    Languages!A18,
    Languages!$A$2:$AE$310,
    MATCH(
      _xlfn.XLOOKUP(O$1, 'Language &amp; Currency Data'!$A$2:$A$100, 'Language &amp; Currency Data'!$B$2:$B$100),
      Languages!$A$1:$AE$1,
      0),
    FALSE)</f>
        <v>Mi a neme?</v>
      </c>
      <c r="P31" s="6" t="str">
        <f>VLOOKUP(
    Languages!A18,
    Languages!$A$2:$AE$310,
    MATCH(
      _xlfn.XLOOKUP(P$1, 'Language &amp; Currency Data'!$A$2:$A$100, 'Language &amp; Currency Data'!$B$2:$B$100),
      Languages!$A$1:$AE$1,
      0),
    FALSE)</f>
        <v xml:space="preserve">आपका लिंग क्या है? </v>
      </c>
      <c r="Q31" s="6" t="str">
        <f>VLOOKUP(
    Languages!A18,
    Languages!$A$2:$AE$310,
    MATCH(
      _xlfn.XLOOKUP(Q$1, 'Language &amp; Currency Data'!$A$2:$A$100, 'Language &amp; Currency Data'!$B$2:$B$100),
      Languages!$A$1:$AE$1,
      0),
    FALSE)</f>
        <v>Apa jenis kelamin Anda?</v>
      </c>
      <c r="R31" s="6" t="str">
        <f>VLOOKUP(
    Languages!A18,
    Languages!$A$2:$AE$310,
    MATCH(
      _xlfn.XLOOKUP(R$1, 'Language &amp; Currency Data'!$A$2:$A$100, 'Language &amp; Currency Data'!$B$2:$B$100),
      Languages!$A$1:$AE$1,
      0),
    FALSE)</f>
        <v>What is your gender?</v>
      </c>
      <c r="S31" s="14" t="str">
        <f>VLOOKUP(
    Languages!A18,
    Languages!$A$2:$AE$310,
    MATCH(
      _xlfn.XLOOKUP(S$1, 'Language &amp; Currency Data'!$A$2:$A$100, 'Language &amp; Currency Data'!$B$2:$B$100),
      Languages!$A$1:$AE$1,
      0),
    FALSE)</f>
        <v>Qual è la Sua identità sessuale?</v>
      </c>
      <c r="T31" s="14" t="str">
        <f>VLOOKUP(
    Languages!A18,
    Languages!$A$2:$AE$310,
    MATCH(
      _xlfn.XLOOKUP(T$1, 'Language &amp; Currency Data'!$A$2:$A$100, 'Language &amp; Currency Data'!$B$2:$B$100),
      Languages!$A$1:$AE$1,
      0),
    FALSE)</f>
        <v>性別をお選びください。</v>
      </c>
      <c r="U31" s="32" t="str">
        <f>VLOOKUP(
    Languages!A18,
    Languages!$A$2:$AE$310,
    MATCH(
      _xlfn.XLOOKUP(U$1, 'Language &amp; Currency Data'!$A$2:$A$100, 'Language &amp; Currency Data'!$B$2:$B$100),
      Languages!$A$1:$AE$1,
      0),
    FALSE)</f>
        <v>Apakah jantina anda?</v>
      </c>
      <c r="V31" s="32" t="str">
        <f>VLOOKUP(
    Languages!A18,
    Languages!$A$2:$AE$310,
    MATCH(
      _xlfn.XLOOKUP(V$1, 'Language &amp; Currency Data'!$A$2:$A$100, 'Language &amp; Currency Data'!$B$2:$B$100),
      Languages!$A$1:$AE$1,
      0),
    FALSE)</f>
        <v>Indique su género:</v>
      </c>
      <c r="W31" s="14" t="str">
        <f>VLOOKUP(
    Languages!A18,
    Languages!$A$2:$AE$310,
    MATCH(
      _xlfn.XLOOKUP(W$1, 'Language &amp; Currency Data'!$A$2:$A$100, 'Language &amp; Currency Data'!$B$2:$B$100),
      Languages!$A$1:$AE$1,
      0),
    FALSE)</f>
        <v>Bent u een ...?</v>
      </c>
      <c r="X31" s="32" t="str">
        <f>VLOOKUP(
    Languages!A18,
    Languages!$A$2:$AE$310,
    MATCH(
      _xlfn.XLOOKUP(X$1, 'Language &amp; Currency Data'!$A$2:$A$100, 'Language &amp; Currency Data'!$B$2:$B$100),
      Languages!$A$1:$AE$1,
      0),
    FALSE)</f>
        <v>What is your gender?</v>
      </c>
      <c r="Y31" s="32" t="str">
        <f>VLOOKUP(
    Languages!A18,
    Languages!$A$2:$AE$310,
    MATCH(
      _xlfn.XLOOKUP(Y$1, 'Language &amp; Currency Data'!$A$2:$A$100, 'Language &amp; Currency Data'!$B$2:$B$100),
      Languages!$A$1:$AE$1,
      0),
    FALSE)</f>
        <v>Hva er ditt kjønn?</v>
      </c>
      <c r="Z31" s="32" t="str">
        <f>VLOOKUP(
    Languages!A18,
    Languages!$A$2:$AE$310,
    MATCH(
      _xlfn.XLOOKUP(Z$1, 'Language &amp; Currency Data'!$A$2:$A$100, 'Language &amp; Currency Data'!$B$2:$B$100),
      Languages!$A$1:$AE$1,
      0),
    FALSE)</f>
        <v>آپ کی صنف کیا ہے؟</v>
      </c>
      <c r="AA31" s="32" t="str">
        <f>VLOOKUP(
    Languages!A18,
    Languages!$A$2:$AE$310,
    MATCH(
      _xlfn.XLOOKUP(AA$1, 'Language &amp; Currency Data'!$A$2:$A$100, 'Language &amp; Currency Data'!$B$2:$B$100),
      Languages!$A$1:$AE$1,
      0),
    FALSE)</f>
        <v>Ano ang iyong kasarian?</v>
      </c>
      <c r="AB31" s="32" t="str">
        <f>VLOOKUP(
    Languages!A18,
    Languages!$A$2:$AE$310,
    MATCH(
      _xlfn.XLOOKUP(AB$1, 'Language &amp; Currency Data'!$A$2:$A$100, 'Language &amp; Currency Data'!$B$2:$B$100),
      Languages!$A$1:$AE$1,
      0),
    FALSE)</f>
        <v>Jaka jest Pani\/a płeć?</v>
      </c>
      <c r="AC31" t="str">
        <f>VLOOKUP(
    Languages!A18,
    Languages!$A$2:$AE$310,
    MATCH(
      _xlfn.XLOOKUP(AC$1, 'Language &amp; Currency Data'!$A$2:$A$100, 'Language &amp; Currency Data'!$B$2:$B$100),
      Languages!$A$1:$AE$1,
      0),
    FALSE)</f>
        <v>Qual é o seu gênero?</v>
      </c>
      <c r="AD31" s="32" t="str">
        <f>VLOOKUP(
    Languages!A18,
    Languages!$A$2:$AE$310,
    MATCH(
      _xlfn.XLOOKUP(AD$1, 'Language &amp; Currency Data'!$A$2:$A$100, 'Language &amp; Currency Data'!$B$2:$B$100),
      Languages!$A$1:$AE$1,
      0),
    FALSE)</f>
        <v>Care este genul dvs.?</v>
      </c>
      <c r="AE31" s="6" t="str">
        <f>VLOOKUP(
    Languages!A18,
    Languages!$A$2:$AE$310,
    MATCH(
      _xlfn.XLOOKUP(AE$1, 'Language &amp; Currency Data'!$A$2:$A$100, 'Language &amp; Currency Data'!$B$2:$B$100),
      Languages!$A$1:$AE$1,
      0),
    FALSE)</f>
        <v>Aké máte pohlavie?</v>
      </c>
      <c r="AF31" s="6" t="str">
        <f>VLOOKUP(
    Languages!A18,
    Languages!$A$2:$AE$310,
    MATCH(
      _xlfn.XLOOKUP(AF$1, 'Language &amp; Currency Data'!$A$2:$A$100, 'Language &amp; Currency Data'!$B$2:$B$100),
      Languages!$A$1:$AE$1,
      0),
    FALSE)</f>
        <v>Wat is u geslag?</v>
      </c>
      <c r="AG31" s="6" t="str">
        <f>VLOOKUP(
    Languages!A18,
    Languages!$A$2:$AE$310,
    MATCH(
      _xlfn.XLOOKUP(AG$1, 'Language &amp; Currency Data'!$A$2:$A$100, 'Language &amp; Currency Data'!$B$2:$B$100),
      Languages!$A$1:$AE$1,
      0),
    FALSE)</f>
        <v>성별이 어떻게 되십니까?</v>
      </c>
      <c r="AH31" s="32" t="str">
        <f>VLOOKUP(
    Languages!A18,
    Languages!$A$2:$AE$310,
    MATCH(
      _xlfn.XLOOKUP(AH$1, 'Language &amp; Currency Data'!$A$2:$A$100, 'Language &amp; Currency Data'!$B$2:$B$100),
      Languages!$A$1:$AE$1,
      0),
    FALSE)</f>
        <v>Indique su género:</v>
      </c>
      <c r="AI31" s="32" t="str">
        <f>VLOOKUP(
    Languages!A18,
    Languages!$A$2:$AE$310,
    MATCH(
      _xlfn.XLOOKUP(AI$1, 'Language &amp; Currency Data'!$A$2:$A$100, 'Language &amp; Currency Data'!$B$2:$B$100),
      Languages!$A$1:$AE$1,
      0),
    FALSE)</f>
        <v>Är du man eller kvinna?</v>
      </c>
      <c r="AJ31" s="6" t="str">
        <f>VLOOKUP(
    Languages!A18,
    Languages!$A$2:$AE$310,
    MATCH(
      _xlfn.XLOOKUP(AJ$1, 'Language &amp; Currency Data'!$A$2:$A$100, 'Language &amp; Currency Data'!$B$2:$B$100),
      Languages!$A$1:$AE$1,
      0),
    FALSE)</f>
        <v xml:space="preserve">請問您的性別為何？ </v>
      </c>
      <c r="AK31" s="32" t="str">
        <f>VLOOKUP(
    Languages!A18,
    Languages!$A$2:$AE$310,
    MATCH(
      _xlfn.XLOOKUP(AK$1, 'Language &amp; Currency Data'!$A$2:$A$100, 'Language &amp; Currency Data'!$B$2:$B$100),
      Languages!$A$1:$AE$1,
      0),
    FALSE)</f>
        <v>โปรดระบุเพศของคุณ</v>
      </c>
      <c r="AL31" s="37" t="str">
        <f>VLOOKUP(
    Languages!A18,
    Languages!$A$2:$AE$310,
    MATCH(
      _xlfn.XLOOKUP(AL$1, 'Language &amp; Currency Data'!$A$2:$A$100, 'Language &amp; Currency Data'!$B$2:$B$100),
      Languages!$A$1:$AE$1,
      0),
    FALSE)</f>
        <v xml:space="preserve">Cinsiyetiniz nedir? </v>
      </c>
      <c r="AM31" s="6" t="str">
        <f>VLOOKUP(
    Languages!A18,
    Languages!$A$2:$AE$310,
    MATCH(
      _xlfn.XLOOKUP(AM$1, 'Language &amp; Currency Data'!$A$2:$A$100, 'Language &amp; Currency Data'!$B$2:$B$100),
      Languages!$A$1:$AE$1,
      0),
    FALSE)</f>
        <v>What is your gender?</v>
      </c>
      <c r="AN31" s="6" t="str">
        <f>VLOOKUP(
    Languages!A18,
    Languages!$A$2:$AE$310,
    MATCH(
      _xlfn.XLOOKUP(AN$1, 'Language &amp; Currency Data'!$A$2:$A$100, 'Language &amp; Currency Data'!$B$2:$B$100),
      Languages!$A$1:$AE$1,
      0),
    FALSE)</f>
        <v>What is your gender?</v>
      </c>
      <c r="AO31" s="32" t="str">
        <f>VLOOKUP(
    Languages!A18,
    Languages!$A$2:$AE$310,
    MATCH(
      _xlfn.XLOOKUP(AO$1, 'Language &amp; Currency Data'!$A$2:$A$100, 'Language &amp; Currency Data'!$B$2:$B$100),
      Languages!$A$1:$AE$1,
      0),
    FALSE)</f>
        <v>Giới tính của quý vị là gì?</v>
      </c>
      <c r="AP31" s="7" t="str">
        <f>VLOOKUP(
    Languages!A18,
    Languages!$A$2:$AE$310,
    MATCH(
      _xlfn.XLOOKUP("United Kingdom", 'Language &amp; Currency Data'!$A$2:$A$100, 'Language &amp; Currency Data'!$B$2:$B$100),
      Languages!$A$1:$AE$1,
      0),
    FALSE)</f>
        <v>What is your gender?</v>
      </c>
      <c r="AQ31" s="7" t="str">
        <f>VLOOKUP(
    Languages!A18,
    Languages!$A$2:$AE$310,
    MATCH(
      _xlfn.XLOOKUP("United Kingdom", 'Language &amp; Currency Data'!$A$2:$A$100, 'Language &amp; Currency Data'!$B$2:$B$100),
      Languages!$A$1:$AE$1,
      0),
    FALSE)</f>
        <v>What is your gender?</v>
      </c>
      <c r="AR31" s="7" t="str">
        <f>VLOOKUP(
    Languages!A18,
    Languages!$A$2:$AE$310,
    MATCH(
      _xlfn.XLOOKUP("United Kingdom", 'Language &amp; Currency Data'!$A$2:$A$100, 'Language &amp; Currency Data'!$B$2:$B$100),
      Languages!$A$1:$AE$1,
      0),
    FALSE)</f>
        <v>What is your gender?</v>
      </c>
      <c r="AS31" s="7" t="str">
        <f>VLOOKUP(
    Languages!A18,
    Languages!$A$2:$AE$310,
    MATCH(
      _xlfn.XLOOKUP("United Kingdom", 'Language &amp; Currency Data'!$A$2:$A$100, 'Language &amp; Currency Data'!$B$2:$B$100),
      Languages!$A$1:$AE$1,
      0),
    FALSE)</f>
        <v>What is your gender?</v>
      </c>
      <c r="AT31" s="7" t="str">
        <f>VLOOKUP(
    Languages!A18,
    Languages!$A$2:$AE$310,
    MATCH(
      _xlfn.XLOOKUP("United Kingdom", 'Language &amp; Currency Data'!$A$2:$A$100, 'Language &amp; Currency Data'!$B$2:$B$100),
      Languages!$A$1:$AE$1,
      0),
    FALSE)</f>
        <v>What is your gender?</v>
      </c>
      <c r="AU31" s="7" t="str">
        <f>VLOOKUP(
    Languages!A18,
    Languages!$A$2:$AE$310,
    MATCH(
      _xlfn.XLOOKUP("United Kingdom", 'Language &amp; Currency Data'!$A$2:$A$100, 'Language &amp; Currency Data'!$B$2:$B$100),
      Languages!$A$1:$AE$1,
      0),
    FALSE)</f>
        <v>What is your gender?</v>
      </c>
      <c r="AV31" s="7" t="str">
        <f>VLOOKUP(
    Languages!A18,
    Languages!$A$2:$AE$310,
    MATCH(
      _xlfn.XLOOKUP("United Kingdom", 'Language &amp; Currency Data'!$A$2:$A$100, 'Language &amp; Currency Data'!$B$2:$B$100),
      Languages!$A$1:$AE$1,
      0),
    FALSE)</f>
        <v>What is your gender?</v>
      </c>
      <c r="AW31" s="7" t="str">
        <f>VLOOKUP(
    Languages!A18,
    Languages!$A$2:$AE$310,
    MATCH(
      _xlfn.XLOOKUP("United Kingdom", 'Language &amp; Currency Data'!$A$2:$A$100, 'Language &amp; Currency Data'!$B$2:$B$100),
      Languages!$A$1:$AE$1,
      0),
    FALSE)</f>
        <v>What is your gender?</v>
      </c>
    </row>
    <row r="32" spans="1:49" s="7" customFormat="1" x14ac:dyDescent="0.45">
      <c r="A32" s="7" t="str">
        <f>Languages!B19</f>
        <v>Male</v>
      </c>
      <c r="B32" s="6" t="str">
        <f>VLOOKUP(
    Languages!A19,
    Languages!$A$2:$AE$310,
    MATCH(
      _xlfn.XLOOKUP(B$1, 'Language &amp; Currency Data'!$A$2:$A$100, 'Language &amp; Currency Data'!$B$2:$B$100),
      Languages!$A$1:$AE$1,
      0),
    FALSE)</f>
        <v>Hombre</v>
      </c>
      <c r="C32" s="6" t="str">
        <f>VLOOKUP(
    Languages!A19,
    Languages!$A$2:$AE$310,
    MATCH(
      _xlfn.XLOOKUP(C$1, 'Language &amp; Currency Data'!$A$2:$A$100, 'Language &amp; Currency Data'!$B$2:$B$100),
      Languages!$A$1:$AE$1,
      0),
    FALSE)</f>
        <v>Male</v>
      </c>
      <c r="D32" s="6" t="str">
        <f>VLOOKUP(
    Languages!A19,
    Languages!$A$2:$AE$310,
    MATCH(
      _xlfn.XLOOKUP(D$1, 'Language &amp; Currency Data'!$A$2:$A$100, 'Language &amp; Currency Data'!$B$2:$B$100),
      Languages!$A$1:$AE$1,
      0),
    FALSE)</f>
        <v>Männlich</v>
      </c>
      <c r="E32" s="14" t="str">
        <f>VLOOKUP(
    Languages!A19,
    Languages!$A$2:$AE$310,
    MATCH(
      _xlfn.XLOOKUP(E$1, 'Language &amp; Currency Data'!$A$2:$A$100, 'Language &amp; Currency Data'!$B$2:$B$100),
      Languages!$A$1:$AE$1,
      0),
    FALSE)</f>
        <v>Masculino</v>
      </c>
      <c r="F32" s="4" t="str">
        <f>VLOOKUP(
    Languages!A19,
    Languages!$A$2:$AE$310,
    MATCH(
      _xlfn.XLOOKUP(F$1, 'Language &amp; Currency Data'!$A$2:$A$100, 'Language &amp; Currency Data'!$B$2:$B$100),
      Languages!$A$1:$AE$1,
      0),
    FALSE)</f>
        <v>Male</v>
      </c>
      <c r="G32" s="14" t="str">
        <f>VLOOKUP(
    Languages!A19,
    Languages!$A$2:$AE$310,
    MATCH(
      _xlfn.XLOOKUP(G$1, 'Language &amp; Currency Data'!$A$2:$A$100, 'Language &amp; Currency Data'!$B$2:$B$100),
      Languages!$A$1:$AE$1,
      0),
    FALSE)</f>
        <v>男性</v>
      </c>
      <c r="H32" s="6" t="str">
        <f>VLOOKUP(
    Languages!A19,
    Languages!$A$2:$AE$310,
    MATCH(
      _xlfn.XLOOKUP(H$1, 'Language &amp; Currency Data'!$A$2:$A$100, 'Language &amp; Currency Data'!$B$2:$B$100),
      Languages!$A$1:$AE$1,
      0),
    FALSE)</f>
        <v>Hombre</v>
      </c>
      <c r="I32" s="6" t="str">
        <f>VLOOKUP(
    Languages!A19,
    Languages!$A$2:$AE$310,
    MATCH(
      _xlfn.XLOOKUP(I$1, 'Language &amp; Currency Data'!$A$2:$A$100, 'Language &amp; Currency Data'!$B$2:$B$100),
      Languages!$A$1:$AE$1,
      0),
    FALSE)</f>
        <v>Hombre</v>
      </c>
      <c r="J32" s="6" t="str">
        <f>VLOOKUP(
    Languages!A19,
    Languages!$A$2:$AE$310,
    MATCH(
      _xlfn.XLOOKUP(J$1, 'Language &amp; Currency Data'!$A$2:$A$100, 'Language &amp; Currency Data'!$B$2:$B$100),
      Languages!$A$1:$AE$1,
      0),
    FALSE)</f>
        <v>Muž</v>
      </c>
      <c r="K32" s="6" t="str">
        <f>VLOOKUP(
    Languages!A19,
    Languages!$A$2:$AE$310,
    MATCH(
      _xlfn.XLOOKUP(K$1, 'Language &amp; Currency Data'!$A$2:$A$100, 'Language &amp; Currency Data'!$B$2:$B$100),
      Languages!$A$1:$AE$1,
      0),
    FALSE)</f>
        <v>Mies</v>
      </c>
      <c r="L32" s="32" t="str">
        <f>VLOOKUP(
    Languages!A19,
    Languages!$A$2:$AE$310,
    MATCH(
      _xlfn.XLOOKUP(L$1, 'Language &amp; Currency Data'!$A$2:$A$100, 'Language &amp; Currency Data'!$B$2:$B$100),
      Languages!$A$1:$AE$1,
      0),
    FALSE)</f>
        <v>Masculin</v>
      </c>
      <c r="M32" s="32" t="str">
        <f>VLOOKUP(
    Languages!A19,
    Languages!$A$2:$AE$310,
    MATCH(
      _xlfn.XLOOKUP(M$1, 'Language &amp; Currency Data'!$A$2:$A$100, 'Language &amp; Currency Data'!$B$2:$B$100),
      Languages!$A$1:$AE$1,
      0),
    FALSE)</f>
        <v>Männlich</v>
      </c>
      <c r="N32" s="6" t="str">
        <f>VLOOKUP(
    Languages!A19,
    Languages!$A$2:$AE$310,
    MATCH(
      _xlfn.XLOOKUP(N$1, 'Language &amp; Currency Data'!$A$2:$A$100, 'Language &amp; Currency Data'!$B$2:$B$100),
      Languages!$A$1:$AE$1,
      0),
    FALSE)</f>
        <v>Άντρας</v>
      </c>
      <c r="O32" s="32" t="str">
        <f>VLOOKUP(
    Languages!A19,
    Languages!$A$2:$AE$310,
    MATCH(
      _xlfn.XLOOKUP(O$1, 'Language &amp; Currency Data'!$A$2:$A$100, 'Language &amp; Currency Data'!$B$2:$B$100),
      Languages!$A$1:$AE$1,
      0),
    FALSE)</f>
        <v>Férfi</v>
      </c>
      <c r="P32" s="6" t="str">
        <f>VLOOKUP(
    Languages!A19,
    Languages!$A$2:$AE$310,
    MATCH(
      _xlfn.XLOOKUP(P$1, 'Language &amp; Currency Data'!$A$2:$A$100, 'Language &amp; Currency Data'!$B$2:$B$100),
      Languages!$A$1:$AE$1,
      0),
    FALSE)</f>
        <v xml:space="preserve">पुरुष </v>
      </c>
      <c r="Q32" s="6" t="str">
        <f>VLOOKUP(
    Languages!A19,
    Languages!$A$2:$AE$310,
    MATCH(
      _xlfn.XLOOKUP(Q$1, 'Language &amp; Currency Data'!$A$2:$A$100, 'Language &amp; Currency Data'!$B$2:$B$100),
      Languages!$A$1:$AE$1,
      0),
    FALSE)</f>
        <v>Laki-Laki</v>
      </c>
      <c r="R32" s="6" t="str">
        <f>VLOOKUP(
    Languages!A19,
    Languages!$A$2:$AE$310,
    MATCH(
      _xlfn.XLOOKUP(R$1, 'Language &amp; Currency Data'!$A$2:$A$100, 'Language &amp; Currency Data'!$B$2:$B$100),
      Languages!$A$1:$AE$1,
      0),
    FALSE)</f>
        <v>Male</v>
      </c>
      <c r="S32" s="14" t="str">
        <f>VLOOKUP(
    Languages!A19,
    Languages!$A$2:$AE$310,
    MATCH(
      _xlfn.XLOOKUP(S$1, 'Language &amp; Currency Data'!$A$2:$A$100, 'Language &amp; Currency Data'!$B$2:$B$100),
      Languages!$A$1:$AE$1,
      0),
    FALSE)</f>
        <v>Uomo</v>
      </c>
      <c r="T32" s="14" t="str">
        <f>VLOOKUP(
    Languages!A19,
    Languages!$A$2:$AE$310,
    MATCH(
      _xlfn.XLOOKUP(T$1, 'Language &amp; Currency Data'!$A$2:$A$100, 'Language &amp; Currency Data'!$B$2:$B$100),
      Languages!$A$1:$AE$1,
      0),
    FALSE)</f>
        <v>男性</v>
      </c>
      <c r="U32" s="32" t="str">
        <f>VLOOKUP(
    Languages!A19,
    Languages!$A$2:$AE$310,
    MATCH(
      _xlfn.XLOOKUP(U$1, 'Language &amp; Currency Data'!$A$2:$A$100, 'Language &amp; Currency Data'!$B$2:$B$100),
      Languages!$A$1:$AE$1,
      0),
    FALSE)</f>
        <v>Lelaki</v>
      </c>
      <c r="V32" s="32" t="str">
        <f>VLOOKUP(
    Languages!A19,
    Languages!$A$2:$AE$310,
    MATCH(
      _xlfn.XLOOKUP(V$1, 'Language &amp; Currency Data'!$A$2:$A$100, 'Language &amp; Currency Data'!$B$2:$B$100),
      Languages!$A$1:$AE$1,
      0),
    FALSE)</f>
        <v>Hombre</v>
      </c>
      <c r="W32" s="14" t="str">
        <f>VLOOKUP(
    Languages!A19,
    Languages!$A$2:$AE$310,
    MATCH(
      _xlfn.XLOOKUP(W$1, 'Language &amp; Currency Data'!$A$2:$A$100, 'Language &amp; Currency Data'!$B$2:$B$100),
      Languages!$A$1:$AE$1,
      0),
    FALSE)</f>
        <v>Man</v>
      </c>
      <c r="X32" s="32" t="str">
        <f>VLOOKUP(
    Languages!A19,
    Languages!$A$2:$AE$310,
    MATCH(
      _xlfn.XLOOKUP(X$1, 'Language &amp; Currency Data'!$A$2:$A$100, 'Language &amp; Currency Data'!$B$2:$B$100),
      Languages!$A$1:$AE$1,
      0),
    FALSE)</f>
        <v>Male</v>
      </c>
      <c r="Y32" s="32" t="str">
        <f>VLOOKUP(
    Languages!A19,
    Languages!$A$2:$AE$310,
    MATCH(
      _xlfn.XLOOKUP(Y$1, 'Language &amp; Currency Data'!$A$2:$A$100, 'Language &amp; Currency Data'!$B$2:$B$100),
      Languages!$A$1:$AE$1,
      0),
    FALSE)</f>
        <v>Mann</v>
      </c>
      <c r="Z32" s="32" t="str">
        <f>VLOOKUP(
    Languages!A19,
    Languages!$A$2:$AE$310,
    MATCH(
      _xlfn.XLOOKUP(Z$1, 'Language &amp; Currency Data'!$A$2:$A$100, 'Language &amp; Currency Data'!$B$2:$B$100),
      Languages!$A$1:$AE$1,
      0),
    FALSE)</f>
        <v>مرد</v>
      </c>
      <c r="AA32" s="32" t="str">
        <f>VLOOKUP(
    Languages!A19,
    Languages!$A$2:$AE$310,
    MATCH(
      _xlfn.XLOOKUP(AA$1, 'Language &amp; Currency Data'!$A$2:$A$100, 'Language &amp; Currency Data'!$B$2:$B$100),
      Languages!$A$1:$AE$1,
      0),
    FALSE)</f>
        <v>Lalaki</v>
      </c>
      <c r="AB32" s="32" t="str">
        <f>VLOOKUP(
    Languages!A19,
    Languages!$A$2:$AE$310,
    MATCH(
      _xlfn.XLOOKUP(AB$1, 'Language &amp; Currency Data'!$A$2:$A$100, 'Language &amp; Currency Data'!$B$2:$B$100),
      Languages!$A$1:$AE$1,
      0),
    FALSE)</f>
        <v>Mężczyzna</v>
      </c>
      <c r="AC32" t="str">
        <f>VLOOKUP(
    Languages!A19,
    Languages!$A$2:$AE$310,
    MATCH(
      _xlfn.XLOOKUP(AC$1, 'Language &amp; Currency Data'!$A$2:$A$100, 'Language &amp; Currency Data'!$B$2:$B$100),
      Languages!$A$1:$AE$1,
      0),
    FALSE)</f>
        <v>Masculino</v>
      </c>
      <c r="AD32" s="32" t="str">
        <f>VLOOKUP(
    Languages!A19,
    Languages!$A$2:$AE$310,
    MATCH(
      _xlfn.XLOOKUP(AD$1, 'Language &amp; Currency Data'!$A$2:$A$100, 'Language &amp; Currency Data'!$B$2:$B$100),
      Languages!$A$1:$AE$1,
      0),
    FALSE)</f>
        <v>Bărbat</v>
      </c>
      <c r="AE32" s="6" t="str">
        <f>VLOOKUP(
    Languages!A19,
    Languages!$A$2:$AE$310,
    MATCH(
      _xlfn.XLOOKUP(AE$1, 'Language &amp; Currency Data'!$A$2:$A$100, 'Language &amp; Currency Data'!$B$2:$B$100),
      Languages!$A$1:$AE$1,
      0),
    FALSE)</f>
        <v>Muž</v>
      </c>
      <c r="AF32" s="6" t="str">
        <f>VLOOKUP(
    Languages!A19,
    Languages!$A$2:$AE$310,
    MATCH(
      _xlfn.XLOOKUP(AF$1, 'Language &amp; Currency Data'!$A$2:$A$100, 'Language &amp; Currency Data'!$B$2:$B$100),
      Languages!$A$1:$AE$1,
      0),
    FALSE)</f>
        <v>Manlik</v>
      </c>
      <c r="AG32" s="6" t="str">
        <f>VLOOKUP(
    Languages!A19,
    Languages!$A$2:$AE$310,
    MATCH(
      _xlfn.XLOOKUP(AG$1, 'Language &amp; Currency Data'!$A$2:$A$100, 'Language &amp; Currency Data'!$B$2:$B$100),
      Languages!$A$1:$AE$1,
      0),
    FALSE)</f>
        <v>남성</v>
      </c>
      <c r="AH32" s="32" t="str">
        <f>VLOOKUP(
    Languages!A19,
    Languages!$A$2:$AE$310,
    MATCH(
      _xlfn.XLOOKUP(AH$1, 'Language &amp; Currency Data'!$A$2:$A$100, 'Language &amp; Currency Data'!$B$2:$B$100),
      Languages!$A$1:$AE$1,
      0),
    FALSE)</f>
        <v>Hombre</v>
      </c>
      <c r="AI32" s="32" t="str">
        <f>VLOOKUP(
    Languages!A19,
    Languages!$A$2:$AE$310,
    MATCH(
      _xlfn.XLOOKUP(AI$1, 'Language &amp; Currency Data'!$A$2:$A$100, 'Language &amp; Currency Data'!$B$2:$B$100),
      Languages!$A$1:$AE$1,
      0),
    FALSE)</f>
        <v>Man</v>
      </c>
      <c r="AJ32" s="6" t="str">
        <f>VLOOKUP(
    Languages!A19,
    Languages!$A$2:$AE$310,
    MATCH(
      _xlfn.XLOOKUP(AJ$1, 'Language &amp; Currency Data'!$A$2:$A$100, 'Language &amp; Currency Data'!$B$2:$B$100),
      Languages!$A$1:$AE$1,
      0),
    FALSE)</f>
        <v>男性</v>
      </c>
      <c r="AK32" s="32" t="str">
        <f>VLOOKUP(
    Languages!A19,
    Languages!$A$2:$AE$310,
    MATCH(
      _xlfn.XLOOKUP(AK$1, 'Language &amp; Currency Data'!$A$2:$A$100, 'Language &amp; Currency Data'!$B$2:$B$100),
      Languages!$A$1:$AE$1,
      0),
    FALSE)</f>
        <v>ชาย</v>
      </c>
      <c r="AL32" s="37" t="str">
        <f>VLOOKUP(
    Languages!A19,
    Languages!$A$2:$AE$310,
    MATCH(
      _xlfn.XLOOKUP(AL$1, 'Language &amp; Currency Data'!$A$2:$A$100, 'Language &amp; Currency Data'!$B$2:$B$100),
      Languages!$A$1:$AE$1,
      0),
    FALSE)</f>
        <v>Erkek</v>
      </c>
      <c r="AM32" s="6" t="str">
        <f>VLOOKUP(
    Languages!A19,
    Languages!$A$2:$AE$310,
    MATCH(
      _xlfn.XLOOKUP(AM$1, 'Language &amp; Currency Data'!$A$2:$A$100, 'Language &amp; Currency Data'!$B$2:$B$100),
      Languages!$A$1:$AE$1,
      0),
    FALSE)</f>
        <v>Male</v>
      </c>
      <c r="AN32" s="6" t="str">
        <f>VLOOKUP(
    Languages!A19,
    Languages!$A$2:$AE$310,
    MATCH(
      _xlfn.XLOOKUP(AN$1, 'Language &amp; Currency Data'!$A$2:$A$100, 'Language &amp; Currency Data'!$B$2:$B$100),
      Languages!$A$1:$AE$1,
      0),
    FALSE)</f>
        <v>Male</v>
      </c>
      <c r="AO32" s="32" t="str">
        <f>VLOOKUP(
    Languages!A19,
    Languages!$A$2:$AE$310,
    MATCH(
      _xlfn.XLOOKUP(AO$1, 'Language &amp; Currency Data'!$A$2:$A$100, 'Language &amp; Currency Data'!$B$2:$B$100),
      Languages!$A$1:$AE$1,
      0),
    FALSE)</f>
        <v>Nam</v>
      </c>
      <c r="AP32" s="7" t="str">
        <f>VLOOKUP(
    Languages!A19,
    Languages!$A$2:$AE$310,
    MATCH(
      _xlfn.XLOOKUP("United Kingdom", 'Language &amp; Currency Data'!$A$2:$A$100, 'Language &amp; Currency Data'!$B$2:$B$100),
      Languages!$A$1:$AE$1,
      0),
    FALSE)</f>
        <v>Male</v>
      </c>
      <c r="AQ32" s="7" t="str">
        <f>VLOOKUP(
    Languages!A19,
    Languages!$A$2:$AE$310,
    MATCH(
      _xlfn.XLOOKUP("United Kingdom", 'Language &amp; Currency Data'!$A$2:$A$100, 'Language &amp; Currency Data'!$B$2:$B$100),
      Languages!$A$1:$AE$1,
      0),
    FALSE)</f>
        <v>Male</v>
      </c>
      <c r="AR32" s="7" t="str">
        <f>VLOOKUP(
    Languages!A19,
    Languages!$A$2:$AE$310,
    MATCH(
      _xlfn.XLOOKUP("United Kingdom", 'Language &amp; Currency Data'!$A$2:$A$100, 'Language &amp; Currency Data'!$B$2:$B$100),
      Languages!$A$1:$AE$1,
      0),
    FALSE)</f>
        <v>Male</v>
      </c>
      <c r="AS32" s="7" t="str">
        <f>VLOOKUP(
    Languages!A19,
    Languages!$A$2:$AE$310,
    MATCH(
      _xlfn.XLOOKUP("United Kingdom", 'Language &amp; Currency Data'!$A$2:$A$100, 'Language &amp; Currency Data'!$B$2:$B$100),
      Languages!$A$1:$AE$1,
      0),
    FALSE)</f>
        <v>Male</v>
      </c>
      <c r="AT32" s="7" t="str">
        <f>VLOOKUP(
    Languages!A19,
    Languages!$A$2:$AE$310,
    MATCH(
      _xlfn.XLOOKUP("United Kingdom", 'Language &amp; Currency Data'!$A$2:$A$100, 'Language &amp; Currency Data'!$B$2:$B$100),
      Languages!$A$1:$AE$1,
      0),
    FALSE)</f>
        <v>Male</v>
      </c>
      <c r="AU32" s="7" t="str">
        <f>VLOOKUP(
    Languages!A19,
    Languages!$A$2:$AE$310,
    MATCH(
      _xlfn.XLOOKUP("United Kingdom", 'Language &amp; Currency Data'!$A$2:$A$100, 'Language &amp; Currency Data'!$B$2:$B$100),
      Languages!$A$1:$AE$1,
      0),
    FALSE)</f>
        <v>Male</v>
      </c>
      <c r="AV32" s="7" t="str">
        <f>VLOOKUP(
    Languages!A19,
    Languages!$A$2:$AE$310,
    MATCH(
      _xlfn.XLOOKUP("United Kingdom", 'Language &amp; Currency Data'!$A$2:$A$100, 'Language &amp; Currency Data'!$B$2:$B$100),
      Languages!$A$1:$AE$1,
      0),
    FALSE)</f>
        <v>Male</v>
      </c>
      <c r="AW32" s="7" t="str">
        <f>VLOOKUP(
    Languages!A19,
    Languages!$A$2:$AE$310,
    MATCH(
      _xlfn.XLOOKUP("United Kingdom", 'Language &amp; Currency Data'!$A$2:$A$100, 'Language &amp; Currency Data'!$B$2:$B$100),
      Languages!$A$1:$AE$1,
      0),
    FALSE)</f>
        <v>Male</v>
      </c>
    </row>
    <row r="33" spans="1:49" s="7" customFormat="1" x14ac:dyDescent="0.45">
      <c r="A33" s="7" t="str">
        <f>Languages!B20</f>
        <v>Female</v>
      </c>
      <c r="B33" s="6" t="str">
        <f>VLOOKUP(
    Languages!A20,
    Languages!$A$2:$AE$310,
    MATCH(
      _xlfn.XLOOKUP(B$1, 'Language &amp; Currency Data'!$A$2:$A$100, 'Language &amp; Currency Data'!$B$2:$B$100),
      Languages!$A$1:$AE$1,
      0),
    FALSE)</f>
        <v>Mujer</v>
      </c>
      <c r="C33" s="6" t="str">
        <f>VLOOKUP(
    Languages!A20,
    Languages!$A$2:$AE$310,
    MATCH(
      _xlfn.XLOOKUP(C$1, 'Language &amp; Currency Data'!$A$2:$A$100, 'Language &amp; Currency Data'!$B$2:$B$100),
      Languages!$A$1:$AE$1,
      0),
    FALSE)</f>
        <v>Female</v>
      </c>
      <c r="D33" s="6" t="str">
        <f>VLOOKUP(
    Languages!A20,
    Languages!$A$2:$AE$310,
    MATCH(
      _xlfn.XLOOKUP(D$1, 'Language &amp; Currency Data'!$A$2:$A$100, 'Language &amp; Currency Data'!$B$2:$B$100),
      Languages!$A$1:$AE$1,
      0),
    FALSE)</f>
        <v>Weiblich</v>
      </c>
      <c r="E33" s="14" t="str">
        <f>VLOOKUP(
    Languages!A20,
    Languages!$A$2:$AE$310,
    MATCH(
      _xlfn.XLOOKUP(E$1, 'Language &amp; Currency Data'!$A$2:$A$100, 'Language &amp; Currency Data'!$B$2:$B$100),
      Languages!$A$1:$AE$1,
      0),
    FALSE)</f>
        <v>Feminino</v>
      </c>
      <c r="F33" s="4" t="str">
        <f>VLOOKUP(
    Languages!A20,
    Languages!$A$2:$AE$310,
    MATCH(
      _xlfn.XLOOKUP(F$1, 'Language &amp; Currency Data'!$A$2:$A$100, 'Language &amp; Currency Data'!$B$2:$B$100),
      Languages!$A$1:$AE$1,
      0),
    FALSE)</f>
        <v>Female</v>
      </c>
      <c r="G33" s="14" t="str">
        <f>VLOOKUP(
    Languages!A20,
    Languages!$A$2:$AE$310,
    MATCH(
      _xlfn.XLOOKUP(G$1, 'Language &amp; Currency Data'!$A$2:$A$100, 'Language &amp; Currency Data'!$B$2:$B$100),
      Languages!$A$1:$AE$1,
      0),
    FALSE)</f>
        <v>女性</v>
      </c>
      <c r="H33" s="6" t="str">
        <f>VLOOKUP(
    Languages!A20,
    Languages!$A$2:$AE$310,
    MATCH(
      _xlfn.XLOOKUP(H$1, 'Language &amp; Currency Data'!$A$2:$A$100, 'Language &amp; Currency Data'!$B$2:$B$100),
      Languages!$A$1:$AE$1,
      0),
    FALSE)</f>
        <v>Mujer</v>
      </c>
      <c r="I33" s="6" t="str">
        <f>VLOOKUP(
    Languages!A20,
    Languages!$A$2:$AE$310,
    MATCH(
      _xlfn.XLOOKUP(I$1, 'Language &amp; Currency Data'!$A$2:$A$100, 'Language &amp; Currency Data'!$B$2:$B$100),
      Languages!$A$1:$AE$1,
      0),
    FALSE)</f>
        <v>Mujer</v>
      </c>
      <c r="J33" s="6" t="str">
        <f>VLOOKUP(
    Languages!A20,
    Languages!$A$2:$AE$310,
    MATCH(
      _xlfn.XLOOKUP(J$1, 'Language &amp; Currency Data'!$A$2:$A$100, 'Language &amp; Currency Data'!$B$2:$B$100),
      Languages!$A$1:$AE$1,
      0),
    FALSE)</f>
        <v>Žena</v>
      </c>
      <c r="K33" s="6" t="str">
        <f>VLOOKUP(
    Languages!A20,
    Languages!$A$2:$AE$310,
    MATCH(
      _xlfn.XLOOKUP(K$1, 'Language &amp; Currency Data'!$A$2:$A$100, 'Language &amp; Currency Data'!$B$2:$B$100),
      Languages!$A$1:$AE$1,
      0),
    FALSE)</f>
        <v>Nainen</v>
      </c>
      <c r="L33" s="32" t="str">
        <f>VLOOKUP(
    Languages!A20,
    Languages!$A$2:$AE$310,
    MATCH(
      _xlfn.XLOOKUP(L$1, 'Language &amp; Currency Data'!$A$2:$A$100, 'Language &amp; Currency Data'!$B$2:$B$100),
      Languages!$A$1:$AE$1,
      0),
    FALSE)</f>
        <v>Féminin</v>
      </c>
      <c r="M33" s="32" t="str">
        <f>VLOOKUP(
    Languages!A20,
    Languages!$A$2:$AE$310,
    MATCH(
      _xlfn.XLOOKUP(M$1, 'Language &amp; Currency Data'!$A$2:$A$100, 'Language &amp; Currency Data'!$B$2:$B$100),
      Languages!$A$1:$AE$1,
      0),
    FALSE)</f>
        <v>Weiblich</v>
      </c>
      <c r="N33" s="6" t="str">
        <f>VLOOKUP(
    Languages!A20,
    Languages!$A$2:$AE$310,
    MATCH(
      _xlfn.XLOOKUP(N$1, 'Language &amp; Currency Data'!$A$2:$A$100, 'Language &amp; Currency Data'!$B$2:$B$100),
      Languages!$A$1:$AE$1,
      0),
    FALSE)</f>
        <v>Γυναίκα</v>
      </c>
      <c r="O33" s="32" t="str">
        <f>VLOOKUP(
    Languages!A20,
    Languages!$A$2:$AE$310,
    MATCH(
      _xlfn.XLOOKUP(O$1, 'Language &amp; Currency Data'!$A$2:$A$100, 'Language &amp; Currency Data'!$B$2:$B$100),
      Languages!$A$1:$AE$1,
      0),
    FALSE)</f>
        <v>Nő</v>
      </c>
      <c r="P33" s="6" t="str">
        <f>VLOOKUP(
    Languages!A20,
    Languages!$A$2:$AE$310,
    MATCH(
      _xlfn.XLOOKUP(P$1, 'Language &amp; Currency Data'!$A$2:$A$100, 'Language &amp; Currency Data'!$B$2:$B$100),
      Languages!$A$1:$AE$1,
      0),
    FALSE)</f>
        <v xml:space="preserve">महिला </v>
      </c>
      <c r="Q33" s="6" t="str">
        <f>VLOOKUP(
    Languages!A20,
    Languages!$A$2:$AE$310,
    MATCH(
      _xlfn.XLOOKUP(Q$1, 'Language &amp; Currency Data'!$A$2:$A$100, 'Language &amp; Currency Data'!$B$2:$B$100),
      Languages!$A$1:$AE$1,
      0),
    FALSE)</f>
        <v>Perempuan</v>
      </c>
      <c r="R33" s="6" t="str">
        <f>VLOOKUP(
    Languages!A20,
    Languages!$A$2:$AE$310,
    MATCH(
      _xlfn.XLOOKUP(R$1, 'Language &amp; Currency Data'!$A$2:$A$100, 'Language &amp; Currency Data'!$B$2:$B$100),
      Languages!$A$1:$AE$1,
      0),
    FALSE)</f>
        <v>Female</v>
      </c>
      <c r="S33" s="14" t="str">
        <f>VLOOKUP(
    Languages!A20,
    Languages!$A$2:$AE$310,
    MATCH(
      _xlfn.XLOOKUP(S$1, 'Language &amp; Currency Data'!$A$2:$A$100, 'Language &amp; Currency Data'!$B$2:$B$100),
      Languages!$A$1:$AE$1,
      0),
    FALSE)</f>
        <v>Donna</v>
      </c>
      <c r="T33" s="14" t="str">
        <f>VLOOKUP(
    Languages!A20,
    Languages!$A$2:$AE$310,
    MATCH(
      _xlfn.XLOOKUP(T$1, 'Language &amp; Currency Data'!$A$2:$A$100, 'Language &amp; Currency Data'!$B$2:$B$100),
      Languages!$A$1:$AE$1,
      0),
    FALSE)</f>
        <v>女性</v>
      </c>
      <c r="U33" s="32" t="str">
        <f>VLOOKUP(
    Languages!A20,
    Languages!$A$2:$AE$310,
    MATCH(
      _xlfn.XLOOKUP(U$1, 'Language &amp; Currency Data'!$A$2:$A$100, 'Language &amp; Currency Data'!$B$2:$B$100),
      Languages!$A$1:$AE$1,
      0),
    FALSE)</f>
        <v>Perempuan</v>
      </c>
      <c r="V33" s="32" t="str">
        <f>VLOOKUP(
    Languages!A20,
    Languages!$A$2:$AE$310,
    MATCH(
      _xlfn.XLOOKUP(V$1, 'Language &amp; Currency Data'!$A$2:$A$100, 'Language &amp; Currency Data'!$B$2:$B$100),
      Languages!$A$1:$AE$1,
      0),
    FALSE)</f>
        <v>Mujer</v>
      </c>
      <c r="W33" s="14" t="str">
        <f>VLOOKUP(
    Languages!A20,
    Languages!$A$2:$AE$310,
    MATCH(
      _xlfn.XLOOKUP(W$1, 'Language &amp; Currency Data'!$A$2:$A$100, 'Language &amp; Currency Data'!$B$2:$B$100),
      Languages!$A$1:$AE$1,
      0),
    FALSE)</f>
        <v>Vrouw</v>
      </c>
      <c r="X33" s="32" t="str">
        <f>VLOOKUP(
    Languages!A20,
    Languages!$A$2:$AE$310,
    MATCH(
      _xlfn.XLOOKUP(X$1, 'Language &amp; Currency Data'!$A$2:$A$100, 'Language &amp; Currency Data'!$B$2:$B$100),
      Languages!$A$1:$AE$1,
      0),
    FALSE)</f>
        <v>Female</v>
      </c>
      <c r="Y33" s="32" t="str">
        <f>VLOOKUP(
    Languages!A20,
    Languages!$A$2:$AE$310,
    MATCH(
      _xlfn.XLOOKUP(Y$1, 'Language &amp; Currency Data'!$A$2:$A$100, 'Language &amp; Currency Data'!$B$2:$B$100),
      Languages!$A$1:$AE$1,
      0),
    FALSE)</f>
        <v>Kvinne</v>
      </c>
      <c r="Z33" s="32" t="str">
        <f>VLOOKUP(
    Languages!A20,
    Languages!$A$2:$AE$310,
    MATCH(
      _xlfn.XLOOKUP(Z$1, 'Language &amp; Currency Data'!$A$2:$A$100, 'Language &amp; Currency Data'!$B$2:$B$100),
      Languages!$A$1:$AE$1,
      0),
    FALSE)</f>
        <v>عورت</v>
      </c>
      <c r="AA33" s="32" t="str">
        <f>VLOOKUP(
    Languages!A20,
    Languages!$A$2:$AE$310,
    MATCH(
      _xlfn.XLOOKUP(AA$1, 'Language &amp; Currency Data'!$A$2:$A$100, 'Language &amp; Currency Data'!$B$2:$B$100),
      Languages!$A$1:$AE$1,
      0),
    FALSE)</f>
        <v>Babae</v>
      </c>
      <c r="AB33" s="32" t="str">
        <f>VLOOKUP(
    Languages!A20,
    Languages!$A$2:$AE$310,
    MATCH(
      _xlfn.XLOOKUP(AB$1, 'Language &amp; Currency Data'!$A$2:$A$100, 'Language &amp; Currency Data'!$B$2:$B$100),
      Languages!$A$1:$AE$1,
      0),
    FALSE)</f>
        <v>Kobieta</v>
      </c>
      <c r="AC33" t="str">
        <f>VLOOKUP(
    Languages!A20,
    Languages!$A$2:$AE$310,
    MATCH(
      _xlfn.XLOOKUP(AC$1, 'Language &amp; Currency Data'!$A$2:$A$100, 'Language &amp; Currency Data'!$B$2:$B$100),
      Languages!$A$1:$AE$1,
      0),
    FALSE)</f>
        <v>Feminino</v>
      </c>
      <c r="AD33" s="32" t="str">
        <f>VLOOKUP(
    Languages!A20,
    Languages!$A$2:$AE$310,
    MATCH(
      _xlfn.XLOOKUP(AD$1, 'Language &amp; Currency Data'!$A$2:$A$100, 'Language &amp; Currency Data'!$B$2:$B$100),
      Languages!$A$1:$AE$1,
      0),
    FALSE)</f>
        <v>Femeie</v>
      </c>
      <c r="AE33" s="6" t="str">
        <f>VLOOKUP(
    Languages!A20,
    Languages!$A$2:$AE$310,
    MATCH(
      _xlfn.XLOOKUP(AE$1, 'Language &amp; Currency Data'!$A$2:$A$100, 'Language &amp; Currency Data'!$B$2:$B$100),
      Languages!$A$1:$AE$1,
      0),
    FALSE)</f>
        <v>Žena</v>
      </c>
      <c r="AF33" s="6" t="str">
        <f>VLOOKUP(
    Languages!A20,
    Languages!$A$2:$AE$310,
    MATCH(
      _xlfn.XLOOKUP(AF$1, 'Language &amp; Currency Data'!$A$2:$A$100, 'Language &amp; Currency Data'!$B$2:$B$100),
      Languages!$A$1:$AE$1,
      0),
    FALSE)</f>
        <v>Vroulik</v>
      </c>
      <c r="AG33" s="6" t="str">
        <f>VLOOKUP(
    Languages!A20,
    Languages!$A$2:$AE$310,
    MATCH(
      _xlfn.XLOOKUP(AG$1, 'Language &amp; Currency Data'!$A$2:$A$100, 'Language &amp; Currency Data'!$B$2:$B$100),
      Languages!$A$1:$AE$1,
      0),
    FALSE)</f>
        <v>여성</v>
      </c>
      <c r="AH33" s="32" t="str">
        <f>VLOOKUP(
    Languages!A20,
    Languages!$A$2:$AE$310,
    MATCH(
      _xlfn.XLOOKUP(AH$1, 'Language &amp; Currency Data'!$A$2:$A$100, 'Language &amp; Currency Data'!$B$2:$B$100),
      Languages!$A$1:$AE$1,
      0),
    FALSE)</f>
        <v>Mujer</v>
      </c>
      <c r="AI33" s="32" t="str">
        <f>VLOOKUP(
    Languages!A20,
    Languages!$A$2:$AE$310,
    MATCH(
      _xlfn.XLOOKUP(AI$1, 'Language &amp; Currency Data'!$A$2:$A$100, 'Language &amp; Currency Data'!$B$2:$B$100),
      Languages!$A$1:$AE$1,
      0),
    FALSE)</f>
        <v>Kvinna</v>
      </c>
      <c r="AJ33" s="6" t="str">
        <f>VLOOKUP(
    Languages!A20,
    Languages!$A$2:$AE$310,
    MATCH(
      _xlfn.XLOOKUP(AJ$1, 'Language &amp; Currency Data'!$A$2:$A$100, 'Language &amp; Currency Data'!$B$2:$B$100),
      Languages!$A$1:$AE$1,
      0),
    FALSE)</f>
        <v>女性</v>
      </c>
      <c r="AK33" s="32" t="str">
        <f>VLOOKUP(
    Languages!A20,
    Languages!$A$2:$AE$310,
    MATCH(
      _xlfn.XLOOKUP(AK$1, 'Language &amp; Currency Data'!$A$2:$A$100, 'Language &amp; Currency Data'!$B$2:$B$100),
      Languages!$A$1:$AE$1,
      0),
    FALSE)</f>
        <v>หญิง</v>
      </c>
      <c r="AL33" s="37" t="str">
        <f>VLOOKUP(
    Languages!A20,
    Languages!$A$2:$AE$310,
    MATCH(
      _xlfn.XLOOKUP(AL$1, 'Language &amp; Currency Data'!$A$2:$A$100, 'Language &amp; Currency Data'!$B$2:$B$100),
      Languages!$A$1:$AE$1,
      0),
    FALSE)</f>
        <v>Kadın</v>
      </c>
      <c r="AM33" s="6" t="str">
        <f>VLOOKUP(
    Languages!A20,
    Languages!$A$2:$AE$310,
    MATCH(
      _xlfn.XLOOKUP(AM$1, 'Language &amp; Currency Data'!$A$2:$A$100, 'Language &amp; Currency Data'!$B$2:$B$100),
      Languages!$A$1:$AE$1,
      0),
    FALSE)</f>
        <v>Female</v>
      </c>
      <c r="AN33" s="6" t="str">
        <f>VLOOKUP(
    Languages!A20,
    Languages!$A$2:$AE$310,
    MATCH(
      _xlfn.XLOOKUP(AN$1, 'Language &amp; Currency Data'!$A$2:$A$100, 'Language &amp; Currency Data'!$B$2:$B$100),
      Languages!$A$1:$AE$1,
      0),
    FALSE)</f>
        <v>Female</v>
      </c>
      <c r="AO33" s="32" t="str">
        <f>VLOOKUP(
    Languages!A20,
    Languages!$A$2:$AE$310,
    MATCH(
      _xlfn.XLOOKUP(AO$1, 'Language &amp; Currency Data'!$A$2:$A$100, 'Language &amp; Currency Data'!$B$2:$B$100),
      Languages!$A$1:$AE$1,
      0),
    FALSE)</f>
        <v>Nữ</v>
      </c>
      <c r="AP33" s="7" t="str">
        <f>VLOOKUP(
    Languages!A20,
    Languages!$A$2:$AE$310,
    MATCH(
      _xlfn.XLOOKUP("United Kingdom", 'Language &amp; Currency Data'!$A$2:$A$100, 'Language &amp; Currency Data'!$B$2:$B$100),
      Languages!$A$1:$AE$1,
      0),
    FALSE)</f>
        <v>Female</v>
      </c>
      <c r="AQ33" s="7" t="str">
        <f>VLOOKUP(
    Languages!A20,
    Languages!$A$2:$AE$310,
    MATCH(
      _xlfn.XLOOKUP("United Kingdom", 'Language &amp; Currency Data'!$A$2:$A$100, 'Language &amp; Currency Data'!$B$2:$B$100),
      Languages!$A$1:$AE$1,
      0),
    FALSE)</f>
        <v>Female</v>
      </c>
      <c r="AR33" s="7" t="str">
        <f>VLOOKUP(
    Languages!A20,
    Languages!$A$2:$AE$310,
    MATCH(
      _xlfn.XLOOKUP("United Kingdom", 'Language &amp; Currency Data'!$A$2:$A$100, 'Language &amp; Currency Data'!$B$2:$B$100),
      Languages!$A$1:$AE$1,
      0),
    FALSE)</f>
        <v>Female</v>
      </c>
      <c r="AS33" s="7" t="str">
        <f>VLOOKUP(
    Languages!A20,
    Languages!$A$2:$AE$310,
    MATCH(
      _xlfn.XLOOKUP("United Kingdom", 'Language &amp; Currency Data'!$A$2:$A$100, 'Language &amp; Currency Data'!$B$2:$B$100),
      Languages!$A$1:$AE$1,
      0),
    FALSE)</f>
        <v>Female</v>
      </c>
      <c r="AT33" s="7" t="str">
        <f>VLOOKUP(
    Languages!A20,
    Languages!$A$2:$AE$310,
    MATCH(
      _xlfn.XLOOKUP("United Kingdom", 'Language &amp; Currency Data'!$A$2:$A$100, 'Language &amp; Currency Data'!$B$2:$B$100),
      Languages!$A$1:$AE$1,
      0),
    FALSE)</f>
        <v>Female</v>
      </c>
      <c r="AU33" s="7" t="str">
        <f>VLOOKUP(
    Languages!A20,
    Languages!$A$2:$AE$310,
    MATCH(
      _xlfn.XLOOKUP("United Kingdom", 'Language &amp; Currency Data'!$A$2:$A$100, 'Language &amp; Currency Data'!$B$2:$B$100),
      Languages!$A$1:$AE$1,
      0),
    FALSE)</f>
        <v>Female</v>
      </c>
      <c r="AV33" s="7" t="str">
        <f>VLOOKUP(
    Languages!A20,
    Languages!$A$2:$AE$310,
    MATCH(
      _xlfn.XLOOKUP("United Kingdom", 'Language &amp; Currency Data'!$A$2:$A$100, 'Language &amp; Currency Data'!$B$2:$B$100),
      Languages!$A$1:$AE$1,
      0),
    FALSE)</f>
        <v>Female</v>
      </c>
      <c r="AW33" s="7" t="str">
        <f>VLOOKUP(
    Languages!A20,
    Languages!$A$2:$AE$310,
    MATCH(
      _xlfn.XLOOKUP("United Kingdom", 'Language &amp; Currency Data'!$A$2:$A$100, 'Language &amp; Currency Data'!$B$2:$B$100),
      Languages!$A$1:$AE$1,
      0),
    FALSE)</f>
        <v>Female</v>
      </c>
    </row>
    <row r="34" spans="1:49" s="7" customFormat="1" x14ac:dyDescent="0.45">
      <c r="A34" s="7" t="str">
        <f>Languages!B21</f>
        <v>Non-binary \/ third gender</v>
      </c>
      <c r="B34" s="6" t="str">
        <f>VLOOKUP(
    Languages!A21,
    Languages!$A$2:$AE$310,
    MATCH(
      _xlfn.XLOOKUP(B$1, 'Language &amp; Currency Data'!$A$2:$A$100, 'Language &amp; Currency Data'!$B$2:$B$100),
      Languages!$A$1:$AE$1,
      0),
    FALSE)</f>
        <v>No binario \/ tercer género</v>
      </c>
      <c r="C34" s="6" t="str">
        <f>VLOOKUP(
    Languages!A21,
    Languages!$A$2:$AE$310,
    MATCH(
      _xlfn.XLOOKUP(C$1, 'Language &amp; Currency Data'!$A$2:$A$100, 'Language &amp; Currency Data'!$B$2:$B$100),
      Languages!$A$1:$AE$1,
      0),
    FALSE)</f>
        <v>Non-binary \/ third gender</v>
      </c>
      <c r="D34" s="6" t="str">
        <f>VLOOKUP(
    Languages!A21,
    Languages!$A$2:$AE$310,
    MATCH(
      _xlfn.XLOOKUP(D$1, 'Language &amp; Currency Data'!$A$2:$A$100, 'Language &amp; Currency Data'!$B$2:$B$100),
      Languages!$A$1:$AE$1,
      0),
    FALSE)</f>
        <v>Divers \/ Drittes Geschlecht</v>
      </c>
      <c r="E34" s="14" t="str">
        <f>VLOOKUP(
    Languages!A21,
    Languages!$A$2:$AE$310,
    MATCH(
      _xlfn.XLOOKUP(E$1, 'Language &amp; Currency Data'!$A$2:$A$100, 'Language &amp; Currency Data'!$B$2:$B$100),
      Languages!$A$1:$AE$1,
      0),
    FALSE)</f>
        <v>Não binário \/ terceiro gênero</v>
      </c>
      <c r="F34" s="4" t="str">
        <f>VLOOKUP(
    Languages!A21,
    Languages!$A$2:$AE$310,
    MATCH(
      _xlfn.XLOOKUP(F$1, 'Language &amp; Currency Data'!$A$2:$A$100, 'Language &amp; Currency Data'!$B$2:$B$100),
      Languages!$A$1:$AE$1,
      0),
    FALSE)</f>
        <v>Non-binary \/ third gender</v>
      </c>
      <c r="G34" s="14" t="str">
        <f>VLOOKUP(
    Languages!A21,
    Languages!$A$2:$AE$310,
    MATCH(
      _xlfn.XLOOKUP(G$1, 'Language &amp; Currency Data'!$A$2:$A$100, 'Language &amp; Currency Data'!$B$2:$B$100),
      Languages!$A$1:$AE$1,
      0),
    FALSE)</f>
        <v>非二元性别\/第三性别</v>
      </c>
      <c r="H34" s="6" t="str">
        <f>VLOOKUP(
    Languages!A21,
    Languages!$A$2:$AE$310,
    MATCH(
      _xlfn.XLOOKUP(H$1, 'Language &amp; Currency Data'!$A$2:$A$100, 'Language &amp; Currency Data'!$B$2:$B$100),
      Languages!$A$1:$AE$1,
      0),
    FALSE)</f>
        <v>No binario \/ tercer género</v>
      </c>
      <c r="I34" s="6" t="str">
        <f>VLOOKUP(
    Languages!A21,
    Languages!$A$2:$AE$310,
    MATCH(
      _xlfn.XLOOKUP(I$1, 'Language &amp; Currency Data'!$A$2:$A$100, 'Language &amp; Currency Data'!$B$2:$B$100),
      Languages!$A$1:$AE$1,
      0),
    FALSE)</f>
        <v>No binario \/ tercer género</v>
      </c>
      <c r="J34" s="6" t="str">
        <f>VLOOKUP(
    Languages!A21,
    Languages!$A$2:$AE$310,
    MATCH(
      _xlfn.XLOOKUP(J$1, 'Language &amp; Currency Data'!$A$2:$A$100, 'Language &amp; Currency Data'!$B$2:$B$100),
      Languages!$A$1:$AE$1,
      0),
    FALSE)</f>
        <v>Nebinární \/ třetí pohlaví</v>
      </c>
      <c r="K34" s="6" t="str">
        <f>VLOOKUP(
    Languages!A21,
    Languages!$A$2:$AE$310,
    MATCH(
      _xlfn.XLOOKUP(K$1, 'Language &amp; Currency Data'!$A$2:$A$100, 'Language &amp; Currency Data'!$B$2:$B$100),
      Languages!$A$1:$AE$1,
      0),
    FALSE)</f>
        <v>Muunsukupuolinen</v>
      </c>
      <c r="L34" s="32" t="str">
        <f>VLOOKUP(
    Languages!A21,
    Languages!$A$2:$AE$310,
    MATCH(
      _xlfn.XLOOKUP(L$1, 'Language &amp; Currency Data'!$A$2:$A$100, 'Language &amp; Currency Data'!$B$2:$B$100),
      Languages!$A$1:$AE$1,
      0),
    FALSE)</f>
        <v>Non binaire \/ troisième genre</v>
      </c>
      <c r="M34" s="32" t="str">
        <f>VLOOKUP(
    Languages!A21,
    Languages!$A$2:$AE$310,
    MATCH(
      _xlfn.XLOOKUP(M$1, 'Language &amp; Currency Data'!$A$2:$A$100, 'Language &amp; Currency Data'!$B$2:$B$100),
      Languages!$A$1:$AE$1,
      0),
    FALSE)</f>
        <v>Divers \/ Drittes Geschlecht</v>
      </c>
      <c r="N34" s="6" t="str">
        <f>VLOOKUP(
    Languages!A21,
    Languages!$A$2:$AE$310,
    MATCH(
      _xlfn.XLOOKUP(N$1, 'Language &amp; Currency Data'!$A$2:$A$100, 'Language &amp; Currency Data'!$B$2:$B$100),
      Languages!$A$1:$AE$1,
      0),
    FALSE)</f>
        <v>Μη δυαδικό ως προς το φύλο \/ τρίτο φύλο</v>
      </c>
      <c r="O34" s="32" t="str">
        <f>VLOOKUP(
    Languages!A21,
    Languages!$A$2:$AE$310,
    MATCH(
      _xlfn.XLOOKUP(O$1, 'Language &amp; Currency Data'!$A$2:$A$100, 'Language &amp; Currency Data'!$B$2:$B$100),
      Languages!$A$1:$AE$1,
      0),
    FALSE)</f>
        <v>Nem bináris \/ harmadik nem</v>
      </c>
      <c r="P34" s="6" t="str">
        <f>VLOOKUP(
    Languages!A21,
    Languages!$A$2:$AE$310,
    MATCH(
      _xlfn.XLOOKUP(P$1, 'Language &amp; Currency Data'!$A$2:$A$100, 'Language &amp; Currency Data'!$B$2:$B$100),
      Languages!$A$1:$AE$1,
      0),
    FALSE)</f>
        <v>नन-बाइनरी \/ थर्ड जेंडर</v>
      </c>
      <c r="Q34" s="6" t="str">
        <f>VLOOKUP(
    Languages!A21,
    Languages!$A$2:$AE$310,
    MATCH(
      _xlfn.XLOOKUP(Q$1, 'Language &amp; Currency Data'!$A$2:$A$100, 'Language &amp; Currency Data'!$B$2:$B$100),
      Languages!$A$1:$AE$1,
      0),
    FALSE)</f>
        <v>Non-biner \/ jenis kelamin ketiga</v>
      </c>
      <c r="R34" s="6" t="str">
        <f>VLOOKUP(
    Languages!A21,
    Languages!$A$2:$AE$310,
    MATCH(
      _xlfn.XLOOKUP(R$1, 'Language &amp; Currency Data'!$A$2:$A$100, 'Language &amp; Currency Data'!$B$2:$B$100),
      Languages!$A$1:$AE$1,
      0),
    FALSE)</f>
        <v>Non-binary \/ third gender</v>
      </c>
      <c r="S34" s="14" t="str">
        <f>VLOOKUP(
    Languages!A21,
    Languages!$A$2:$AE$310,
    MATCH(
      _xlfn.XLOOKUP(S$1, 'Language &amp; Currency Data'!$A$2:$A$100, 'Language &amp; Currency Data'!$B$2:$B$100),
      Languages!$A$1:$AE$1,
      0),
    FALSE)</f>
        <v>Non-binario \/ terzo genere</v>
      </c>
      <c r="T34" s="14" t="str">
        <f>VLOOKUP(
    Languages!A21,
    Languages!$A$2:$AE$310,
    MATCH(
      _xlfn.XLOOKUP(T$1, 'Language &amp; Currency Data'!$A$2:$A$100, 'Language &amp; Currency Data'!$B$2:$B$100),
      Languages!$A$1:$AE$1,
      0),
    FALSE)</f>
        <v>ノンバイナリー \/ 第三の性</v>
      </c>
      <c r="U34" s="32" t="str">
        <f>VLOOKUP(
    Languages!A21,
    Languages!$A$2:$AE$310,
    MATCH(
      _xlfn.XLOOKUP(U$1, 'Language &amp; Currency Data'!$A$2:$A$100, 'Language &amp; Currency Data'!$B$2:$B$100),
      Languages!$A$1:$AE$1,
      0),
    FALSE)</f>
        <v>Jantina ketiga \/ bukan binari</v>
      </c>
      <c r="V34" s="32" t="str">
        <f>VLOOKUP(
    Languages!A21,
    Languages!$A$2:$AE$310,
    MATCH(
      _xlfn.XLOOKUP(V$1, 'Language &amp; Currency Data'!$A$2:$A$100, 'Language &amp; Currency Data'!$B$2:$B$100),
      Languages!$A$1:$AE$1,
      0),
    FALSE)</f>
        <v>No binario \/ tercer género</v>
      </c>
      <c r="W34" s="14" t="str">
        <f>VLOOKUP(
    Languages!A21,
    Languages!$A$2:$AE$310,
    MATCH(
      _xlfn.XLOOKUP(W$1, 'Language &amp; Currency Data'!$A$2:$A$100, 'Language &amp; Currency Data'!$B$2:$B$100),
      Languages!$A$1:$AE$1,
      0),
    FALSE)</f>
        <v>Non-binair \/ derde geslacht</v>
      </c>
      <c r="X34" s="32" t="str">
        <f>VLOOKUP(
    Languages!A21,
    Languages!$A$2:$AE$310,
    MATCH(
      _xlfn.XLOOKUP(X$1, 'Language &amp; Currency Data'!$A$2:$A$100, 'Language &amp; Currency Data'!$B$2:$B$100),
      Languages!$A$1:$AE$1,
      0),
    FALSE)</f>
        <v>Non-binary \/ third gender</v>
      </c>
      <c r="Y34" s="32" t="str">
        <f>VLOOKUP(
    Languages!A21,
    Languages!$A$2:$AE$310,
    MATCH(
      _xlfn.XLOOKUP(Y$1, 'Language &amp; Currency Data'!$A$2:$A$100, 'Language &amp; Currency Data'!$B$2:$B$100),
      Languages!$A$1:$AE$1,
      0),
    FALSE)</f>
        <v>Ikke-binær \/ tredje kjønn</v>
      </c>
      <c r="Z34" s="32" t="str">
        <f>VLOOKUP(
    Languages!A21,
    Languages!$A$2:$AE$310,
    MATCH(
      _xlfn.XLOOKUP(Z$1, 'Language &amp; Currency Data'!$A$2:$A$100, 'Language &amp; Currency Data'!$B$2:$B$100),
      Languages!$A$1:$AE$1,
      0),
    FALSE)</f>
        <v>نان بائنری \/ خواجہ سرا</v>
      </c>
      <c r="AA34" s="32" t="str">
        <f>VLOOKUP(
    Languages!A21,
    Languages!$A$2:$AE$310,
    MATCH(
      _xlfn.XLOOKUP(AA$1, 'Language &amp; Currency Data'!$A$2:$A$100, 'Language &amp; Currency Data'!$B$2:$B$100),
      Languages!$A$1:$AE$1,
      0),
    FALSE)</f>
        <v>Non-binary \/ third gender</v>
      </c>
      <c r="AB34" s="32" t="str">
        <f>VLOOKUP(
    Languages!A21,
    Languages!$A$2:$AE$310,
    MATCH(
      _xlfn.XLOOKUP(AB$1, 'Language &amp; Currency Data'!$A$2:$A$100, 'Language &amp; Currency Data'!$B$2:$B$100),
      Languages!$A$1:$AE$1,
      0),
    FALSE)</f>
        <v>Osoba niebinarna \/ trzecia płeć</v>
      </c>
      <c r="AC34" t="str">
        <f>VLOOKUP(
    Languages!A21,
    Languages!$A$2:$AE$310,
    MATCH(
      _xlfn.XLOOKUP(AC$1, 'Language &amp; Currency Data'!$A$2:$A$100, 'Language &amp; Currency Data'!$B$2:$B$100),
      Languages!$A$1:$AE$1,
      0),
    FALSE)</f>
        <v>Não binário \/ terceiro género</v>
      </c>
      <c r="AD34" s="32" t="str">
        <f>VLOOKUP(
    Languages!A21,
    Languages!$A$2:$AE$310,
    MATCH(
      _xlfn.XLOOKUP(AD$1, 'Language &amp; Currency Data'!$A$2:$A$100, 'Language &amp; Currency Data'!$B$2:$B$100),
      Languages!$A$1:$AE$1,
      0),
    FALSE)</f>
        <v xml:space="preserve">Non-binar \/al treilea gen </v>
      </c>
      <c r="AE34" s="6" t="str">
        <f>VLOOKUP(
    Languages!A21,
    Languages!$A$2:$AE$310,
    MATCH(
      _xlfn.XLOOKUP(AE$1, 'Language &amp; Currency Data'!$A$2:$A$100, 'Language &amp; Currency Data'!$B$2:$B$100),
      Languages!$A$1:$AE$1,
      0),
    FALSE)</f>
        <v>Nebinárneho \/ tretieho rodu</v>
      </c>
      <c r="AF34" s="6" t="str">
        <f>VLOOKUP(
    Languages!A21,
    Languages!$A$2:$AE$310,
    MATCH(
      _xlfn.XLOOKUP(AF$1, 'Language &amp; Currency Data'!$A$2:$A$100, 'Language &amp; Currency Data'!$B$2:$B$100),
      Languages!$A$1:$AE$1,
      0),
    FALSE)</f>
        <v>Nie-binêr \/ derde geslag</v>
      </c>
      <c r="AG34" s="6" t="str">
        <f>VLOOKUP(
    Languages!A21,
    Languages!$A$2:$AE$310,
    MATCH(
      _xlfn.XLOOKUP(AG$1, 'Language &amp; Currency Data'!$A$2:$A$100, 'Language &amp; Currency Data'!$B$2:$B$100),
      Languages!$A$1:$AE$1,
      0),
    FALSE)</f>
        <v>논바이너리 \/ 제3의 성</v>
      </c>
      <c r="AH34" s="32" t="str">
        <f>VLOOKUP(
    Languages!A21,
    Languages!$A$2:$AE$310,
    MATCH(
      _xlfn.XLOOKUP(AH$1, 'Language &amp; Currency Data'!$A$2:$A$100, 'Language &amp; Currency Data'!$B$2:$B$100),
      Languages!$A$1:$AE$1,
      0),
    FALSE)</f>
        <v>No binario \/ tercer género</v>
      </c>
      <c r="AI34" s="32" t="str">
        <f>VLOOKUP(
    Languages!A21,
    Languages!$A$2:$AE$310,
    MATCH(
      _xlfn.XLOOKUP(AI$1, 'Language &amp; Currency Data'!$A$2:$A$100, 'Language &amp; Currency Data'!$B$2:$B$100),
      Languages!$A$1:$AE$1,
      0),
    FALSE)</f>
        <v>Icke-binär \/ tredje kön</v>
      </c>
      <c r="AJ34" s="6" t="str">
        <f>VLOOKUP(
    Languages!A21,
    Languages!$A$2:$AE$310,
    MATCH(
      _xlfn.XLOOKUP(AJ$1, 'Language &amp; Currency Data'!$A$2:$A$100, 'Language &amp; Currency Data'!$B$2:$B$100),
      Languages!$A$1:$AE$1,
      0),
    FALSE)</f>
        <v>非二元\/第三性別</v>
      </c>
      <c r="AK34" s="32" t="str">
        <f>VLOOKUP(
    Languages!A21,
    Languages!$A$2:$AE$310,
    MATCH(
      _xlfn.XLOOKUP(AK$1, 'Language &amp; Currency Data'!$A$2:$A$100, 'Language &amp; Currency Data'!$B$2:$B$100),
      Languages!$A$1:$AE$1,
      0),
    FALSE)</f>
        <v>นอนไบนารี \/ เพศที่สาม</v>
      </c>
      <c r="AL34" s="37" t="str">
        <f>VLOOKUP(
    Languages!A21,
    Languages!$A$2:$AE$310,
    MATCH(
      _xlfn.XLOOKUP(AL$1, 'Language &amp; Currency Data'!$A$2:$A$100, 'Language &amp; Currency Data'!$B$2:$B$100),
      Languages!$A$1:$AE$1,
      0),
    FALSE)</f>
        <v>İkili cinsiyet sistemine uymayan ve üçüncü cinsiyet olarak tanımlanan bireyler</v>
      </c>
      <c r="AM34" s="6" t="str">
        <f>VLOOKUP(
    Languages!A21,
    Languages!$A$2:$AE$310,
    MATCH(
      _xlfn.XLOOKUP(AM$1, 'Language &amp; Currency Data'!$A$2:$A$100, 'Language &amp; Currency Data'!$B$2:$B$100),
      Languages!$A$1:$AE$1,
      0),
    FALSE)</f>
        <v>Non-binary \/ third gender</v>
      </c>
      <c r="AN34" s="6" t="str">
        <f>VLOOKUP(
    Languages!A21,
    Languages!$A$2:$AE$310,
    MATCH(
      _xlfn.XLOOKUP(AN$1, 'Language &amp; Currency Data'!$A$2:$A$100, 'Language &amp; Currency Data'!$B$2:$B$100),
      Languages!$A$1:$AE$1,
      0),
    FALSE)</f>
        <v>Non-binary \/ third gender</v>
      </c>
      <c r="AO34" s="32" t="str">
        <f>VLOOKUP(
    Languages!A21,
    Languages!$A$2:$AE$310,
    MATCH(
      _xlfn.XLOOKUP(AO$1, 'Language &amp; Currency Data'!$A$2:$A$100, 'Language &amp; Currency Data'!$B$2:$B$100),
      Languages!$A$1:$AE$1,
      0),
    FALSE)</f>
        <v>Phi giới tính \/ giới tính thứ ba</v>
      </c>
      <c r="AP34" s="7" t="str">
        <f>VLOOKUP(
    Languages!A21,
    Languages!$A$2:$AE$310,
    MATCH(
      _xlfn.XLOOKUP("United Kingdom", 'Language &amp; Currency Data'!$A$2:$A$100, 'Language &amp; Currency Data'!$B$2:$B$100),
      Languages!$A$1:$AE$1,
      0),
    FALSE)</f>
        <v>Non-binary \/ third gender</v>
      </c>
      <c r="AQ34" s="7" t="str">
        <f>VLOOKUP(
    Languages!A21,
    Languages!$A$2:$AE$310,
    MATCH(
      _xlfn.XLOOKUP("United Kingdom", 'Language &amp; Currency Data'!$A$2:$A$100, 'Language &amp; Currency Data'!$B$2:$B$100),
      Languages!$A$1:$AE$1,
      0),
    FALSE)</f>
        <v>Non-binary \/ third gender</v>
      </c>
      <c r="AR34" s="7" t="str">
        <f>VLOOKUP(
    Languages!A21,
    Languages!$A$2:$AE$310,
    MATCH(
      _xlfn.XLOOKUP("United Kingdom", 'Language &amp; Currency Data'!$A$2:$A$100, 'Language &amp; Currency Data'!$B$2:$B$100),
      Languages!$A$1:$AE$1,
      0),
    FALSE)</f>
        <v>Non-binary \/ third gender</v>
      </c>
      <c r="AS34" s="7" t="str">
        <f>VLOOKUP(
    Languages!A21,
    Languages!$A$2:$AE$310,
    MATCH(
      _xlfn.XLOOKUP("United Kingdom", 'Language &amp; Currency Data'!$A$2:$A$100, 'Language &amp; Currency Data'!$B$2:$B$100),
      Languages!$A$1:$AE$1,
      0),
    FALSE)</f>
        <v>Non-binary \/ third gender</v>
      </c>
      <c r="AT34" s="7" t="str">
        <f>VLOOKUP(
    Languages!A21,
    Languages!$A$2:$AE$310,
    MATCH(
      _xlfn.XLOOKUP("United Kingdom", 'Language &amp; Currency Data'!$A$2:$A$100, 'Language &amp; Currency Data'!$B$2:$B$100),
      Languages!$A$1:$AE$1,
      0),
    FALSE)</f>
        <v>Non-binary \/ third gender</v>
      </c>
      <c r="AU34" s="7" t="str">
        <f>VLOOKUP(
    Languages!A21,
    Languages!$A$2:$AE$310,
    MATCH(
      _xlfn.XLOOKUP("United Kingdom", 'Language &amp; Currency Data'!$A$2:$A$100, 'Language &amp; Currency Data'!$B$2:$B$100),
      Languages!$A$1:$AE$1,
      0),
    FALSE)</f>
        <v>Non-binary \/ third gender</v>
      </c>
      <c r="AV34" s="7" t="str">
        <f>VLOOKUP(
    Languages!A21,
    Languages!$A$2:$AE$310,
    MATCH(
      _xlfn.XLOOKUP("United Kingdom", 'Language &amp; Currency Data'!$A$2:$A$100, 'Language &amp; Currency Data'!$B$2:$B$100),
      Languages!$A$1:$AE$1,
      0),
    FALSE)</f>
        <v>Non-binary \/ third gender</v>
      </c>
      <c r="AW34" s="7" t="str">
        <f>VLOOKUP(
    Languages!A21,
    Languages!$A$2:$AE$310,
    MATCH(
      _xlfn.XLOOKUP("United Kingdom", 'Language &amp; Currency Data'!$A$2:$A$100, 'Language &amp; Currency Data'!$B$2:$B$100),
      Languages!$A$1:$AE$1,
      0),
    FALSE)</f>
        <v>Non-binary \/ third gender</v>
      </c>
    </row>
    <row r="35" spans="1:49" s="7" customFormat="1" x14ac:dyDescent="0.45">
      <c r="A35" s="7" t="str">
        <f>Languages!B22</f>
        <v>Prefer not to say</v>
      </c>
      <c r="B35" s="6" t="str">
        <f>VLOOKUP(
    Languages!A22,
    Languages!$A$2:$AE$310,
    MATCH(
      _xlfn.XLOOKUP(B$1, 'Language &amp; Currency Data'!$A$2:$A$100, 'Language &amp; Currency Data'!$B$2:$B$100),
      Languages!$A$1:$AE$1,
      0),
    FALSE)</f>
        <v>Prefiero no responder</v>
      </c>
      <c r="C35" s="6" t="str">
        <f>VLOOKUP(
    Languages!A22,
    Languages!$A$2:$AE$310,
    MATCH(
      _xlfn.XLOOKUP(C$1, 'Language &amp; Currency Data'!$A$2:$A$100, 'Language &amp; Currency Data'!$B$2:$B$100),
      Languages!$A$1:$AE$1,
      0),
    FALSE)</f>
        <v>Prefer not to say</v>
      </c>
      <c r="D35" s="6" t="str">
        <f>VLOOKUP(
    Languages!A22,
    Languages!$A$2:$AE$310,
    MATCH(
      _xlfn.XLOOKUP(D$1, 'Language &amp; Currency Data'!$A$2:$A$100, 'Language &amp; Currency Data'!$B$2:$B$100),
      Languages!$A$1:$AE$1,
      0),
    FALSE)</f>
        <v>Möchte ich nicht beantworten</v>
      </c>
      <c r="E35" s="14" t="str">
        <f>VLOOKUP(
    Languages!A22,
    Languages!$A$2:$AE$310,
    MATCH(
      _xlfn.XLOOKUP(E$1, 'Language &amp; Currency Data'!$A$2:$A$100, 'Language &amp; Currency Data'!$B$2:$B$100),
      Languages!$A$1:$AE$1,
      0),
    FALSE)</f>
        <v>Prefere não se pronunciar</v>
      </c>
      <c r="F35" s="4" t="str">
        <f>VLOOKUP(
    Languages!A22,
    Languages!$A$2:$AE$310,
    MATCH(
      _xlfn.XLOOKUP(F$1, 'Language &amp; Currency Data'!$A$2:$A$100, 'Language &amp; Currency Data'!$B$2:$B$100),
      Languages!$A$1:$AE$1,
      0),
    FALSE)</f>
        <v>Prefer not to say</v>
      </c>
      <c r="G35" s="14" t="str">
        <f>VLOOKUP(
    Languages!A22,
    Languages!$A$2:$AE$310,
    MATCH(
      _xlfn.XLOOKUP(G$1, 'Language &amp; Currency Data'!$A$2:$A$100, 'Language &amp; Currency Data'!$B$2:$B$100),
      Languages!$A$1:$AE$1,
      0),
    FALSE)</f>
        <v>不愿作答</v>
      </c>
      <c r="H35" s="6" t="str">
        <f>VLOOKUP(
    Languages!A22,
    Languages!$A$2:$AE$310,
    MATCH(
      _xlfn.XLOOKUP(H$1, 'Language &amp; Currency Data'!$A$2:$A$100, 'Language &amp; Currency Data'!$B$2:$B$100),
      Languages!$A$1:$AE$1,
      0),
    FALSE)</f>
        <v>Prefiero no responder</v>
      </c>
      <c r="I35" s="6" t="str">
        <f>VLOOKUP(
    Languages!A22,
    Languages!$A$2:$AE$310,
    MATCH(
      _xlfn.XLOOKUP(I$1, 'Language &amp; Currency Data'!$A$2:$A$100, 'Language &amp; Currency Data'!$B$2:$B$100),
      Languages!$A$1:$AE$1,
      0),
    FALSE)</f>
        <v>Prefiero no responder</v>
      </c>
      <c r="J35" s="6" t="str">
        <f>VLOOKUP(
    Languages!A22,
    Languages!$A$2:$AE$310,
    MATCH(
      _xlfn.XLOOKUP(J$1, 'Language &amp; Currency Data'!$A$2:$A$100, 'Language &amp; Currency Data'!$B$2:$B$100),
      Languages!$A$1:$AE$1,
      0),
    FALSE)</f>
        <v>Raději nebudu odpovídat</v>
      </c>
      <c r="K35" s="6" t="str">
        <f>VLOOKUP(
    Languages!A22,
    Languages!$A$2:$AE$310,
    MATCH(
      _xlfn.XLOOKUP(K$1, 'Language &amp; Currency Data'!$A$2:$A$100, 'Language &amp; Currency Data'!$B$2:$B$100),
      Languages!$A$1:$AE$1,
      0),
    FALSE)</f>
        <v>En halua vastata</v>
      </c>
      <c r="L35" s="32" t="str">
        <f>VLOOKUP(
    Languages!A22,
    Languages!$A$2:$AE$310,
    MATCH(
      _xlfn.XLOOKUP(L$1, 'Language &amp; Currency Data'!$A$2:$A$100, 'Language &amp; Currency Data'!$B$2:$B$100),
      Languages!$A$1:$AE$1,
      0),
    FALSE)</f>
        <v>Préfère ne pas répondre</v>
      </c>
      <c r="M35" s="32" t="str">
        <f>VLOOKUP(
    Languages!A22,
    Languages!$A$2:$AE$310,
    MATCH(
      _xlfn.XLOOKUP(M$1, 'Language &amp; Currency Data'!$A$2:$A$100, 'Language &amp; Currency Data'!$B$2:$B$100),
      Languages!$A$1:$AE$1,
      0),
    FALSE)</f>
        <v>Möchte ich nicht beantworten</v>
      </c>
      <c r="N35" s="6" t="str">
        <f>VLOOKUP(
    Languages!A22,
    Languages!$A$2:$AE$310,
    MATCH(
      _xlfn.XLOOKUP(N$1, 'Language &amp; Currency Data'!$A$2:$A$100, 'Language &amp; Currency Data'!$B$2:$B$100),
      Languages!$A$1:$AE$1,
      0),
    FALSE)</f>
        <v>Προτιμώ να μην πω</v>
      </c>
      <c r="O35" s="32" t="str">
        <f>VLOOKUP(
    Languages!A22,
    Languages!$A$2:$AE$310,
    MATCH(
      _xlfn.XLOOKUP(O$1, 'Language &amp; Currency Data'!$A$2:$A$100, 'Language &amp; Currency Data'!$B$2:$B$100),
      Languages!$A$1:$AE$1,
      0),
    FALSE)</f>
        <v>Nem szeretnék erre válaszolni</v>
      </c>
      <c r="P35" s="6" t="str">
        <f>VLOOKUP(
    Languages!A22,
    Languages!$A$2:$AE$310,
    MATCH(
      _xlfn.XLOOKUP(P$1, 'Language &amp; Currency Data'!$A$2:$A$100, 'Language &amp; Currency Data'!$B$2:$B$100),
      Languages!$A$1:$AE$1,
      0),
    FALSE)</f>
        <v>नहीं बताना पसंद करेंगे</v>
      </c>
      <c r="Q35" s="6" t="str">
        <f>VLOOKUP(
    Languages!A22,
    Languages!$A$2:$AE$310,
    MATCH(
      _xlfn.XLOOKUP(Q$1, 'Language &amp; Currency Data'!$A$2:$A$100, 'Language &amp; Currency Data'!$B$2:$B$100),
      Languages!$A$1:$AE$1,
      0),
    FALSE)</f>
        <v>Lebih suka tidak mengatakannya</v>
      </c>
      <c r="R35" s="6" t="str">
        <f>VLOOKUP(
    Languages!A22,
    Languages!$A$2:$AE$310,
    MATCH(
      _xlfn.XLOOKUP(R$1, 'Language &amp; Currency Data'!$A$2:$A$100, 'Language &amp; Currency Data'!$B$2:$B$100),
      Languages!$A$1:$AE$1,
      0),
    FALSE)</f>
        <v>Prefer not to say</v>
      </c>
      <c r="S35" s="14" t="str">
        <f>VLOOKUP(
    Languages!A22,
    Languages!$A$2:$AE$310,
    MATCH(
      _xlfn.XLOOKUP(S$1, 'Language &amp; Currency Data'!$A$2:$A$100, 'Language &amp; Currency Data'!$B$2:$B$100),
      Languages!$A$1:$AE$1,
      0),
    FALSE)</f>
        <v>Preferisco non rispondere</v>
      </c>
      <c r="T35" s="14" t="str">
        <f>VLOOKUP(
    Languages!A22,
    Languages!$A$2:$AE$310,
    MATCH(
      _xlfn.XLOOKUP(T$1, 'Language &amp; Currency Data'!$A$2:$A$100, 'Language &amp; Currency Data'!$B$2:$B$100),
      Languages!$A$1:$AE$1,
      0),
    FALSE)</f>
        <v>答えたくない</v>
      </c>
      <c r="U35" s="32" t="str">
        <f>VLOOKUP(
    Languages!A22,
    Languages!$A$2:$AE$310,
    MATCH(
      _xlfn.XLOOKUP(U$1, 'Language &amp; Currency Data'!$A$2:$A$100, 'Language &amp; Currency Data'!$B$2:$B$100),
      Languages!$A$1:$AE$1,
      0),
    FALSE)</f>
        <v>Tidak ingin menyatakan</v>
      </c>
      <c r="V35" s="32" t="str">
        <f>VLOOKUP(
    Languages!A22,
    Languages!$A$2:$AE$310,
    MATCH(
      _xlfn.XLOOKUP(V$1, 'Language &amp; Currency Data'!$A$2:$A$100, 'Language &amp; Currency Data'!$B$2:$B$100),
      Languages!$A$1:$AE$1,
      0),
    FALSE)</f>
        <v>Prefiero no responder</v>
      </c>
      <c r="W35" s="14" t="str">
        <f>VLOOKUP(
    Languages!A22,
    Languages!$A$2:$AE$310,
    MATCH(
      _xlfn.XLOOKUP(W$1, 'Language &amp; Currency Data'!$A$2:$A$100, 'Language &amp; Currency Data'!$B$2:$B$100),
      Languages!$A$1:$AE$1,
      0),
    FALSE)</f>
        <v>Dat zeg ik liever niet</v>
      </c>
      <c r="X35" s="32" t="str">
        <f>VLOOKUP(
    Languages!A22,
    Languages!$A$2:$AE$310,
    MATCH(
      _xlfn.XLOOKUP(X$1, 'Language &amp; Currency Data'!$A$2:$A$100, 'Language &amp; Currency Data'!$B$2:$B$100),
      Languages!$A$1:$AE$1,
      0),
    FALSE)</f>
        <v>Prefer not to say</v>
      </c>
      <c r="Y35" s="32" t="str">
        <f>VLOOKUP(
    Languages!A22,
    Languages!$A$2:$AE$310,
    MATCH(
      _xlfn.XLOOKUP(Y$1, 'Language &amp; Currency Data'!$A$2:$A$100, 'Language &amp; Currency Data'!$B$2:$B$100),
      Languages!$A$1:$AE$1,
      0),
    FALSE)</f>
        <v>Foretrekker å ikke svare</v>
      </c>
      <c r="Z35" s="32" t="str">
        <f>VLOOKUP(
    Languages!A22,
    Languages!$A$2:$AE$310,
    MATCH(
      _xlfn.XLOOKUP(Z$1, 'Language &amp; Currency Data'!$A$2:$A$100, 'Language &amp; Currency Data'!$B$2:$B$100),
      Languages!$A$1:$AE$1,
      0),
    FALSE)</f>
        <v>جواب نہ دینا ترجیح ہے</v>
      </c>
      <c r="AA35" s="32" t="str">
        <f>VLOOKUP(
    Languages!A22,
    Languages!$A$2:$AE$310,
    MATCH(
      _xlfn.XLOOKUP(AA$1, 'Language &amp; Currency Data'!$A$2:$A$100, 'Language &amp; Currency Data'!$B$2:$B$100),
      Languages!$A$1:$AE$1,
      0),
    FALSE)</f>
        <v>Piniling hindi sabihin</v>
      </c>
      <c r="AB35" s="32" t="str">
        <f>VLOOKUP(
    Languages!A22,
    Languages!$A$2:$AE$310,
    MATCH(
      _xlfn.XLOOKUP(AB$1, 'Language &amp; Currency Data'!$A$2:$A$100, 'Language &amp; Currency Data'!$B$2:$B$100),
      Languages!$A$1:$AE$1,
      0),
    FALSE)</f>
        <v>Wolę nie odpowiadać na to pytanie</v>
      </c>
      <c r="AC35" t="str">
        <f>VLOOKUP(
    Languages!A22,
    Languages!$A$2:$AE$310,
    MATCH(
      _xlfn.XLOOKUP(AC$1, 'Language &amp; Currency Data'!$A$2:$A$100, 'Language &amp; Currency Data'!$B$2:$B$100),
      Languages!$A$1:$AE$1,
      0),
    FALSE)</f>
        <v>Prefere não se pronunciar</v>
      </c>
      <c r="AD35" s="32" t="str">
        <f>VLOOKUP(
    Languages!A22,
    Languages!$A$2:$AE$310,
    MATCH(
      _xlfn.XLOOKUP(AD$1, 'Language &amp; Currency Data'!$A$2:$A$100, 'Language &amp; Currency Data'!$B$2:$B$100),
      Languages!$A$1:$AE$1,
      0),
    FALSE)</f>
        <v>Prefer să nu spun</v>
      </c>
      <c r="AE35" s="6" t="str">
        <f>VLOOKUP(
    Languages!A22,
    Languages!$A$2:$AE$310,
    MATCH(
      _xlfn.XLOOKUP(AE$1, 'Language &amp; Currency Data'!$A$2:$A$100, 'Language &amp; Currency Data'!$B$2:$B$100),
      Languages!$A$1:$AE$1,
      0),
    FALSE)</f>
        <v>Nechcem uviesť</v>
      </c>
      <c r="AF35" s="6" t="str">
        <f>VLOOKUP(
    Languages!A22,
    Languages!$A$2:$AE$310,
    MATCH(
      _xlfn.XLOOKUP(AF$1, 'Language &amp; Currency Data'!$A$2:$A$100, 'Language &amp; Currency Data'!$B$2:$B$100),
      Languages!$A$1:$AE$1,
      0),
    FALSE)</f>
        <v>Verkies om nie</v>
      </c>
      <c r="AG35" s="6" t="str">
        <f>VLOOKUP(
    Languages!A22,
    Languages!$A$2:$AE$310,
    MATCH(
      _xlfn.XLOOKUP(AG$1, 'Language &amp; Currency Data'!$A$2:$A$100, 'Language &amp; Currency Data'!$B$2:$B$100),
      Languages!$A$1:$AE$1,
      0),
    FALSE)</f>
        <v>답변하고 싶지 않음</v>
      </c>
      <c r="AH35" s="32" t="str">
        <f>VLOOKUP(
    Languages!A22,
    Languages!$A$2:$AE$310,
    MATCH(
      _xlfn.XLOOKUP(AH$1, 'Language &amp; Currency Data'!$A$2:$A$100, 'Language &amp; Currency Data'!$B$2:$B$100),
      Languages!$A$1:$AE$1,
      0),
    FALSE)</f>
        <v>Prefiero no responder</v>
      </c>
      <c r="AI35" s="32" t="str">
        <f>VLOOKUP(
    Languages!A22,
    Languages!$A$2:$AE$310,
    MATCH(
      _xlfn.XLOOKUP(AI$1, 'Language &amp; Currency Data'!$A$2:$A$100, 'Language &amp; Currency Data'!$B$2:$B$100),
      Languages!$A$1:$AE$1,
      0),
    FALSE)</f>
        <v>Föredrar att inte uppge</v>
      </c>
      <c r="AJ35" s="6" t="str">
        <f>VLOOKUP(
    Languages!A22,
    Languages!$A$2:$AE$310,
    MATCH(
      _xlfn.XLOOKUP(AJ$1, 'Language &amp; Currency Data'!$A$2:$A$100, 'Language &amp; Currency Data'!$B$2:$B$100),
      Languages!$A$1:$AE$1,
      0),
    FALSE)</f>
        <v>不便透露</v>
      </c>
      <c r="AK35" s="32" t="str">
        <f>VLOOKUP(
    Languages!A22,
    Languages!$A$2:$AE$310,
    MATCH(
      _xlfn.XLOOKUP(AK$1, 'Language &amp; Currency Data'!$A$2:$A$100, 'Language &amp; Currency Data'!$B$2:$B$100),
      Languages!$A$1:$AE$1,
      0),
    FALSE)</f>
        <v>ไม่ประสงค์ให้คำตอบ</v>
      </c>
      <c r="AL35" s="37" t="str">
        <f>VLOOKUP(
    Languages!A22,
    Languages!$A$2:$AE$310,
    MATCH(
      _xlfn.XLOOKUP(AL$1, 'Language &amp; Currency Data'!$A$2:$A$100, 'Language &amp; Currency Data'!$B$2:$B$100),
      Languages!$A$1:$AE$1,
      0),
    FALSE)</f>
        <v>Söylememeyi tercih ederim</v>
      </c>
      <c r="AM35" s="6" t="str">
        <f>VLOOKUP(
    Languages!A22,
    Languages!$A$2:$AE$310,
    MATCH(
      _xlfn.XLOOKUP(AM$1, 'Language &amp; Currency Data'!$A$2:$A$100, 'Language &amp; Currency Data'!$B$2:$B$100),
      Languages!$A$1:$AE$1,
      0),
    FALSE)</f>
        <v>Prefer not to say</v>
      </c>
      <c r="AN35" s="6" t="str">
        <f>VLOOKUP(
    Languages!A22,
    Languages!$A$2:$AE$310,
    MATCH(
      _xlfn.XLOOKUP(AN$1, 'Language &amp; Currency Data'!$A$2:$A$100, 'Language &amp; Currency Data'!$B$2:$B$100),
      Languages!$A$1:$AE$1,
      0),
    FALSE)</f>
        <v>Prefer not to say</v>
      </c>
      <c r="AO35" s="32" t="str">
        <f>VLOOKUP(
    Languages!A22,
    Languages!$A$2:$AE$310,
    MATCH(
      _xlfn.XLOOKUP(AO$1, 'Language &amp; Currency Data'!$A$2:$A$100, 'Language &amp; Currency Data'!$B$2:$B$100),
      Languages!$A$1:$AE$1,
      0),
    FALSE)</f>
        <v>Không muốn trả lời</v>
      </c>
      <c r="AP35" s="7" t="str">
        <f>VLOOKUP(
    Languages!A22,
    Languages!$A$2:$AE$310,
    MATCH(
      _xlfn.XLOOKUP("United Kingdom", 'Language &amp; Currency Data'!$A$2:$A$100, 'Language &amp; Currency Data'!$B$2:$B$100),
      Languages!$A$1:$AE$1,
      0),
    FALSE)</f>
        <v>Prefer not to say</v>
      </c>
      <c r="AQ35" s="7" t="str">
        <f>VLOOKUP(
    Languages!A22,
    Languages!$A$2:$AE$310,
    MATCH(
      _xlfn.XLOOKUP("United Kingdom", 'Language &amp; Currency Data'!$A$2:$A$100, 'Language &amp; Currency Data'!$B$2:$B$100),
      Languages!$A$1:$AE$1,
      0),
    FALSE)</f>
        <v>Prefer not to say</v>
      </c>
      <c r="AR35" s="7" t="str">
        <f>VLOOKUP(
    Languages!A22,
    Languages!$A$2:$AE$310,
    MATCH(
      _xlfn.XLOOKUP("United Kingdom", 'Language &amp; Currency Data'!$A$2:$A$100, 'Language &amp; Currency Data'!$B$2:$B$100),
      Languages!$A$1:$AE$1,
      0),
    FALSE)</f>
        <v>Prefer not to say</v>
      </c>
      <c r="AS35" s="7" t="str">
        <f>VLOOKUP(
    Languages!A22,
    Languages!$A$2:$AE$310,
    MATCH(
      _xlfn.XLOOKUP("United Kingdom", 'Language &amp; Currency Data'!$A$2:$A$100, 'Language &amp; Currency Data'!$B$2:$B$100),
      Languages!$A$1:$AE$1,
      0),
    FALSE)</f>
        <v>Prefer not to say</v>
      </c>
      <c r="AT35" s="7" t="str">
        <f>VLOOKUP(
    Languages!A22,
    Languages!$A$2:$AE$310,
    MATCH(
      _xlfn.XLOOKUP("United Kingdom", 'Language &amp; Currency Data'!$A$2:$A$100, 'Language &amp; Currency Data'!$B$2:$B$100),
      Languages!$A$1:$AE$1,
      0),
    FALSE)</f>
        <v>Prefer not to say</v>
      </c>
      <c r="AU35" s="7" t="str">
        <f>VLOOKUP(
    Languages!A22,
    Languages!$A$2:$AE$310,
    MATCH(
      _xlfn.XLOOKUP("United Kingdom", 'Language &amp; Currency Data'!$A$2:$A$100, 'Language &amp; Currency Data'!$B$2:$B$100),
      Languages!$A$1:$AE$1,
      0),
    FALSE)</f>
        <v>Prefer not to say</v>
      </c>
      <c r="AV35" s="7" t="str">
        <f>VLOOKUP(
    Languages!A22,
    Languages!$A$2:$AE$310,
    MATCH(
      _xlfn.XLOOKUP("United Kingdom", 'Language &amp; Currency Data'!$A$2:$A$100, 'Language &amp; Currency Data'!$B$2:$B$100),
      Languages!$A$1:$AE$1,
      0),
    FALSE)</f>
        <v>Prefer not to say</v>
      </c>
      <c r="AW35" s="7" t="str">
        <f>VLOOKUP(
    Languages!A22,
    Languages!$A$2:$AE$310,
    MATCH(
      _xlfn.XLOOKUP("United Kingdom", 'Language &amp; Currency Data'!$A$2:$A$100, 'Language &amp; Currency Data'!$B$2:$B$100),
      Languages!$A$1:$AE$1,
      0),
    FALSE)</f>
        <v>Prefer not to say</v>
      </c>
    </row>
    <row r="36" spans="1:49" s="7" customFormat="1" x14ac:dyDescent="0.45">
      <c r="A36" s="7" t="str">
        <f>Languages!B23</f>
        <v>What is your age?</v>
      </c>
      <c r="B36" s="6" t="str">
        <f>VLOOKUP(
    Languages!A23,
    Languages!$A$2:$AE$310,
    MATCH(
      _xlfn.XLOOKUP(B$1, 'Language &amp; Currency Data'!$A$2:$A$100, 'Language &amp; Currency Data'!$B$2:$B$100),
      Languages!$A$1:$AE$1,
      0),
    FALSE)</f>
        <v>Indique su edad:</v>
      </c>
      <c r="C36" s="6" t="str">
        <f>VLOOKUP(
    Languages!A23,
    Languages!$A$2:$AE$310,
    MATCH(
      _xlfn.XLOOKUP(C$1, 'Language &amp; Currency Data'!$A$2:$A$100, 'Language &amp; Currency Data'!$B$2:$B$100),
      Languages!$A$1:$AE$1,
      0),
    FALSE)</f>
        <v>What is your age?</v>
      </c>
      <c r="D36" s="6" t="str">
        <f>VLOOKUP(
    Languages!A23,
    Languages!$A$2:$AE$310,
    MATCH(
      _xlfn.XLOOKUP(D$1, 'Language &amp; Currency Data'!$A$2:$A$100, 'Language &amp; Currency Data'!$B$2:$B$100),
      Languages!$A$1:$AE$1,
      0),
    FALSE)</f>
        <v>Wie alt sind Sie?</v>
      </c>
      <c r="E36" s="14" t="str">
        <f>VLOOKUP(
    Languages!A23,
    Languages!$A$2:$AE$310,
    MATCH(
      _xlfn.XLOOKUP(E$1, 'Language &amp; Currency Data'!$A$2:$A$100, 'Language &amp; Currency Data'!$B$2:$B$100),
      Languages!$A$1:$AE$1,
      0),
    FALSE)</f>
        <v>Qual é a sua idade?</v>
      </c>
      <c r="F36" s="4" t="str">
        <f>VLOOKUP(
    Languages!A23,
    Languages!$A$2:$AE$310,
    MATCH(
      _xlfn.XLOOKUP(F$1, 'Language &amp; Currency Data'!$A$2:$A$100, 'Language &amp; Currency Data'!$B$2:$B$100),
      Languages!$A$1:$AE$1,
      0),
    FALSE)</f>
        <v>What is your age?</v>
      </c>
      <c r="G36" s="14" t="str">
        <f>VLOOKUP(
    Languages!A23,
    Languages!$A$2:$AE$310,
    MATCH(
      _xlfn.XLOOKUP(G$1, 'Language &amp; Currency Data'!$A$2:$A$100, 'Language &amp; Currency Data'!$B$2:$B$100),
      Languages!$A$1:$AE$1,
      0),
    FALSE)</f>
        <v>您的年龄是？</v>
      </c>
      <c r="H36" s="6" t="str">
        <f>VLOOKUP(
    Languages!A23,
    Languages!$A$2:$AE$310,
    MATCH(
      _xlfn.XLOOKUP(H$1, 'Language &amp; Currency Data'!$A$2:$A$100, 'Language &amp; Currency Data'!$B$2:$B$100),
      Languages!$A$1:$AE$1,
      0),
    FALSE)</f>
        <v>Indique su edad:</v>
      </c>
      <c r="I36" s="6" t="str">
        <f>VLOOKUP(
    Languages!A23,
    Languages!$A$2:$AE$310,
    MATCH(
      _xlfn.XLOOKUP(I$1, 'Language &amp; Currency Data'!$A$2:$A$100, 'Language &amp; Currency Data'!$B$2:$B$100),
      Languages!$A$1:$AE$1,
      0),
    FALSE)</f>
        <v>Indique su edad:</v>
      </c>
      <c r="J36" s="6" t="str">
        <f>VLOOKUP(
    Languages!A23,
    Languages!$A$2:$AE$310,
    MATCH(
      _xlfn.XLOOKUP(J$1, 'Language &amp; Currency Data'!$A$2:$A$100, 'Language &amp; Currency Data'!$B$2:$B$100),
      Languages!$A$1:$AE$1,
      0),
    FALSE)</f>
        <v>Jaký je váš věk?</v>
      </c>
      <c r="K36" s="6" t="str">
        <f>VLOOKUP(
    Languages!A23,
    Languages!$A$2:$AE$310,
    MATCH(
      _xlfn.XLOOKUP(K$1, 'Language &amp; Currency Data'!$A$2:$A$100, 'Language &amp; Currency Data'!$B$2:$B$100),
      Languages!$A$1:$AE$1,
      0),
    FALSE)</f>
        <v>Mikä on ikäsi?</v>
      </c>
      <c r="L36" s="32" t="str">
        <f>VLOOKUP(
    Languages!A23,
    Languages!$A$2:$AE$310,
    MATCH(
      _xlfn.XLOOKUP(L$1, 'Language &amp; Currency Data'!$A$2:$A$100, 'Language &amp; Currency Data'!$B$2:$B$100),
      Languages!$A$1:$AE$1,
      0),
    FALSE)</f>
        <v>Quel est votre âge ?</v>
      </c>
      <c r="M36" s="32" t="str">
        <f>VLOOKUP(
    Languages!A23,
    Languages!$A$2:$AE$310,
    MATCH(
      _xlfn.XLOOKUP(M$1, 'Language &amp; Currency Data'!$A$2:$A$100, 'Language &amp; Currency Data'!$B$2:$B$100),
      Languages!$A$1:$AE$1,
      0),
    FALSE)</f>
        <v>Wie alt sind Sie?</v>
      </c>
      <c r="N36" s="6" t="str">
        <f>VLOOKUP(
    Languages!A23,
    Languages!$A$2:$AE$310,
    MATCH(
      _xlfn.XLOOKUP(N$1, 'Language &amp; Currency Data'!$A$2:$A$100, 'Language &amp; Currency Data'!$B$2:$B$100),
      Languages!$A$1:$AE$1,
      0),
    FALSE)</f>
        <v>Πόσο χρονών είσαστε;</v>
      </c>
      <c r="O36" s="32" t="str">
        <f>VLOOKUP(
    Languages!A23,
    Languages!$A$2:$AE$310,
    MATCH(
      _xlfn.XLOOKUP(O$1, 'Language &amp; Currency Data'!$A$2:$A$100, 'Language &amp; Currency Data'!$B$2:$B$100),
      Languages!$A$1:$AE$1,
      0),
    FALSE)</f>
        <v>Hány éves Ön?</v>
      </c>
      <c r="P36" s="6" t="str">
        <f>VLOOKUP(
    Languages!A23,
    Languages!$A$2:$AE$310,
    MATCH(
      _xlfn.XLOOKUP(P$1, 'Language &amp; Currency Data'!$A$2:$A$100, 'Language &amp; Currency Data'!$B$2:$B$100),
      Languages!$A$1:$AE$1,
      0),
    FALSE)</f>
        <v xml:space="preserve">आपकी उम्र क्या है? </v>
      </c>
      <c r="Q36" s="6" t="str">
        <f>VLOOKUP(
    Languages!A23,
    Languages!$A$2:$AE$310,
    MATCH(
      _xlfn.XLOOKUP(Q$1, 'Language &amp; Currency Data'!$A$2:$A$100, 'Language &amp; Currency Data'!$B$2:$B$100),
      Languages!$A$1:$AE$1,
      0),
    FALSE)</f>
        <v>Berapa umur Anda?</v>
      </c>
      <c r="R36" s="6" t="str">
        <f>VLOOKUP(
    Languages!A23,
    Languages!$A$2:$AE$310,
    MATCH(
      _xlfn.XLOOKUP(R$1, 'Language &amp; Currency Data'!$A$2:$A$100, 'Language &amp; Currency Data'!$B$2:$B$100),
      Languages!$A$1:$AE$1,
      0),
    FALSE)</f>
        <v>What is your age?</v>
      </c>
      <c r="S36" s="14" t="str">
        <f>VLOOKUP(
    Languages!A23,
    Languages!$A$2:$AE$310,
    MATCH(
      _xlfn.XLOOKUP(S$1, 'Language &amp; Currency Data'!$A$2:$A$100, 'Language &amp; Currency Data'!$B$2:$B$100),
      Languages!$A$1:$AE$1,
      0),
    FALSE)</f>
        <v>Quanti anni ha?</v>
      </c>
      <c r="T36" s="14" t="str">
        <f>VLOOKUP(
    Languages!A23,
    Languages!$A$2:$AE$310,
    MATCH(
      _xlfn.XLOOKUP(T$1, 'Language &amp; Currency Data'!$A$2:$A$100, 'Language &amp; Currency Data'!$B$2:$B$100),
      Languages!$A$1:$AE$1,
      0),
    FALSE)</f>
        <v>年齢を教えてください。</v>
      </c>
      <c r="U36" s="32" t="str">
        <f>VLOOKUP(
    Languages!A23,
    Languages!$A$2:$AE$310,
    MATCH(
      _xlfn.XLOOKUP(U$1, 'Language &amp; Currency Data'!$A$2:$A$100, 'Language &amp; Currency Data'!$B$2:$B$100),
      Languages!$A$1:$AE$1,
      0),
    FALSE)</f>
        <v>Berapakah umur anda?</v>
      </c>
      <c r="V36" s="32" t="str">
        <f>VLOOKUP(
    Languages!A23,
    Languages!$A$2:$AE$310,
    MATCH(
      _xlfn.XLOOKUP(V$1, 'Language &amp; Currency Data'!$A$2:$A$100, 'Language &amp; Currency Data'!$B$2:$B$100),
      Languages!$A$1:$AE$1,
      0),
    FALSE)</f>
        <v>Indique su edad:</v>
      </c>
      <c r="W36" s="14" t="str">
        <f>VLOOKUP(
    Languages!A23,
    Languages!$A$2:$AE$310,
    MATCH(
      _xlfn.XLOOKUP(W$1, 'Language &amp; Currency Data'!$A$2:$A$100, 'Language &amp; Currency Data'!$B$2:$B$100),
      Languages!$A$1:$AE$1,
      0),
    FALSE)</f>
        <v>Wat is uw leeftijd?</v>
      </c>
      <c r="X36" s="32" t="str">
        <f>VLOOKUP(
    Languages!A23,
    Languages!$A$2:$AE$310,
    MATCH(
      _xlfn.XLOOKUP(X$1, 'Language &amp; Currency Data'!$A$2:$A$100, 'Language &amp; Currency Data'!$B$2:$B$100),
      Languages!$A$1:$AE$1,
      0),
    FALSE)</f>
        <v>What is your age?</v>
      </c>
      <c r="Y36" s="32" t="str">
        <f>VLOOKUP(
    Languages!A23,
    Languages!$A$2:$AE$310,
    MATCH(
      _xlfn.XLOOKUP(Y$1, 'Language &amp; Currency Data'!$A$2:$A$100, 'Language &amp; Currency Data'!$B$2:$B$100),
      Languages!$A$1:$AE$1,
      0),
    FALSE)</f>
        <v>Hvor gammel er du?</v>
      </c>
      <c r="Z36" s="32" t="str">
        <f>VLOOKUP(
    Languages!A23,
    Languages!$A$2:$AE$310,
    MATCH(
      _xlfn.XLOOKUP(Z$1, 'Language &amp; Currency Data'!$A$2:$A$100, 'Language &amp; Currency Data'!$B$2:$B$100),
      Languages!$A$1:$AE$1,
      0),
    FALSE)</f>
        <v>آپ کی عمر کیا ہے؟</v>
      </c>
      <c r="AA36" s="32" t="str">
        <f>VLOOKUP(
    Languages!A23,
    Languages!$A$2:$AE$310,
    MATCH(
      _xlfn.XLOOKUP(AA$1, 'Language &amp; Currency Data'!$A$2:$A$100, 'Language &amp; Currency Data'!$B$2:$B$100),
      Languages!$A$1:$AE$1,
      0),
    FALSE)</f>
        <v>Ano ang edad mo?</v>
      </c>
      <c r="AB36" s="32" t="str">
        <f>VLOOKUP(
    Languages!A23,
    Languages!$A$2:$AE$310,
    MATCH(
      _xlfn.XLOOKUP(AB$1, 'Language &amp; Currency Data'!$A$2:$A$100, 'Language &amp; Currency Data'!$B$2:$B$100),
      Languages!$A$1:$AE$1,
      0),
    FALSE)</f>
        <v>Ile ma Pan(i) lat?</v>
      </c>
      <c r="AC36" t="str">
        <f>VLOOKUP(
    Languages!A23,
    Languages!$A$2:$AE$310,
    MATCH(
      _xlfn.XLOOKUP(AC$1, 'Language &amp; Currency Data'!$A$2:$A$100, 'Language &amp; Currency Data'!$B$2:$B$100),
      Languages!$A$1:$AE$1,
      0),
    FALSE)</f>
        <v>Qual é a sua idade?</v>
      </c>
      <c r="AD36" s="32" t="str">
        <f>VLOOKUP(
    Languages!A23,
    Languages!$A$2:$AE$310,
    MATCH(
      _xlfn.XLOOKUP(AD$1, 'Language &amp; Currency Data'!$A$2:$A$100, 'Language &amp; Currency Data'!$B$2:$B$100),
      Languages!$A$1:$AE$1,
      0),
    FALSE)</f>
        <v>Ce vârstă aveți?</v>
      </c>
      <c r="AE36" s="6" t="str">
        <f>VLOOKUP(
    Languages!A23,
    Languages!$A$2:$AE$310,
    MATCH(
      _xlfn.XLOOKUP(AE$1, 'Language &amp; Currency Data'!$A$2:$A$100, 'Language &amp; Currency Data'!$B$2:$B$100),
      Languages!$A$1:$AE$1,
      0),
    FALSE)</f>
        <v>Koľko máte rokov?</v>
      </c>
      <c r="AF36" s="6" t="str">
        <f>VLOOKUP(
    Languages!A23,
    Languages!$A$2:$AE$310,
    MATCH(
      _xlfn.XLOOKUP(AF$1, 'Language &amp; Currency Data'!$A$2:$A$100, 'Language &amp; Currency Data'!$B$2:$B$100),
      Languages!$A$1:$AE$1,
      0),
    FALSE)</f>
        <v>Hoe oud is u?</v>
      </c>
      <c r="AG36" s="6" t="str">
        <f>VLOOKUP(
    Languages!A23,
    Languages!$A$2:$AE$310,
    MATCH(
      _xlfn.XLOOKUP(AG$1, 'Language &amp; Currency Data'!$A$2:$A$100, 'Language &amp; Currency Data'!$B$2:$B$100),
      Languages!$A$1:$AE$1,
      0),
    FALSE)</f>
        <v>나이가 어떻게 되십니까?</v>
      </c>
      <c r="AH36" s="32" t="str">
        <f>VLOOKUP(
    Languages!A23,
    Languages!$A$2:$AE$310,
    MATCH(
      _xlfn.XLOOKUP(AH$1, 'Language &amp; Currency Data'!$A$2:$A$100, 'Language &amp; Currency Data'!$B$2:$B$100),
      Languages!$A$1:$AE$1,
      0),
    FALSE)</f>
        <v>Indique su edad:</v>
      </c>
      <c r="AI36" s="32" t="str">
        <f>VLOOKUP(
    Languages!A23,
    Languages!$A$2:$AE$310,
    MATCH(
      _xlfn.XLOOKUP(AI$1, 'Language &amp; Currency Data'!$A$2:$A$100, 'Language &amp; Currency Data'!$B$2:$B$100),
      Languages!$A$1:$AE$1,
      0),
    FALSE)</f>
        <v>Hur gammal är du?</v>
      </c>
      <c r="AJ36" s="6" t="str">
        <f>VLOOKUP(
    Languages!A23,
    Languages!$A$2:$AE$310,
    MATCH(
      _xlfn.XLOOKUP(AJ$1, 'Language &amp; Currency Data'!$A$2:$A$100, 'Language &amp; Currency Data'!$B$2:$B$100),
      Languages!$A$1:$AE$1,
      0),
    FALSE)</f>
        <v>請問您的年齡為何？</v>
      </c>
      <c r="AK36" s="32" t="str">
        <f>VLOOKUP(
    Languages!A23,
    Languages!$A$2:$AE$310,
    MATCH(
      _xlfn.XLOOKUP(AK$1, 'Language &amp; Currency Data'!$A$2:$A$100, 'Language &amp; Currency Data'!$B$2:$B$100),
      Languages!$A$1:$AE$1,
      0),
    FALSE)</f>
        <v>โปรดระบุอายุของคุณ</v>
      </c>
      <c r="AL36" s="37" t="str">
        <f>VLOOKUP(
    Languages!A23,
    Languages!$A$2:$AE$310,
    MATCH(
      _xlfn.XLOOKUP(AL$1, 'Language &amp; Currency Data'!$A$2:$A$100, 'Language &amp; Currency Data'!$B$2:$B$100),
      Languages!$A$1:$AE$1,
      0),
    FALSE)</f>
        <v>Kaç yaşındasınız?</v>
      </c>
      <c r="AM36" s="6" t="str">
        <f>VLOOKUP(
    Languages!A23,
    Languages!$A$2:$AE$310,
    MATCH(
      _xlfn.XLOOKUP(AM$1, 'Language &amp; Currency Data'!$A$2:$A$100, 'Language &amp; Currency Data'!$B$2:$B$100),
      Languages!$A$1:$AE$1,
      0),
    FALSE)</f>
        <v>What is your age?</v>
      </c>
      <c r="AN36" s="6" t="str">
        <f>VLOOKUP(
    Languages!A23,
    Languages!$A$2:$AE$310,
    MATCH(
      _xlfn.XLOOKUP(AN$1, 'Language &amp; Currency Data'!$A$2:$A$100, 'Language &amp; Currency Data'!$B$2:$B$100),
      Languages!$A$1:$AE$1,
      0),
    FALSE)</f>
        <v>What is your age?</v>
      </c>
      <c r="AO36" s="32" t="str">
        <f>VLOOKUP(
    Languages!A23,
    Languages!$A$2:$AE$310,
    MATCH(
      _xlfn.XLOOKUP(AO$1, 'Language &amp; Currency Data'!$A$2:$A$100, 'Language &amp; Currency Data'!$B$2:$B$100),
      Languages!$A$1:$AE$1,
      0),
    FALSE)</f>
        <v>Quý vị bao nhiêu tuổi?</v>
      </c>
      <c r="AP36" s="7" t="str">
        <f>VLOOKUP(
    Languages!A23,
    Languages!$A$2:$AE$310,
    MATCH(
      _xlfn.XLOOKUP("United Kingdom", 'Language &amp; Currency Data'!$A$2:$A$100, 'Language &amp; Currency Data'!$B$2:$B$100),
      Languages!$A$1:$AE$1,
      0),
    FALSE)</f>
        <v>What is your age?</v>
      </c>
      <c r="AQ36" s="7" t="str">
        <f>VLOOKUP(
    Languages!A23,
    Languages!$A$2:$AE$310,
    MATCH(
      _xlfn.XLOOKUP("United Kingdom", 'Language &amp; Currency Data'!$A$2:$A$100, 'Language &amp; Currency Data'!$B$2:$B$100),
      Languages!$A$1:$AE$1,
      0),
    FALSE)</f>
        <v>What is your age?</v>
      </c>
      <c r="AR36" s="7" t="str">
        <f>VLOOKUP(
    Languages!A23,
    Languages!$A$2:$AE$310,
    MATCH(
      _xlfn.XLOOKUP("United Kingdom", 'Language &amp; Currency Data'!$A$2:$A$100, 'Language &amp; Currency Data'!$B$2:$B$100),
      Languages!$A$1:$AE$1,
      0),
    FALSE)</f>
        <v>What is your age?</v>
      </c>
      <c r="AS36" s="7" t="str">
        <f>VLOOKUP(
    Languages!A23,
    Languages!$A$2:$AE$310,
    MATCH(
      _xlfn.XLOOKUP("United Kingdom", 'Language &amp; Currency Data'!$A$2:$A$100, 'Language &amp; Currency Data'!$B$2:$B$100),
      Languages!$A$1:$AE$1,
      0),
    FALSE)</f>
        <v>What is your age?</v>
      </c>
      <c r="AT36" s="7" t="str">
        <f>VLOOKUP(
    Languages!A23,
    Languages!$A$2:$AE$310,
    MATCH(
      _xlfn.XLOOKUP("United Kingdom", 'Language &amp; Currency Data'!$A$2:$A$100, 'Language &amp; Currency Data'!$B$2:$B$100),
      Languages!$A$1:$AE$1,
      0),
    FALSE)</f>
        <v>What is your age?</v>
      </c>
      <c r="AU36" s="7" t="str">
        <f>VLOOKUP(
    Languages!A23,
    Languages!$A$2:$AE$310,
    MATCH(
      _xlfn.XLOOKUP("United Kingdom", 'Language &amp; Currency Data'!$A$2:$A$100, 'Language &amp; Currency Data'!$B$2:$B$100),
      Languages!$A$1:$AE$1,
      0),
    FALSE)</f>
        <v>What is your age?</v>
      </c>
      <c r="AV36" s="7" t="str">
        <f>VLOOKUP(
    Languages!A23,
    Languages!$A$2:$AE$310,
    MATCH(
      _xlfn.XLOOKUP("United Kingdom", 'Language &amp; Currency Data'!$A$2:$A$100, 'Language &amp; Currency Data'!$B$2:$B$100),
      Languages!$A$1:$AE$1,
      0),
    FALSE)</f>
        <v>What is your age?</v>
      </c>
      <c r="AW36" s="7" t="str">
        <f>VLOOKUP(
    Languages!A23,
    Languages!$A$2:$AE$310,
    MATCH(
      _xlfn.XLOOKUP("United Kingdom", 'Language &amp; Currency Data'!$A$2:$A$100, 'Language &amp; Currency Data'!$B$2:$B$100),
      Languages!$A$1:$AE$1,
      0),
    FALSE)</f>
        <v>What is your age?</v>
      </c>
    </row>
    <row r="37" spans="1:49" s="7" customFormat="1" ht="28.5" x14ac:dyDescent="0.45">
      <c r="A37" s="7" t="str">
        <f>Languages!B24</f>
        <v>What is your highest educational level?</v>
      </c>
      <c r="B37" s="6" t="str">
        <f>VLOOKUP(
    Languages!A24,
    Languages!$A$2:$AE$310,
    MATCH(
      _xlfn.XLOOKUP(B$1, 'Language &amp; Currency Data'!$A$2:$A$100, 'Language &amp; Currency Data'!$B$2:$B$100),
      Languages!$A$1:$AE$1,
      0),
    FALSE)</f>
        <v>Indique su nivel de estudios terminado más avanzado</v>
      </c>
      <c r="C37" s="6" t="str">
        <f>VLOOKUP(
    Languages!A24,
    Languages!$A$2:$AE$310,
    MATCH(
      _xlfn.XLOOKUP(C$1, 'Language &amp; Currency Data'!$A$2:$A$100, 'Language &amp; Currency Data'!$B$2:$B$100),
      Languages!$A$1:$AE$1,
      0),
    FALSE)</f>
        <v>What is your highest educational level?</v>
      </c>
      <c r="D37" s="6" t="str">
        <f>VLOOKUP(
    Languages!A24,
    Languages!$A$2:$AE$310,
    MATCH(
      _xlfn.XLOOKUP(D$1, 'Language &amp; Currency Data'!$A$2:$A$100, 'Language &amp; Currency Data'!$B$2:$B$100),
      Languages!$A$1:$AE$1,
      0),
    FALSE)</f>
        <v>Bitte geben Sie Ihren höchsten Bildungsstand an:</v>
      </c>
      <c r="E37" s="14" t="str">
        <f>VLOOKUP(
    Languages!A24,
    Languages!$A$2:$AE$310,
    MATCH(
      _xlfn.XLOOKUP(E$1, 'Language &amp; Currency Data'!$A$2:$A$100, 'Language &amp; Currency Data'!$B$2:$B$100),
      Languages!$A$1:$AE$1,
      0),
    FALSE)</f>
        <v>Qual é a sua escolaridade?</v>
      </c>
      <c r="F37" s="4" t="str">
        <f>VLOOKUP(
    Languages!A24,
    Languages!$A$2:$AE$310,
    MATCH(
      _xlfn.XLOOKUP(F$1, 'Language &amp; Currency Data'!$A$2:$A$100, 'Language &amp; Currency Data'!$B$2:$B$100),
      Languages!$A$1:$AE$1,
      0),
    FALSE)</f>
        <v>What is your highest educational level?</v>
      </c>
      <c r="G37" s="14" t="str">
        <f>VLOOKUP(
    Languages!A24,
    Languages!$A$2:$AE$310,
    MATCH(
      _xlfn.XLOOKUP(G$1, 'Language &amp; Currency Data'!$A$2:$A$100, 'Language &amp; Currency Data'!$B$2:$B$100),
      Languages!$A$1:$AE$1,
      0),
    FALSE)</f>
        <v>您的最高学历是什么？</v>
      </c>
      <c r="H37" s="6" t="str">
        <f>VLOOKUP(
    Languages!A24,
    Languages!$A$2:$AE$310,
    MATCH(
      _xlfn.XLOOKUP(H$1, 'Language &amp; Currency Data'!$A$2:$A$100, 'Language &amp; Currency Data'!$B$2:$B$100),
      Languages!$A$1:$AE$1,
      0),
    FALSE)</f>
        <v>Indique su nivel de estudios terminado más avanzado</v>
      </c>
      <c r="I37" s="6" t="str">
        <f>VLOOKUP(
    Languages!A24,
    Languages!$A$2:$AE$310,
    MATCH(
      _xlfn.XLOOKUP(I$1, 'Language &amp; Currency Data'!$A$2:$A$100, 'Language &amp; Currency Data'!$B$2:$B$100),
      Languages!$A$1:$AE$1,
      0),
    FALSE)</f>
        <v>Indique su nivel de estudios terminado más avanzado</v>
      </c>
      <c r="J37" s="6" t="str">
        <f>VLOOKUP(
    Languages!A24,
    Languages!$A$2:$AE$310,
    MATCH(
      _xlfn.XLOOKUP(J$1, 'Language &amp; Currency Data'!$A$2:$A$100, 'Language &amp; Currency Data'!$B$2:$B$100),
      Languages!$A$1:$AE$1,
      0),
    FALSE)</f>
        <v>Jaké je vaše nejvyšší dosažené vzdělání?</v>
      </c>
      <c r="K37" s="6" t="str">
        <f>VLOOKUP(
    Languages!A24,
    Languages!$A$2:$AE$310,
    MATCH(
      _xlfn.XLOOKUP(K$1, 'Language &amp; Currency Data'!$A$2:$A$100, 'Language &amp; Currency Data'!$B$2:$B$100),
      Languages!$A$1:$AE$1,
      0),
    FALSE)</f>
        <v>Mikä on korkein koulutustasosi?</v>
      </c>
      <c r="L37" s="32" t="str">
        <f>VLOOKUP(
    Languages!A24,
    Languages!$A$2:$AE$310,
    MATCH(
      _xlfn.XLOOKUP(L$1, 'Language &amp; Currency Data'!$A$2:$A$100, 'Language &amp; Currency Data'!$B$2:$B$100),
      Languages!$A$1:$AE$1,
      0),
    FALSE)</f>
        <v>Quel est votre niveau d'études le plus élevé ?</v>
      </c>
      <c r="M37" s="32" t="str">
        <f>VLOOKUP(
    Languages!A24,
    Languages!$A$2:$AE$310,
    MATCH(
      _xlfn.XLOOKUP(M$1, 'Language &amp; Currency Data'!$A$2:$A$100, 'Language &amp; Currency Data'!$B$2:$B$100),
      Languages!$A$1:$AE$1,
      0),
    FALSE)</f>
        <v>Bitte geben Sie Ihren höchsten Bildungsstand an:</v>
      </c>
      <c r="N37" s="6" t="str">
        <f>VLOOKUP(
    Languages!A24,
    Languages!$A$2:$AE$310,
    MATCH(
      _xlfn.XLOOKUP(N$1, 'Language &amp; Currency Data'!$A$2:$A$100, 'Language &amp; Currency Data'!$B$2:$B$100),
      Languages!$A$1:$AE$1,
      0),
    FALSE)</f>
        <v>Ποιο είναι το υψηλότερο μορφωτικό σας επίπεδο;</v>
      </c>
      <c r="O37" s="32" t="str">
        <f>VLOOKUP(
    Languages!A24,
    Languages!$A$2:$AE$310,
    MATCH(
      _xlfn.XLOOKUP(O$1, 'Language &amp; Currency Data'!$A$2:$A$100, 'Language &amp; Currency Data'!$B$2:$B$100),
      Languages!$A$1:$AE$1,
      0),
    FALSE)</f>
        <v>Mi az Ön legmagasabb iskolai végzettsége?</v>
      </c>
      <c r="P37" s="6" t="str">
        <f>VLOOKUP(
    Languages!A24,
    Languages!$A$2:$AE$310,
    MATCH(
      _xlfn.XLOOKUP(P$1, 'Language &amp; Currency Data'!$A$2:$A$100, 'Language &amp; Currency Data'!$B$2:$B$100),
      Languages!$A$1:$AE$1,
      0),
    FALSE)</f>
        <v>आपकी उच्चतम शैक्षिक योग्यता क्या है?</v>
      </c>
      <c r="Q37" s="6" t="str">
        <f>VLOOKUP(
    Languages!A24,
    Languages!$A$2:$AE$310,
    MATCH(
      _xlfn.XLOOKUP(Q$1, 'Language &amp; Currency Data'!$A$2:$A$100, 'Language &amp; Currency Data'!$B$2:$B$100),
      Languages!$A$1:$AE$1,
      0),
    FALSE)</f>
        <v>Apa tingkat tertinggi pendidikan Anda?</v>
      </c>
      <c r="R37" s="6" t="str">
        <f>VLOOKUP(
    Languages!A24,
    Languages!$A$2:$AE$310,
    MATCH(
      _xlfn.XLOOKUP(R$1, 'Language &amp; Currency Data'!$A$2:$A$100, 'Language &amp; Currency Data'!$B$2:$B$100),
      Languages!$A$1:$AE$1,
      0),
    FALSE)</f>
        <v>What is your highest educational level?</v>
      </c>
      <c r="S37" s="14" t="str">
        <f>VLOOKUP(
    Languages!A24,
    Languages!$A$2:$AE$310,
    MATCH(
      _xlfn.XLOOKUP(S$1, 'Language &amp; Currency Data'!$A$2:$A$100, 'Language &amp; Currency Data'!$B$2:$B$100),
      Languages!$A$1:$AE$1,
      0),
    FALSE)</f>
        <v>Qual è il titolo di studio più elevato che ha conseguito?</v>
      </c>
      <c r="T37" s="14" t="str">
        <f>VLOOKUP(
    Languages!A24,
    Languages!$A$2:$AE$310,
    MATCH(
      _xlfn.XLOOKUP(T$1, 'Language &amp; Currency Data'!$A$2:$A$100, 'Language &amp; Currency Data'!$B$2:$B$100),
      Languages!$A$1:$AE$1,
      0),
    FALSE)</f>
        <v>最終学歴をお答えください。</v>
      </c>
      <c r="U37" s="32" t="str">
        <f>VLOOKUP(
    Languages!A24,
    Languages!$A$2:$AE$310,
    MATCH(
      _xlfn.XLOOKUP(U$1, 'Language &amp; Currency Data'!$A$2:$A$100, 'Language &amp; Currency Data'!$B$2:$B$100),
      Languages!$A$1:$AE$1,
      0),
    FALSE)</f>
        <v>Apakah tahap pendidikan tertinggi anda?</v>
      </c>
      <c r="V37" s="32" t="str">
        <f>VLOOKUP(
    Languages!A24,
    Languages!$A$2:$AE$310,
    MATCH(
      _xlfn.XLOOKUP(V$1, 'Language &amp; Currency Data'!$A$2:$A$100, 'Language &amp; Currency Data'!$B$2:$B$100),
      Languages!$A$1:$AE$1,
      0),
    FALSE)</f>
        <v>Indique su nivel de estudios terminado más avanzado</v>
      </c>
      <c r="W37" s="14" t="str">
        <f>VLOOKUP(
    Languages!A24,
    Languages!$A$2:$AE$310,
    MATCH(
      _xlfn.XLOOKUP(W$1, 'Language &amp; Currency Data'!$A$2:$A$100, 'Language &amp; Currency Data'!$B$2:$B$100),
      Languages!$A$1:$AE$1,
      0),
    FALSE)</f>
        <v>Wat is uw hoogste opleidingsniveau?</v>
      </c>
      <c r="X37" s="32" t="str">
        <f>VLOOKUP(
    Languages!A24,
    Languages!$A$2:$AE$310,
    MATCH(
      _xlfn.XLOOKUP(X$1, 'Language &amp; Currency Data'!$A$2:$A$100, 'Language &amp; Currency Data'!$B$2:$B$100),
      Languages!$A$1:$AE$1,
      0),
    FALSE)</f>
        <v>What is your highest educational level?</v>
      </c>
      <c r="Y37" s="32" t="str">
        <f>VLOOKUP(
    Languages!A24,
    Languages!$A$2:$AE$310,
    MATCH(
      _xlfn.XLOOKUP(Y$1, 'Language &amp; Currency Data'!$A$2:$A$100, 'Language &amp; Currency Data'!$B$2:$B$100),
      Languages!$A$1:$AE$1,
      0),
    FALSE)</f>
        <v>Hva er ditt høyeste utdanningsnivå?</v>
      </c>
      <c r="Z37" s="32" t="str">
        <f>VLOOKUP(
    Languages!A24,
    Languages!$A$2:$AE$310,
    MATCH(
      _xlfn.XLOOKUP(Z$1, 'Language &amp; Currency Data'!$A$2:$A$100, 'Language &amp; Currency Data'!$B$2:$B$100),
      Languages!$A$1:$AE$1,
      0),
    FALSE)</f>
        <v>آپ کا سب سے اعلیٰ تعلیمی درجہ کون سا ہے؟</v>
      </c>
      <c r="AA37" s="32" t="str">
        <f>VLOOKUP(
    Languages!A24,
    Languages!$A$2:$AE$310,
    MATCH(
      _xlfn.XLOOKUP(AA$1, 'Language &amp; Currency Data'!$A$2:$A$100, 'Language &amp; Currency Data'!$B$2:$B$100),
      Languages!$A$1:$AE$1,
      0),
    FALSE)</f>
        <v>Ano ang pinakamataas mong lebel ng edukasyon?</v>
      </c>
      <c r="AB37" s="32" t="str">
        <f>VLOOKUP(
    Languages!A24,
    Languages!$A$2:$AE$310,
    MATCH(
      _xlfn.XLOOKUP(AB$1, 'Language &amp; Currency Data'!$A$2:$A$100, 'Language &amp; Currency Data'!$B$2:$B$100),
      Languages!$A$1:$AE$1,
      0),
    FALSE)</f>
        <v>Jaki jest najwyższy poziom wykształcenia, który udało się Pani\/u osiągnąć?</v>
      </c>
      <c r="AC37" t="str">
        <f>VLOOKUP(
    Languages!A24,
    Languages!$A$2:$AE$310,
    MATCH(
      _xlfn.XLOOKUP(AC$1, 'Language &amp; Currency Data'!$A$2:$A$100, 'Language &amp; Currency Data'!$B$2:$B$100),
      Languages!$A$1:$AE$1,
      0),
    FALSE)</f>
        <v>Qual é o seu nível de escolaridade mais elevado?</v>
      </c>
      <c r="AD37" s="32" t="str">
        <f>VLOOKUP(
    Languages!A24,
    Languages!$A$2:$AE$310,
    MATCH(
      _xlfn.XLOOKUP(AD$1, 'Language &amp; Currency Data'!$A$2:$A$100, 'Language &amp; Currency Data'!$B$2:$B$100),
      Languages!$A$1:$AE$1,
      0),
    FALSE)</f>
        <v>Care este nivelul dvs. cel mai înalt de studii?</v>
      </c>
      <c r="AE37" s="6" t="str">
        <f>VLOOKUP(
    Languages!A24,
    Languages!$A$2:$AE$310,
    MATCH(
      _xlfn.XLOOKUP(AE$1, 'Language &amp; Currency Data'!$A$2:$A$100, 'Language &amp; Currency Data'!$B$2:$B$100),
      Languages!$A$1:$AE$1,
      0),
    FALSE)</f>
        <v>Akú najvyššiu úroveň vzdelania ste dosiahli?</v>
      </c>
      <c r="AF37" s="6" t="str">
        <f>VLOOKUP(
    Languages!A24,
    Languages!$A$2:$AE$310,
    MATCH(
      _xlfn.XLOOKUP(AF$1, 'Language &amp; Currency Data'!$A$2:$A$100, 'Language &amp; Currency Data'!$B$2:$B$100),
      Languages!$A$1:$AE$1,
      0),
    FALSE)</f>
        <v>Wat is u hoogste kwalifikasie?</v>
      </c>
      <c r="AG37" s="6" t="str">
        <f>VLOOKUP(
    Languages!A24,
    Languages!$A$2:$AE$310,
    MATCH(
      _xlfn.XLOOKUP(AG$1, 'Language &amp; Currency Data'!$A$2:$A$100, 'Language &amp; Currency Data'!$B$2:$B$100),
      Languages!$A$1:$AE$1,
      0),
    FALSE)</f>
        <v>최종 학력이 어떻게 되십니까?</v>
      </c>
      <c r="AH37" s="32" t="str">
        <f>VLOOKUP(
    Languages!A24,
    Languages!$A$2:$AE$310,
    MATCH(
      _xlfn.XLOOKUP(AH$1, 'Language &amp; Currency Data'!$A$2:$A$100, 'Language &amp; Currency Data'!$B$2:$B$100),
      Languages!$A$1:$AE$1,
      0),
    FALSE)</f>
        <v>Indique su nivel de estudios terminado más avanzado</v>
      </c>
      <c r="AI37" s="32" t="str">
        <f>VLOOKUP(
    Languages!A24,
    Languages!$A$2:$AE$310,
    MATCH(
      _xlfn.XLOOKUP(AI$1, 'Language &amp; Currency Data'!$A$2:$A$100, 'Language &amp; Currency Data'!$B$2:$B$100),
      Languages!$A$1:$AE$1,
      0),
    FALSE)</f>
        <v>Vilken är din högsta uppnåda utbildning?</v>
      </c>
      <c r="AJ37" s="6" t="str">
        <f>VLOOKUP(
    Languages!A24,
    Languages!$A$2:$AE$310,
    MATCH(
      _xlfn.XLOOKUP(AJ$1, 'Language &amp; Currency Data'!$A$2:$A$100, 'Language &amp; Currency Data'!$B$2:$B$100),
      Languages!$A$1:$AE$1,
      0),
    FALSE)</f>
        <v>請問您的最高教育程度為何？</v>
      </c>
      <c r="AK37" s="32" t="str">
        <f>VLOOKUP(
    Languages!A24,
    Languages!$A$2:$AE$310,
    MATCH(
      _xlfn.XLOOKUP(AK$1, 'Language &amp; Currency Data'!$A$2:$A$100, 'Language &amp; Currency Data'!$B$2:$B$100),
      Languages!$A$1:$AE$1,
      0),
    FALSE)</f>
        <v>โปรดระบุระดับการศึกษาสูงสุด</v>
      </c>
      <c r="AL37" s="37" t="str">
        <f>VLOOKUP(
    Languages!A24,
    Languages!$A$2:$AE$310,
    MATCH(
      _xlfn.XLOOKUP(AL$1, 'Language &amp; Currency Data'!$A$2:$A$100, 'Language &amp; Currency Data'!$B$2:$B$100),
      Languages!$A$1:$AE$1,
      0),
    FALSE)</f>
        <v>Aldığınız en yüksek eğitim seviyesi nedir?</v>
      </c>
      <c r="AM37" s="6" t="str">
        <f>VLOOKUP(
    Languages!A24,
    Languages!$A$2:$AE$310,
    MATCH(
      _xlfn.XLOOKUP(AM$1, 'Language &amp; Currency Data'!$A$2:$A$100, 'Language &amp; Currency Data'!$B$2:$B$100),
      Languages!$A$1:$AE$1,
      0),
    FALSE)</f>
        <v>What is your highest educational level?</v>
      </c>
      <c r="AN37" s="6" t="str">
        <f>VLOOKUP(
    Languages!A24,
    Languages!$A$2:$AE$310,
    MATCH(
      _xlfn.XLOOKUP(AN$1, 'Language &amp; Currency Data'!$A$2:$A$100, 'Language &amp; Currency Data'!$B$2:$B$100),
      Languages!$A$1:$AE$1,
      0),
    FALSE)</f>
        <v>What is your highest educational level?</v>
      </c>
      <c r="AO37" s="32" t="str">
        <f>VLOOKUP(
    Languages!A24,
    Languages!$A$2:$AE$310,
    MATCH(
      _xlfn.XLOOKUP(AO$1, 'Language &amp; Currency Data'!$A$2:$A$100, 'Language &amp; Currency Data'!$B$2:$B$100),
      Languages!$A$1:$AE$1,
      0),
    FALSE)</f>
        <v>Trình độ học vấn cao nhất của quý vị là gì?</v>
      </c>
      <c r="AP37" s="7" t="str">
        <f>VLOOKUP(
    Languages!A24,
    Languages!$A$2:$AE$310,
    MATCH(
      _xlfn.XLOOKUP("United Kingdom", 'Language &amp; Currency Data'!$A$2:$A$100, 'Language &amp; Currency Data'!$B$2:$B$100),
      Languages!$A$1:$AE$1,
      0),
    FALSE)</f>
        <v>What is your highest educational level?</v>
      </c>
      <c r="AQ37" s="7" t="str">
        <f>VLOOKUP(
    Languages!A24,
    Languages!$A$2:$AE$310,
    MATCH(
      _xlfn.XLOOKUP("United Kingdom", 'Language &amp; Currency Data'!$A$2:$A$100, 'Language &amp; Currency Data'!$B$2:$B$100),
      Languages!$A$1:$AE$1,
      0),
    FALSE)</f>
        <v>What is your highest educational level?</v>
      </c>
      <c r="AR37" s="7" t="str">
        <f>VLOOKUP(
    Languages!A24,
    Languages!$A$2:$AE$310,
    MATCH(
      _xlfn.XLOOKUP("United Kingdom", 'Language &amp; Currency Data'!$A$2:$A$100, 'Language &amp; Currency Data'!$B$2:$B$100),
      Languages!$A$1:$AE$1,
      0),
    FALSE)</f>
        <v>What is your highest educational level?</v>
      </c>
      <c r="AS37" s="7" t="str">
        <f>VLOOKUP(
    Languages!A24,
    Languages!$A$2:$AE$310,
    MATCH(
      _xlfn.XLOOKUP("United Kingdom", 'Language &amp; Currency Data'!$A$2:$A$100, 'Language &amp; Currency Data'!$B$2:$B$100),
      Languages!$A$1:$AE$1,
      0),
    FALSE)</f>
        <v>What is your highest educational level?</v>
      </c>
      <c r="AT37" s="7" t="str">
        <f>VLOOKUP(
    Languages!A24,
    Languages!$A$2:$AE$310,
    MATCH(
      _xlfn.XLOOKUP("United Kingdom", 'Language &amp; Currency Data'!$A$2:$A$100, 'Language &amp; Currency Data'!$B$2:$B$100),
      Languages!$A$1:$AE$1,
      0),
    FALSE)</f>
        <v>What is your highest educational level?</v>
      </c>
      <c r="AU37" s="7" t="str">
        <f>VLOOKUP(
    Languages!A24,
    Languages!$A$2:$AE$310,
    MATCH(
      _xlfn.XLOOKUP("United Kingdom", 'Language &amp; Currency Data'!$A$2:$A$100, 'Language &amp; Currency Data'!$B$2:$B$100),
      Languages!$A$1:$AE$1,
      0),
    FALSE)</f>
        <v>What is your highest educational level?</v>
      </c>
      <c r="AV37" s="7" t="str">
        <f>VLOOKUP(
    Languages!A24,
    Languages!$A$2:$AE$310,
    MATCH(
      _xlfn.XLOOKUP("United Kingdom", 'Language &amp; Currency Data'!$A$2:$A$100, 'Language &amp; Currency Data'!$B$2:$B$100),
      Languages!$A$1:$AE$1,
      0),
    FALSE)</f>
        <v>What is your highest educational level?</v>
      </c>
      <c r="AW37" s="7" t="str">
        <f>VLOOKUP(
    Languages!A24,
    Languages!$A$2:$AE$310,
    MATCH(
      _xlfn.XLOOKUP("United Kingdom", 'Language &amp; Currency Data'!$A$2:$A$100, 'Language &amp; Currency Data'!$B$2:$B$100),
      Languages!$A$1:$AE$1,
      0),
    FALSE)</f>
        <v>What is your highest educational level?</v>
      </c>
    </row>
    <row r="38" spans="1:49" s="7" customFormat="1" x14ac:dyDescent="0.45">
      <c r="A38" s="7" t="str">
        <f>Languages!B25</f>
        <v>No formal education (0 years)</v>
      </c>
      <c r="B38" s="6" t="str">
        <f>VLOOKUP(
    Languages!A25,
    Languages!$A$2:$AE$310,
    MATCH(
      _xlfn.XLOOKUP(B$1, 'Language &amp; Currency Data'!$A$2:$A$100, 'Language &amp; Currency Data'!$B$2:$B$100),
      Languages!$A$1:$AE$1,
      0),
    FALSE)</f>
        <v>Sin educación formal (0 años)</v>
      </c>
      <c r="C38" s="6" t="str">
        <f>VLOOKUP(
    Languages!A25,
    Languages!$A$2:$AE$310,
    MATCH(
      _xlfn.XLOOKUP(C$1, 'Language &amp; Currency Data'!$A$2:$A$100, 'Language &amp; Currency Data'!$B$2:$B$100),
      Languages!$A$1:$AE$1,
      0),
    FALSE)</f>
        <v>No formal education (0 years)</v>
      </c>
      <c r="D38" s="6" t="str">
        <f>VLOOKUP(
    Languages!A25,
    Languages!$A$2:$AE$310,
    MATCH(
      _xlfn.XLOOKUP(D$1, 'Language &amp; Currency Data'!$A$2:$A$100, 'Language &amp; Currency Data'!$B$2:$B$100),
      Languages!$A$1:$AE$1,
      0),
    FALSE)</f>
        <v>Keine offizielle Schulbildung (0 Jahre)</v>
      </c>
      <c r="E38" s="14" t="str">
        <f>VLOOKUP(
    Languages!A25,
    Languages!$A$2:$AE$310,
    MATCH(
      _xlfn.XLOOKUP(E$1, 'Language &amp; Currency Data'!$A$2:$A$100, 'Language &amp; Currency Data'!$B$2:$B$100),
      Languages!$A$1:$AE$1,
      0),
    FALSE)</f>
        <v>Sem educação formal (0 anos)</v>
      </c>
      <c r="F38" s="4" t="str">
        <f>VLOOKUP(
    Languages!A25,
    Languages!$A$2:$AE$310,
    MATCH(
      _xlfn.XLOOKUP(F$1, 'Language &amp; Currency Data'!$A$2:$A$100, 'Language &amp; Currency Data'!$B$2:$B$100),
      Languages!$A$1:$AE$1,
      0),
    FALSE)</f>
        <v>No formal education (0 years)</v>
      </c>
      <c r="G38" s="14" t="str">
        <f>VLOOKUP(
    Languages!A25,
    Languages!$A$2:$AE$310,
    MATCH(
      _xlfn.XLOOKUP(G$1, 'Language &amp; Currency Data'!$A$2:$A$100, 'Language &amp; Currency Data'!$B$2:$B$100),
      Languages!$A$1:$AE$1,
      0),
    FALSE)</f>
        <v>未接受正规教育（0 年）</v>
      </c>
      <c r="H38" s="6" t="str">
        <f>VLOOKUP(
    Languages!A25,
    Languages!$A$2:$AE$310,
    MATCH(
      _xlfn.XLOOKUP(H$1, 'Language &amp; Currency Data'!$A$2:$A$100, 'Language &amp; Currency Data'!$B$2:$B$100),
      Languages!$A$1:$AE$1,
      0),
    FALSE)</f>
        <v>Sin educación formal (0 años)</v>
      </c>
      <c r="I38" s="6" t="str">
        <f>VLOOKUP(
    Languages!A25,
    Languages!$A$2:$AE$310,
    MATCH(
      _xlfn.XLOOKUP(I$1, 'Language &amp; Currency Data'!$A$2:$A$100, 'Language &amp; Currency Data'!$B$2:$B$100),
      Languages!$A$1:$AE$1,
      0),
    FALSE)</f>
        <v>Sin educación formal (0 años)</v>
      </c>
      <c r="J38" s="6" t="str">
        <f>VLOOKUP(
    Languages!A25,
    Languages!$A$2:$AE$310,
    MATCH(
      _xlfn.XLOOKUP(J$1, 'Language &amp; Currency Data'!$A$2:$A$100, 'Language &amp; Currency Data'!$B$2:$B$100),
      Languages!$A$1:$AE$1,
      0),
    FALSE)</f>
        <v>Bez formálního vzdělání (0 let)</v>
      </c>
      <c r="K38" s="6" t="str">
        <f>VLOOKUP(
    Languages!A25,
    Languages!$A$2:$AE$310,
    MATCH(
      _xlfn.XLOOKUP(K$1, 'Language &amp; Currency Data'!$A$2:$A$100, 'Language &amp; Currency Data'!$B$2:$B$100),
      Languages!$A$1:$AE$1,
      0),
    FALSE)</f>
        <v>Ei koulutusta (0 vuotta)</v>
      </c>
      <c r="L38" s="32" t="str">
        <f>VLOOKUP(
    Languages!A25,
    Languages!$A$2:$AE$310,
    MATCH(
      _xlfn.XLOOKUP(L$1, 'Language &amp; Currency Data'!$A$2:$A$100, 'Language &amp; Currency Data'!$B$2:$B$100),
      Languages!$A$1:$AE$1,
      0),
    FALSE)</f>
        <v>Pas d'éducation formelle (0 ans)</v>
      </c>
      <c r="M38" s="32" t="str">
        <f>VLOOKUP(
    Languages!A25,
    Languages!$A$2:$AE$310,
    MATCH(
      _xlfn.XLOOKUP(M$1, 'Language &amp; Currency Data'!$A$2:$A$100, 'Language &amp; Currency Data'!$B$2:$B$100),
      Languages!$A$1:$AE$1,
      0),
    FALSE)</f>
        <v>Keine offizielle Schulbildung (0 Jahre)</v>
      </c>
      <c r="N38" s="6" t="str">
        <f>VLOOKUP(
    Languages!A25,
    Languages!$A$2:$AE$310,
    MATCH(
      _xlfn.XLOOKUP(N$1, 'Language &amp; Currency Data'!$A$2:$A$100, 'Language &amp; Currency Data'!$B$2:$B$100),
      Languages!$A$1:$AE$1,
      0),
    FALSE)</f>
        <v>Καμία επίσημη εκπαίδευση (0 έτη)</v>
      </c>
      <c r="O38" s="32" t="str">
        <f>VLOOKUP(
    Languages!A25,
    Languages!$A$2:$AE$310,
    MATCH(
      _xlfn.XLOOKUP(O$1, 'Language &amp; Currency Data'!$A$2:$A$100, 'Language &amp; Currency Data'!$B$2:$B$100),
      Languages!$A$1:$AE$1,
      0),
    FALSE)</f>
        <v>Nincs iskolai végzettsége (0 év)</v>
      </c>
      <c r="P38" s="6" t="str">
        <f>VLOOKUP(
    Languages!A25,
    Languages!$A$2:$AE$310,
    MATCH(
      _xlfn.XLOOKUP(P$1, 'Language &amp; Currency Data'!$A$2:$A$100, 'Language &amp; Currency Data'!$B$2:$B$100),
      Languages!$A$1:$AE$1,
      0),
    FALSE)</f>
        <v>कोई औपचारिक शिक्षा नहीं (0 वर्ष)</v>
      </c>
      <c r="Q38" s="6" t="str">
        <f>VLOOKUP(
    Languages!A25,
    Languages!$A$2:$AE$310,
    MATCH(
      _xlfn.XLOOKUP(Q$1, 'Language &amp; Currency Data'!$A$2:$A$100, 'Language &amp; Currency Data'!$B$2:$B$100),
      Languages!$A$1:$AE$1,
      0),
    FALSE)</f>
        <v>Tidak mendapatkan pendidikan formal (0 tahun)</v>
      </c>
      <c r="R38" s="6" t="str">
        <f>VLOOKUP(
    Languages!A25,
    Languages!$A$2:$AE$310,
    MATCH(
      _xlfn.XLOOKUP(R$1, 'Language &amp; Currency Data'!$A$2:$A$100, 'Language &amp; Currency Data'!$B$2:$B$100),
      Languages!$A$1:$AE$1,
      0),
    FALSE)</f>
        <v>No formal education (0 years)</v>
      </c>
      <c r="S38" s="14" t="str">
        <f>VLOOKUP(
    Languages!A25,
    Languages!$A$2:$AE$310,
    MATCH(
      _xlfn.XLOOKUP(S$1, 'Language &amp; Currency Data'!$A$2:$A$100, 'Language &amp; Currency Data'!$B$2:$B$100),
      Languages!$A$1:$AE$1,
      0),
    FALSE)</f>
        <v>Nessuna istruzione formale (0 anni)</v>
      </c>
      <c r="T38" s="14" t="str">
        <f>VLOOKUP(
    Languages!A25,
    Languages!$A$2:$AE$310,
    MATCH(
      _xlfn.XLOOKUP(T$1, 'Language &amp; Currency Data'!$A$2:$A$100, 'Language &amp; Currency Data'!$B$2:$B$100),
      Languages!$A$1:$AE$1,
      0),
    FALSE)</f>
        <v>正式な教育は受けていない (0 年)</v>
      </c>
      <c r="U38" s="32" t="str">
        <f>VLOOKUP(
    Languages!A25,
    Languages!$A$2:$AE$310,
    MATCH(
      _xlfn.XLOOKUP(U$1, 'Language &amp; Currency Data'!$A$2:$A$100, 'Language &amp; Currency Data'!$B$2:$B$100),
      Languages!$A$1:$AE$1,
      0),
    FALSE)</f>
        <v>Tiada pendidikan rasmi (0 tahun)</v>
      </c>
      <c r="V38" s="32" t="str">
        <f>VLOOKUP(
    Languages!A25,
    Languages!$A$2:$AE$310,
    MATCH(
      _xlfn.XLOOKUP(V$1, 'Language &amp; Currency Data'!$A$2:$A$100, 'Language &amp; Currency Data'!$B$2:$B$100),
      Languages!$A$1:$AE$1,
      0),
    FALSE)</f>
        <v>Sin educación formal (0 años)</v>
      </c>
      <c r="W38" s="14" t="str">
        <f>VLOOKUP(
    Languages!A25,
    Languages!$A$2:$AE$310,
    MATCH(
      _xlfn.XLOOKUP(W$1, 'Language &amp; Currency Data'!$A$2:$A$100, 'Language &amp; Currency Data'!$B$2:$B$100),
      Languages!$A$1:$AE$1,
      0),
    FALSE)</f>
        <v>Geen formele opleiding (0 jaar)</v>
      </c>
      <c r="X38" s="32" t="str">
        <f>VLOOKUP(
    Languages!A25,
    Languages!$A$2:$AE$310,
    MATCH(
      _xlfn.XLOOKUP(X$1, 'Language &amp; Currency Data'!$A$2:$A$100, 'Language &amp; Currency Data'!$B$2:$B$100),
      Languages!$A$1:$AE$1,
      0),
    FALSE)</f>
        <v>No formal education (0 years)</v>
      </c>
      <c r="Y38" s="32" t="str">
        <f>VLOOKUP(
    Languages!A25,
    Languages!$A$2:$AE$310,
    MATCH(
      _xlfn.XLOOKUP(Y$1, 'Language &amp; Currency Data'!$A$2:$A$100, 'Language &amp; Currency Data'!$B$2:$B$100),
      Languages!$A$1:$AE$1,
      0),
    FALSE)</f>
        <v>Ingen formell utdanning (0 år)</v>
      </c>
      <c r="Z38" s="32" t="str">
        <f>VLOOKUP(
    Languages!A25,
    Languages!$A$2:$AE$310,
    MATCH(
      _xlfn.XLOOKUP(Z$1, 'Language &amp; Currency Data'!$A$2:$A$100, 'Language &amp; Currency Data'!$B$2:$B$100),
      Languages!$A$1:$AE$1,
      0),
    FALSE)</f>
        <v>کوئی باقاعدہ تعلیم نہیں (0 سال)</v>
      </c>
      <c r="AA38" s="32" t="str">
        <f>VLOOKUP(
    Languages!A25,
    Languages!$A$2:$AE$310,
    MATCH(
      _xlfn.XLOOKUP(AA$1, 'Language &amp; Currency Data'!$A$2:$A$100, 'Language &amp; Currency Data'!$B$2:$B$100),
      Languages!$A$1:$AE$1,
      0),
    FALSE)</f>
        <v>Walang pormal na edukasyon (0 taon)</v>
      </c>
      <c r="AB38" s="32" t="str">
        <f>VLOOKUP(
    Languages!A25,
    Languages!$A$2:$AE$310,
    MATCH(
      _xlfn.XLOOKUP(AB$1, 'Language &amp; Currency Data'!$A$2:$A$100, 'Language &amp; Currency Data'!$B$2:$B$100),
      Languages!$A$1:$AE$1,
      0),
    FALSE)</f>
        <v>Brak formalnego wykształcenia (0 lat)</v>
      </c>
      <c r="AC38" t="str">
        <f>VLOOKUP(
    Languages!A25,
    Languages!$A$2:$AE$310,
    MATCH(
      _xlfn.XLOOKUP(AC$1, 'Language &amp; Currency Data'!$A$2:$A$100, 'Language &amp; Currency Data'!$B$2:$B$100),
      Languages!$A$1:$AE$1,
      0),
    FALSE)</f>
        <v>Sem educação formal (0 anos)</v>
      </c>
      <c r="AD38" s="32" t="str">
        <f>VLOOKUP(
    Languages!A25,
    Languages!$A$2:$AE$310,
    MATCH(
      _xlfn.XLOOKUP(AD$1, 'Language &amp; Currency Data'!$A$2:$A$100, 'Language &amp; Currency Data'!$B$2:$B$100),
      Languages!$A$1:$AE$1,
      0),
    FALSE)</f>
        <v>Nu am educație formală (0 ani)</v>
      </c>
      <c r="AE38" s="6" t="str">
        <f>VLOOKUP(
    Languages!A25,
    Languages!$A$2:$AE$310,
    MATCH(
      _xlfn.XLOOKUP(AE$1, 'Language &amp; Currency Data'!$A$2:$A$100, 'Language &amp; Currency Data'!$B$2:$B$100),
      Languages!$A$1:$AE$1,
      0),
    FALSE)</f>
        <v>Žiadne formálne vzdelanie (0 rokov)</v>
      </c>
      <c r="AF38" s="6" t="str">
        <f>VLOOKUP(
    Languages!A25,
    Languages!$A$2:$AE$310,
    MATCH(
      _xlfn.XLOOKUP(AF$1, 'Language &amp; Currency Data'!$A$2:$A$100, 'Language &amp; Currency Data'!$B$2:$B$100),
      Languages!$A$1:$AE$1,
      0),
    FALSE)</f>
        <v>Geen formele onderrig nie (0 jaar)</v>
      </c>
      <c r="AG38" s="6" t="str">
        <f>VLOOKUP(
    Languages!A25,
    Languages!$A$2:$AE$310,
    MATCH(
      _xlfn.XLOOKUP(AG$1, 'Language &amp; Currency Data'!$A$2:$A$100, 'Language &amp; Currency Data'!$B$2:$B$100),
      Languages!$A$1:$AE$1,
      0),
    FALSE)</f>
        <v>정규 교육을 받지 못함(0년)</v>
      </c>
      <c r="AH38" s="32" t="str">
        <f>VLOOKUP(
    Languages!A25,
    Languages!$A$2:$AE$310,
    MATCH(
      _xlfn.XLOOKUP(AH$1, 'Language &amp; Currency Data'!$A$2:$A$100, 'Language &amp; Currency Data'!$B$2:$B$100),
      Languages!$A$1:$AE$1,
      0),
    FALSE)</f>
        <v>Sin educación formal (0 años)</v>
      </c>
      <c r="AI38" s="32" t="str">
        <f>VLOOKUP(
    Languages!A25,
    Languages!$A$2:$AE$310,
    MATCH(
      _xlfn.XLOOKUP(AI$1, 'Language &amp; Currency Data'!$A$2:$A$100, 'Language &amp; Currency Data'!$B$2:$B$100),
      Languages!$A$1:$AE$1,
      0),
    FALSE)</f>
        <v>Ingen formell utbildning (0 år)</v>
      </c>
      <c r="AJ38" s="6" t="str">
        <f>VLOOKUP(
    Languages!A25,
    Languages!$A$2:$AE$310,
    MATCH(
      _xlfn.XLOOKUP(AJ$1, 'Language &amp; Currency Data'!$A$2:$A$100, 'Language &amp; Currency Data'!$B$2:$B$100),
      Languages!$A$1:$AE$1,
      0),
    FALSE)</f>
        <v>沒有受過正規教育（0 年）</v>
      </c>
      <c r="AK38" s="32" t="str">
        <f>VLOOKUP(
    Languages!A25,
    Languages!$A$2:$AE$310,
    MATCH(
      _xlfn.XLOOKUP(AK$1, 'Language &amp; Currency Data'!$A$2:$A$100, 'Language &amp; Currency Data'!$B$2:$B$100),
      Languages!$A$1:$AE$1,
      0),
    FALSE)</f>
        <v>ไม่ได้รับการศึกษาในระบบ (0 ปี)</v>
      </c>
      <c r="AL38" s="37" t="str">
        <f>VLOOKUP(
    Languages!A25,
    Languages!$A$2:$AE$310,
    MATCH(
      _xlfn.XLOOKUP(AL$1, 'Language &amp; Currency Data'!$A$2:$A$100, 'Language &amp; Currency Data'!$B$2:$B$100),
      Languages!$A$1:$AE$1,
      0),
    FALSE)</f>
        <v>Örgün eğitim yok (0 yıl)</v>
      </c>
      <c r="AM38" s="6" t="str">
        <f>VLOOKUP(
    Languages!A25,
    Languages!$A$2:$AE$310,
    MATCH(
      _xlfn.XLOOKUP(AM$1, 'Language &amp; Currency Data'!$A$2:$A$100, 'Language &amp; Currency Data'!$B$2:$B$100),
      Languages!$A$1:$AE$1,
      0),
    FALSE)</f>
        <v>No formal education (0 years)</v>
      </c>
      <c r="AN38" s="6" t="str">
        <f>VLOOKUP(
    Languages!A25,
    Languages!$A$2:$AE$310,
    MATCH(
      _xlfn.XLOOKUP(AN$1, 'Language &amp; Currency Data'!$A$2:$A$100, 'Language &amp; Currency Data'!$B$2:$B$100),
      Languages!$A$1:$AE$1,
      0),
    FALSE)</f>
        <v>No formal education (0 years)</v>
      </c>
      <c r="AO38" s="32" t="str">
        <f>VLOOKUP(
    Languages!A25,
    Languages!$A$2:$AE$310,
    MATCH(
      _xlfn.XLOOKUP(AO$1, 'Language &amp; Currency Data'!$A$2:$A$100, 'Language &amp; Currency Data'!$B$2:$B$100),
      Languages!$A$1:$AE$1,
      0),
    FALSE)</f>
        <v>Không đi học (0 năm)</v>
      </c>
      <c r="AP38" s="7" t="str">
        <f>VLOOKUP(
    Languages!A25,
    Languages!$A$2:$AE$310,
    MATCH(
      _xlfn.XLOOKUP("United Kingdom", 'Language &amp; Currency Data'!$A$2:$A$100, 'Language &amp; Currency Data'!$B$2:$B$100),
      Languages!$A$1:$AE$1,
      0),
    FALSE)</f>
        <v>No formal education (0 years)</v>
      </c>
      <c r="AQ38" s="7" t="str">
        <f>VLOOKUP(
    Languages!A25,
    Languages!$A$2:$AE$310,
    MATCH(
      _xlfn.XLOOKUP("United Kingdom", 'Language &amp; Currency Data'!$A$2:$A$100, 'Language &amp; Currency Data'!$B$2:$B$100),
      Languages!$A$1:$AE$1,
      0),
    FALSE)</f>
        <v>No formal education (0 years)</v>
      </c>
      <c r="AR38" s="7" t="str">
        <f>VLOOKUP(
    Languages!A25,
    Languages!$A$2:$AE$310,
    MATCH(
      _xlfn.XLOOKUP("United Kingdom", 'Language &amp; Currency Data'!$A$2:$A$100, 'Language &amp; Currency Data'!$B$2:$B$100),
      Languages!$A$1:$AE$1,
      0),
    FALSE)</f>
        <v>No formal education (0 years)</v>
      </c>
      <c r="AS38" s="7" t="str">
        <f>VLOOKUP(
    Languages!A25,
    Languages!$A$2:$AE$310,
    MATCH(
      _xlfn.XLOOKUP("United Kingdom", 'Language &amp; Currency Data'!$A$2:$A$100, 'Language &amp; Currency Data'!$B$2:$B$100),
      Languages!$A$1:$AE$1,
      0),
    FALSE)</f>
        <v>No formal education (0 years)</v>
      </c>
      <c r="AT38" s="7" t="str">
        <f>VLOOKUP(
    Languages!A25,
    Languages!$A$2:$AE$310,
    MATCH(
      _xlfn.XLOOKUP("United Kingdom", 'Language &amp; Currency Data'!$A$2:$A$100, 'Language &amp; Currency Data'!$B$2:$B$100),
      Languages!$A$1:$AE$1,
      0),
    FALSE)</f>
        <v>No formal education (0 years)</v>
      </c>
      <c r="AU38" s="7" t="str">
        <f>VLOOKUP(
    Languages!A25,
    Languages!$A$2:$AE$310,
    MATCH(
      _xlfn.XLOOKUP("United Kingdom", 'Language &amp; Currency Data'!$A$2:$A$100, 'Language &amp; Currency Data'!$B$2:$B$100),
      Languages!$A$1:$AE$1,
      0),
    FALSE)</f>
        <v>No formal education (0 years)</v>
      </c>
      <c r="AV38" s="7" t="str">
        <f>VLOOKUP(
    Languages!A25,
    Languages!$A$2:$AE$310,
    MATCH(
      _xlfn.XLOOKUP("United Kingdom", 'Language &amp; Currency Data'!$A$2:$A$100, 'Language &amp; Currency Data'!$B$2:$B$100),
      Languages!$A$1:$AE$1,
      0),
    FALSE)</f>
        <v>No formal education (0 years)</v>
      </c>
      <c r="AW38" s="7" t="str">
        <f>VLOOKUP(
    Languages!A25,
    Languages!$A$2:$AE$310,
    MATCH(
      _xlfn.XLOOKUP("United Kingdom", 'Language &amp; Currency Data'!$A$2:$A$100, 'Language &amp; Currency Data'!$B$2:$B$100),
      Languages!$A$1:$AE$1,
      0),
    FALSE)</f>
        <v>No formal education (0 years)</v>
      </c>
    </row>
    <row r="39" spans="1:49" s="7" customFormat="1" x14ac:dyDescent="0.45">
      <c r="A39" s="7" t="str">
        <f>Languages!B26</f>
        <v>Primary education (less than 7 years)</v>
      </c>
      <c r="B39" s="6" t="str">
        <f>VLOOKUP(
    Languages!A26,
    Languages!$A$2:$AE$310,
    MATCH(
      _xlfn.XLOOKUP(B$1, 'Language &amp; Currency Data'!$A$2:$A$100, 'Language &amp; Currency Data'!$B$2:$B$100),
      Languages!$A$1:$AE$1,
      0),
    FALSE)</f>
        <v>Educación primaria (menos de 7 años)</v>
      </c>
      <c r="C39" s="6" t="str">
        <f>VLOOKUP(
    Languages!A26,
    Languages!$A$2:$AE$310,
    MATCH(
      _xlfn.XLOOKUP(C$1, 'Language &amp; Currency Data'!$A$2:$A$100, 'Language &amp; Currency Data'!$B$2:$B$100),
      Languages!$A$1:$AE$1,
      0),
    FALSE)</f>
        <v>Primary education (less than 7 years)</v>
      </c>
      <c r="D39" s="6" t="str">
        <f>VLOOKUP(
    Languages!A26,
    Languages!$A$2:$AE$310,
    MATCH(
      _xlfn.XLOOKUP(D$1, 'Language &amp; Currency Data'!$A$2:$A$100, 'Language &amp; Currency Data'!$B$2:$B$100),
      Languages!$A$1:$AE$1,
      0),
    FALSE)</f>
        <v>Primäre Schulbildung (unter 7 Jahren)</v>
      </c>
      <c r="E39" s="14" t="str">
        <f>VLOOKUP(
    Languages!A26,
    Languages!$A$2:$AE$310,
    MATCH(
      _xlfn.XLOOKUP(E$1, 'Language &amp; Currency Data'!$A$2:$A$100, 'Language &amp; Currency Data'!$B$2:$B$100),
      Languages!$A$1:$AE$1,
      0),
    FALSE)</f>
        <v>Ensino Fundamental Incompleto (até 7 anos)</v>
      </c>
      <c r="F39" s="4" t="str">
        <f>VLOOKUP(
    Languages!A26,
    Languages!$A$2:$AE$310,
    MATCH(
      _xlfn.XLOOKUP(F$1, 'Language &amp; Currency Data'!$A$2:$A$100, 'Language &amp; Currency Data'!$B$2:$B$100),
      Languages!$A$1:$AE$1,
      0),
    FALSE)</f>
        <v>Primary education (less than 7 years)</v>
      </c>
      <c r="G39" s="14" t="str">
        <f>VLOOKUP(
    Languages!A26,
    Languages!$A$2:$AE$310,
    MATCH(
      _xlfn.XLOOKUP(G$1, 'Language &amp; Currency Data'!$A$2:$A$100, 'Language &amp; Currency Data'!$B$2:$B$100),
      Languages!$A$1:$AE$1,
      0),
    FALSE)</f>
        <v>小学教育（7 年以下）</v>
      </c>
      <c r="H39" s="6" t="str">
        <f>VLOOKUP(
    Languages!A26,
    Languages!$A$2:$AE$310,
    MATCH(
      _xlfn.XLOOKUP(H$1, 'Language &amp; Currency Data'!$A$2:$A$100, 'Language &amp; Currency Data'!$B$2:$B$100),
      Languages!$A$1:$AE$1,
      0),
    FALSE)</f>
        <v>Educación primaria (menos de 7 años)</v>
      </c>
      <c r="I39" s="6" t="str">
        <f>VLOOKUP(
    Languages!A26,
    Languages!$A$2:$AE$310,
    MATCH(
      _xlfn.XLOOKUP(I$1, 'Language &amp; Currency Data'!$A$2:$A$100, 'Language &amp; Currency Data'!$B$2:$B$100),
      Languages!$A$1:$AE$1,
      0),
    FALSE)</f>
        <v>Educación primaria (menos de 7 años)</v>
      </c>
      <c r="J39" s="6" t="str">
        <f>VLOOKUP(
    Languages!A26,
    Languages!$A$2:$AE$310,
    MATCH(
      _xlfn.XLOOKUP(J$1, 'Language &amp; Currency Data'!$A$2:$A$100, 'Language &amp; Currency Data'!$B$2:$B$100),
      Languages!$A$1:$AE$1,
      0),
    FALSE)</f>
        <v>Základní vzdělání (méně než 7 let)</v>
      </c>
      <c r="K39" s="6" t="str">
        <f>VLOOKUP(
    Languages!A26,
    Languages!$A$2:$AE$310,
    MATCH(
      _xlfn.XLOOKUP(K$1, 'Language &amp; Currency Data'!$A$2:$A$100, 'Language &amp; Currency Data'!$B$2:$B$100),
      Languages!$A$1:$AE$1,
      0),
    FALSE)</f>
        <v>Alemman perusasteen koulutus (alle 7 vuotta)</v>
      </c>
      <c r="L39" s="32" t="str">
        <f>VLOOKUP(
    Languages!A26,
    Languages!$A$2:$AE$310,
    MATCH(
      _xlfn.XLOOKUP(L$1, 'Language &amp; Currency Data'!$A$2:$A$100, 'Language &amp; Currency Data'!$B$2:$B$100),
      Languages!$A$1:$AE$1,
      0),
    FALSE)</f>
        <v>Enseignement primaire (moins de 7 ans)</v>
      </c>
      <c r="M39" s="32" t="str">
        <f>VLOOKUP(
    Languages!A26,
    Languages!$A$2:$AE$310,
    MATCH(
      _xlfn.XLOOKUP(M$1, 'Language &amp; Currency Data'!$A$2:$A$100, 'Language &amp; Currency Data'!$B$2:$B$100),
      Languages!$A$1:$AE$1,
      0),
    FALSE)</f>
        <v>Primäre Schulbildung (unter 7 Jahren)</v>
      </c>
      <c r="N39" s="6" t="str">
        <f>VLOOKUP(
    Languages!A26,
    Languages!$A$2:$AE$310,
    MATCH(
      _xlfn.XLOOKUP(N$1, 'Language &amp; Currency Data'!$A$2:$A$100, 'Language &amp; Currency Data'!$B$2:$B$100),
      Languages!$A$1:$AE$1,
      0),
    FALSE)</f>
        <v>Πρωτοβάθμια εκπαίδευση (λιγότερο από 7 έτη)</v>
      </c>
      <c r="O39" s="32" t="str">
        <f>VLOOKUP(
    Languages!A26,
    Languages!$A$2:$AE$310,
    MATCH(
      _xlfn.XLOOKUP(O$1, 'Language &amp; Currency Data'!$A$2:$A$100, 'Language &amp; Currency Data'!$B$2:$B$100),
      Languages!$A$1:$AE$1,
      0),
    FALSE)</f>
        <v>Általános iskolai végzettség (kevesebb mint 7 év)</v>
      </c>
      <c r="P39" s="6" t="str">
        <f>VLOOKUP(
    Languages!A26,
    Languages!$A$2:$AE$310,
    MATCH(
      _xlfn.XLOOKUP(P$1, 'Language &amp; Currency Data'!$A$2:$A$100, 'Language &amp; Currency Data'!$B$2:$B$100),
      Languages!$A$1:$AE$1,
      0),
    FALSE)</f>
        <v>प्राथमिक शिक्षा (7 वर्ष से कम)</v>
      </c>
      <c r="Q39" s="6" t="str">
        <f>VLOOKUP(
    Languages!A26,
    Languages!$A$2:$AE$310,
    MATCH(
      _xlfn.XLOOKUP(Q$1, 'Language &amp; Currency Data'!$A$2:$A$100, 'Language &amp; Currency Data'!$B$2:$B$100),
      Languages!$A$1:$AE$1,
      0),
    FALSE)</f>
        <v>Pendidikan dasar (kurang dari 7 tahun)</v>
      </c>
      <c r="R39" s="6" t="str">
        <f>VLOOKUP(
    Languages!A26,
    Languages!$A$2:$AE$310,
    MATCH(
      _xlfn.XLOOKUP(R$1, 'Language &amp; Currency Data'!$A$2:$A$100, 'Language &amp; Currency Data'!$B$2:$B$100),
      Languages!$A$1:$AE$1,
      0),
    FALSE)</f>
        <v>Primary education (less than 7 years)</v>
      </c>
      <c r="S39" s="14" t="str">
        <f>VLOOKUP(
    Languages!A26,
    Languages!$A$2:$AE$310,
    MATCH(
      _xlfn.XLOOKUP(S$1, 'Language &amp; Currency Data'!$A$2:$A$100, 'Language &amp; Currency Data'!$B$2:$B$100),
      Languages!$A$1:$AE$1,
      0),
    FALSE)</f>
        <v>Scuola primaria (meno di 7 anni di scuola)</v>
      </c>
      <c r="T39" s="14" t="str">
        <f>VLOOKUP(
    Languages!A26,
    Languages!$A$2:$AE$310,
    MATCH(
      _xlfn.XLOOKUP(T$1, 'Language &amp; Currency Data'!$A$2:$A$100, 'Language &amp; Currency Data'!$B$2:$B$100),
      Languages!$A$1:$AE$1,
      0),
    FALSE)</f>
        <v>小学校教育 (6 年以下)</v>
      </c>
      <c r="U39" s="32" t="str">
        <f>VLOOKUP(
    Languages!A26,
    Languages!$A$2:$AE$310,
    MATCH(
      _xlfn.XLOOKUP(U$1, 'Language &amp; Currency Data'!$A$2:$A$100, 'Language &amp; Currency Data'!$B$2:$B$100),
      Languages!$A$1:$AE$1,
      0),
    FALSE)</f>
        <v>Pendidikan rendah (kurang daripada 7 tahun)</v>
      </c>
      <c r="V39" s="32" t="str">
        <f>VLOOKUP(
    Languages!A26,
    Languages!$A$2:$AE$310,
    MATCH(
      _xlfn.XLOOKUP(V$1, 'Language &amp; Currency Data'!$A$2:$A$100, 'Language &amp; Currency Data'!$B$2:$B$100),
      Languages!$A$1:$AE$1,
      0),
    FALSE)</f>
        <v>Educación primaria (menos de 7 años)</v>
      </c>
      <c r="W39" s="14" t="str">
        <f>VLOOKUP(
    Languages!A26,
    Languages!$A$2:$AE$310,
    MATCH(
      _xlfn.XLOOKUP(W$1, 'Language &amp; Currency Data'!$A$2:$A$100, 'Language &amp; Currency Data'!$B$2:$B$100),
      Languages!$A$1:$AE$1,
      0),
    FALSE)</f>
        <v>Lager onderwijs (minder dan 7 jaar)</v>
      </c>
      <c r="X39" s="32" t="str">
        <f>VLOOKUP(
    Languages!A26,
    Languages!$A$2:$AE$310,
    MATCH(
      _xlfn.XLOOKUP(X$1, 'Language &amp; Currency Data'!$A$2:$A$100, 'Language &amp; Currency Data'!$B$2:$B$100),
      Languages!$A$1:$AE$1,
      0),
    FALSE)</f>
        <v>Primary education (less than 7 years)</v>
      </c>
      <c r="Y39" s="32" t="str">
        <f>VLOOKUP(
    Languages!A26,
    Languages!$A$2:$AE$310,
    MATCH(
      _xlfn.XLOOKUP(Y$1, 'Language &amp; Currency Data'!$A$2:$A$100, 'Language &amp; Currency Data'!$B$2:$B$100),
      Languages!$A$1:$AE$1,
      0),
    FALSE)</f>
        <v>Barneskole (mindre enn 7 år)</v>
      </c>
      <c r="Z39" s="32" t="str">
        <f>VLOOKUP(
    Languages!A26,
    Languages!$A$2:$AE$310,
    MATCH(
      _xlfn.XLOOKUP(Z$1, 'Language &amp; Currency Data'!$A$2:$A$100, 'Language &amp; Currency Data'!$B$2:$B$100),
      Languages!$A$1:$AE$1,
      0),
    FALSE)</f>
        <v>ابتدائی تعلیم (7 سال سے کم)</v>
      </c>
      <c r="AA39" s="32" t="str">
        <f>VLOOKUP(
    Languages!A26,
    Languages!$A$2:$AE$310,
    MATCH(
      _xlfn.XLOOKUP(AA$1, 'Language &amp; Currency Data'!$A$2:$A$100, 'Language &amp; Currency Data'!$B$2:$B$100),
      Languages!$A$1:$AE$1,
      0),
    FALSE)</f>
        <v>Primaryang edukasyon (wala pang 7 taon)</v>
      </c>
      <c r="AB39" s="32" t="str">
        <f>VLOOKUP(
    Languages!A26,
    Languages!$A$2:$AE$310,
    MATCH(
      _xlfn.XLOOKUP(AB$1, 'Language &amp; Currency Data'!$A$2:$A$100, 'Language &amp; Currency Data'!$B$2:$B$100),
      Languages!$A$1:$AE$1,
      0),
    FALSE)</f>
        <v>Wykształcenie podstawowe (mniej niż 7 lat)</v>
      </c>
      <c r="AC39" t="str">
        <f>VLOOKUP(
    Languages!A26,
    Languages!$A$2:$AE$310,
    MATCH(
      _xlfn.XLOOKUP(AC$1, 'Language &amp; Currency Data'!$A$2:$A$100, 'Language &amp; Currency Data'!$B$2:$B$100),
      Languages!$A$1:$AE$1,
      0),
    FALSE)</f>
        <v>1º e 2º ciclos (até 7 anos)</v>
      </c>
      <c r="AD39" s="32" t="str">
        <f>VLOOKUP(
    Languages!A26,
    Languages!$A$2:$AE$310,
    MATCH(
      _xlfn.XLOOKUP(AD$1, 'Language &amp; Currency Data'!$A$2:$A$100, 'Language &amp; Currency Data'!$B$2:$B$100),
      Languages!$A$1:$AE$1,
      0),
    FALSE)</f>
        <v>Educație primară (mai puțin de 7 ani)</v>
      </c>
      <c r="AE39" s="6" t="str">
        <f>VLOOKUP(
    Languages!A26,
    Languages!$A$2:$AE$310,
    MATCH(
      _xlfn.XLOOKUP(AE$1, 'Language &amp; Currency Data'!$A$2:$A$100, 'Language &amp; Currency Data'!$B$2:$B$100),
      Languages!$A$1:$AE$1,
      0),
    FALSE)</f>
        <v>Predprimárne vzdelanie (menej ako 7 rokov)</v>
      </c>
      <c r="AF39" s="6" t="str">
        <f>VLOOKUP(
    Languages!A26,
    Languages!$A$2:$AE$310,
    MATCH(
      _xlfn.XLOOKUP(AF$1, 'Language &amp; Currency Data'!$A$2:$A$100, 'Language &amp; Currency Data'!$B$2:$B$100),
      Languages!$A$1:$AE$1,
      0),
    FALSE)</f>
        <v>Primêre onderrig (minder as 7 jaar)</v>
      </c>
      <c r="AG39" s="6" t="str">
        <f>VLOOKUP(
    Languages!A26,
    Languages!$A$2:$AE$310,
    MATCH(
      _xlfn.XLOOKUP(AG$1, 'Language &amp; Currency Data'!$A$2:$A$100, 'Language &amp; Currency Data'!$B$2:$B$100),
      Languages!$A$1:$AE$1,
      0),
    FALSE)</f>
        <v>초등 교육(7년 미만)</v>
      </c>
      <c r="AH39" s="32" t="str">
        <f>VLOOKUP(
    Languages!A26,
    Languages!$A$2:$AE$310,
    MATCH(
      _xlfn.XLOOKUP(AH$1, 'Language &amp; Currency Data'!$A$2:$A$100, 'Language &amp; Currency Data'!$B$2:$B$100),
      Languages!$A$1:$AE$1,
      0),
    FALSE)</f>
        <v>Educación primaria (menos de 7 años)</v>
      </c>
      <c r="AI39" s="32" t="str">
        <f>VLOOKUP(
    Languages!A26,
    Languages!$A$2:$AE$310,
    MATCH(
      _xlfn.XLOOKUP(AI$1, 'Language &amp; Currency Data'!$A$2:$A$100, 'Language &amp; Currency Data'!$B$2:$B$100),
      Languages!$A$1:$AE$1,
      0),
    FALSE)</f>
        <v>Grundskoleutbildning (kortare än 7 år)</v>
      </c>
      <c r="AJ39" s="6" t="str">
        <f>VLOOKUP(
    Languages!A26,
    Languages!$A$2:$AE$310,
    MATCH(
      _xlfn.XLOOKUP(AJ$1, 'Language &amp; Currency Data'!$A$2:$A$100, 'Language &amp; Currency Data'!$B$2:$B$100),
      Languages!$A$1:$AE$1,
      0),
    FALSE)</f>
        <v>初等教育（7 年以下）</v>
      </c>
      <c r="AK39" s="32" t="str">
        <f>VLOOKUP(
    Languages!A26,
    Languages!$A$2:$AE$310,
    MATCH(
      _xlfn.XLOOKUP(AK$1, 'Language &amp; Currency Data'!$A$2:$A$100, 'Language &amp; Currency Data'!$B$2:$B$100),
      Languages!$A$1:$AE$1,
      0),
    FALSE)</f>
        <v>ระดับประถมศึกษา (น้อยกว่า 7 ปี)</v>
      </c>
      <c r="AL39" s="37" t="str">
        <f>VLOOKUP(
    Languages!A26,
    Languages!$A$2:$AE$310,
    MATCH(
      _xlfn.XLOOKUP(AL$1, 'Language &amp; Currency Data'!$A$2:$A$100, 'Language &amp; Currency Data'!$B$2:$B$100),
      Languages!$A$1:$AE$1,
      0),
    FALSE)</f>
        <v>İlköğretim (7 yıldan az)</v>
      </c>
      <c r="AM39" s="6" t="str">
        <f>VLOOKUP(
    Languages!A26,
    Languages!$A$2:$AE$310,
    MATCH(
      _xlfn.XLOOKUP(AM$1, 'Language &amp; Currency Data'!$A$2:$A$100, 'Language &amp; Currency Data'!$B$2:$B$100),
      Languages!$A$1:$AE$1,
      0),
    FALSE)</f>
        <v>Primary education (less than 7 years)</v>
      </c>
      <c r="AN39" s="6" t="str">
        <f>VLOOKUP(
    Languages!A26,
    Languages!$A$2:$AE$310,
    MATCH(
      _xlfn.XLOOKUP(AN$1, 'Language &amp; Currency Data'!$A$2:$A$100, 'Language &amp; Currency Data'!$B$2:$B$100),
      Languages!$A$1:$AE$1,
      0),
    FALSE)</f>
        <v>Primary education (less than 7 years)</v>
      </c>
      <c r="AO39" s="32" t="str">
        <f>VLOOKUP(
    Languages!A26,
    Languages!$A$2:$AE$310,
    MATCH(
      _xlfn.XLOOKUP(AO$1, 'Language &amp; Currency Data'!$A$2:$A$100, 'Language &amp; Currency Data'!$B$2:$B$100),
      Languages!$A$1:$AE$1,
      0),
    FALSE)</f>
        <v>Giáo dục tiểu học (dưới 7 năm)</v>
      </c>
      <c r="AP39" s="7" t="str">
        <f>VLOOKUP(
    Languages!A26,
    Languages!$A$2:$AE$310,
    MATCH(
      _xlfn.XLOOKUP("United Kingdom", 'Language &amp; Currency Data'!$A$2:$A$100, 'Language &amp; Currency Data'!$B$2:$B$100),
      Languages!$A$1:$AE$1,
      0),
    FALSE)</f>
        <v>Primary education (less than 7 years)</v>
      </c>
      <c r="AQ39" s="7" t="str">
        <f>VLOOKUP(
    Languages!A26,
    Languages!$A$2:$AE$310,
    MATCH(
      _xlfn.XLOOKUP("United Kingdom", 'Language &amp; Currency Data'!$A$2:$A$100, 'Language &amp; Currency Data'!$B$2:$B$100),
      Languages!$A$1:$AE$1,
      0),
    FALSE)</f>
        <v>Primary education (less than 7 years)</v>
      </c>
      <c r="AR39" s="7" t="str">
        <f>VLOOKUP(
    Languages!A26,
    Languages!$A$2:$AE$310,
    MATCH(
      _xlfn.XLOOKUP("United Kingdom", 'Language &amp; Currency Data'!$A$2:$A$100, 'Language &amp; Currency Data'!$B$2:$B$100),
      Languages!$A$1:$AE$1,
      0),
    FALSE)</f>
        <v>Primary education (less than 7 years)</v>
      </c>
      <c r="AS39" s="7" t="str">
        <f>VLOOKUP(
    Languages!A26,
    Languages!$A$2:$AE$310,
    MATCH(
      _xlfn.XLOOKUP("United Kingdom", 'Language &amp; Currency Data'!$A$2:$A$100, 'Language &amp; Currency Data'!$B$2:$B$100),
      Languages!$A$1:$AE$1,
      0),
    FALSE)</f>
        <v>Primary education (less than 7 years)</v>
      </c>
      <c r="AT39" s="7" t="str">
        <f>VLOOKUP(
    Languages!A26,
    Languages!$A$2:$AE$310,
    MATCH(
      _xlfn.XLOOKUP("United Kingdom", 'Language &amp; Currency Data'!$A$2:$A$100, 'Language &amp; Currency Data'!$B$2:$B$100),
      Languages!$A$1:$AE$1,
      0),
    FALSE)</f>
        <v>Primary education (less than 7 years)</v>
      </c>
      <c r="AU39" s="7" t="str">
        <f>VLOOKUP(
    Languages!A26,
    Languages!$A$2:$AE$310,
    MATCH(
      _xlfn.XLOOKUP("United Kingdom", 'Language &amp; Currency Data'!$A$2:$A$100, 'Language &amp; Currency Data'!$B$2:$B$100),
      Languages!$A$1:$AE$1,
      0),
    FALSE)</f>
        <v>Primary education (less than 7 years)</v>
      </c>
      <c r="AV39" s="7" t="str">
        <f>VLOOKUP(
    Languages!A26,
    Languages!$A$2:$AE$310,
    MATCH(
      _xlfn.XLOOKUP("United Kingdom", 'Language &amp; Currency Data'!$A$2:$A$100, 'Language &amp; Currency Data'!$B$2:$B$100),
      Languages!$A$1:$AE$1,
      0),
    FALSE)</f>
        <v>Primary education (less than 7 years)</v>
      </c>
      <c r="AW39" s="7" t="str">
        <f>VLOOKUP(
    Languages!A26,
    Languages!$A$2:$AE$310,
    MATCH(
      _xlfn.XLOOKUP("United Kingdom", 'Language &amp; Currency Data'!$A$2:$A$100, 'Language &amp; Currency Data'!$B$2:$B$100),
      Languages!$A$1:$AE$1,
      0),
    FALSE)</f>
        <v>Primary education (less than 7 years)</v>
      </c>
    </row>
    <row r="40" spans="1:49" s="7" customFormat="1" x14ac:dyDescent="0.45">
      <c r="A40" s="7" t="str">
        <f>Languages!B27</f>
        <v>Lower secondary education (7-10 years)</v>
      </c>
      <c r="B40" s="6" t="str">
        <f>VLOOKUP(
    Languages!A27,
    Languages!$A$2:$AE$310,
    MATCH(
      _xlfn.XLOOKUP(B$1, 'Language &amp; Currency Data'!$A$2:$A$100, 'Language &amp; Currency Data'!$B$2:$B$100),
      Languages!$A$1:$AE$1,
      0),
    FALSE)</f>
        <v>Educación secundaria básica (7 - 10 años)</v>
      </c>
      <c r="C40" s="6" t="str">
        <f>VLOOKUP(
    Languages!A27,
    Languages!$A$2:$AE$310,
    MATCH(
      _xlfn.XLOOKUP(C$1, 'Language &amp; Currency Data'!$A$2:$A$100, 'Language &amp; Currency Data'!$B$2:$B$100),
      Languages!$A$1:$AE$1,
      0),
    FALSE)</f>
        <v>Lower secondary education (7-10 years)</v>
      </c>
      <c r="D40" s="6" t="str">
        <f>VLOOKUP(
    Languages!A27,
    Languages!$A$2:$AE$310,
    MATCH(
      _xlfn.XLOOKUP(D$1, 'Language &amp; Currency Data'!$A$2:$A$100, 'Language &amp; Currency Data'!$B$2:$B$100),
      Languages!$A$1:$AE$1,
      0),
    FALSE)</f>
        <v>Sekundäre Basis-Schulbildung (7-10 Jahre)</v>
      </c>
      <c r="E40" s="14" t="str">
        <f>VLOOKUP(
    Languages!A27,
    Languages!$A$2:$AE$310,
    MATCH(
      _xlfn.XLOOKUP(E$1, 'Language &amp; Currency Data'!$A$2:$A$100, 'Language &amp; Currency Data'!$B$2:$B$100),
      Languages!$A$1:$AE$1,
      0),
    FALSE)</f>
        <v>Ensino Fundamental Completo (de 7 a 10 anos)</v>
      </c>
      <c r="F40" s="4" t="str">
        <f>VLOOKUP(
    Languages!A27,
    Languages!$A$2:$AE$310,
    MATCH(
      _xlfn.XLOOKUP(F$1, 'Language &amp; Currency Data'!$A$2:$A$100, 'Language &amp; Currency Data'!$B$2:$B$100),
      Languages!$A$1:$AE$1,
      0),
    FALSE)</f>
        <v>Lower secondary education (7-10 years)</v>
      </c>
      <c r="G40" s="14" t="str">
        <f>VLOOKUP(
    Languages!A27,
    Languages!$A$2:$AE$310,
    MATCH(
      _xlfn.XLOOKUP(G$1, 'Language &amp; Currency Data'!$A$2:$A$100, 'Language &amp; Currency Data'!$B$2:$B$100),
      Languages!$A$1:$AE$1,
      0),
    FALSE)</f>
        <v>初中教育（7 至 9 年）</v>
      </c>
      <c r="H40" s="6" t="str">
        <f>VLOOKUP(
    Languages!A27,
    Languages!$A$2:$AE$310,
    MATCH(
      _xlfn.XLOOKUP(H$1, 'Language &amp; Currency Data'!$A$2:$A$100, 'Language &amp; Currency Data'!$B$2:$B$100),
      Languages!$A$1:$AE$1,
      0),
    FALSE)</f>
        <v>Educación secundaria básica (7 - 10 años)</v>
      </c>
      <c r="I40" s="6" t="str">
        <f>VLOOKUP(
    Languages!A27,
    Languages!$A$2:$AE$310,
    MATCH(
      _xlfn.XLOOKUP(I$1, 'Language &amp; Currency Data'!$A$2:$A$100, 'Language &amp; Currency Data'!$B$2:$B$100),
      Languages!$A$1:$AE$1,
      0),
    FALSE)</f>
        <v>Educación secundaria básica (7 - 10 años)</v>
      </c>
      <c r="J40" s="6" t="str">
        <f>VLOOKUP(
    Languages!A27,
    Languages!$A$2:$AE$310,
    MATCH(
      _xlfn.XLOOKUP(J$1, 'Language &amp; Currency Data'!$A$2:$A$100, 'Language &amp; Currency Data'!$B$2:$B$100),
      Languages!$A$1:$AE$1,
      0),
    FALSE)</f>
        <v>Nižší střední vzdělání (7–10 let)</v>
      </c>
      <c r="K40" s="6" t="str">
        <f>VLOOKUP(
    Languages!A27,
    Languages!$A$2:$AE$310,
    MATCH(
      _xlfn.XLOOKUP(K$1, 'Language &amp; Currency Data'!$A$2:$A$100, 'Language &amp; Currency Data'!$B$2:$B$100),
      Languages!$A$1:$AE$1,
      0),
    FALSE)</f>
        <v>Ylemmän perusasteen koulutus (7–10 vuotta)</v>
      </c>
      <c r="L40" s="32" t="str">
        <f>VLOOKUP(
    Languages!A27,
    Languages!$A$2:$AE$310,
    MATCH(
      _xlfn.XLOOKUP(L$1, 'Language &amp; Currency Data'!$A$2:$A$100, 'Language &amp; Currency Data'!$B$2:$B$100),
      Languages!$A$1:$AE$1,
      0),
    FALSE)</f>
        <v>Enseignement secondaire inférieur - collège (7-10 ans)</v>
      </c>
      <c r="M40" s="32" t="str">
        <f>VLOOKUP(
    Languages!A27,
    Languages!$A$2:$AE$310,
    MATCH(
      _xlfn.XLOOKUP(M$1, 'Language &amp; Currency Data'!$A$2:$A$100, 'Language &amp; Currency Data'!$B$2:$B$100),
      Languages!$A$1:$AE$1,
      0),
    FALSE)</f>
        <v>Sekundäre Basis-Schulbildung (7-10 Jahre)</v>
      </c>
      <c r="N40" s="6" t="str">
        <f>VLOOKUP(
    Languages!A27,
    Languages!$A$2:$AE$310,
    MATCH(
      _xlfn.XLOOKUP(N$1, 'Language &amp; Currency Data'!$A$2:$A$100, 'Language &amp; Currency Data'!$B$2:$B$100),
      Languages!$A$1:$AE$1,
      0),
    FALSE)</f>
        <v>Κατώτερη δευτεροβάθμια εκπαίδευση (7-10 έτη)</v>
      </c>
      <c r="O40" s="32" t="str">
        <f>VLOOKUP(
    Languages!A27,
    Languages!$A$2:$AE$310,
    MATCH(
      _xlfn.XLOOKUP(O$1, 'Language &amp; Currency Data'!$A$2:$A$100, 'Language &amp; Currency Data'!$B$2:$B$100),
      Languages!$A$1:$AE$1,
      0),
    FALSE)</f>
        <v>Alsó középfokú végzettség (7-10 év)</v>
      </c>
      <c r="P40" s="6" t="str">
        <f>VLOOKUP(
    Languages!A27,
    Languages!$A$2:$AE$310,
    MATCH(
      _xlfn.XLOOKUP(P$1, 'Language &amp; Currency Data'!$A$2:$A$100, 'Language &amp; Currency Data'!$B$2:$B$100),
      Languages!$A$1:$AE$1,
      0),
    FALSE)</f>
        <v>निम्न माध्यमिक शिक्षा (7-10 वर्ष)</v>
      </c>
      <c r="Q40" s="6" t="str">
        <f>VLOOKUP(
    Languages!A27,
    Languages!$A$2:$AE$310,
    MATCH(
      _xlfn.XLOOKUP(Q$1, 'Language &amp; Currency Data'!$A$2:$A$100, 'Language &amp; Currency Data'!$B$2:$B$100),
      Languages!$A$1:$AE$1,
      0),
    FALSE)</f>
        <v>Pendidikan menengah pertama (7-10 tahun)</v>
      </c>
      <c r="R40" s="6" t="str">
        <f>VLOOKUP(
    Languages!A27,
    Languages!$A$2:$AE$310,
    MATCH(
      _xlfn.XLOOKUP(R$1, 'Language &amp; Currency Data'!$A$2:$A$100, 'Language &amp; Currency Data'!$B$2:$B$100),
      Languages!$A$1:$AE$1,
      0),
    FALSE)</f>
        <v>Lower secondary education (7-10 years)</v>
      </c>
      <c r="S40" s="14" t="str">
        <f>VLOOKUP(
    Languages!A27,
    Languages!$A$2:$AE$310,
    MATCH(
      _xlfn.XLOOKUP(S$1, 'Language &amp; Currency Data'!$A$2:$A$100, 'Language &amp; Currency Data'!$B$2:$B$100),
      Languages!$A$1:$AE$1,
      0),
    FALSE)</f>
        <v>Scuola secondaria di primo grado (7-10 anni di scuola)</v>
      </c>
      <c r="T40" s="14" t="str">
        <f>VLOOKUP(
    Languages!A27,
    Languages!$A$2:$AE$310,
    MATCH(
      _xlfn.XLOOKUP(T$1, 'Language &amp; Currency Data'!$A$2:$A$100, 'Language &amp; Currency Data'!$B$2:$B$100),
      Languages!$A$1:$AE$1,
      0),
    FALSE)</f>
        <v>中学校教育 (7～9 年)</v>
      </c>
      <c r="U40" s="32" t="str">
        <f>VLOOKUP(
    Languages!A27,
    Languages!$A$2:$AE$310,
    MATCH(
      _xlfn.XLOOKUP(U$1, 'Language &amp; Currency Data'!$A$2:$A$100, 'Language &amp; Currency Data'!$B$2:$B$100),
      Languages!$A$1:$AE$1,
      0),
    FALSE)</f>
        <v>Pendidikan menengah rendah (7-10 tahun)</v>
      </c>
      <c r="V40" s="32" t="str">
        <f>VLOOKUP(
    Languages!A27,
    Languages!$A$2:$AE$310,
    MATCH(
      _xlfn.XLOOKUP(V$1, 'Language &amp; Currency Data'!$A$2:$A$100, 'Language &amp; Currency Data'!$B$2:$B$100),
      Languages!$A$1:$AE$1,
      0),
    FALSE)</f>
        <v>Educación secundaria básica (7 - 10 años)</v>
      </c>
      <c r="W40" s="14" t="str">
        <f>VLOOKUP(
    Languages!A27,
    Languages!$A$2:$AE$310,
    MATCH(
      _xlfn.XLOOKUP(W$1, 'Language &amp; Currency Data'!$A$2:$A$100, 'Language &amp; Currency Data'!$B$2:$B$100),
      Languages!$A$1:$AE$1,
      0),
    FALSE)</f>
        <v>Lager middelbaar onderwijs (7-10 jaar)</v>
      </c>
      <c r="X40" s="32" t="str">
        <f>VLOOKUP(
    Languages!A27,
    Languages!$A$2:$AE$310,
    MATCH(
      _xlfn.XLOOKUP(X$1, 'Language &amp; Currency Data'!$A$2:$A$100, 'Language &amp; Currency Data'!$B$2:$B$100),
      Languages!$A$1:$AE$1,
      0),
    FALSE)</f>
        <v>Lower secondary education (7-10 years)</v>
      </c>
      <c r="Y40" s="32" t="str">
        <f>VLOOKUP(
    Languages!A27,
    Languages!$A$2:$AE$310,
    MATCH(
      _xlfn.XLOOKUP(Y$1, 'Language &amp; Currency Data'!$A$2:$A$100, 'Language &amp; Currency Data'!$B$2:$B$100),
      Languages!$A$1:$AE$1,
      0),
    FALSE)</f>
        <v>Ungdomsskole (7-10 år)</v>
      </c>
      <c r="Z40" s="32" t="str">
        <f>VLOOKUP(
    Languages!A27,
    Languages!$A$2:$AE$310,
    MATCH(
      _xlfn.XLOOKUP(Z$1, 'Language &amp; Currency Data'!$A$2:$A$100, 'Language &amp; Currency Data'!$B$2:$B$100),
      Languages!$A$1:$AE$1,
      0),
    FALSE)</f>
        <v>کم سطح کی ثانوی تعلیم (10-7 سال)</v>
      </c>
      <c r="AA40" s="32" t="str">
        <f>VLOOKUP(
    Languages!A27,
    Languages!$A$2:$AE$310,
    MATCH(
      _xlfn.XLOOKUP(AA$1, 'Language &amp; Currency Data'!$A$2:$A$100, 'Language &amp; Currency Data'!$B$2:$B$100),
      Languages!$A$1:$AE$1,
      0),
    FALSE)</f>
        <v>Mababang segundaryong edukasyon (7-10 taon)</v>
      </c>
      <c r="AB40" s="32" t="str">
        <f>VLOOKUP(
    Languages!A27,
    Languages!$A$2:$AE$310,
    MATCH(
      _xlfn.XLOOKUP(AB$1, 'Language &amp; Currency Data'!$A$2:$A$100, 'Language &amp; Currency Data'!$B$2:$B$100),
      Languages!$A$1:$AE$1,
      0),
    FALSE)</f>
        <v>Wykształcenie średnie gimnazjalne (7-10 lat)</v>
      </c>
      <c r="AC40" t="str">
        <f>VLOOKUP(
    Languages!A27,
    Languages!$A$2:$AE$310,
    MATCH(
      _xlfn.XLOOKUP(AC$1, 'Language &amp; Currency Data'!$A$2:$A$100, 'Language &amp; Currency Data'!$B$2:$B$100),
      Languages!$A$1:$AE$1,
      0),
    FALSE)</f>
        <v>3º ciclo (de 7 a 9 anos)</v>
      </c>
      <c r="AD40" s="32" t="str">
        <f>VLOOKUP(
    Languages!A27,
    Languages!$A$2:$AE$310,
    MATCH(
      _xlfn.XLOOKUP(AD$1, 'Language &amp; Currency Data'!$A$2:$A$100, 'Language &amp; Currency Data'!$B$2:$B$100),
      Languages!$A$1:$AE$1,
      0),
    FALSE)</f>
        <v>Educație gimnazială (7-10 ani)</v>
      </c>
      <c r="AE40" s="6" t="str">
        <f>VLOOKUP(
    Languages!A27,
    Languages!$A$2:$AE$310,
    MATCH(
      _xlfn.XLOOKUP(AE$1, 'Language &amp; Currency Data'!$A$2:$A$100, 'Language &amp; Currency Data'!$B$2:$B$100),
      Languages!$A$1:$AE$1,
      0),
    FALSE)</f>
        <v>Primárne vzdelanie (7- 10 rokov)</v>
      </c>
      <c r="AF40" s="6" t="str">
        <f>VLOOKUP(
    Languages!A27,
    Languages!$A$2:$AE$310,
    MATCH(
      _xlfn.XLOOKUP(AF$1, 'Language &amp; Currency Data'!$A$2:$A$100, 'Language &amp; Currency Data'!$B$2:$B$100),
      Languages!$A$1:$AE$1,
      0),
    FALSE)</f>
        <v>Laer sekondêre onderrig (7- 10 jaar)</v>
      </c>
      <c r="AG40" s="6" t="str">
        <f>VLOOKUP(
    Languages!A27,
    Languages!$A$2:$AE$310,
    MATCH(
      _xlfn.XLOOKUP(AG$1, 'Language &amp; Currency Data'!$A$2:$A$100, 'Language &amp; Currency Data'!$B$2:$B$100),
      Languages!$A$1:$AE$1,
      0),
    FALSE)</f>
        <v>중등 교육(7~10년)</v>
      </c>
      <c r="AH40" s="32" t="str">
        <f>VLOOKUP(
    Languages!A27,
    Languages!$A$2:$AE$310,
    MATCH(
      _xlfn.XLOOKUP(AH$1, 'Language &amp; Currency Data'!$A$2:$A$100, 'Language &amp; Currency Data'!$B$2:$B$100),
      Languages!$A$1:$AE$1,
      0),
    FALSE)</f>
        <v>Educación secundaria básica (7 - 10 años)</v>
      </c>
      <c r="AI40" s="32" t="str">
        <f>VLOOKUP(
    Languages!A27,
    Languages!$A$2:$AE$310,
    MATCH(
      _xlfn.XLOOKUP(AI$1, 'Language &amp; Currency Data'!$A$2:$A$100, 'Language &amp; Currency Data'!$B$2:$B$100),
      Languages!$A$1:$AE$1,
      0),
    FALSE)</f>
        <v>Grundskoleutbildning (7-10 år)</v>
      </c>
      <c r="AJ40" s="6" t="str">
        <f>VLOOKUP(
    Languages!A27,
    Languages!$A$2:$AE$310,
    MATCH(
      _xlfn.XLOOKUP(AJ$1, 'Language &amp; Currency Data'!$A$2:$A$100, 'Language &amp; Currency Data'!$B$2:$B$100),
      Languages!$A$1:$AE$1,
      0),
    FALSE)</f>
        <v>國中教育（7-10 年）</v>
      </c>
      <c r="AK40" s="32" t="str">
        <f>VLOOKUP(
    Languages!A27,
    Languages!$A$2:$AE$310,
    MATCH(
      _xlfn.XLOOKUP(AK$1, 'Language &amp; Currency Data'!$A$2:$A$100, 'Language &amp; Currency Data'!$B$2:$B$100),
      Languages!$A$1:$AE$1,
      0),
    FALSE)</f>
        <v>ระดับมัธยมศึกษาตอนต้น (7-10 ปี)</v>
      </c>
      <c r="AL40" s="37" t="str">
        <f>VLOOKUP(
    Languages!A27,
    Languages!$A$2:$AE$310,
    MATCH(
      _xlfn.XLOOKUP(AL$1, 'Language &amp; Currency Data'!$A$2:$A$100, 'Language &amp; Currency Data'!$B$2:$B$100),
      Languages!$A$1:$AE$1,
      0),
    FALSE)</f>
        <v>Alt orta öğretim (7-10 yıl)</v>
      </c>
      <c r="AM40" s="6" t="str">
        <f>VLOOKUP(
    Languages!A27,
    Languages!$A$2:$AE$310,
    MATCH(
      _xlfn.XLOOKUP(AM$1, 'Language &amp; Currency Data'!$A$2:$A$100, 'Language &amp; Currency Data'!$B$2:$B$100),
      Languages!$A$1:$AE$1,
      0),
    FALSE)</f>
        <v>Lower secondary education (7-10 years)</v>
      </c>
      <c r="AN40" s="6" t="str">
        <f>VLOOKUP(
    Languages!A27,
    Languages!$A$2:$AE$310,
    MATCH(
      _xlfn.XLOOKUP(AN$1, 'Language &amp; Currency Data'!$A$2:$A$100, 'Language &amp; Currency Data'!$B$2:$B$100),
      Languages!$A$1:$AE$1,
      0),
    FALSE)</f>
        <v>Lower secondary education (7-10 years)</v>
      </c>
      <c r="AO40" s="32" t="str">
        <f>VLOOKUP(
    Languages!A27,
    Languages!$A$2:$AE$310,
    MATCH(
      _xlfn.XLOOKUP(AO$1, 'Language &amp; Currency Data'!$A$2:$A$100, 'Language &amp; Currency Data'!$B$2:$B$100),
      Languages!$A$1:$AE$1,
      0),
    FALSE)</f>
        <v>Giáo dục trung học cơ sở (7 đến 10 năm)</v>
      </c>
      <c r="AP40" s="7" t="str">
        <f>VLOOKUP(
    Languages!A27,
    Languages!$A$2:$AE$310,
    MATCH(
      _xlfn.XLOOKUP("United Kingdom", 'Language &amp; Currency Data'!$A$2:$A$100, 'Language &amp; Currency Data'!$B$2:$B$100),
      Languages!$A$1:$AE$1,
      0),
    FALSE)</f>
        <v>Lower secondary education (7-10 years)</v>
      </c>
      <c r="AQ40" s="7" t="str">
        <f>VLOOKUP(
    Languages!A27,
    Languages!$A$2:$AE$310,
    MATCH(
      _xlfn.XLOOKUP("United Kingdom", 'Language &amp; Currency Data'!$A$2:$A$100, 'Language &amp; Currency Data'!$B$2:$B$100),
      Languages!$A$1:$AE$1,
      0),
    FALSE)</f>
        <v>Lower secondary education (7-10 years)</v>
      </c>
      <c r="AR40" s="7" t="str">
        <f>VLOOKUP(
    Languages!A27,
    Languages!$A$2:$AE$310,
    MATCH(
      _xlfn.XLOOKUP("United Kingdom", 'Language &amp; Currency Data'!$A$2:$A$100, 'Language &amp; Currency Data'!$B$2:$B$100),
      Languages!$A$1:$AE$1,
      0),
    FALSE)</f>
        <v>Lower secondary education (7-10 years)</v>
      </c>
      <c r="AS40" s="7" t="str">
        <f>VLOOKUP(
    Languages!A27,
    Languages!$A$2:$AE$310,
    MATCH(
      _xlfn.XLOOKUP("United Kingdom", 'Language &amp; Currency Data'!$A$2:$A$100, 'Language &amp; Currency Data'!$B$2:$B$100),
      Languages!$A$1:$AE$1,
      0),
    FALSE)</f>
        <v>Lower secondary education (7-10 years)</v>
      </c>
      <c r="AT40" s="7" t="str">
        <f>VLOOKUP(
    Languages!A27,
    Languages!$A$2:$AE$310,
    MATCH(
      _xlfn.XLOOKUP("United Kingdom", 'Language &amp; Currency Data'!$A$2:$A$100, 'Language &amp; Currency Data'!$B$2:$B$100),
      Languages!$A$1:$AE$1,
      0),
    FALSE)</f>
        <v>Lower secondary education (7-10 years)</v>
      </c>
      <c r="AU40" s="7" t="str">
        <f>VLOOKUP(
    Languages!A27,
    Languages!$A$2:$AE$310,
    MATCH(
      _xlfn.XLOOKUP("United Kingdom", 'Language &amp; Currency Data'!$A$2:$A$100, 'Language &amp; Currency Data'!$B$2:$B$100),
      Languages!$A$1:$AE$1,
      0),
    FALSE)</f>
        <v>Lower secondary education (7-10 years)</v>
      </c>
      <c r="AV40" s="7" t="str">
        <f>VLOOKUP(
    Languages!A27,
    Languages!$A$2:$AE$310,
    MATCH(
      _xlfn.XLOOKUP("United Kingdom", 'Language &amp; Currency Data'!$A$2:$A$100, 'Language &amp; Currency Data'!$B$2:$B$100),
      Languages!$A$1:$AE$1,
      0),
    FALSE)</f>
        <v>Lower secondary education (7-10 years)</v>
      </c>
      <c r="AW40" s="7" t="str">
        <f>VLOOKUP(
    Languages!A27,
    Languages!$A$2:$AE$310,
    MATCH(
      _xlfn.XLOOKUP("United Kingdom", 'Language &amp; Currency Data'!$A$2:$A$100, 'Language &amp; Currency Data'!$B$2:$B$100),
      Languages!$A$1:$AE$1,
      0),
    FALSE)</f>
        <v>Lower secondary education (7-10 years)</v>
      </c>
    </row>
    <row r="41" spans="1:49" s="7" customFormat="1" x14ac:dyDescent="0.45">
      <c r="A41" s="7" t="str">
        <f>Languages!B28</f>
        <v>Upper secondary education (10-13 years)</v>
      </c>
      <c r="B41" s="6" t="str">
        <f>VLOOKUP(
    Languages!A28,
    Languages!$A$2:$AE$310,
    MATCH(
      _xlfn.XLOOKUP(B$1, 'Language &amp; Currency Data'!$A$2:$A$100, 'Language &amp; Currency Data'!$B$2:$B$100),
      Languages!$A$1:$AE$1,
      0),
    FALSE)</f>
        <v>Educación secundaria completa (10- 13 años)</v>
      </c>
      <c r="C41" s="6" t="str">
        <f>VLOOKUP(
    Languages!A28,
    Languages!$A$2:$AE$310,
    MATCH(
      _xlfn.XLOOKUP(C$1, 'Language &amp; Currency Data'!$A$2:$A$100, 'Language &amp; Currency Data'!$B$2:$B$100),
      Languages!$A$1:$AE$1,
      0),
    FALSE)</f>
        <v>Upper secondary education (10-13 years)</v>
      </c>
      <c r="D41" s="6" t="str">
        <f>VLOOKUP(
    Languages!A28,
    Languages!$A$2:$AE$310,
    MATCH(
      _xlfn.XLOOKUP(D$1, 'Language &amp; Currency Data'!$A$2:$A$100, 'Language &amp; Currency Data'!$B$2:$B$100),
      Languages!$A$1:$AE$1,
      0),
    FALSE)</f>
        <v>Sekundäre Aufbau-Schulbildung (10-13 Jahre)</v>
      </c>
      <c r="E41" s="14" t="str">
        <f>VLOOKUP(
    Languages!A28,
    Languages!$A$2:$AE$310,
    MATCH(
      _xlfn.XLOOKUP(E$1, 'Language &amp; Currency Data'!$A$2:$A$100, 'Language &amp; Currency Data'!$B$2:$B$100),
      Languages!$A$1:$AE$1,
      0),
    FALSE)</f>
        <v>Ensino Médio Completo (de 11 a 13 anos)</v>
      </c>
      <c r="F41" s="4" t="str">
        <f>VLOOKUP(
    Languages!A28,
    Languages!$A$2:$AE$310,
    MATCH(
      _xlfn.XLOOKUP(F$1, 'Language &amp; Currency Data'!$A$2:$A$100, 'Language &amp; Currency Data'!$B$2:$B$100),
      Languages!$A$1:$AE$1,
      0),
    FALSE)</f>
        <v>Upper secondary education (10-13 years)</v>
      </c>
      <c r="G41" s="14" t="str">
        <f>VLOOKUP(
    Languages!A28,
    Languages!$A$2:$AE$310,
    MATCH(
      _xlfn.XLOOKUP(G$1, 'Language &amp; Currency Data'!$A$2:$A$100, 'Language &amp; Currency Data'!$B$2:$B$100),
      Languages!$A$1:$AE$1,
      0),
    FALSE)</f>
        <v>高中教育（10 至 12 年）</v>
      </c>
      <c r="H41" s="6" t="str">
        <f>VLOOKUP(
    Languages!A28,
    Languages!$A$2:$AE$310,
    MATCH(
      _xlfn.XLOOKUP(H$1, 'Language &amp; Currency Data'!$A$2:$A$100, 'Language &amp; Currency Data'!$B$2:$B$100),
      Languages!$A$1:$AE$1,
      0),
    FALSE)</f>
        <v>Educación secundaria completa (10- 13 años)</v>
      </c>
      <c r="I41" s="6" t="str">
        <f>VLOOKUP(
    Languages!A28,
    Languages!$A$2:$AE$310,
    MATCH(
      _xlfn.XLOOKUP(I$1, 'Language &amp; Currency Data'!$A$2:$A$100, 'Language &amp; Currency Data'!$B$2:$B$100),
      Languages!$A$1:$AE$1,
      0),
    FALSE)</f>
        <v>Educación secundaria completa (10- 13 años)</v>
      </c>
      <c r="J41" s="6" t="str">
        <f>VLOOKUP(
    Languages!A28,
    Languages!$A$2:$AE$310,
    MATCH(
      _xlfn.XLOOKUP(J$1, 'Language &amp; Currency Data'!$A$2:$A$100, 'Language &amp; Currency Data'!$B$2:$B$100),
      Languages!$A$1:$AE$1,
      0),
    FALSE)</f>
        <v>Vyšší střední vzdělání (10–13 let)</v>
      </c>
      <c r="K41" s="6" t="str">
        <f>VLOOKUP(
    Languages!A28,
    Languages!$A$2:$AE$310,
    MATCH(
      _xlfn.XLOOKUP(K$1, 'Language &amp; Currency Data'!$A$2:$A$100, 'Language &amp; Currency Data'!$B$2:$B$100),
      Languages!$A$1:$AE$1,
      0),
    FALSE)</f>
        <v>Keskiasteen koulutus (10–13 vuotta)</v>
      </c>
      <c r="L41" s="32" t="str">
        <f>VLOOKUP(
    Languages!A28,
    Languages!$A$2:$AE$310,
    MATCH(
      _xlfn.XLOOKUP(L$1, 'Language &amp; Currency Data'!$A$2:$A$100, 'Language &amp; Currency Data'!$B$2:$B$100),
      Languages!$A$1:$AE$1,
      0),
    FALSE)</f>
        <v>Enseignement secondaire supérieur - lycée (10-13 ans)</v>
      </c>
      <c r="M41" s="32" t="str">
        <f>VLOOKUP(
    Languages!A28,
    Languages!$A$2:$AE$310,
    MATCH(
      _xlfn.XLOOKUP(M$1, 'Language &amp; Currency Data'!$A$2:$A$100, 'Language &amp; Currency Data'!$B$2:$B$100),
      Languages!$A$1:$AE$1,
      0),
    FALSE)</f>
        <v>Sekundäre Aufbau-Schulbildung (10-13 Jahre)</v>
      </c>
      <c r="N41" s="6" t="str">
        <f>VLOOKUP(
    Languages!A28,
    Languages!$A$2:$AE$310,
    MATCH(
      _xlfn.XLOOKUP(N$1, 'Language &amp; Currency Data'!$A$2:$A$100, 'Language &amp; Currency Data'!$B$2:$B$100),
      Languages!$A$1:$AE$1,
      0),
    FALSE)</f>
        <v>Ανώτερη δευτεροβάθμια εκπαίδευση (10-13 έτη)</v>
      </c>
      <c r="O41" s="32" t="str">
        <f>VLOOKUP(
    Languages!A28,
    Languages!$A$2:$AE$310,
    MATCH(
      _xlfn.XLOOKUP(O$1, 'Language &amp; Currency Data'!$A$2:$A$100, 'Language &amp; Currency Data'!$B$2:$B$100),
      Languages!$A$1:$AE$1,
      0),
    FALSE)</f>
        <v>Felső középfokú végzettség (10-13 év)</v>
      </c>
      <c r="P41" s="6" t="str">
        <f>VLOOKUP(
    Languages!A28,
    Languages!$A$2:$AE$310,
    MATCH(
      _xlfn.XLOOKUP(P$1, 'Language &amp; Currency Data'!$A$2:$A$100, 'Language &amp; Currency Data'!$B$2:$B$100),
      Languages!$A$1:$AE$1,
      0),
    FALSE)</f>
        <v>उच्च माध्यमिक शिक्षा (10- 13 वर्ष)</v>
      </c>
      <c r="Q41" s="6" t="str">
        <f>VLOOKUP(
    Languages!A28,
    Languages!$A$2:$AE$310,
    MATCH(
      _xlfn.XLOOKUP(Q$1, 'Language &amp; Currency Data'!$A$2:$A$100, 'Language &amp; Currency Data'!$B$2:$B$100),
      Languages!$A$1:$AE$1,
      0),
    FALSE)</f>
        <v>Pendidikan menengah atas (10-13 tahun)</v>
      </c>
      <c r="R41" s="6" t="str">
        <f>VLOOKUP(
    Languages!A28,
    Languages!$A$2:$AE$310,
    MATCH(
      _xlfn.XLOOKUP(R$1, 'Language &amp; Currency Data'!$A$2:$A$100, 'Language &amp; Currency Data'!$B$2:$B$100),
      Languages!$A$1:$AE$1,
      0),
    FALSE)</f>
        <v>Upper secondary education (10-13 years)</v>
      </c>
      <c r="S41" s="14" t="str">
        <f>VLOOKUP(
    Languages!A28,
    Languages!$A$2:$AE$310,
    MATCH(
      _xlfn.XLOOKUP(S$1, 'Language &amp; Currency Data'!$A$2:$A$100, 'Language &amp; Currency Data'!$B$2:$B$100),
      Languages!$A$1:$AE$1,
      0),
    FALSE)</f>
        <v>Scuola secondaria di secondo grado (10-13 anni di scuola)</v>
      </c>
      <c r="T41" s="14" t="str">
        <f>VLOOKUP(
    Languages!A28,
    Languages!$A$2:$AE$310,
    MATCH(
      _xlfn.XLOOKUP(T$1, 'Language &amp; Currency Data'!$A$2:$A$100, 'Language &amp; Currency Data'!$B$2:$B$100),
      Languages!$A$1:$AE$1,
      0),
    FALSE)</f>
        <v>高等学校教育 (10～12 年)</v>
      </c>
      <c r="U41" s="32" t="str">
        <f>VLOOKUP(
    Languages!A28,
    Languages!$A$2:$AE$310,
    MATCH(
      _xlfn.XLOOKUP(U$1, 'Language &amp; Currency Data'!$A$2:$A$100, 'Language &amp; Currency Data'!$B$2:$B$100),
      Languages!$A$1:$AE$1,
      0),
    FALSE)</f>
        <v>Pendidikan menengah atas (10-13 tahun)</v>
      </c>
      <c r="V41" s="32" t="str">
        <f>VLOOKUP(
    Languages!A28,
    Languages!$A$2:$AE$310,
    MATCH(
      _xlfn.XLOOKUP(V$1, 'Language &amp; Currency Data'!$A$2:$A$100, 'Language &amp; Currency Data'!$B$2:$B$100),
      Languages!$A$1:$AE$1,
      0),
    FALSE)</f>
        <v>Educación secundaria completa (10- 13 años)</v>
      </c>
      <c r="W41" s="14" t="str">
        <f>VLOOKUP(
    Languages!A28,
    Languages!$A$2:$AE$310,
    MATCH(
      _xlfn.XLOOKUP(W$1, 'Language &amp; Currency Data'!$A$2:$A$100, 'Language &amp; Currency Data'!$B$2:$B$100),
      Languages!$A$1:$AE$1,
      0),
    FALSE)</f>
        <v>Hoger middelbaar onderwijs (10-13 jaar)</v>
      </c>
      <c r="X41" s="32" t="str">
        <f>VLOOKUP(
    Languages!A28,
    Languages!$A$2:$AE$310,
    MATCH(
      _xlfn.XLOOKUP(X$1, 'Language &amp; Currency Data'!$A$2:$A$100, 'Language &amp; Currency Data'!$B$2:$B$100),
      Languages!$A$1:$AE$1,
      0),
    FALSE)</f>
        <v>Upper secondary education (10-13 years)</v>
      </c>
      <c r="Y41" s="32" t="str">
        <f>VLOOKUP(
    Languages!A28,
    Languages!$A$2:$AE$310,
    MATCH(
      _xlfn.XLOOKUP(Y$1, 'Language &amp; Currency Data'!$A$2:$A$100, 'Language &amp; Currency Data'!$B$2:$B$100),
      Languages!$A$1:$AE$1,
      0),
    FALSE)</f>
        <v>Videregående skole (10-13 år)</v>
      </c>
      <c r="Z41" s="32" t="str">
        <f>VLOOKUP(
    Languages!A28,
    Languages!$A$2:$AE$310,
    MATCH(
      _xlfn.XLOOKUP(Z$1, 'Language &amp; Currency Data'!$A$2:$A$100, 'Language &amp; Currency Data'!$B$2:$B$100),
      Languages!$A$1:$AE$1,
      0),
    FALSE)</f>
        <v>اعلیٰ سطح کی ثانوی تعلیم (13-10 سال)</v>
      </c>
      <c r="AA41" s="32" t="str">
        <f>VLOOKUP(
    Languages!A28,
    Languages!$A$2:$AE$310,
    MATCH(
      _xlfn.XLOOKUP(AA$1, 'Language &amp; Currency Data'!$A$2:$A$100, 'Language &amp; Currency Data'!$B$2:$B$100),
      Languages!$A$1:$AE$1,
      0),
    FALSE)</f>
        <v>Mataas na segundaryong edukasyon (10-13 taon)</v>
      </c>
      <c r="AB41" s="32" t="str">
        <f>VLOOKUP(
    Languages!A28,
    Languages!$A$2:$AE$310,
    MATCH(
      _xlfn.XLOOKUP(AB$1, 'Language &amp; Currency Data'!$A$2:$A$100, 'Language &amp; Currency Data'!$B$2:$B$100),
      Languages!$A$1:$AE$1,
      0),
    FALSE)</f>
        <v>Wykształcenie średnie licealne (10-13 lat)</v>
      </c>
      <c r="AC41" t="str">
        <f>VLOOKUP(
    Languages!A28,
    Languages!$A$2:$AE$310,
    MATCH(
      _xlfn.XLOOKUP(AC$1, 'Language &amp; Currency Data'!$A$2:$A$100, 'Language &amp; Currency Data'!$B$2:$B$100),
      Languages!$A$1:$AE$1,
      0),
    FALSE)</f>
        <v>Ensino secundário (de 10 a 12 anos)</v>
      </c>
      <c r="AD41" s="32" t="str">
        <f>VLOOKUP(
    Languages!A28,
    Languages!$A$2:$AE$310,
    MATCH(
      _xlfn.XLOOKUP(AD$1, 'Language &amp; Currency Data'!$A$2:$A$100, 'Language &amp; Currency Data'!$B$2:$B$100),
      Languages!$A$1:$AE$1,
      0),
    FALSE)</f>
        <v>Liceu (10-13 ani)</v>
      </c>
      <c r="AE41" s="6" t="str">
        <f>VLOOKUP(
    Languages!A28,
    Languages!$A$2:$AE$310,
    MATCH(
      _xlfn.XLOOKUP(AE$1, 'Language &amp; Currency Data'!$A$2:$A$100, 'Language &amp; Currency Data'!$B$2:$B$100),
      Languages!$A$1:$AE$1,
      0),
    FALSE)</f>
        <v>Sekundárne vzdelanie (10- 13 rokov)</v>
      </c>
      <c r="AF41" s="6" t="str">
        <f>VLOOKUP(
    Languages!A28,
    Languages!$A$2:$AE$310,
    MATCH(
      _xlfn.XLOOKUP(AF$1, 'Language &amp; Currency Data'!$A$2:$A$100, 'Language &amp; Currency Data'!$B$2:$B$100),
      Languages!$A$1:$AE$1,
      0),
    FALSE)</f>
        <v>Hoër sekondêre onderrig (10- 13 jaar)</v>
      </c>
      <c r="AG41" s="6" t="str">
        <f>VLOOKUP(
    Languages!A28,
    Languages!$A$2:$AE$310,
    MATCH(
      _xlfn.XLOOKUP(AG$1, 'Language &amp; Currency Data'!$A$2:$A$100, 'Language &amp; Currency Data'!$B$2:$B$100),
      Languages!$A$1:$AE$1,
      0),
    FALSE)</f>
        <v>중등 교육(10~13년)</v>
      </c>
      <c r="AH41" s="32" t="str">
        <f>VLOOKUP(
    Languages!A28,
    Languages!$A$2:$AE$310,
    MATCH(
      _xlfn.XLOOKUP(AH$1, 'Language &amp; Currency Data'!$A$2:$A$100, 'Language &amp; Currency Data'!$B$2:$B$100),
      Languages!$A$1:$AE$1,
      0),
    FALSE)</f>
        <v>Educación secundaria completa (10- 13 años)</v>
      </c>
      <c r="AI41" s="32" t="str">
        <f>VLOOKUP(
    Languages!A28,
    Languages!$A$2:$AE$310,
    MATCH(
      _xlfn.XLOOKUP(AI$1, 'Language &amp; Currency Data'!$A$2:$A$100, 'Language &amp; Currency Data'!$B$2:$B$100),
      Languages!$A$1:$AE$1,
      0),
    FALSE)</f>
        <v>Gymnasieutbildning (10-13 år)</v>
      </c>
      <c r="AJ41" s="6" t="str">
        <f>VLOOKUP(
    Languages!A28,
    Languages!$A$2:$AE$310,
    MATCH(
      _xlfn.XLOOKUP(AJ$1, 'Language &amp; Currency Data'!$A$2:$A$100, 'Language &amp; Currency Data'!$B$2:$B$100),
      Languages!$A$1:$AE$1,
      0),
    FALSE)</f>
        <v>高中教育（10-13 年）</v>
      </c>
      <c r="AK41" s="32" t="str">
        <f>VLOOKUP(
    Languages!A28,
    Languages!$A$2:$AE$310,
    MATCH(
      _xlfn.XLOOKUP(AK$1, 'Language &amp; Currency Data'!$A$2:$A$100, 'Language &amp; Currency Data'!$B$2:$B$100),
      Languages!$A$1:$AE$1,
      0),
    FALSE)</f>
        <v>ระดับมัธยมศึกษาตอนปลาย (10-13 ปี)</v>
      </c>
      <c r="AL41" s="37" t="str">
        <f>VLOOKUP(
    Languages!A28,
    Languages!$A$2:$AE$310,
    MATCH(
      _xlfn.XLOOKUP(AL$1, 'Language &amp; Currency Data'!$A$2:$A$100, 'Language &amp; Currency Data'!$B$2:$B$100),
      Languages!$A$1:$AE$1,
      0),
    FALSE)</f>
        <v>Üst orta öğretim (10-13 yıl)</v>
      </c>
      <c r="AM41" s="6" t="str">
        <f>VLOOKUP(
    Languages!A28,
    Languages!$A$2:$AE$310,
    MATCH(
      _xlfn.XLOOKUP(AM$1, 'Language &amp; Currency Data'!$A$2:$A$100, 'Language &amp; Currency Data'!$B$2:$B$100),
      Languages!$A$1:$AE$1,
      0),
    FALSE)</f>
        <v>Upper secondary education (10-13 years)</v>
      </c>
      <c r="AN41" s="6" t="str">
        <f>VLOOKUP(
    Languages!A28,
    Languages!$A$2:$AE$310,
    MATCH(
      _xlfn.XLOOKUP(AN$1, 'Language &amp; Currency Data'!$A$2:$A$100, 'Language &amp; Currency Data'!$B$2:$B$100),
      Languages!$A$1:$AE$1,
      0),
    FALSE)</f>
        <v>Upper secondary education (10-13 years)</v>
      </c>
      <c r="AO41" s="32" t="str">
        <f>VLOOKUP(
    Languages!A28,
    Languages!$A$2:$AE$310,
    MATCH(
      _xlfn.XLOOKUP(AO$1, 'Language &amp; Currency Data'!$A$2:$A$100, 'Language &amp; Currency Data'!$B$2:$B$100),
      Languages!$A$1:$AE$1,
      0),
    FALSE)</f>
        <v>Giáo dục trung học phổ thông (10 đến 13 năm)</v>
      </c>
      <c r="AP41" s="7" t="str">
        <f>VLOOKUP(
    Languages!A28,
    Languages!$A$2:$AE$310,
    MATCH(
      _xlfn.XLOOKUP("United Kingdom", 'Language &amp; Currency Data'!$A$2:$A$100, 'Language &amp; Currency Data'!$B$2:$B$100),
      Languages!$A$1:$AE$1,
      0),
    FALSE)</f>
        <v>Upper secondary education (10-13 years)</v>
      </c>
      <c r="AQ41" s="7" t="str">
        <f>VLOOKUP(
    Languages!A28,
    Languages!$A$2:$AE$310,
    MATCH(
      _xlfn.XLOOKUP("United Kingdom", 'Language &amp; Currency Data'!$A$2:$A$100, 'Language &amp; Currency Data'!$B$2:$B$100),
      Languages!$A$1:$AE$1,
      0),
    FALSE)</f>
        <v>Upper secondary education (10-13 years)</v>
      </c>
      <c r="AR41" s="7" t="str">
        <f>VLOOKUP(
    Languages!A28,
    Languages!$A$2:$AE$310,
    MATCH(
      _xlfn.XLOOKUP("United Kingdom", 'Language &amp; Currency Data'!$A$2:$A$100, 'Language &amp; Currency Data'!$B$2:$B$100),
      Languages!$A$1:$AE$1,
      0),
    FALSE)</f>
        <v>Upper secondary education (10-13 years)</v>
      </c>
      <c r="AS41" s="7" t="str">
        <f>VLOOKUP(
    Languages!A28,
    Languages!$A$2:$AE$310,
    MATCH(
      _xlfn.XLOOKUP("United Kingdom", 'Language &amp; Currency Data'!$A$2:$A$100, 'Language &amp; Currency Data'!$B$2:$B$100),
      Languages!$A$1:$AE$1,
      0),
    FALSE)</f>
        <v>Upper secondary education (10-13 years)</v>
      </c>
      <c r="AT41" s="7" t="str">
        <f>VLOOKUP(
    Languages!A28,
    Languages!$A$2:$AE$310,
    MATCH(
      _xlfn.XLOOKUP("United Kingdom", 'Language &amp; Currency Data'!$A$2:$A$100, 'Language &amp; Currency Data'!$B$2:$B$100),
      Languages!$A$1:$AE$1,
      0),
    FALSE)</f>
        <v>Upper secondary education (10-13 years)</v>
      </c>
      <c r="AU41" s="7" t="str">
        <f>VLOOKUP(
    Languages!A28,
    Languages!$A$2:$AE$310,
    MATCH(
      _xlfn.XLOOKUP("United Kingdom", 'Language &amp; Currency Data'!$A$2:$A$100, 'Language &amp; Currency Data'!$B$2:$B$100),
      Languages!$A$1:$AE$1,
      0),
    FALSE)</f>
        <v>Upper secondary education (10-13 years)</v>
      </c>
      <c r="AV41" s="7" t="str">
        <f>VLOOKUP(
    Languages!A28,
    Languages!$A$2:$AE$310,
    MATCH(
      _xlfn.XLOOKUP("United Kingdom", 'Language &amp; Currency Data'!$A$2:$A$100, 'Language &amp; Currency Data'!$B$2:$B$100),
      Languages!$A$1:$AE$1,
      0),
    FALSE)</f>
        <v>Upper secondary education (10-13 years)</v>
      </c>
      <c r="AW41" s="7" t="str">
        <f>VLOOKUP(
    Languages!A28,
    Languages!$A$2:$AE$310,
    MATCH(
      _xlfn.XLOOKUP("United Kingdom", 'Language &amp; Currency Data'!$A$2:$A$100, 'Language &amp; Currency Data'!$B$2:$B$100),
      Languages!$A$1:$AE$1,
      0),
    FALSE)</f>
        <v>Upper secondary education (10-13 years)</v>
      </c>
    </row>
    <row r="42" spans="1:49" s="7" customFormat="1" ht="28.5" x14ac:dyDescent="0.45">
      <c r="A42" s="7" t="str">
        <f>Languages!B29</f>
        <v>Higher education (13+ years, e.g., university or college)</v>
      </c>
      <c r="B42" s="6" t="str">
        <f>VLOOKUP(
    Languages!A29,
    Languages!$A$2:$AE$310,
    MATCH(
      _xlfn.XLOOKUP(B$1, 'Language &amp; Currency Data'!$A$2:$A$100, 'Language &amp; Currency Data'!$B$2:$B$100),
      Languages!$A$1:$AE$1,
      0),
    FALSE)</f>
        <v>Educación superior (13 años o más, p. ej., universidad)</v>
      </c>
      <c r="C42" s="6" t="str">
        <f>VLOOKUP(
    Languages!A29,
    Languages!$A$2:$AE$310,
    MATCH(
      _xlfn.XLOOKUP(C$1, 'Language &amp; Currency Data'!$A$2:$A$100, 'Language &amp; Currency Data'!$B$2:$B$100),
      Languages!$A$1:$AE$1,
      0),
    FALSE)</f>
        <v>Higher education (13+ years, e.g., university or college)</v>
      </c>
      <c r="D42" s="6" t="str">
        <f>VLOOKUP(
    Languages!A29,
    Languages!$A$2:$AE$310,
    MATCH(
      _xlfn.XLOOKUP(D$1, 'Language &amp; Currency Data'!$A$2:$A$100, 'Language &amp; Currency Data'!$B$2:$B$100),
      Languages!$A$1:$AE$1,
      0),
    FALSE)</f>
        <v>Hochschulbildung (13 und mehr Jahre, z. B. Universität oder Hochschule)</v>
      </c>
      <c r="E42" s="14" t="str">
        <f>VLOOKUP(
    Languages!A29,
    Languages!$A$2:$AE$310,
    MATCH(
      _xlfn.XLOOKUP(E$1, 'Language &amp; Currency Data'!$A$2:$A$100, 'Language &amp; Currency Data'!$B$2:$B$100),
      Languages!$A$1:$AE$1,
      0),
    FALSE)</f>
        <v>Ensino superior (mais de 13 anos, por exemplo, universidade ou instituto politécnico)</v>
      </c>
      <c r="F42" s="4" t="str">
        <f>VLOOKUP(
    Languages!A29,
    Languages!$A$2:$AE$310,
    MATCH(
      _xlfn.XLOOKUP(F$1, 'Language &amp; Currency Data'!$A$2:$A$100, 'Language &amp; Currency Data'!$B$2:$B$100),
      Languages!$A$1:$AE$1,
      0),
    FALSE)</f>
        <v>Higher education (13+ years, e.g., university or college)</v>
      </c>
      <c r="G42" s="14" t="str">
        <f>VLOOKUP(
    Languages!A29,
    Languages!$A$2:$AE$310,
    MATCH(
      _xlfn.XLOOKUP(G$1, 'Language &amp; Currency Data'!$A$2:$A$100, 'Language &amp; Currency Data'!$B$2:$B$100),
      Languages!$A$1:$AE$1,
      0),
    FALSE)</f>
        <v>高等教育（13 年以上，如大学或学院）</v>
      </c>
      <c r="H42" s="6" t="str">
        <f>VLOOKUP(
    Languages!A29,
    Languages!$A$2:$AE$310,
    MATCH(
      _xlfn.XLOOKUP(H$1, 'Language &amp; Currency Data'!$A$2:$A$100, 'Language &amp; Currency Data'!$B$2:$B$100),
      Languages!$A$1:$AE$1,
      0),
    FALSE)</f>
        <v>Educación superior (13 años o más, p. ej., universidad)</v>
      </c>
      <c r="I42" s="6" t="str">
        <f>VLOOKUP(
    Languages!A29,
    Languages!$A$2:$AE$310,
    MATCH(
      _xlfn.XLOOKUP(I$1, 'Language &amp; Currency Data'!$A$2:$A$100, 'Language &amp; Currency Data'!$B$2:$B$100),
      Languages!$A$1:$AE$1,
      0),
    FALSE)</f>
        <v>Educación superior (13 años o más, p. ej., universidad)</v>
      </c>
      <c r="J42" s="6" t="str">
        <f>VLOOKUP(
    Languages!A29,
    Languages!$A$2:$AE$310,
    MATCH(
      _xlfn.XLOOKUP(J$1, 'Language &amp; Currency Data'!$A$2:$A$100, 'Language &amp; Currency Data'!$B$2:$B$100),
      Languages!$A$1:$AE$1,
      0),
    FALSE)</f>
        <v>Vyšší vzdělání (13+ let, např. univerzita nebo vysoká škola)</v>
      </c>
      <c r="K42" s="6" t="str">
        <f>VLOOKUP(
    Languages!A29,
    Languages!$A$2:$AE$310,
    MATCH(
      _xlfn.XLOOKUP(K$1, 'Language &amp; Currency Data'!$A$2:$A$100, 'Language &amp; Currency Data'!$B$2:$B$100),
      Languages!$A$1:$AE$1,
      0),
    FALSE)</f>
        <v>Korkeakoulutus (13+ vuotta, esim. yliopisto tai ammattikorkeakoulu)</v>
      </c>
      <c r="L42" s="32" t="str">
        <f>VLOOKUP(
    Languages!A29,
    Languages!$A$2:$AE$310,
    MATCH(
      _xlfn.XLOOKUP(L$1, 'Language &amp; Currency Data'!$A$2:$A$100, 'Language &amp; Currency Data'!$B$2:$B$100),
      Languages!$A$1:$AE$1,
      0),
    FALSE)</f>
        <v>Enseignement supérieur (13 ans et plus, par exemple université ou école supérieure)</v>
      </c>
      <c r="M42" s="32" t="str">
        <f>VLOOKUP(
    Languages!A29,
    Languages!$A$2:$AE$310,
    MATCH(
      _xlfn.XLOOKUP(M$1, 'Language &amp; Currency Data'!$A$2:$A$100, 'Language &amp; Currency Data'!$B$2:$B$100),
      Languages!$A$1:$AE$1,
      0),
    FALSE)</f>
        <v>Hochschulbildung (13 und mehr Jahre, z. B. Universität oder Hochschule)</v>
      </c>
      <c r="N42" s="6" t="str">
        <f>VLOOKUP(
    Languages!A29,
    Languages!$A$2:$AE$310,
    MATCH(
      _xlfn.XLOOKUP(N$1, 'Language &amp; Currency Data'!$A$2:$A$100, 'Language &amp; Currency Data'!$B$2:$B$100),
      Languages!$A$1:$AE$1,
      0),
    FALSE)</f>
        <v>Ανώτατη εκπαίδευση (13+ έτη, π.χ. πανεπιστήμιο ή κολέγιο)</v>
      </c>
      <c r="O42" s="32" t="str">
        <f>VLOOKUP(
    Languages!A29,
    Languages!$A$2:$AE$310,
    MATCH(
      _xlfn.XLOOKUP(O$1, 'Language &amp; Currency Data'!$A$2:$A$100, 'Language &amp; Currency Data'!$B$2:$B$100),
      Languages!$A$1:$AE$1,
      0),
    FALSE)</f>
        <v>Felsőfokú végzettség (több mint 13 év, pl. egyetem vagy főiskola)</v>
      </c>
      <c r="P42" s="6" t="str">
        <f>VLOOKUP(
    Languages!A29,
    Languages!$A$2:$AE$310,
    MATCH(
      _xlfn.XLOOKUP(P$1, 'Language &amp; Currency Data'!$A$2:$A$100, 'Language &amp; Currency Data'!$B$2:$B$100),
      Languages!$A$1:$AE$1,
      0),
    FALSE)</f>
        <v>उच्चतर शिक्षा (13+ वर्ष, जैसे, विश्वविद्यालय या कॉलेज)</v>
      </c>
      <c r="Q42" s="6" t="str">
        <f>VLOOKUP(
    Languages!A29,
    Languages!$A$2:$AE$310,
    MATCH(
      _xlfn.XLOOKUP(Q$1, 'Language &amp; Currency Data'!$A$2:$A$100, 'Language &amp; Currency Data'!$B$2:$B$100),
      Languages!$A$1:$AE$1,
      0),
    FALSE)</f>
        <v>Pendidikan tinggi (13+ tahun, misalnya universitas atau perguruan tinggi)</v>
      </c>
      <c r="R42" s="6" t="str">
        <f>VLOOKUP(
    Languages!A29,
    Languages!$A$2:$AE$310,
    MATCH(
      _xlfn.XLOOKUP(R$1, 'Language &amp; Currency Data'!$A$2:$A$100, 'Language &amp; Currency Data'!$B$2:$B$100),
      Languages!$A$1:$AE$1,
      0),
    FALSE)</f>
        <v>Higher education (13+ years, e.g., university or college)</v>
      </c>
      <c r="S42" s="14" t="str">
        <f>VLOOKUP(
    Languages!A29,
    Languages!$A$2:$AE$310,
    MATCH(
      _xlfn.XLOOKUP(S$1, 'Language &amp; Currency Data'!$A$2:$A$100, 'Language &amp; Currency Data'!$B$2:$B$100),
      Languages!$A$1:$AE$1,
      0),
    FALSE)</f>
        <v>Istruzione superiore (oltre 13 anni, ad es. università o college)</v>
      </c>
      <c r="T42" s="14" t="str">
        <f>VLOOKUP(
    Languages!A29,
    Languages!$A$2:$AE$310,
    MATCH(
      _xlfn.XLOOKUP(T$1, 'Language &amp; Currency Data'!$A$2:$A$100, 'Language &amp; Currency Data'!$B$2:$B$100),
      Languages!$A$1:$AE$1,
      0),
    FALSE)</f>
        <v>高等教育 (13 年以上、四年制大学、単科大学など)</v>
      </c>
      <c r="U42" s="32" t="str">
        <f>VLOOKUP(
    Languages!A29,
    Languages!$A$2:$AE$310,
    MATCH(
      _xlfn.XLOOKUP(U$1, 'Language &amp; Currency Data'!$A$2:$A$100, 'Language &amp; Currency Data'!$B$2:$B$100),
      Languages!$A$1:$AE$1,
      0),
    FALSE)</f>
        <v>Pendidikan tinggi (13+ tahun, cth. Universiti atau kolej)</v>
      </c>
      <c r="V42" s="32" t="str">
        <f>VLOOKUP(
    Languages!A29,
    Languages!$A$2:$AE$310,
    MATCH(
      _xlfn.XLOOKUP(V$1, 'Language &amp; Currency Data'!$A$2:$A$100, 'Language &amp; Currency Data'!$B$2:$B$100),
      Languages!$A$1:$AE$1,
      0),
    FALSE)</f>
        <v>Educación superior (13 años o más, p. ej., universidad)</v>
      </c>
      <c r="W42" s="14" t="str">
        <f>VLOOKUP(
    Languages!A29,
    Languages!$A$2:$AE$310,
    MATCH(
      _xlfn.XLOOKUP(W$1, 'Language &amp; Currency Data'!$A$2:$A$100, 'Language &amp; Currency Data'!$B$2:$B$100),
      Languages!$A$1:$AE$1,
      0),
    FALSE)</f>
        <v>Hoger onderwijs (13 jaar of meer, bijv. universiteit of hogeschool)</v>
      </c>
      <c r="X42" s="32" t="str">
        <f>VLOOKUP(
    Languages!A29,
    Languages!$A$2:$AE$310,
    MATCH(
      _xlfn.XLOOKUP(X$1, 'Language &amp; Currency Data'!$A$2:$A$100, 'Language &amp; Currency Data'!$B$2:$B$100),
      Languages!$A$1:$AE$1,
      0),
    FALSE)</f>
        <v>Higher education (13+ years, e.g., university or college)</v>
      </c>
      <c r="Y42" s="32" t="str">
        <f>VLOOKUP(
    Languages!A29,
    Languages!$A$2:$AE$310,
    MATCH(
      _xlfn.XLOOKUP(Y$1, 'Language &amp; Currency Data'!$A$2:$A$100, 'Language &amp; Currency Data'!$B$2:$B$100),
      Languages!$A$1:$AE$1,
      0),
    FALSE)</f>
        <v>Høyere utdanning (13+ år, f.eks. universitet eller høyskole)</v>
      </c>
      <c r="Z42" s="32" t="str">
        <f>VLOOKUP(
    Languages!A29,
    Languages!$A$2:$AE$310,
    MATCH(
      _xlfn.XLOOKUP(Z$1, 'Language &amp; Currency Data'!$A$2:$A$100, 'Language &amp; Currency Data'!$B$2:$B$100),
      Languages!$A$1:$AE$1,
      0),
    FALSE)</f>
        <v>اعلیٰ تعلیم +13 سال، مثلاً یونیورسٹی یا کالج)</v>
      </c>
      <c r="AA42" s="32" t="str">
        <f>VLOOKUP(
    Languages!A29,
    Languages!$A$2:$AE$310,
    MATCH(
      _xlfn.XLOOKUP(AA$1, 'Language &amp; Currency Data'!$A$2:$A$100, 'Language &amp; Currency Data'!$B$2:$B$100),
      Languages!$A$1:$AE$1,
      0),
    FALSE)</f>
        <v>Mas mataas na edukasyon (13+ taon, hal., unibersidad o kolehiyo)</v>
      </c>
      <c r="AB42" s="32" t="str">
        <f>VLOOKUP(
    Languages!A29,
    Languages!$A$2:$AE$310,
    MATCH(
      _xlfn.XLOOKUP(AB$1, 'Language &amp; Currency Data'!$A$2:$A$100, 'Language &amp; Currency Data'!$B$2:$B$100),
      Languages!$A$1:$AE$1,
      0),
    FALSE)</f>
        <v>Wykształcenie wyższe (13+ lat, np. uniwersytet lub uczelnia wyższa)</v>
      </c>
      <c r="AC42" t="str">
        <f>VLOOKUP(
    Languages!A29,
    Languages!$A$2:$AE$310,
    MATCH(
      _xlfn.XLOOKUP(AC$1, 'Language &amp; Currency Data'!$A$2:$A$100, 'Language &amp; Currency Data'!$B$2:$B$100),
      Languages!$A$1:$AE$1,
      0),
    FALSE)</f>
        <v>Ensino superior (mais de 12 anos, por exemplo, universidade ou instituto politécnico)</v>
      </c>
      <c r="AD42" s="32" t="str">
        <f>VLOOKUP(
    Languages!A29,
    Languages!$A$2:$AE$310,
    MATCH(
      _xlfn.XLOOKUP(AD$1, 'Language &amp; Currency Data'!$A$2:$A$100, 'Language &amp; Currency Data'!$B$2:$B$100),
      Languages!$A$1:$AE$1,
      0),
    FALSE)</f>
        <v>Educație superioară (13+ ani, de ex. facultate sau colegiu)</v>
      </c>
      <c r="AE42" s="6" t="str">
        <f>VLOOKUP(
    Languages!A29,
    Languages!$A$2:$AE$310,
    MATCH(
      _xlfn.XLOOKUP(AE$1, 'Language &amp; Currency Data'!$A$2:$A$100, 'Language &amp; Currency Data'!$B$2:$B$100),
      Languages!$A$1:$AE$1,
      0),
    FALSE)</f>
        <v>Vysokoškolské vzdelanie (13 a viac rokov, napr. vysoká škola)</v>
      </c>
      <c r="AF42" s="6" t="str">
        <f>VLOOKUP(
    Languages!A29,
    Languages!$A$2:$AE$310,
    MATCH(
      _xlfn.XLOOKUP(AF$1, 'Language &amp; Currency Data'!$A$2:$A$100, 'Language &amp; Currency Data'!$B$2:$B$100),
      Languages!$A$1:$AE$1,
      0),
    FALSE)</f>
        <v>Tersiêre onderrig (13+ jaar, bv. universiteit of kollege)</v>
      </c>
      <c r="AG42" s="6" t="str">
        <f>VLOOKUP(
    Languages!A29,
    Languages!$A$2:$AE$310,
    MATCH(
      _xlfn.XLOOKUP(AG$1, 'Language &amp; Currency Data'!$A$2:$A$100, 'Language &amp; Currency Data'!$B$2:$B$100),
      Languages!$A$1:$AE$1,
      0),
    FALSE)</f>
        <v>고등 교육(13년 이상, 예: 4년제 대학 또는 전문대)</v>
      </c>
      <c r="AH42" s="32" t="str">
        <f>VLOOKUP(
    Languages!A29,
    Languages!$A$2:$AE$310,
    MATCH(
      _xlfn.XLOOKUP(AH$1, 'Language &amp; Currency Data'!$A$2:$A$100, 'Language &amp; Currency Data'!$B$2:$B$100),
      Languages!$A$1:$AE$1,
      0),
    FALSE)</f>
        <v>Educación superior (13 años o más, p. ej., universidad)</v>
      </c>
      <c r="AI42" s="32" t="str">
        <f>VLOOKUP(
    Languages!A29,
    Languages!$A$2:$AE$310,
    MATCH(
      _xlfn.XLOOKUP(AI$1, 'Language &amp; Currency Data'!$A$2:$A$100, 'Language &amp; Currency Data'!$B$2:$B$100),
      Languages!$A$1:$AE$1,
      0),
    FALSE)</f>
        <v>Högre utbildning (mer än 13 år, t.ex. universitet eller högskola)</v>
      </c>
      <c r="AJ42" s="6" t="str">
        <f>VLOOKUP(
    Languages!A29,
    Languages!$A$2:$AE$310,
    MATCH(
      _xlfn.XLOOKUP(AJ$1, 'Language &amp; Currency Data'!$A$2:$A$100, 'Language &amp; Currency Data'!$B$2:$B$100),
      Languages!$A$1:$AE$1,
      0),
    FALSE)</f>
        <v>高等教育（13 年以上，例如大專院校）</v>
      </c>
      <c r="AK42" s="32" t="str">
        <f>VLOOKUP(
    Languages!A29,
    Languages!$A$2:$AE$310,
    MATCH(
      _xlfn.XLOOKUP(AK$1, 'Language &amp; Currency Data'!$A$2:$A$100, 'Language &amp; Currency Data'!$B$2:$B$100),
      Languages!$A$1:$AE$1,
      0),
    FALSE)</f>
        <v>ระดับอุดมศึกษา (13 ปีขึ้นไป เช่น มหาวิทยาลัยหรือวิทยาลัย)</v>
      </c>
      <c r="AL42" s="37" t="str">
        <f>VLOOKUP(
    Languages!A29,
    Languages!$A$2:$AE$310,
    MATCH(
      _xlfn.XLOOKUP(AL$1, 'Language &amp; Currency Data'!$A$2:$A$100, 'Language &amp; Currency Data'!$B$2:$B$100),
      Languages!$A$1:$AE$1,
      0),
    FALSE)</f>
        <v>Yükseköğretim (13+ yıl, örneğin üniversite veya yüksekokul)</v>
      </c>
      <c r="AM42" s="6" t="str">
        <f>VLOOKUP(
    Languages!A29,
    Languages!$A$2:$AE$310,
    MATCH(
      _xlfn.XLOOKUP(AM$1, 'Language &amp; Currency Data'!$A$2:$A$100, 'Language &amp; Currency Data'!$B$2:$B$100),
      Languages!$A$1:$AE$1,
      0),
    FALSE)</f>
        <v>Higher education (13+ years, e.g., university or college)</v>
      </c>
      <c r="AN42" s="6" t="str">
        <f>VLOOKUP(
    Languages!A29,
    Languages!$A$2:$AE$310,
    MATCH(
      _xlfn.XLOOKUP(AN$1, 'Language &amp; Currency Data'!$A$2:$A$100, 'Language &amp; Currency Data'!$B$2:$B$100),
      Languages!$A$1:$AE$1,
      0),
    FALSE)</f>
        <v>Higher education (13+ years, e.g., university or college)</v>
      </c>
      <c r="AO42" s="32" t="str">
        <f>VLOOKUP(
    Languages!A29,
    Languages!$A$2:$AE$310,
    MATCH(
      _xlfn.XLOOKUP(AO$1, 'Language &amp; Currency Data'!$A$2:$A$100, 'Language &amp; Currency Data'!$B$2:$B$100),
      Languages!$A$1:$AE$1,
      0),
    FALSE)</f>
        <v>Giáo dục bậc cao (từ 13 năm trở lên, ví dụ: đại học hoặc cao đẳng)</v>
      </c>
      <c r="AP42" s="7" t="str">
        <f>VLOOKUP(
    Languages!A29,
    Languages!$A$2:$AE$310,
    MATCH(
      _xlfn.XLOOKUP("United Kingdom", 'Language &amp; Currency Data'!$A$2:$A$100, 'Language &amp; Currency Data'!$B$2:$B$100),
      Languages!$A$1:$AE$1,
      0),
    FALSE)</f>
        <v>Higher education (13+ years, e.g., university or college)</v>
      </c>
      <c r="AQ42" s="7" t="str">
        <f>VLOOKUP(
    Languages!A29,
    Languages!$A$2:$AE$310,
    MATCH(
      _xlfn.XLOOKUP("United Kingdom", 'Language &amp; Currency Data'!$A$2:$A$100, 'Language &amp; Currency Data'!$B$2:$B$100),
      Languages!$A$1:$AE$1,
      0),
    FALSE)</f>
        <v>Higher education (13+ years, e.g., university or college)</v>
      </c>
      <c r="AR42" s="7" t="str">
        <f>VLOOKUP(
    Languages!A29,
    Languages!$A$2:$AE$310,
    MATCH(
      _xlfn.XLOOKUP("United Kingdom", 'Language &amp; Currency Data'!$A$2:$A$100, 'Language &amp; Currency Data'!$B$2:$B$100),
      Languages!$A$1:$AE$1,
      0),
    FALSE)</f>
        <v>Higher education (13+ years, e.g., university or college)</v>
      </c>
      <c r="AS42" s="7" t="str">
        <f>VLOOKUP(
    Languages!A29,
    Languages!$A$2:$AE$310,
    MATCH(
      _xlfn.XLOOKUP("United Kingdom", 'Language &amp; Currency Data'!$A$2:$A$100, 'Language &amp; Currency Data'!$B$2:$B$100),
      Languages!$A$1:$AE$1,
      0),
    FALSE)</f>
        <v>Higher education (13+ years, e.g., university or college)</v>
      </c>
      <c r="AT42" s="7" t="str">
        <f>VLOOKUP(
    Languages!A29,
    Languages!$A$2:$AE$310,
    MATCH(
      _xlfn.XLOOKUP("United Kingdom", 'Language &amp; Currency Data'!$A$2:$A$100, 'Language &amp; Currency Data'!$B$2:$B$100),
      Languages!$A$1:$AE$1,
      0),
    FALSE)</f>
        <v>Higher education (13+ years, e.g., university or college)</v>
      </c>
      <c r="AU42" s="7" t="str">
        <f>VLOOKUP(
    Languages!A29,
    Languages!$A$2:$AE$310,
    MATCH(
      _xlfn.XLOOKUP("United Kingdom", 'Language &amp; Currency Data'!$A$2:$A$100, 'Language &amp; Currency Data'!$B$2:$B$100),
      Languages!$A$1:$AE$1,
      0),
    FALSE)</f>
        <v>Higher education (13+ years, e.g., university or college)</v>
      </c>
      <c r="AV42" s="7" t="str">
        <f>VLOOKUP(
    Languages!A29,
    Languages!$A$2:$AE$310,
    MATCH(
      _xlfn.XLOOKUP("United Kingdom", 'Language &amp; Currency Data'!$A$2:$A$100, 'Language &amp; Currency Data'!$B$2:$B$100),
      Languages!$A$1:$AE$1,
      0),
    FALSE)</f>
        <v>Higher education (13+ years, e.g., university or college)</v>
      </c>
      <c r="AW42" s="7" t="str">
        <f>VLOOKUP(
    Languages!A29,
    Languages!$A$2:$AE$310,
    MATCH(
      _xlfn.XLOOKUP("United Kingdom", 'Language &amp; Currency Data'!$A$2:$A$100, 'Language &amp; Currency Data'!$B$2:$B$100),
      Languages!$A$1:$AE$1,
      0),
    FALSE)</f>
        <v>Higher education (13+ years, e.g., university or college)</v>
      </c>
    </row>
    <row r="43" spans="1:49" s="7" customFormat="1" ht="57" x14ac:dyDescent="0.45">
      <c r="A43" s="7" t="str">
        <f>Languages!B30</f>
        <v>If you were under the legal voting age at the time, please select what you otherwise would have done. We remind you that the responses to this survey are anonymous.</v>
      </c>
      <c r="B43" s="6" t="str">
        <f>VLOOKUP(
    Languages!A30,
    Languages!$A$2:$AE$310,
    MATCH(
      _xlfn.XLOOKUP(B$1, 'Language &amp; Currency Data'!$A$2:$A$100, 'Language &amp; Currency Data'!$B$2:$B$100),
      Languages!$A$1:$AE$1,
      0),
    FALSE)</f>
        <v>Si en ese momento aún era menor de edad, indique por quién habría votado. Le recordamos que las respuestas de la encuesta son anónimas.</v>
      </c>
      <c r="C43" s="6" t="str">
        <f>VLOOKUP(
    Languages!A30,
    Languages!$A$2:$AE$310,
    MATCH(
      _xlfn.XLOOKUP(C$1, 'Language &amp; Currency Data'!$A$2:$A$100, 'Language &amp; Currency Data'!$B$2:$B$100),
      Languages!$A$1:$AE$1,
      0),
    FALSE)</f>
        <v>If you were under the legal voting age at the time, please select what you otherwise would have done. We remind you that the responses to this survey are anonymous.</v>
      </c>
      <c r="D43" s="6" t="str">
        <f>VLOOKUP(
    Languages!A30,
    Languages!$A$2:$AE$310,
    MATCH(
      _xlfn.XLOOKUP(D$1, 'Language &amp; Currency Data'!$A$2:$A$100, 'Language &amp; Currency Data'!$B$2:$B$100),
      Languages!$A$1:$AE$1,
      0),
    FALSE)</f>
        <v>Falls Sie zu diesem Zeitpunkt noch nicht wahlberechtigt waren, geben Sie bitte an, was Sie getan hätten. Wir möchten daran erinnern, dass die Antworten dieser Umfrage anonym behandelt werden.</v>
      </c>
      <c r="E43" s="14" t="str">
        <f>VLOOKUP(
    Languages!A30,
    Languages!$A$2:$AE$310,
    MATCH(
      _xlfn.XLOOKUP(E$1, 'Language &amp; Currency Data'!$A$2:$A$100, 'Language &amp; Currency Data'!$B$2:$B$100),
      Languages!$A$1:$AE$1,
      0),
    FALSE)</f>
        <v>Se, naquele momento, ainda não tinha atingido a maioridade para poder votar, selecione o que teria feito. Lembre-se de que as respostas a esta pesquisa são anônimas.</v>
      </c>
      <c r="F43" s="4" t="str">
        <f>VLOOKUP(
    Languages!A30,
    Languages!$A$2:$AE$310,
    MATCH(
      _xlfn.XLOOKUP(F$1, 'Language &amp; Currency Data'!$A$2:$A$100, 'Language &amp; Currency Data'!$B$2:$B$100),
      Languages!$A$1:$AE$1,
      0),
    FALSE)</f>
        <v>If you were under the legal voting age at the time, please select what you otherwise would have done. We remind you that the responses to this survey are anonymous.</v>
      </c>
      <c r="G43" s="14" t="str">
        <f>VLOOKUP(
    Languages!A30,
    Languages!$A$2:$AE$310,
    MATCH(
      _xlfn.XLOOKUP(G$1, 'Language &amp; Currency Data'!$A$2:$A$100, 'Language &amp; Currency Data'!$B$2:$B$100),
      Languages!$A$1:$AE$1,
      0),
    FALSE)</f>
        <v>如果您此时尚未达到法定投票年龄，请选择如果在达到法定年龄的情况下您会怎么做。谨此提醒，您在本次调查中给出的答案全部会进行匿名处理。</v>
      </c>
      <c r="H43" s="6" t="str">
        <f>VLOOKUP(
    Languages!A30,
    Languages!$A$2:$AE$310,
    MATCH(
      _xlfn.XLOOKUP(H$1, 'Language &amp; Currency Data'!$A$2:$A$100, 'Language &amp; Currency Data'!$B$2:$B$100),
      Languages!$A$1:$AE$1,
      0),
    FALSE)</f>
        <v>Si en ese momento aún era menor de edad, indique por quién habría votado. Le recordamos que las respuestas de la encuesta son anónimas.</v>
      </c>
      <c r="I43" s="6" t="str">
        <f>VLOOKUP(
    Languages!A30,
    Languages!$A$2:$AE$310,
    MATCH(
      _xlfn.XLOOKUP(I$1, 'Language &amp; Currency Data'!$A$2:$A$100, 'Language &amp; Currency Data'!$B$2:$B$100),
      Languages!$A$1:$AE$1,
      0),
    FALSE)</f>
        <v>Si en ese momento aún era menor de edad, indique por quién habría votado. Le recordamos que las respuestas de la encuesta son anónimas.</v>
      </c>
      <c r="J43" s="6" t="str">
        <f>VLOOKUP(
    Languages!A30,
    Languages!$A$2:$AE$310,
    MATCH(
      _xlfn.XLOOKUP(J$1, 'Language &amp; Currency Data'!$A$2:$A$100, 'Language &amp; Currency Data'!$B$2:$B$100),
      Languages!$A$1:$AE$1,
      0),
    FALSE)</f>
        <v>Pokud jste v této době nedosáhl(a) zákonného věku pro účast ve volbách, vyberte prosím, co byste jinak udělali. Připomínáme, že odpovědi v tomto dotazníku jsou anonymní.</v>
      </c>
      <c r="K43" s="6" t="str">
        <f>VLOOKUP(
    Languages!A30,
    Languages!$A$2:$AE$310,
    MATCH(
      _xlfn.XLOOKUP(K$1, 'Language &amp; Currency Data'!$A$2:$A$100, 'Language &amp; Currency Data'!$B$2:$B$100),
      Languages!$A$1:$AE$1,
      0),
    FALSE)</f>
        <v>Jos et ollut tuohon aikaan vielä äänestysikäinen, valitse, mitä olisit muuten tehnyt. Muista, että tämän kyselyn vastaukset ovat nimettömiä.</v>
      </c>
      <c r="L43" s="32" t="str">
        <f>VLOOKUP(
    Languages!A30,
    Languages!$A$2:$AE$310,
    MATCH(
      _xlfn.XLOOKUP(L$1, 'Language &amp; Currency Data'!$A$2:$A$100, 'Language &amp; Currency Data'!$B$2:$B$100),
      Languages!$A$1:$AE$1,
      0),
    FALSE)</f>
        <v>Si vous n'aviez pas l'âge légal de voter à l'époque, veuillez indiquer pour qui vous auriez voté si vous aviez pu le faire. Nous vous rappelons que les réponses à cette enquête sont anonymes.</v>
      </c>
      <c r="M43" s="32" t="str">
        <f>VLOOKUP(
    Languages!A30,
    Languages!$A$2:$AE$310,
    MATCH(
      _xlfn.XLOOKUP(M$1, 'Language &amp; Currency Data'!$A$2:$A$100, 'Language &amp; Currency Data'!$B$2:$B$100),
      Languages!$A$1:$AE$1,
      0),
    FALSE)</f>
        <v>Falls Sie zu diesem Zeitpunkt noch nicht wahlberechtigt waren, geben Sie bitte an, was Sie getan hätten. Wir möchten daran erinnern, dass die Antworten dieser Umfrage anonym behandelt werden.</v>
      </c>
      <c r="N43" s="6" t="str">
        <f>VLOOKUP(
    Languages!A30,
    Languages!$A$2:$AE$310,
    MATCH(
      _xlfn.XLOOKUP(N$1, 'Language &amp; Currency Data'!$A$2:$A$100, 'Language &amp; Currency Data'!$B$2:$B$100),
      Languages!$A$1:$AE$1,
      0),
    FALSE)</f>
        <v>Εάν η ηλικία σας ήταν κάτω από τη νόμιμη ηλικία ψήφου εκείνη τη στιγμή, επιλέξτε τί θα κάνατε εάν δεν ήταν. Σας υπενθυμίζουμε ότι οι απαντήσεις σε αυτήν την έρευνα είναι ανώνυμες.</v>
      </c>
      <c r="O43" s="32" t="str">
        <f>VLOOKUP(
    Languages!A30,
    Languages!$A$2:$AE$310,
    MATCH(
      _xlfn.XLOOKUP(O$1, 'Language &amp; Currency Data'!$A$2:$A$100, 'Language &amp; Currency Data'!$B$2:$B$100),
      Languages!$A$1:$AE$1,
      0),
    FALSE)</f>
        <v>Ha Ön akkor még nem töltötte be a törvényes választójogi korhatárt, kérjük, válassza ki, mit tett volna egyébként. Emlékeztetjük, hogy a felmérésre adott válaszok névtelenek.</v>
      </c>
      <c r="P43" s="6" t="str">
        <f>VLOOKUP(
    Languages!A30,
    Languages!$A$2:$AE$310,
    MATCH(
      _xlfn.XLOOKUP(P$1, 'Language &amp; Currency Data'!$A$2:$A$100, 'Language &amp; Currency Data'!$B$2:$B$100),
      Languages!$A$1:$AE$1,
      0),
    FALSE)</f>
        <v>अगर आप उस समय वैध मतदान आयु के अंतर्गत थे, तो कृपया चुनें कि अन्यथा आप क्या करते। हम आपको याद दिलाते हैं कि इस सर्वेक्षण के उत्तर गुमनाम रहते हैं।</v>
      </c>
      <c r="Q43" s="6" t="str">
        <f>VLOOKUP(
    Languages!A30,
    Languages!$A$2:$AE$310,
    MATCH(
      _xlfn.XLOOKUP(Q$1, 'Language &amp; Currency Data'!$A$2:$A$100, 'Language &amp; Currency Data'!$B$2:$B$100),
      Languages!$A$1:$AE$1,
      0),
    FALSE)</f>
        <v>Jika Anda berusia di bawah umur untuk memilih dalam Pemilu pada saat itu, harap pilih apa yang seharusnya Anda lakukan. Kami ingin mengingatkan bahwa jawaban survei ini bersifat anonim.</v>
      </c>
      <c r="R43" s="6" t="str">
        <f>VLOOKUP(
    Languages!A30,
    Languages!$A$2:$AE$310,
    MATCH(
      _xlfn.XLOOKUP(R$1, 'Language &amp; Currency Data'!$A$2:$A$100, 'Language &amp; Currency Data'!$B$2:$B$100),
      Languages!$A$1:$AE$1,
      0),
    FALSE)</f>
        <v>If you were under the legal voting age at the time, please select what you otherwise would have done. We remind you that the responses to this survey are anonymous.</v>
      </c>
      <c r="S43" s="14" t="str">
        <f>VLOOKUP(
    Languages!A30,
    Languages!$A$2:$AE$310,
    MATCH(
      _xlfn.XLOOKUP(S$1, 'Language &amp; Currency Data'!$A$2:$A$100, 'Language &amp; Currency Data'!$B$2:$B$100),
      Languages!$A$1:$AE$1,
      0),
    FALSE)</f>
        <v>Se all'epoca non aveva l'età legale per votare, scelga cosa avrebbe fatto altrimenti. Le ricordiamo che le risposte a questo sondaggio sono anonime.</v>
      </c>
      <c r="T43" s="14" t="str">
        <f>VLOOKUP(
    Languages!A30,
    Languages!$A$2:$AE$310,
    MATCH(
      _xlfn.XLOOKUP(T$1, 'Language &amp; Currency Data'!$A$2:$A$100, 'Language &amp; Currency Data'!$B$2:$B$100),
      Languages!$A$1:$AE$1,
      0),
    FALSE)</f>
        <v>当時選挙権年齢に達していなかった場合は、達していたらどうしていたかをお答えください。 このアンケートへの回答は匿名で取り扱われますのでご安心ください。</v>
      </c>
      <c r="U43" s="32" t="str">
        <f>VLOOKUP(
    Languages!A30,
    Languages!$A$2:$AE$310,
    MATCH(
      _xlfn.XLOOKUP(U$1, 'Language &amp; Currency Data'!$A$2:$A$100, 'Language &amp; Currency Data'!$B$2:$B$100),
      Languages!$A$1:$AE$1,
      0),
    FALSE)</f>
        <v>Jika anda di bawah umur mengundi yang sah pada masa itu, sila pilih perkara yang anda sepatutnya telah lakukan. Kami mengingatkan anda bahawa jawapan-jawapan untuk tinjauan ini adalah tanpa nama.</v>
      </c>
      <c r="V43" s="32" t="str">
        <f>VLOOKUP(
    Languages!A30,
    Languages!$A$2:$AE$310,
    MATCH(
      _xlfn.XLOOKUP(V$1, 'Language &amp; Currency Data'!$A$2:$A$100, 'Language &amp; Currency Data'!$B$2:$B$100),
      Languages!$A$1:$AE$1,
      0),
    FALSE)</f>
        <v>Si en ese momento aún era menor de edad, indique por quién habría votado. Le recordamos que las respuestas de la encuesta son anónimas.</v>
      </c>
      <c r="W43" s="14" t="str">
        <f>VLOOKUP(
    Languages!A30,
    Languages!$A$2:$AE$310,
    MATCH(
      _xlfn.XLOOKUP(W$1, 'Language &amp; Currency Data'!$A$2:$A$100, 'Language &amp; Currency Data'!$B$2:$B$100),
      Languages!$A$1:$AE$1,
      0),
    FALSE)</f>
        <v>Als u op dat moment jonger was dan de stemgerechtigde leeftijd, kies dan wat u anders zou hebben gedaan. We herinneren u eraan dat de antwoorden op deze enquête anoniem zijn.</v>
      </c>
      <c r="X43" s="32" t="str">
        <f>VLOOKUP(
    Languages!A30,
    Languages!$A$2:$AE$310,
    MATCH(
      _xlfn.XLOOKUP(X$1, 'Language &amp; Currency Data'!$A$2:$A$100, 'Language &amp; Currency Data'!$B$2:$B$100),
      Languages!$A$1:$AE$1,
      0),
    FALSE)</f>
        <v>If you were under the legal voting age at the time, please select what you otherwise would have done. We remind you that the responses to this survey are anonymous.</v>
      </c>
      <c r="Y43" s="32" t="str">
        <f>VLOOKUP(
    Languages!A30,
    Languages!$A$2:$AE$310,
    MATCH(
      _xlfn.XLOOKUP(Y$1, 'Language &amp; Currency Data'!$A$2:$A$100, 'Language &amp; Currency Data'!$B$2:$B$100),
      Languages!$A$1:$AE$1,
      0),
    FALSE)</f>
        <v>Hvis du var under 18 på valgdatoen, vennligst velg det du tror du ellers ville ha gjort. Vi minner om at svarene på denne undersøkelsen er anonyme.</v>
      </c>
      <c r="Z43" s="32" t="str">
        <f>VLOOKUP(
    Languages!A30,
    Languages!$A$2:$AE$310,
    MATCH(
      _xlfn.XLOOKUP(Z$1, 'Language &amp; Currency Data'!$A$2:$A$100, 'Language &amp; Currency Data'!$B$2:$B$100),
      Languages!$A$1:$AE$1,
      0),
    FALSE)</f>
        <v>اگر اس وقت آپ کی عمر قانونی طور پر ووٹ دینے کی عمر سے کم ہوتی، تو براہ کرم منتخب کریں کہ بصورتِ دیگر آپ نے کیا کیا ہوتا۔ ہم آپ کو یاددہانی کرواتے ہیں کہ اس سروے کے جوابات گمنام ہوتے ہیں۔</v>
      </c>
      <c r="AA43" s="32" t="str">
        <f>VLOOKUP(
    Languages!A30,
    Languages!$A$2:$AE$310,
    MATCH(
      _xlfn.XLOOKUP(AA$1, 'Language &amp; Currency Data'!$A$2:$A$100, 'Language &amp; Currency Data'!$B$2:$B$100),
      Languages!$A$1:$AE$1,
      0),
    FALSE)</f>
        <v>Kung mas bata ka sa legal na edad sa pagboto sa panahong iyon, pakipili ang maaaring ginawa mo kung hindi man. Pinaaalala namin sa iyo na ang mga sagot sa survey na ito ay walang pagkakakilanlan.</v>
      </c>
      <c r="AB43" s="32" t="str">
        <f>VLOOKUP(
    Languages!A30,
    Languages!$A$2:$AE$310,
    MATCH(
      _xlfn.XLOOKUP(AB$1, 'Language &amp; Currency Data'!$A$2:$A$100, 'Language &amp; Currency Data'!$B$2:$B$100),
      Languages!$A$1:$AE$1,
      0),
    FALSE)</f>
        <v>Gdyby nie był(a) Pan(i) w wieku uprawniającym do głosowania w wyborach, prosimy zaznaczyć, co by Pan(i) zrobiła. Przypominamy, że odpowiedzi na pytania w tej ankiecie są anonimowe.</v>
      </c>
      <c r="AC43" t="str">
        <f>VLOOKUP(
    Languages!A30,
    Languages!$A$2:$AE$310,
    MATCH(
      _xlfn.XLOOKUP(AC$1, 'Language &amp; Currency Data'!$A$2:$A$100, 'Language &amp; Currency Data'!$B$2:$B$100),
      Languages!$A$1:$AE$1,
      0),
    FALSE)</f>
        <v>Se, na altura, ainda não tinha atingido a maioridade para poder votar, selecione por favor o que teria feito. Lembre-se de que as respostas a este inquérito são anónimas.</v>
      </c>
      <c r="AD43" s="32" t="str">
        <f>VLOOKUP(
    Languages!A30,
    Languages!$A$2:$AE$310,
    MATCH(
      _xlfn.XLOOKUP(AD$1, 'Language &amp; Currency Data'!$A$2:$A$100, 'Language &amp; Currency Data'!$B$2:$B$100),
      Languages!$A$1:$AE$1,
      0),
    FALSE)</f>
        <v>Dacă nu aveați vârsta legală de vot la momentul respectiv, selectați ce altceva ați fi făcut. Vă reamintim că răspunsurile la acest sondaj sunt anonime.</v>
      </c>
      <c r="AE43" s="6" t="str">
        <f>VLOOKUP(
    Languages!A30,
    Languages!$A$2:$AE$310,
    MATCH(
      _xlfn.XLOOKUP(AE$1, 'Language &amp; Currency Data'!$A$2:$A$100, 'Language &amp; Currency Data'!$B$2:$B$100),
      Languages!$A$1:$AE$1,
      0),
    FALSE)</f>
        <v>Ak ste v danom čase nemali vek potrebný na účasť vo voľbách, vyberte, čo by ste vtedy robili. Zdôrazňujeme, že odpovede na otázky v tomto prieskume sú anonymné.</v>
      </c>
      <c r="AF43" s="6" t="str">
        <f>VLOOKUP(
    Languages!A30,
    Languages!$A$2:$AE$310,
    MATCH(
      _xlfn.XLOOKUP(AF$1, 'Language &amp; Currency Data'!$A$2:$A$100, 'Language &amp; Currency Data'!$B$2:$B$100),
      Languages!$A$1:$AE$1,
      0),
    FALSE)</f>
        <v>As u onder die wettige stemgeregtigde ouderdom was op daardie stadium, kies asseblief wat u andersins sou doen. Ons wil u daaraan herinner dat die antwoorde in hierdie opname anoniem is.</v>
      </c>
      <c r="AG43" s="6" t="str">
        <f>VLOOKUP(
    Languages!A30,
    Languages!$A$2:$AE$310,
    MATCH(
      _xlfn.XLOOKUP(AG$1, 'Language &amp; Currency Data'!$A$2:$A$100, 'Language &amp; Currency Data'!$B$2:$B$100),
      Languages!$A$1:$AE$1,
      0),
    FALSE)</f>
        <v>당시 법적 투표 연령에 도달하지 못했다면 어떻게 투표했을지 선택해 주십시오. 다시 설명드리지만 본 설문조사에 대한 응답은 익명으로 처리됩니다.</v>
      </c>
      <c r="AH43" s="32" t="str">
        <f>VLOOKUP(
    Languages!A30,
    Languages!$A$2:$AE$310,
    MATCH(
      _xlfn.XLOOKUP(AH$1, 'Language &amp; Currency Data'!$A$2:$A$100, 'Language &amp; Currency Data'!$B$2:$B$100),
      Languages!$A$1:$AE$1,
      0),
    FALSE)</f>
        <v>Si en ese momento aún era menor de edad, indique por quién habría votado. Le recordamos que las respuestas de la encuesta son anónimas.</v>
      </c>
      <c r="AI43" s="32" t="str">
        <f>VLOOKUP(
    Languages!A30,
    Languages!$A$2:$AE$310,
    MATCH(
      _xlfn.XLOOKUP(AI$1, 'Language &amp; Currency Data'!$A$2:$A$100, 'Language &amp; Currency Data'!$B$2:$B$100),
      Languages!$A$1:$AE$1,
      0),
    FALSE)</f>
        <v>Om du inte hade uppnått rösträttsåldern vid den aktuella tidpunkten, vänligen välj vad du annars skulle ha gjort. Vi påminner dig om att svaren i denna undersökning är anonyma.</v>
      </c>
      <c r="AJ43" s="6" t="str">
        <f>VLOOKUP(
    Languages!A30,
    Languages!$A$2:$AE$310,
    MATCH(
      _xlfn.XLOOKUP(AJ$1, 'Language &amp; Currency Data'!$A$2:$A$100, 'Language &amp; Currency Data'!$B$2:$B$100),
      Languages!$A$1:$AE$1,
      0),
    FALSE)</f>
        <v>如果您當時未達法定投票年齡，請選擇若達法令年齡，您會做什麼。 提醒您，本調查的作答內容是匿名的。</v>
      </c>
      <c r="AK43" s="32" t="str">
        <f>VLOOKUP(
    Languages!A30,
    Languages!$A$2:$AE$310,
    MATCH(
      _xlfn.XLOOKUP(AK$1, 'Language &amp; Currency Data'!$A$2:$A$100, 'Language &amp; Currency Data'!$B$2:$B$100),
      Languages!$A$1:$AE$1,
      0),
    FALSE)</f>
        <v>หากคุณมีอายุต่ำกว่าเกณฑ์การเลือกตั้งตามที่กฎหมายกำหนดในขณะนั้น โปรดเลือกสิ่งที่คุณจะทำ ขอย้ำอีกครั้งว่าคำตอบในแบบสำรวจนี้จะเป็นแบบไม่ระบุตัวตน</v>
      </c>
      <c r="AL43" s="37" t="str">
        <f>VLOOKUP(
    Languages!A30,
    Languages!$A$2:$AE$310,
    MATCH(
      _xlfn.XLOOKUP(AL$1, 'Language &amp; Currency Data'!$A$2:$A$100, 'Language &amp; Currency Data'!$B$2:$B$100),
      Languages!$A$1:$AE$1,
      0),
    FALSE)</f>
        <v>O sırada yasal oy verme yaşının altındaysanız, lütfen aksi halde ne yapmış olacağınızı seçiniz. Bu ankete verilen cevapların anonim olduğunu hatırlatmak isteriz.</v>
      </c>
      <c r="AM43" s="6" t="str">
        <f>VLOOKUP(
    Languages!A30,
    Languages!$A$2:$AE$310,
    MATCH(
      _xlfn.XLOOKUP(AM$1, 'Language &amp; Currency Data'!$A$2:$A$100, 'Language &amp; Currency Data'!$B$2:$B$100),
      Languages!$A$1:$AE$1,
      0),
    FALSE)</f>
        <v>If you were under the legal voting age at the time, please select what you otherwise would have done. We remind you that the responses to this survey are anonymous.</v>
      </c>
      <c r="AN43" s="6" t="str">
        <f>VLOOKUP(
    Languages!A30,
    Languages!$A$2:$AE$310,
    MATCH(
      _xlfn.XLOOKUP(AN$1, 'Language &amp; Currency Data'!$A$2:$A$100, 'Language &amp; Currency Data'!$B$2:$B$100),
      Languages!$A$1:$AE$1,
      0),
    FALSE)</f>
        <v>If you were under the legal voting age at the time, please select what you otherwise would have done. We remind you that the responses to this survey are anonymous.</v>
      </c>
      <c r="AO43" s="32" t="str">
        <f>VLOOKUP(
    Languages!A30,
    Languages!$A$2:$AE$310,
    MATCH(
      _xlfn.XLOOKUP(AO$1, 'Language &amp; Currency Data'!$A$2:$A$100, 'Language &amp; Currency Data'!$B$2:$B$100),
      Languages!$A$1:$AE$1,
      0),
    FALSE)</f>
        <v>Nếu tại thời điểm đó quý vị đang dưới độ tuổi hợp pháp để bầu cử, vui lòng chọn hành động khác mà quý vị có thể đã thực hiện. Xin nhắc lại với quý vị rằng câu trả lời cho khảo sát này được ẩn danh.</v>
      </c>
      <c r="AP43" s="7" t="str">
        <f>VLOOKUP(
    Languages!A30,
    Languages!$A$2:$AE$310,
    MATCH(
      _xlfn.XLOOKUP("United Kingdom", 'Language &amp; Currency Data'!$A$2:$A$100, 'Language &amp; Currency Data'!$B$2:$B$100),
      Languages!$A$1:$AE$1,
      0),
    FALSE)</f>
        <v>If you were under the legal voting age at the time, please select what you otherwise would have done. We remind you that the responses to this survey are anonymous.</v>
      </c>
      <c r="AQ43" s="7" t="str">
        <f>VLOOKUP(
    Languages!A30,
    Languages!$A$2:$AE$310,
    MATCH(
      _xlfn.XLOOKUP("United Kingdom", 'Language &amp; Currency Data'!$A$2:$A$100, 'Language &amp; Currency Data'!$B$2:$B$100),
      Languages!$A$1:$AE$1,
      0),
    FALSE)</f>
        <v>If you were under the legal voting age at the time, please select what you otherwise would have done. We remind you that the responses to this survey are anonymous.</v>
      </c>
      <c r="AR43" s="7" t="str">
        <f>VLOOKUP(
    Languages!A30,
    Languages!$A$2:$AE$310,
    MATCH(
      _xlfn.XLOOKUP("United Kingdom", 'Language &amp; Currency Data'!$A$2:$A$100, 'Language &amp; Currency Data'!$B$2:$B$100),
      Languages!$A$1:$AE$1,
      0),
    FALSE)</f>
        <v>If you were under the legal voting age at the time, please select what you otherwise would have done. We remind you that the responses to this survey are anonymous.</v>
      </c>
      <c r="AS43" s="7" t="str">
        <f>VLOOKUP(
    Languages!A30,
    Languages!$A$2:$AE$310,
    MATCH(
      _xlfn.XLOOKUP("United Kingdom", 'Language &amp; Currency Data'!$A$2:$A$100, 'Language &amp; Currency Data'!$B$2:$B$100),
      Languages!$A$1:$AE$1,
      0),
    FALSE)</f>
        <v>If you were under the legal voting age at the time, please select what you otherwise would have done. We remind you that the responses to this survey are anonymous.</v>
      </c>
      <c r="AT43" s="7" t="str">
        <f>VLOOKUP(
    Languages!A30,
    Languages!$A$2:$AE$310,
    MATCH(
      _xlfn.XLOOKUP("United Kingdom", 'Language &amp; Currency Data'!$A$2:$A$100, 'Language &amp; Currency Data'!$B$2:$B$100),
      Languages!$A$1:$AE$1,
      0),
    FALSE)</f>
        <v>If you were under the legal voting age at the time, please select what you otherwise would have done. We remind you that the responses to this survey are anonymous.</v>
      </c>
      <c r="AU43" s="7" t="str">
        <f>VLOOKUP(
    Languages!A30,
    Languages!$A$2:$AE$310,
    MATCH(
      _xlfn.XLOOKUP("United Kingdom", 'Language &amp; Currency Data'!$A$2:$A$100, 'Language &amp; Currency Data'!$B$2:$B$100),
      Languages!$A$1:$AE$1,
      0),
    FALSE)</f>
        <v>If you were under the legal voting age at the time, please select what you otherwise would have done. We remind you that the responses to this survey are anonymous.</v>
      </c>
      <c r="AV43" s="7" t="str">
        <f>VLOOKUP(
    Languages!A30,
    Languages!$A$2:$AE$310,
    MATCH(
      _xlfn.XLOOKUP("United Kingdom", 'Language &amp; Currency Data'!$A$2:$A$100, 'Language &amp; Currency Data'!$B$2:$B$100),
      Languages!$A$1:$AE$1,
      0),
    FALSE)</f>
        <v>If you were under the legal voting age at the time, please select what you otherwise would have done. We remind you that the responses to this survey are anonymous.</v>
      </c>
      <c r="AW43" s="7" t="str">
        <f>VLOOKUP(
    Languages!A30,
    Languages!$A$2:$AE$310,
    MATCH(
      _xlfn.XLOOKUP("United Kingdom", 'Language &amp; Currency Data'!$A$2:$A$100, 'Language &amp; Currency Data'!$B$2:$B$100),
      Languages!$A$1:$AE$1,
      0),
    FALSE)</f>
        <v>If you were under the legal voting age at the time, please select what you otherwise would have done. We remind you that the responses to this survey are anonymous.</v>
      </c>
    </row>
    <row r="44" spans="1:49" s="7" customFormat="1" x14ac:dyDescent="0.45">
      <c r="A44" s="7" t="str">
        <f>Languages!B31</f>
        <v>Other reasons (please specify).</v>
      </c>
      <c r="B44" s="6" t="str">
        <f>VLOOKUP(
    Languages!A31,
    Languages!$A$2:$AE$310,
    MATCH(
      _xlfn.XLOOKUP(B$1, 'Language &amp; Currency Data'!$A$2:$A$100, 'Language &amp; Currency Data'!$B$2:$B$100),
      Languages!$A$1:$AE$1,
      0),
    FALSE)</f>
        <v>Otras razones (especificar).</v>
      </c>
      <c r="C44" s="6" t="str">
        <f>VLOOKUP(
    Languages!A31,
    Languages!$A$2:$AE$310,
    MATCH(
      _xlfn.XLOOKUP(C$1, 'Language &amp; Currency Data'!$A$2:$A$100, 'Language &amp; Currency Data'!$B$2:$B$100),
      Languages!$A$1:$AE$1,
      0),
    FALSE)</f>
        <v>Other reasons (please specify).</v>
      </c>
      <c r="D44" s="6" t="str">
        <f>VLOOKUP(
    Languages!A31,
    Languages!$A$2:$AE$310,
    MATCH(
      _xlfn.XLOOKUP(D$1, 'Language &amp; Currency Data'!$A$2:$A$100, 'Language &amp; Currency Data'!$B$2:$B$100),
      Languages!$A$1:$AE$1,
      0),
    FALSE)</f>
        <v>Sonstiger Grund (bitte erläutern)</v>
      </c>
      <c r="E44" s="14" t="str">
        <f>VLOOKUP(
    Languages!A31,
    Languages!$A$2:$AE$310,
    MATCH(
      _xlfn.XLOOKUP(E$1, 'Language &amp; Currency Data'!$A$2:$A$100, 'Language &amp; Currency Data'!$B$2:$B$100),
      Languages!$A$1:$AE$1,
      0),
    FALSE)</f>
        <v>Outros motivos (especifique)</v>
      </c>
      <c r="F44" s="4" t="str">
        <f>VLOOKUP(
    Languages!A31,
    Languages!$A$2:$AE$310,
    MATCH(
      _xlfn.XLOOKUP(F$1, 'Language &amp; Currency Data'!$A$2:$A$100, 'Language &amp; Currency Data'!$B$2:$B$100),
      Languages!$A$1:$AE$1,
      0),
    FALSE)</f>
        <v>Other reasons (please specify).</v>
      </c>
      <c r="G44" s="14" t="str">
        <f>VLOOKUP(
    Languages!A31,
    Languages!$A$2:$AE$310,
    MATCH(
      _xlfn.XLOOKUP(G$1, 'Language &amp; Currency Data'!$A$2:$A$100, 'Language &amp; Currency Data'!$B$2:$B$100),
      Languages!$A$1:$AE$1,
      0),
    FALSE)</f>
        <v>其他原因（请具体说明）。</v>
      </c>
      <c r="H44" s="6" t="str">
        <f>VLOOKUP(
    Languages!A31,
    Languages!$A$2:$AE$310,
    MATCH(
      _xlfn.XLOOKUP(H$1, 'Language &amp; Currency Data'!$A$2:$A$100, 'Language &amp; Currency Data'!$B$2:$B$100),
      Languages!$A$1:$AE$1,
      0),
    FALSE)</f>
        <v>Otras razones (especificar).</v>
      </c>
      <c r="I44" s="6" t="str">
        <f>VLOOKUP(
    Languages!A31,
    Languages!$A$2:$AE$310,
    MATCH(
      _xlfn.XLOOKUP(I$1, 'Language &amp; Currency Data'!$A$2:$A$100, 'Language &amp; Currency Data'!$B$2:$B$100),
      Languages!$A$1:$AE$1,
      0),
    FALSE)</f>
        <v>Otras razones (especificar).</v>
      </c>
      <c r="J44" s="6" t="str">
        <f>VLOOKUP(
    Languages!A31,
    Languages!$A$2:$AE$310,
    MATCH(
      _xlfn.XLOOKUP(J$1, 'Language &amp; Currency Data'!$A$2:$A$100, 'Language &amp; Currency Data'!$B$2:$B$100),
      Languages!$A$1:$AE$1,
      0),
    FALSE)</f>
        <v>Jiné důvody (uveďte prosím).</v>
      </c>
      <c r="K44" s="6" t="str">
        <f>VLOOKUP(
    Languages!A31,
    Languages!$A$2:$AE$310,
    MATCH(
      _xlfn.XLOOKUP(K$1, 'Language &amp; Currency Data'!$A$2:$A$100, 'Language &amp; Currency Data'!$B$2:$B$100),
      Languages!$A$1:$AE$1,
      0),
    FALSE)</f>
        <v>Muut syyt (täsmennä)</v>
      </c>
      <c r="L44" s="32" t="str">
        <f>VLOOKUP(
    Languages!A31,
    Languages!$A$2:$AE$310,
    MATCH(
      _xlfn.XLOOKUP(L$1, 'Language &amp; Currency Data'!$A$2:$A$100, 'Language &amp; Currency Data'!$B$2:$B$100),
      Languages!$A$1:$AE$1,
      0),
    FALSE)</f>
        <v>Autres raisons (veuillez préciser).</v>
      </c>
      <c r="M44" s="32" t="str">
        <f>VLOOKUP(
    Languages!A31,
    Languages!$A$2:$AE$310,
    MATCH(
      _xlfn.XLOOKUP(M$1, 'Language &amp; Currency Data'!$A$2:$A$100, 'Language &amp; Currency Data'!$B$2:$B$100),
      Languages!$A$1:$AE$1,
      0),
    FALSE)</f>
        <v>Sonstiger Grund (bitte erläutern)</v>
      </c>
      <c r="N44" s="6" t="str">
        <f>VLOOKUP(
    Languages!A31,
    Languages!$A$2:$AE$310,
    MATCH(
      _xlfn.XLOOKUP(N$1, 'Language &amp; Currency Data'!$A$2:$A$100, 'Language &amp; Currency Data'!$B$2:$B$100),
      Languages!$A$1:$AE$1,
      0),
    FALSE)</f>
        <v>Άλλοι λόγοι (διευκρινίστε).</v>
      </c>
      <c r="O44" s="32" t="str">
        <f>VLOOKUP(
    Languages!A31,
    Languages!$A$2:$AE$310,
    MATCH(
      _xlfn.XLOOKUP(O$1, 'Language &amp; Currency Data'!$A$2:$A$100, 'Language &amp; Currency Data'!$B$2:$B$100),
      Languages!$A$1:$AE$1,
      0),
    FALSE)</f>
        <v>Egyéb okok (kérjük, pontosítsa).</v>
      </c>
      <c r="P44" s="6" t="str">
        <f>VLOOKUP(
    Languages!A31,
    Languages!$A$2:$AE$310,
    MATCH(
      _xlfn.XLOOKUP(P$1, 'Language &amp; Currency Data'!$A$2:$A$100, 'Language &amp; Currency Data'!$B$2:$B$100),
      Languages!$A$1:$AE$1,
      0),
    FALSE)</f>
        <v>अन्य कारण (कृपया उल्लेख करें)।</v>
      </c>
      <c r="Q44" s="6" t="str">
        <f>VLOOKUP(
    Languages!A31,
    Languages!$A$2:$AE$310,
    MATCH(
      _xlfn.XLOOKUP(Q$1, 'Language &amp; Currency Data'!$A$2:$A$100, 'Language &amp; Currency Data'!$B$2:$B$100),
      Languages!$A$1:$AE$1,
      0),
    FALSE)</f>
        <v>Alasan lainnya (sebutkan)</v>
      </c>
      <c r="R44" s="6" t="str">
        <f>VLOOKUP(
    Languages!A31,
    Languages!$A$2:$AE$310,
    MATCH(
      _xlfn.XLOOKUP(R$1, 'Language &amp; Currency Data'!$A$2:$A$100, 'Language &amp; Currency Data'!$B$2:$B$100),
      Languages!$A$1:$AE$1,
      0),
    FALSE)</f>
        <v>Other reasons (please specify).</v>
      </c>
      <c r="S44" s="14" t="str">
        <f>VLOOKUP(
    Languages!A31,
    Languages!$A$2:$AE$310,
    MATCH(
      _xlfn.XLOOKUP(S$1, 'Language &amp; Currency Data'!$A$2:$A$100, 'Language &amp; Currency Data'!$B$2:$B$100),
      Languages!$A$1:$AE$1,
      0),
    FALSE)</f>
        <v>Altri motivi (si prega di specificare).</v>
      </c>
      <c r="T44" s="14" t="str">
        <f>VLOOKUP(
    Languages!A31,
    Languages!$A$2:$AE$310,
    MATCH(
      _xlfn.XLOOKUP(T$1, 'Language &amp; Currency Data'!$A$2:$A$100, 'Language &amp; Currency Data'!$B$2:$B$100),
      Languages!$A$1:$AE$1,
      0),
    FALSE)</f>
        <v>その他の理由（詳細を記入してください）</v>
      </c>
      <c r="U44" s="32" t="str">
        <f>VLOOKUP(
    Languages!A31,
    Languages!$A$2:$AE$310,
    MATCH(
      _xlfn.XLOOKUP(U$1, 'Language &amp; Currency Data'!$A$2:$A$100, 'Language &amp; Currency Data'!$B$2:$B$100),
      Languages!$A$1:$AE$1,
      0),
    FALSE)</f>
        <v>Sebab lain (sila nyatakan).</v>
      </c>
      <c r="V44" s="32" t="str">
        <f>VLOOKUP(
    Languages!A31,
    Languages!$A$2:$AE$310,
    MATCH(
      _xlfn.XLOOKUP(V$1, 'Language &amp; Currency Data'!$A$2:$A$100, 'Language &amp; Currency Data'!$B$2:$B$100),
      Languages!$A$1:$AE$1,
      0),
    FALSE)</f>
        <v>Otras razones (especificar).</v>
      </c>
      <c r="W44" s="14" t="str">
        <f>VLOOKUP(
    Languages!A31,
    Languages!$A$2:$AE$310,
    MATCH(
      _xlfn.XLOOKUP(W$1, 'Language &amp; Currency Data'!$A$2:$A$100, 'Language &amp; Currency Data'!$B$2:$B$100),
      Languages!$A$1:$AE$1,
      0),
    FALSE)</f>
        <v>Overige redenen (specificeren).</v>
      </c>
      <c r="X44" s="32" t="str">
        <f>VLOOKUP(
    Languages!A31,
    Languages!$A$2:$AE$310,
    MATCH(
      _xlfn.XLOOKUP(X$1, 'Language &amp; Currency Data'!$A$2:$A$100, 'Language &amp; Currency Data'!$B$2:$B$100),
      Languages!$A$1:$AE$1,
      0),
    FALSE)</f>
        <v>Other reasons (please specify).</v>
      </c>
      <c r="Y44" s="32" t="str">
        <f>VLOOKUP(
    Languages!A31,
    Languages!$A$2:$AE$310,
    MATCH(
      _xlfn.XLOOKUP(Y$1, 'Language &amp; Currency Data'!$A$2:$A$100, 'Language &amp; Currency Data'!$B$2:$B$100),
      Languages!$A$1:$AE$1,
      0),
    FALSE)</f>
        <v>Andre årsaker (spesifiser).</v>
      </c>
      <c r="Z44" s="32" t="str">
        <f>VLOOKUP(
    Languages!A31,
    Languages!$A$2:$AE$310,
    MATCH(
      _xlfn.XLOOKUP(Z$1, 'Language &amp; Currency Data'!$A$2:$A$100, 'Language &amp; Currency Data'!$B$2:$B$100),
      Languages!$A$1:$AE$1,
      0),
    FALSE)</f>
        <v>دیگر وجوہات (براہ کرم واضح کریں)۔</v>
      </c>
      <c r="AA44" s="32" t="str">
        <f>VLOOKUP(
    Languages!A31,
    Languages!$A$2:$AE$310,
    MATCH(
      _xlfn.XLOOKUP(AA$1, 'Language &amp; Currency Data'!$A$2:$A$100, 'Language &amp; Currency Data'!$B$2:$B$100),
      Languages!$A$1:$AE$1,
      0),
    FALSE)</f>
        <v>Iba pang mga dahilan (pakitukoy).</v>
      </c>
      <c r="AB44" s="32" t="str">
        <f>VLOOKUP(
    Languages!A31,
    Languages!$A$2:$AE$310,
    MATCH(
      _xlfn.XLOOKUP(AB$1, 'Language &amp; Currency Data'!$A$2:$A$100, 'Language &amp; Currency Data'!$B$2:$B$100),
      Languages!$A$1:$AE$1,
      0),
    FALSE)</f>
        <v>Inne (prosimy podać).</v>
      </c>
      <c r="AC44" t="str">
        <f>VLOOKUP(
    Languages!A31,
    Languages!$A$2:$AE$310,
    MATCH(
      _xlfn.XLOOKUP(AC$1, 'Language &amp; Currency Data'!$A$2:$A$100, 'Language &amp; Currency Data'!$B$2:$B$100),
      Languages!$A$1:$AE$1,
      0),
    FALSE)</f>
        <v>Outros motivos (por favor especifique)</v>
      </c>
      <c r="AD44" s="32" t="str">
        <f>VLOOKUP(
    Languages!A31,
    Languages!$A$2:$AE$310,
    MATCH(
      _xlfn.XLOOKUP(AD$1, 'Language &amp; Currency Data'!$A$2:$A$100, 'Language &amp; Currency Data'!$B$2:$B$100),
      Languages!$A$1:$AE$1,
      0),
    FALSE)</f>
        <v>Alte motive (specificați).</v>
      </c>
      <c r="AE44" s="6" t="str">
        <f>VLOOKUP(
    Languages!A31,
    Languages!$A$2:$AE$310,
    MATCH(
      _xlfn.XLOOKUP(AE$1, 'Language &amp; Currency Data'!$A$2:$A$100, 'Language &amp; Currency Data'!$B$2:$B$100),
      Languages!$A$1:$AE$1,
      0),
    FALSE)</f>
        <v>Iné dôvody (uveďte).</v>
      </c>
      <c r="AF44" s="6" t="str">
        <f>VLOOKUP(
    Languages!A31,
    Languages!$A$2:$AE$310,
    MATCH(
      _xlfn.XLOOKUP(AF$1, 'Language &amp; Currency Data'!$A$2:$A$100, 'Language &amp; Currency Data'!$B$2:$B$100),
      Languages!$A$1:$AE$1,
      0),
    FALSE)</f>
        <v>Ander redes (spesifiseer asseblief).</v>
      </c>
      <c r="AG44" s="6" t="str">
        <f>VLOOKUP(
    Languages!A31,
    Languages!$A$2:$AE$310,
    MATCH(
      _xlfn.XLOOKUP(AG$1, 'Language &amp; Currency Data'!$A$2:$A$100, 'Language &amp; Currency Data'!$B$2:$B$100),
      Languages!$A$1:$AE$1,
      0),
    FALSE)</f>
        <v>기타 이유(구체적으로 기입)</v>
      </c>
      <c r="AH44" s="32" t="str">
        <f>VLOOKUP(
    Languages!A31,
    Languages!$A$2:$AE$310,
    MATCH(
      _xlfn.XLOOKUP(AH$1, 'Language &amp; Currency Data'!$A$2:$A$100, 'Language &amp; Currency Data'!$B$2:$B$100),
      Languages!$A$1:$AE$1,
      0),
    FALSE)</f>
        <v>Otras razones (especificar).</v>
      </c>
      <c r="AI44" s="32" t="str">
        <f>VLOOKUP(
    Languages!A31,
    Languages!$A$2:$AE$310,
    MATCH(
      _xlfn.XLOOKUP(AI$1, 'Language &amp; Currency Data'!$A$2:$A$100, 'Language &amp; Currency Data'!$B$2:$B$100),
      Languages!$A$1:$AE$1,
      0),
    FALSE)</f>
        <v>Annan orsak (vänligen ange)</v>
      </c>
      <c r="AJ44" s="6" t="str">
        <f>VLOOKUP(
    Languages!A31,
    Languages!$A$2:$AE$310,
    MATCH(
      _xlfn.XLOOKUP(AJ$1, 'Language &amp; Currency Data'!$A$2:$A$100, 'Language &amp; Currency Data'!$B$2:$B$100),
      Languages!$A$1:$AE$1,
      0),
    FALSE)</f>
        <v>其他原因（請註明）</v>
      </c>
      <c r="AK44" s="32" t="str">
        <f>VLOOKUP(
    Languages!A31,
    Languages!$A$2:$AE$310,
    MATCH(
      _xlfn.XLOOKUP(AK$1, 'Language &amp; Currency Data'!$A$2:$A$100, 'Language &amp; Currency Data'!$B$2:$B$100),
      Languages!$A$1:$AE$1,
      0),
    FALSE)</f>
        <v>เหตุผลอื่นๆ (โปรดระบุ)</v>
      </c>
      <c r="AL44" s="37" t="str">
        <f>VLOOKUP(
    Languages!A31,
    Languages!$A$2:$AE$310,
    MATCH(
      _xlfn.XLOOKUP(AL$1, 'Language &amp; Currency Data'!$A$2:$A$100, 'Language &amp; Currency Data'!$B$2:$B$100),
      Languages!$A$1:$AE$1,
      0),
    FALSE)</f>
        <v>Diğer nedenler (lütfen belirtin).</v>
      </c>
      <c r="AM44" s="6" t="str">
        <f>VLOOKUP(
    Languages!A31,
    Languages!$A$2:$AE$310,
    MATCH(
      _xlfn.XLOOKUP(AM$1, 'Language &amp; Currency Data'!$A$2:$A$100, 'Language &amp; Currency Data'!$B$2:$B$100),
      Languages!$A$1:$AE$1,
      0),
    FALSE)</f>
        <v>Other reasons (please specify).</v>
      </c>
      <c r="AN44" s="6" t="str">
        <f>VLOOKUP(
    Languages!A31,
    Languages!$A$2:$AE$310,
    MATCH(
      _xlfn.XLOOKUP(AN$1, 'Language &amp; Currency Data'!$A$2:$A$100, 'Language &amp; Currency Data'!$B$2:$B$100),
      Languages!$A$1:$AE$1,
      0),
    FALSE)</f>
        <v>Other reasons (please specify).</v>
      </c>
      <c r="AO44" s="32" t="str">
        <f>VLOOKUP(
    Languages!A31,
    Languages!$A$2:$AE$310,
    MATCH(
      _xlfn.XLOOKUP(AO$1, 'Language &amp; Currency Data'!$A$2:$A$100, 'Language &amp; Currency Data'!$B$2:$B$100),
      Languages!$A$1:$AE$1,
      0),
    FALSE)</f>
        <v>Lý do khác (vui lòng nêu rõ).</v>
      </c>
      <c r="AP44" s="7" t="str">
        <f>VLOOKUP(
    Languages!A31,
    Languages!$A$2:$AE$310,
    MATCH(
      _xlfn.XLOOKUP("United Kingdom", 'Language &amp; Currency Data'!$A$2:$A$100, 'Language &amp; Currency Data'!$B$2:$B$100),
      Languages!$A$1:$AE$1,
      0),
    FALSE)</f>
        <v>Other reasons (please specify).</v>
      </c>
      <c r="AQ44" s="7" t="str">
        <f>VLOOKUP(
    Languages!A31,
    Languages!$A$2:$AE$310,
    MATCH(
      _xlfn.XLOOKUP("United Kingdom", 'Language &amp; Currency Data'!$A$2:$A$100, 'Language &amp; Currency Data'!$B$2:$B$100),
      Languages!$A$1:$AE$1,
      0),
    FALSE)</f>
        <v>Other reasons (please specify).</v>
      </c>
      <c r="AR44" s="7" t="str">
        <f>VLOOKUP(
    Languages!A31,
    Languages!$A$2:$AE$310,
    MATCH(
      _xlfn.XLOOKUP("United Kingdom", 'Language &amp; Currency Data'!$A$2:$A$100, 'Language &amp; Currency Data'!$B$2:$B$100),
      Languages!$A$1:$AE$1,
      0),
    FALSE)</f>
        <v>Other reasons (please specify).</v>
      </c>
      <c r="AS44" s="7" t="str">
        <f>VLOOKUP(
    Languages!A31,
    Languages!$A$2:$AE$310,
    MATCH(
      _xlfn.XLOOKUP("United Kingdom", 'Language &amp; Currency Data'!$A$2:$A$100, 'Language &amp; Currency Data'!$B$2:$B$100),
      Languages!$A$1:$AE$1,
      0),
    FALSE)</f>
        <v>Other reasons (please specify).</v>
      </c>
      <c r="AT44" s="7" t="str">
        <f>VLOOKUP(
    Languages!A31,
    Languages!$A$2:$AE$310,
    MATCH(
      _xlfn.XLOOKUP("United Kingdom", 'Language &amp; Currency Data'!$A$2:$A$100, 'Language &amp; Currency Data'!$B$2:$B$100),
      Languages!$A$1:$AE$1,
      0),
    FALSE)</f>
        <v>Other reasons (please specify).</v>
      </c>
      <c r="AU44" s="7" t="str">
        <f>VLOOKUP(
    Languages!A31,
    Languages!$A$2:$AE$310,
    MATCH(
      _xlfn.XLOOKUP("United Kingdom", 'Language &amp; Currency Data'!$A$2:$A$100, 'Language &amp; Currency Data'!$B$2:$B$100),
      Languages!$A$1:$AE$1,
      0),
    FALSE)</f>
        <v>Other reasons (please specify).</v>
      </c>
      <c r="AV44" s="7" t="str">
        <f>VLOOKUP(
    Languages!A31,
    Languages!$A$2:$AE$310,
    MATCH(
      _xlfn.XLOOKUP("United Kingdom", 'Language &amp; Currency Data'!$A$2:$A$100, 'Language &amp; Currency Data'!$B$2:$B$100),
      Languages!$A$1:$AE$1,
      0),
    FALSE)</f>
        <v>Other reasons (please specify).</v>
      </c>
      <c r="AW44" s="7" t="str">
        <f>VLOOKUP(
    Languages!A31,
    Languages!$A$2:$AE$310,
    MATCH(
      _xlfn.XLOOKUP("United Kingdom", 'Language &amp; Currency Data'!$A$2:$A$100, 'Language &amp; Currency Data'!$B$2:$B$100),
      Languages!$A$1:$AE$1,
      0),
    FALSE)</f>
        <v>Other reasons (please specify).</v>
      </c>
    </row>
    <row r="45" spans="1:49" s="7" customFormat="1" x14ac:dyDescent="0.45">
      <c r="A45" s="7" t="str">
        <f>Languages!B32</f>
        <v>I did not vote</v>
      </c>
      <c r="B45" s="6" t="str">
        <f>VLOOKUP(
    Languages!A32,
    Languages!$A$2:$AE$310,
    MATCH(
      _xlfn.XLOOKUP(B$1, 'Language &amp; Currency Data'!$A$2:$A$100, 'Language &amp; Currency Data'!$B$2:$B$100),
      Languages!$A$1:$AE$1,
      0),
    FALSE)</f>
        <v>No voté</v>
      </c>
      <c r="C45" s="6" t="str">
        <f>VLOOKUP(
    Languages!A32,
    Languages!$A$2:$AE$310,
    MATCH(
      _xlfn.XLOOKUP(C$1, 'Language &amp; Currency Data'!$A$2:$A$100, 'Language &amp; Currency Data'!$B$2:$B$100),
      Languages!$A$1:$AE$1,
      0),
    FALSE)</f>
        <v>I did not vote</v>
      </c>
      <c r="D45" s="6" t="str">
        <f>VLOOKUP(
    Languages!A32,
    Languages!$A$2:$AE$310,
    MATCH(
      _xlfn.XLOOKUP(D$1, 'Language &amp; Currency Data'!$A$2:$A$100, 'Language &amp; Currency Data'!$B$2:$B$100),
      Languages!$A$1:$AE$1,
      0),
    FALSE)</f>
        <v>Ich habe nicht gewählt</v>
      </c>
      <c r="E45" s="14" t="str">
        <f>VLOOKUP(
    Languages!A32,
    Languages!$A$2:$AE$310,
    MATCH(
      _xlfn.XLOOKUP(E$1, 'Language &amp; Currency Data'!$A$2:$A$100, 'Language &amp; Currency Data'!$B$2:$B$100),
      Languages!$A$1:$AE$1,
      0),
    FALSE)</f>
        <v>Não votei</v>
      </c>
      <c r="F45" s="4" t="str">
        <f>VLOOKUP(
    Languages!A32,
    Languages!$A$2:$AE$310,
    MATCH(
      _xlfn.XLOOKUP(F$1, 'Language &amp; Currency Data'!$A$2:$A$100, 'Language &amp; Currency Data'!$B$2:$B$100),
      Languages!$A$1:$AE$1,
      0),
    FALSE)</f>
        <v>I did not vote</v>
      </c>
      <c r="G45" s="14" t="str">
        <f>VLOOKUP(
    Languages!A32,
    Languages!$A$2:$AE$310,
    MATCH(
      _xlfn.XLOOKUP(G$1, 'Language &amp; Currency Data'!$A$2:$A$100, 'Language &amp; Currency Data'!$B$2:$B$100),
      Languages!$A$1:$AE$1,
      0),
    FALSE)</f>
        <v>我没有参与投票</v>
      </c>
      <c r="H45" s="6" t="str">
        <f>VLOOKUP(
    Languages!A32,
    Languages!$A$2:$AE$310,
    MATCH(
      _xlfn.XLOOKUP(H$1, 'Language &amp; Currency Data'!$A$2:$A$100, 'Language &amp; Currency Data'!$B$2:$B$100),
      Languages!$A$1:$AE$1,
      0),
    FALSE)</f>
        <v>No voté</v>
      </c>
      <c r="I45" s="6" t="str">
        <f>VLOOKUP(
    Languages!A32,
    Languages!$A$2:$AE$310,
    MATCH(
      _xlfn.XLOOKUP(I$1, 'Language &amp; Currency Data'!$A$2:$A$100, 'Language &amp; Currency Data'!$B$2:$B$100),
      Languages!$A$1:$AE$1,
      0),
    FALSE)</f>
        <v>No voté</v>
      </c>
      <c r="J45" s="6" t="str">
        <f>VLOOKUP(
    Languages!A32,
    Languages!$A$2:$AE$310,
    MATCH(
      _xlfn.XLOOKUP(J$1, 'Language &amp; Currency Data'!$A$2:$A$100, 'Language &amp; Currency Data'!$B$2:$B$100),
      Languages!$A$1:$AE$1,
      0),
    FALSE)</f>
        <v>Nehlasoval\/a jsem</v>
      </c>
      <c r="K45" s="6" t="str">
        <f>VLOOKUP(
    Languages!A32,
    Languages!$A$2:$AE$310,
    MATCH(
      _xlfn.XLOOKUP(K$1, 'Language &amp; Currency Data'!$A$2:$A$100, 'Language &amp; Currency Data'!$B$2:$B$100),
      Languages!$A$1:$AE$1,
      0),
    FALSE)</f>
        <v>En äänestänyt</v>
      </c>
      <c r="L45" s="32" t="str">
        <f>VLOOKUP(
    Languages!A32,
    Languages!$A$2:$AE$310,
    MATCH(
      _xlfn.XLOOKUP(L$1, 'Language &amp; Currency Data'!$A$2:$A$100, 'Language &amp; Currency Data'!$B$2:$B$100),
      Languages!$A$1:$AE$1,
      0),
    FALSE)</f>
        <v>Je n'ai pas voté</v>
      </c>
      <c r="M45" s="32" t="str">
        <f>VLOOKUP(
    Languages!A32,
    Languages!$A$2:$AE$310,
    MATCH(
      _xlfn.XLOOKUP(M$1, 'Language &amp; Currency Data'!$A$2:$A$100, 'Language &amp; Currency Data'!$B$2:$B$100),
      Languages!$A$1:$AE$1,
      0),
    FALSE)</f>
        <v>Ich habe nicht gewählt</v>
      </c>
      <c r="N45" s="6" t="str">
        <f>VLOOKUP(
    Languages!A32,
    Languages!$A$2:$AE$310,
    MATCH(
      _xlfn.XLOOKUP(N$1, 'Language &amp; Currency Data'!$A$2:$A$100, 'Language &amp; Currency Data'!$B$2:$B$100),
      Languages!$A$1:$AE$1,
      0),
    FALSE)</f>
        <v>Δεν ψηφίζω</v>
      </c>
      <c r="O45" s="32" t="str">
        <f>VLOOKUP(
    Languages!A32,
    Languages!$A$2:$AE$310,
    MATCH(
      _xlfn.XLOOKUP(O$1, 'Language &amp; Currency Data'!$A$2:$A$100, 'Language &amp; Currency Data'!$B$2:$B$100),
      Languages!$A$1:$AE$1,
      0),
    FALSE)</f>
        <v>Nem szavaztam</v>
      </c>
      <c r="P45" s="6" t="str">
        <f>VLOOKUP(
    Languages!A32,
    Languages!$A$2:$AE$310,
    MATCH(
      _xlfn.XLOOKUP(P$1, 'Language &amp; Currency Data'!$A$2:$A$100, 'Language &amp; Currency Data'!$B$2:$B$100),
      Languages!$A$1:$AE$1,
      0),
    FALSE)</f>
        <v>मैंने वोट नहीं दिया</v>
      </c>
      <c r="Q45" s="6" t="str">
        <f>VLOOKUP(
    Languages!A32,
    Languages!$A$2:$AE$310,
    MATCH(
      _xlfn.XLOOKUP(Q$1, 'Language &amp; Currency Data'!$A$2:$A$100, 'Language &amp; Currency Data'!$B$2:$B$100),
      Languages!$A$1:$AE$1,
      0),
    FALSE)</f>
        <v>Saya tidak memilih</v>
      </c>
      <c r="R45" s="6" t="str">
        <f>VLOOKUP(
    Languages!A32,
    Languages!$A$2:$AE$310,
    MATCH(
      _xlfn.XLOOKUP(R$1, 'Language &amp; Currency Data'!$A$2:$A$100, 'Language &amp; Currency Data'!$B$2:$B$100),
      Languages!$A$1:$AE$1,
      0),
    FALSE)</f>
        <v>I did not vote</v>
      </c>
      <c r="S45" s="14" t="str">
        <f>VLOOKUP(
    Languages!A32,
    Languages!$A$2:$AE$310,
    MATCH(
      _xlfn.XLOOKUP(S$1, 'Language &amp; Currency Data'!$A$2:$A$100, 'Language &amp; Currency Data'!$B$2:$B$100),
      Languages!$A$1:$AE$1,
      0),
    FALSE)</f>
        <v>Non ho votato</v>
      </c>
      <c r="T45" s="14" t="str">
        <f>VLOOKUP(
    Languages!A32,
    Languages!$A$2:$AE$310,
    MATCH(
      _xlfn.XLOOKUP(T$1, 'Language &amp; Currency Data'!$A$2:$A$100, 'Language &amp; Currency Data'!$B$2:$B$100),
      Languages!$A$1:$AE$1,
      0),
    FALSE)</f>
        <v>投票しなかった</v>
      </c>
      <c r="U45" s="32" t="str">
        <f>VLOOKUP(
    Languages!A32,
    Languages!$A$2:$AE$310,
    MATCH(
      _xlfn.XLOOKUP(U$1, 'Language &amp; Currency Data'!$A$2:$A$100, 'Language &amp; Currency Data'!$B$2:$B$100),
      Languages!$A$1:$AE$1,
      0),
    FALSE)</f>
        <v>Saya tidak mengundi</v>
      </c>
      <c r="V45" s="32" t="str">
        <f>VLOOKUP(
    Languages!A32,
    Languages!$A$2:$AE$310,
    MATCH(
      _xlfn.XLOOKUP(V$1, 'Language &amp; Currency Data'!$A$2:$A$100, 'Language &amp; Currency Data'!$B$2:$B$100),
      Languages!$A$1:$AE$1,
      0),
    FALSE)</f>
        <v>No voté</v>
      </c>
      <c r="W45" s="14" t="str">
        <f>VLOOKUP(
    Languages!A32,
    Languages!$A$2:$AE$310,
    MATCH(
      _xlfn.XLOOKUP(W$1, 'Language &amp; Currency Data'!$A$2:$A$100, 'Language &amp; Currency Data'!$B$2:$B$100),
      Languages!$A$1:$AE$1,
      0),
    FALSE)</f>
        <v>Ik heb niet gestemd</v>
      </c>
      <c r="X45" s="32" t="str">
        <f>VLOOKUP(
    Languages!A32,
    Languages!$A$2:$AE$310,
    MATCH(
      _xlfn.XLOOKUP(X$1, 'Language &amp; Currency Data'!$A$2:$A$100, 'Language &amp; Currency Data'!$B$2:$B$100),
      Languages!$A$1:$AE$1,
      0),
    FALSE)</f>
        <v>I did not vote</v>
      </c>
      <c r="Y45" s="32" t="str">
        <f>VLOOKUP(
    Languages!A32,
    Languages!$A$2:$AE$310,
    MATCH(
      _xlfn.XLOOKUP(Y$1, 'Language &amp; Currency Data'!$A$2:$A$100, 'Language &amp; Currency Data'!$B$2:$B$100),
      Languages!$A$1:$AE$1,
      0),
    FALSE)</f>
        <v>Jeg stemte ikke.</v>
      </c>
      <c r="Z45" s="32" t="str">
        <f>VLOOKUP(
    Languages!A32,
    Languages!$A$2:$AE$310,
    MATCH(
      _xlfn.XLOOKUP(Z$1, 'Language &amp; Currency Data'!$A$2:$A$100, 'Language &amp; Currency Data'!$B$2:$B$100),
      Languages!$A$1:$AE$1,
      0),
    FALSE)</f>
        <v>میں نے ووٹ نہیں دیا تھا</v>
      </c>
      <c r="AA45" s="32" t="str">
        <f>VLOOKUP(
    Languages!A32,
    Languages!$A$2:$AE$310,
    MATCH(
      _xlfn.XLOOKUP(AA$1, 'Language &amp; Currency Data'!$A$2:$A$100, 'Language &amp; Currency Data'!$B$2:$B$100),
      Languages!$A$1:$AE$1,
      0),
    FALSE)</f>
        <v>Hindi ako bumoto</v>
      </c>
      <c r="AB45" s="32" t="str">
        <f>VLOOKUP(
    Languages!A32,
    Languages!$A$2:$AE$310,
    MATCH(
      _xlfn.XLOOKUP(AB$1, 'Language &amp; Currency Data'!$A$2:$A$100, 'Language &amp; Currency Data'!$B$2:$B$100),
      Languages!$A$1:$AE$1,
      0),
    FALSE)</f>
        <v>Nie głosowałam\/em</v>
      </c>
      <c r="AC45" t="str">
        <f>VLOOKUP(
    Languages!A32,
    Languages!$A$2:$AE$310,
    MATCH(
      _xlfn.XLOOKUP(AC$1, 'Language &amp; Currency Data'!$A$2:$A$100, 'Language &amp; Currency Data'!$B$2:$B$100),
      Languages!$A$1:$AE$1,
      0),
    FALSE)</f>
        <v>Não votei</v>
      </c>
      <c r="AD45" s="32" t="str">
        <f>VLOOKUP(
    Languages!A32,
    Languages!$A$2:$AE$310,
    MATCH(
      _xlfn.XLOOKUP(AD$1, 'Language &amp; Currency Data'!$A$2:$A$100, 'Language &amp; Currency Data'!$B$2:$B$100),
      Languages!$A$1:$AE$1,
      0),
    FALSE)</f>
        <v>Nu am votat</v>
      </c>
      <c r="AE45" s="6" t="str">
        <f>VLOOKUP(
    Languages!A32,
    Languages!$A$2:$AE$310,
    MATCH(
      _xlfn.XLOOKUP(AE$1, 'Language &amp; Currency Data'!$A$2:$A$100, 'Language &amp; Currency Data'!$B$2:$B$100),
      Languages!$A$1:$AE$1,
      0),
    FALSE)</f>
        <v>Nevolil som</v>
      </c>
      <c r="AF45" s="6" t="str">
        <f>VLOOKUP(
    Languages!A32,
    Languages!$A$2:$AE$310,
    MATCH(
      _xlfn.XLOOKUP(AF$1, 'Language &amp; Currency Data'!$A$2:$A$100, 'Language &amp; Currency Data'!$B$2:$B$100),
      Languages!$A$1:$AE$1,
      0),
    FALSE)</f>
        <v>Ek het nie gestem nie</v>
      </c>
      <c r="AG45" s="6" t="str">
        <f>VLOOKUP(
    Languages!A32,
    Languages!$A$2:$AE$310,
    MATCH(
      _xlfn.XLOOKUP(AG$1, 'Language &amp; Currency Data'!$A$2:$A$100, 'Language &amp; Currency Data'!$B$2:$B$100),
      Languages!$A$1:$AE$1,
      0),
    FALSE)</f>
        <v>투표를 하지 않았다</v>
      </c>
      <c r="AH45" s="32" t="str">
        <f>VLOOKUP(
    Languages!A32,
    Languages!$A$2:$AE$310,
    MATCH(
      _xlfn.XLOOKUP(AH$1, 'Language &amp; Currency Data'!$A$2:$A$100, 'Language &amp; Currency Data'!$B$2:$B$100),
      Languages!$A$1:$AE$1,
      0),
    FALSE)</f>
        <v>No voté</v>
      </c>
      <c r="AI45" s="32" t="str">
        <f>VLOOKUP(
    Languages!A32,
    Languages!$A$2:$AE$310,
    MATCH(
      _xlfn.XLOOKUP(AI$1, 'Language &amp; Currency Data'!$A$2:$A$100, 'Language &amp; Currency Data'!$B$2:$B$100),
      Languages!$A$1:$AE$1,
      0),
    FALSE)</f>
        <v>Jag röstade inte</v>
      </c>
      <c r="AJ45" s="6" t="str">
        <f>VLOOKUP(
    Languages!A32,
    Languages!$A$2:$AE$310,
    MATCH(
      _xlfn.XLOOKUP(AJ$1, 'Language &amp; Currency Data'!$A$2:$A$100, 'Language &amp; Currency Data'!$B$2:$B$100),
      Languages!$A$1:$AE$1,
      0),
    FALSE)</f>
        <v>我沒有投票</v>
      </c>
      <c r="AK45" s="32" t="str">
        <f>VLOOKUP(
    Languages!A32,
    Languages!$A$2:$AE$310,
    MATCH(
      _xlfn.XLOOKUP(AK$1, 'Language &amp; Currency Data'!$A$2:$A$100, 'Language &amp; Currency Data'!$B$2:$B$100),
      Languages!$A$1:$AE$1,
      0),
    FALSE)</f>
        <v>ฉันไม่ได้ลงคะแนน</v>
      </c>
      <c r="AL45" s="37" t="str">
        <f>VLOOKUP(
    Languages!A32,
    Languages!$A$2:$AE$310,
    MATCH(
      _xlfn.XLOOKUP(AL$1, 'Language &amp; Currency Data'!$A$2:$A$100, 'Language &amp; Currency Data'!$B$2:$B$100),
      Languages!$A$1:$AE$1,
      0),
    FALSE)</f>
        <v>Oy kullanmadım.</v>
      </c>
      <c r="AM45" s="6" t="str">
        <f>VLOOKUP(
    Languages!A32,
    Languages!$A$2:$AE$310,
    MATCH(
      _xlfn.XLOOKUP(AM$1, 'Language &amp; Currency Data'!$A$2:$A$100, 'Language &amp; Currency Data'!$B$2:$B$100),
      Languages!$A$1:$AE$1,
      0),
    FALSE)</f>
        <v>I did not vote</v>
      </c>
      <c r="AN45" s="6" t="str">
        <f>VLOOKUP(
    Languages!A32,
    Languages!$A$2:$AE$310,
    MATCH(
      _xlfn.XLOOKUP(AN$1, 'Language &amp; Currency Data'!$A$2:$A$100, 'Language &amp; Currency Data'!$B$2:$B$100),
      Languages!$A$1:$AE$1,
      0),
    FALSE)</f>
        <v>I did not vote</v>
      </c>
      <c r="AO45" s="32" t="str">
        <f>VLOOKUP(
    Languages!A32,
    Languages!$A$2:$AE$310,
    MATCH(
      _xlfn.XLOOKUP(AO$1, 'Language &amp; Currency Data'!$A$2:$A$100, 'Language &amp; Currency Data'!$B$2:$B$100),
      Languages!$A$1:$AE$1,
      0),
    FALSE)</f>
        <v>Tôi không bầu cử</v>
      </c>
      <c r="AP45" s="7" t="str">
        <f>VLOOKUP(
    Languages!A32,
    Languages!$A$2:$AE$310,
    MATCH(
      _xlfn.XLOOKUP("United Kingdom", 'Language &amp; Currency Data'!$A$2:$A$100, 'Language &amp; Currency Data'!$B$2:$B$100),
      Languages!$A$1:$AE$1,
      0),
    FALSE)</f>
        <v>I did not vote</v>
      </c>
      <c r="AQ45" s="7" t="str">
        <f>VLOOKUP(
    Languages!A32,
    Languages!$A$2:$AE$310,
    MATCH(
      _xlfn.XLOOKUP("United Kingdom", 'Language &amp; Currency Data'!$A$2:$A$100, 'Language &amp; Currency Data'!$B$2:$B$100),
      Languages!$A$1:$AE$1,
      0),
    FALSE)</f>
        <v>I did not vote</v>
      </c>
      <c r="AR45" s="7" t="str">
        <f>VLOOKUP(
    Languages!A32,
    Languages!$A$2:$AE$310,
    MATCH(
      _xlfn.XLOOKUP("United Kingdom", 'Language &amp; Currency Data'!$A$2:$A$100, 'Language &amp; Currency Data'!$B$2:$B$100),
      Languages!$A$1:$AE$1,
      0),
    FALSE)</f>
        <v>I did not vote</v>
      </c>
      <c r="AS45" s="7" t="str">
        <f>VLOOKUP(
    Languages!A32,
    Languages!$A$2:$AE$310,
    MATCH(
      _xlfn.XLOOKUP("United Kingdom", 'Language &amp; Currency Data'!$A$2:$A$100, 'Language &amp; Currency Data'!$B$2:$B$100),
      Languages!$A$1:$AE$1,
      0),
    FALSE)</f>
        <v>I did not vote</v>
      </c>
      <c r="AT45" s="7" t="str">
        <f>VLOOKUP(
    Languages!A32,
    Languages!$A$2:$AE$310,
    MATCH(
      _xlfn.XLOOKUP("United Kingdom", 'Language &amp; Currency Data'!$A$2:$A$100, 'Language &amp; Currency Data'!$B$2:$B$100),
      Languages!$A$1:$AE$1,
      0),
    FALSE)</f>
        <v>I did not vote</v>
      </c>
      <c r="AU45" s="7" t="str">
        <f>VLOOKUP(
    Languages!A32,
    Languages!$A$2:$AE$310,
    MATCH(
      _xlfn.XLOOKUP("United Kingdom", 'Language &amp; Currency Data'!$A$2:$A$100, 'Language &amp; Currency Data'!$B$2:$B$100),
      Languages!$A$1:$AE$1,
      0),
    FALSE)</f>
        <v>I did not vote</v>
      </c>
      <c r="AV45" s="7" t="str">
        <f>VLOOKUP(
    Languages!A32,
    Languages!$A$2:$AE$310,
    MATCH(
      _xlfn.XLOOKUP("United Kingdom", 'Language &amp; Currency Data'!$A$2:$A$100, 'Language &amp; Currency Data'!$B$2:$B$100),
      Languages!$A$1:$AE$1,
      0),
    FALSE)</f>
        <v>I did not vote</v>
      </c>
      <c r="AW45" s="7" t="str">
        <f>VLOOKUP(
    Languages!A32,
    Languages!$A$2:$AE$310,
    MATCH(
      _xlfn.XLOOKUP("United Kingdom", 'Language &amp; Currency Data'!$A$2:$A$100, 'Language &amp; Currency Data'!$B$2:$B$100),
      Languages!$A$1:$AE$1,
      0),
    FALSE)</f>
        <v>I did not vote</v>
      </c>
    </row>
    <row r="46" spans="1:49" s="7" customFormat="1" x14ac:dyDescent="0.45">
      <c r="A46" s="7" t="str">
        <f>Languages!B33</f>
        <v>Prefer not to answer</v>
      </c>
      <c r="B46" s="6" t="str">
        <f>VLOOKUP(
    Languages!A33,
    Languages!$A$2:$AE$310,
    MATCH(
      _xlfn.XLOOKUP(B$1, 'Language &amp; Currency Data'!$A$2:$A$100, 'Language &amp; Currency Data'!$B$2:$B$100),
      Languages!$A$1:$AE$1,
      0),
    FALSE)</f>
        <v>Prefiero no responder</v>
      </c>
      <c r="C46" s="6" t="str">
        <f>VLOOKUP(
    Languages!A33,
    Languages!$A$2:$AE$310,
    MATCH(
      _xlfn.XLOOKUP(C$1, 'Language &amp; Currency Data'!$A$2:$A$100, 'Language &amp; Currency Data'!$B$2:$B$100),
      Languages!$A$1:$AE$1,
      0),
    FALSE)</f>
        <v>Prefer not to answer</v>
      </c>
      <c r="D46" s="6" t="str">
        <f>VLOOKUP(
    Languages!A33,
    Languages!$A$2:$AE$310,
    MATCH(
      _xlfn.XLOOKUP(D$1, 'Language &amp; Currency Data'!$A$2:$A$100, 'Language &amp; Currency Data'!$B$2:$B$100),
      Languages!$A$1:$AE$1,
      0),
    FALSE)</f>
        <v>Möchte ich nicht beantworten</v>
      </c>
      <c r="E46" s="14" t="str">
        <f>VLOOKUP(
    Languages!A33,
    Languages!$A$2:$AE$310,
    MATCH(
      _xlfn.XLOOKUP(E$1, 'Language &amp; Currency Data'!$A$2:$A$100, 'Language &amp; Currency Data'!$B$2:$B$100),
      Languages!$A$1:$AE$1,
      0),
    FALSE)</f>
        <v>Prefere não responder</v>
      </c>
      <c r="F46" s="4" t="str">
        <f>VLOOKUP(
    Languages!A33,
    Languages!$A$2:$AE$310,
    MATCH(
      _xlfn.XLOOKUP(F$1, 'Language &amp; Currency Data'!$A$2:$A$100, 'Language &amp; Currency Data'!$B$2:$B$100),
      Languages!$A$1:$AE$1,
      0),
    FALSE)</f>
        <v>Prefer not to answer</v>
      </c>
      <c r="G46" s="14" t="str">
        <f>VLOOKUP(
    Languages!A33,
    Languages!$A$2:$AE$310,
    MATCH(
      _xlfn.XLOOKUP(G$1, 'Language &amp; Currency Data'!$A$2:$A$100, 'Language &amp; Currency Data'!$B$2:$B$100),
      Languages!$A$1:$AE$1,
      0),
    FALSE)</f>
        <v>不愿作答</v>
      </c>
      <c r="H46" s="6" t="str">
        <f>VLOOKUP(
    Languages!A33,
    Languages!$A$2:$AE$310,
    MATCH(
      _xlfn.XLOOKUP(H$1, 'Language &amp; Currency Data'!$A$2:$A$100, 'Language &amp; Currency Data'!$B$2:$B$100),
      Languages!$A$1:$AE$1,
      0),
    FALSE)</f>
        <v>Prefiero no responder</v>
      </c>
      <c r="I46" s="6" t="str">
        <f>VLOOKUP(
    Languages!A33,
    Languages!$A$2:$AE$310,
    MATCH(
      _xlfn.XLOOKUP(I$1, 'Language &amp; Currency Data'!$A$2:$A$100, 'Language &amp; Currency Data'!$B$2:$B$100),
      Languages!$A$1:$AE$1,
      0),
    FALSE)</f>
        <v>Prefiero no responder</v>
      </c>
      <c r="J46" s="6" t="str">
        <f>VLOOKUP(
    Languages!A33,
    Languages!$A$2:$AE$310,
    MATCH(
      _xlfn.XLOOKUP(J$1, 'Language &amp; Currency Data'!$A$2:$A$100, 'Language &amp; Currency Data'!$B$2:$B$100),
      Languages!$A$1:$AE$1,
      0),
    FALSE)</f>
        <v>Raději nebudu odpovídat</v>
      </c>
      <c r="K46" s="6" t="str">
        <f>VLOOKUP(
    Languages!A33,
    Languages!$A$2:$AE$310,
    MATCH(
      _xlfn.XLOOKUP(K$1, 'Language &amp; Currency Data'!$A$2:$A$100, 'Language &amp; Currency Data'!$B$2:$B$100),
      Languages!$A$1:$AE$1,
      0),
    FALSE)</f>
        <v>En halua vastata</v>
      </c>
      <c r="L46" s="32" t="str">
        <f>VLOOKUP(
    Languages!A33,
    Languages!$A$2:$AE$310,
    MATCH(
      _xlfn.XLOOKUP(L$1, 'Language &amp; Currency Data'!$A$2:$A$100, 'Language &amp; Currency Data'!$B$2:$B$100),
      Languages!$A$1:$AE$1,
      0),
    FALSE)</f>
        <v>Préfère ne pas répondre</v>
      </c>
      <c r="M46" s="32" t="str">
        <f>VLOOKUP(
    Languages!A33,
    Languages!$A$2:$AE$310,
    MATCH(
      _xlfn.XLOOKUP(M$1, 'Language &amp; Currency Data'!$A$2:$A$100, 'Language &amp; Currency Data'!$B$2:$B$100),
      Languages!$A$1:$AE$1,
      0),
    FALSE)</f>
        <v>Möchte ich nicht beantworten</v>
      </c>
      <c r="N46" s="6" t="str">
        <f>VLOOKUP(
    Languages!A33,
    Languages!$A$2:$AE$310,
    MATCH(
      _xlfn.XLOOKUP(N$1, 'Language &amp; Currency Data'!$A$2:$A$100, 'Language &amp; Currency Data'!$B$2:$B$100),
      Languages!$A$1:$AE$1,
      0),
    FALSE)</f>
        <v>Προτιμώ να μην απαντήσω</v>
      </c>
      <c r="O46" s="32" t="str">
        <f>VLOOKUP(
    Languages!A33,
    Languages!$A$2:$AE$310,
    MATCH(
      _xlfn.XLOOKUP(O$1, 'Language &amp; Currency Data'!$A$2:$A$100, 'Language &amp; Currency Data'!$B$2:$B$100),
      Languages!$A$1:$AE$1,
      0),
    FALSE)</f>
        <v>Nem szeretnék válaszolni</v>
      </c>
      <c r="P46" s="6" t="str">
        <f>VLOOKUP(
    Languages!A33,
    Languages!$A$2:$AE$310,
    MATCH(
      _xlfn.XLOOKUP(P$1, 'Language &amp; Currency Data'!$A$2:$A$100, 'Language &amp; Currency Data'!$B$2:$B$100),
      Languages!$A$1:$AE$1,
      0),
    FALSE)</f>
        <v>उत्तर देना पसंद नहीं करता</v>
      </c>
      <c r="Q46" s="6" t="str">
        <f>VLOOKUP(
    Languages!A33,
    Languages!$A$2:$AE$310,
    MATCH(
      _xlfn.XLOOKUP(Q$1, 'Language &amp; Currency Data'!$A$2:$A$100, 'Language &amp; Currency Data'!$B$2:$B$100),
      Languages!$A$1:$AE$1,
      0),
    FALSE)</f>
        <v>Memilih untuk tidak menjawab</v>
      </c>
      <c r="R46" s="6" t="str">
        <f>VLOOKUP(
    Languages!A33,
    Languages!$A$2:$AE$310,
    MATCH(
      _xlfn.XLOOKUP(R$1, 'Language &amp; Currency Data'!$A$2:$A$100, 'Language &amp; Currency Data'!$B$2:$B$100),
      Languages!$A$1:$AE$1,
      0),
    FALSE)</f>
        <v>Prefer not to answer</v>
      </c>
      <c r="S46" s="14" t="str">
        <f>VLOOKUP(
    Languages!A33,
    Languages!$A$2:$AE$310,
    MATCH(
      _xlfn.XLOOKUP(S$1, 'Language &amp; Currency Data'!$A$2:$A$100, 'Language &amp; Currency Data'!$B$2:$B$100),
      Languages!$A$1:$AE$1,
      0),
    FALSE)</f>
        <v>Preferisco non rispondere</v>
      </c>
      <c r="T46" s="14" t="str">
        <f>VLOOKUP(
    Languages!A33,
    Languages!$A$2:$AE$310,
    MATCH(
      _xlfn.XLOOKUP(T$1, 'Language &amp; Currency Data'!$A$2:$A$100, 'Language &amp; Currency Data'!$B$2:$B$100),
      Languages!$A$1:$AE$1,
      0),
    FALSE)</f>
        <v>答えたくない</v>
      </c>
      <c r="U46" s="32" t="str">
        <f>VLOOKUP(
    Languages!A33,
    Languages!$A$2:$AE$310,
    MATCH(
      _xlfn.XLOOKUP(U$1, 'Language &amp; Currency Data'!$A$2:$A$100, 'Language &amp; Currency Data'!$B$2:$B$100),
      Languages!$A$1:$AE$1,
      0),
    FALSE)</f>
        <v>Tidak ingin menjawab</v>
      </c>
      <c r="V46" s="32" t="str">
        <f>VLOOKUP(
    Languages!A33,
    Languages!$A$2:$AE$310,
    MATCH(
      _xlfn.XLOOKUP(V$1, 'Language &amp; Currency Data'!$A$2:$A$100, 'Language &amp; Currency Data'!$B$2:$B$100),
      Languages!$A$1:$AE$1,
      0),
    FALSE)</f>
        <v>Prefiero no responder</v>
      </c>
      <c r="W46" s="14" t="str">
        <f>VLOOKUP(
    Languages!A33,
    Languages!$A$2:$AE$310,
    MATCH(
      _xlfn.XLOOKUP(W$1, 'Language &amp; Currency Data'!$A$2:$A$100, 'Language &amp; Currency Data'!$B$2:$B$100),
      Languages!$A$1:$AE$1,
      0),
    FALSE)</f>
        <v>Zeg ik liever niet</v>
      </c>
      <c r="X46" s="32" t="str">
        <f>VLOOKUP(
    Languages!A33,
    Languages!$A$2:$AE$310,
    MATCH(
      _xlfn.XLOOKUP(X$1, 'Language &amp; Currency Data'!$A$2:$A$100, 'Language &amp; Currency Data'!$B$2:$B$100),
      Languages!$A$1:$AE$1,
      0),
    FALSE)</f>
        <v>Prefer not to answer</v>
      </c>
      <c r="Y46" s="32" t="str">
        <f>VLOOKUP(
    Languages!A33,
    Languages!$A$2:$AE$310,
    MATCH(
      _xlfn.XLOOKUP(Y$1, 'Language &amp; Currency Data'!$A$2:$A$100, 'Language &amp; Currency Data'!$B$2:$B$100),
      Languages!$A$1:$AE$1,
      0),
    FALSE)</f>
        <v>Foretrekker å ikke svare</v>
      </c>
      <c r="Z46" s="32" t="str">
        <f>VLOOKUP(
    Languages!A33,
    Languages!$A$2:$AE$310,
    MATCH(
      _xlfn.XLOOKUP(Z$1, 'Language &amp; Currency Data'!$A$2:$A$100, 'Language &amp; Currency Data'!$B$2:$B$100),
      Languages!$A$1:$AE$1,
      0),
    FALSE)</f>
        <v>جواب نہ دینے کو ترجیح دیتے ہیں</v>
      </c>
      <c r="AA46" s="32" t="str">
        <f>VLOOKUP(
    Languages!A33,
    Languages!$A$2:$AE$310,
    MATCH(
      _xlfn.XLOOKUP(AA$1, 'Language &amp; Currency Data'!$A$2:$A$100, 'Language &amp; Currency Data'!$B$2:$B$100),
      Languages!$A$1:$AE$1,
      0),
    FALSE)</f>
        <v>Ayaw sumagot</v>
      </c>
      <c r="AB46" s="32" t="str">
        <f>VLOOKUP(
    Languages!A33,
    Languages!$A$2:$AE$310,
    MATCH(
      _xlfn.XLOOKUP(AB$1, 'Language &amp; Currency Data'!$A$2:$A$100, 'Language &amp; Currency Data'!$B$2:$B$100),
      Languages!$A$1:$AE$1,
      0),
    FALSE)</f>
        <v>Odmawiam odpowiedzi</v>
      </c>
      <c r="AC46" t="str">
        <f>VLOOKUP(
    Languages!A33,
    Languages!$A$2:$AE$310,
    MATCH(
      _xlfn.XLOOKUP(AC$1, 'Language &amp; Currency Data'!$A$2:$A$100, 'Language &amp; Currency Data'!$B$2:$B$100),
      Languages!$A$1:$AE$1,
      0),
    FALSE)</f>
        <v>Prefiro não responder</v>
      </c>
      <c r="AD46" s="32" t="str">
        <f>VLOOKUP(
    Languages!A33,
    Languages!$A$2:$AE$310,
    MATCH(
      _xlfn.XLOOKUP(AD$1, 'Language &amp; Currency Data'!$A$2:$A$100, 'Language &amp; Currency Data'!$B$2:$B$100),
      Languages!$A$1:$AE$1,
      0),
    FALSE)</f>
        <v>Prefer să nu răspund</v>
      </c>
      <c r="AE46" s="6" t="str">
        <f>VLOOKUP(
    Languages!A33,
    Languages!$A$2:$AE$310,
    MATCH(
      _xlfn.XLOOKUP(AE$1, 'Language &amp; Currency Data'!$A$2:$A$100, 'Language &amp; Currency Data'!$B$2:$B$100),
      Languages!$A$1:$AE$1,
      0),
    FALSE)</f>
        <v>Nechcem odpovedať</v>
      </c>
      <c r="AF46" s="6" t="str">
        <f>VLOOKUP(
    Languages!A33,
    Languages!$A$2:$AE$310,
    MATCH(
      _xlfn.XLOOKUP(AF$1, 'Language &amp; Currency Data'!$A$2:$A$100, 'Language &amp; Currency Data'!$B$2:$B$100),
      Languages!$A$1:$AE$1,
      0),
    FALSE)</f>
        <v>Verkies om nie te antwoord nie</v>
      </c>
      <c r="AG46" s="6" t="str">
        <f>VLOOKUP(
    Languages!A33,
    Languages!$A$2:$AE$310,
    MATCH(
      _xlfn.XLOOKUP(AG$1, 'Language &amp; Currency Data'!$A$2:$A$100, 'Language &amp; Currency Data'!$B$2:$B$100),
      Languages!$A$1:$AE$1,
      0),
    FALSE)</f>
        <v>답변하고 싶지 않음</v>
      </c>
      <c r="AH46" s="32" t="str">
        <f>VLOOKUP(
    Languages!A33,
    Languages!$A$2:$AE$310,
    MATCH(
      _xlfn.XLOOKUP(AH$1, 'Language &amp; Currency Data'!$A$2:$A$100, 'Language &amp; Currency Data'!$B$2:$B$100),
      Languages!$A$1:$AE$1,
      0),
    FALSE)</f>
        <v>Prefiero no responder</v>
      </c>
      <c r="AI46" s="32" t="str">
        <f>VLOOKUP(
    Languages!A33,
    Languages!$A$2:$AE$310,
    MATCH(
      _xlfn.XLOOKUP(AI$1, 'Language &amp; Currency Data'!$A$2:$A$100, 'Language &amp; Currency Data'!$B$2:$B$100),
      Languages!$A$1:$AE$1,
      0),
    FALSE)</f>
        <v>Föredrar att inte svara</v>
      </c>
      <c r="AJ46" s="6" t="str">
        <f>VLOOKUP(
    Languages!A33,
    Languages!$A$2:$AE$310,
    MATCH(
      _xlfn.XLOOKUP(AJ$1, 'Language &amp; Currency Data'!$A$2:$A$100, 'Language &amp; Currency Data'!$B$2:$B$100),
      Languages!$A$1:$AE$1,
      0),
    FALSE)</f>
        <v>不便透露</v>
      </c>
      <c r="AK46" s="32" t="str">
        <f>VLOOKUP(
    Languages!A33,
    Languages!$A$2:$AE$310,
    MATCH(
      _xlfn.XLOOKUP(AK$1, 'Language &amp; Currency Data'!$A$2:$A$100, 'Language &amp; Currency Data'!$B$2:$B$100),
      Languages!$A$1:$AE$1,
      0),
    FALSE)</f>
        <v>ไม่ประสงค์ให้คำตอบ</v>
      </c>
      <c r="AL46" s="37" t="str">
        <f>VLOOKUP(
    Languages!A33,
    Languages!$A$2:$AE$310,
    MATCH(
      _xlfn.XLOOKUP(AL$1, 'Language &amp; Currency Data'!$A$2:$A$100, 'Language &amp; Currency Data'!$B$2:$B$100),
      Languages!$A$1:$AE$1,
      0),
    FALSE)</f>
        <v>Cevap vermemeyi tercih ediyorum</v>
      </c>
      <c r="AM46" s="6" t="str">
        <f>VLOOKUP(
    Languages!A33,
    Languages!$A$2:$AE$310,
    MATCH(
      _xlfn.XLOOKUP(AM$1, 'Language &amp; Currency Data'!$A$2:$A$100, 'Language &amp; Currency Data'!$B$2:$B$100),
      Languages!$A$1:$AE$1,
      0),
    FALSE)</f>
        <v>Prefer not to answer</v>
      </c>
      <c r="AN46" s="6" t="str">
        <f>VLOOKUP(
    Languages!A33,
    Languages!$A$2:$AE$310,
    MATCH(
      _xlfn.XLOOKUP(AN$1, 'Language &amp; Currency Data'!$A$2:$A$100, 'Language &amp; Currency Data'!$B$2:$B$100),
      Languages!$A$1:$AE$1,
      0),
    FALSE)</f>
        <v>Prefer not to answer</v>
      </c>
      <c r="AO46" s="32" t="str">
        <f>VLOOKUP(
    Languages!A33,
    Languages!$A$2:$AE$310,
    MATCH(
      _xlfn.XLOOKUP(AO$1, 'Language &amp; Currency Data'!$A$2:$A$100, 'Language &amp; Currency Data'!$B$2:$B$100),
      Languages!$A$1:$AE$1,
      0),
    FALSE)</f>
        <v>Không muốn trả lời</v>
      </c>
      <c r="AP46" s="7" t="str">
        <f>VLOOKUP(
    Languages!A33,
    Languages!$A$2:$AE$310,
    MATCH(
      _xlfn.XLOOKUP("United Kingdom", 'Language &amp; Currency Data'!$A$2:$A$100, 'Language &amp; Currency Data'!$B$2:$B$100),
      Languages!$A$1:$AE$1,
      0),
    FALSE)</f>
        <v>Prefer not to answer</v>
      </c>
      <c r="AQ46" s="7" t="str">
        <f>VLOOKUP(
    Languages!A33,
    Languages!$A$2:$AE$310,
    MATCH(
      _xlfn.XLOOKUP("United Kingdom", 'Language &amp; Currency Data'!$A$2:$A$100, 'Language &amp; Currency Data'!$B$2:$B$100),
      Languages!$A$1:$AE$1,
      0),
    FALSE)</f>
        <v>Prefer not to answer</v>
      </c>
      <c r="AR46" s="7" t="str">
        <f>VLOOKUP(
    Languages!A33,
    Languages!$A$2:$AE$310,
    MATCH(
      _xlfn.XLOOKUP("United Kingdom", 'Language &amp; Currency Data'!$A$2:$A$100, 'Language &amp; Currency Data'!$B$2:$B$100),
      Languages!$A$1:$AE$1,
      0),
    FALSE)</f>
        <v>Prefer not to answer</v>
      </c>
      <c r="AS46" s="7" t="str">
        <f>VLOOKUP(
    Languages!A33,
    Languages!$A$2:$AE$310,
    MATCH(
      _xlfn.XLOOKUP("United Kingdom", 'Language &amp; Currency Data'!$A$2:$A$100, 'Language &amp; Currency Data'!$B$2:$B$100),
      Languages!$A$1:$AE$1,
      0),
    FALSE)</f>
        <v>Prefer not to answer</v>
      </c>
      <c r="AT46" s="7" t="str">
        <f>VLOOKUP(
    Languages!A33,
    Languages!$A$2:$AE$310,
    MATCH(
      _xlfn.XLOOKUP("United Kingdom", 'Language &amp; Currency Data'!$A$2:$A$100, 'Language &amp; Currency Data'!$B$2:$B$100),
      Languages!$A$1:$AE$1,
      0),
    FALSE)</f>
        <v>Prefer not to answer</v>
      </c>
      <c r="AU46" s="7" t="str">
        <f>VLOOKUP(
    Languages!A33,
    Languages!$A$2:$AE$310,
    MATCH(
      _xlfn.XLOOKUP("United Kingdom", 'Language &amp; Currency Data'!$A$2:$A$100, 'Language &amp; Currency Data'!$B$2:$B$100),
      Languages!$A$1:$AE$1,
      0),
    FALSE)</f>
        <v>Prefer not to answer</v>
      </c>
      <c r="AV46" s="7" t="str">
        <f>VLOOKUP(
    Languages!A33,
    Languages!$A$2:$AE$310,
    MATCH(
      _xlfn.XLOOKUP("United Kingdom", 'Language &amp; Currency Data'!$A$2:$A$100, 'Language &amp; Currency Data'!$B$2:$B$100),
      Languages!$A$1:$AE$1,
      0),
    FALSE)</f>
        <v>Prefer not to answer</v>
      </c>
      <c r="AW46" s="7" t="str">
        <f>VLOOKUP(
    Languages!A33,
    Languages!$A$2:$AE$310,
    MATCH(
      _xlfn.XLOOKUP("United Kingdom", 'Language &amp; Currency Data'!$A$2:$A$100, 'Language &amp; Currency Data'!$B$2:$B$100),
      Languages!$A$1:$AE$1,
      0),
    FALSE)</f>
        <v>Prefer not to answer</v>
      </c>
    </row>
    <row r="47" spans="1:49" s="7" customFormat="1" ht="28.5" x14ac:dyDescent="0.45">
      <c r="A47" s="7" t="str">
        <f>Languages!B34</f>
        <v>What was your total household income before taxes in 2024?</v>
      </c>
      <c r="B47" s="6" t="str">
        <f>VLOOKUP(
    Languages!A34,
    Languages!$A$2:$AE$310,
    MATCH(
      _xlfn.XLOOKUP(B$1, 'Language &amp; Currency Data'!$A$2:$A$100, 'Language &amp; Currency Data'!$B$2:$B$100),
      Languages!$A$1:$AE$1,
      0),
    FALSE)</f>
        <v>¿Cuáles fueron los ingresos brutos anuales de su hogar en 2024?</v>
      </c>
      <c r="C47" s="6" t="str">
        <f>VLOOKUP(
    Languages!A34,
    Languages!$A$2:$AE$310,
    MATCH(
      _xlfn.XLOOKUP(C$1, 'Language &amp; Currency Data'!$A$2:$A$100, 'Language &amp; Currency Data'!$B$2:$B$100),
      Languages!$A$1:$AE$1,
      0),
    FALSE)</f>
        <v>What was your total household income before taxes in 2024?</v>
      </c>
      <c r="D47" s="6" t="str">
        <f>VLOOKUP(
    Languages!A34,
    Languages!$A$2:$AE$310,
    MATCH(
      _xlfn.XLOOKUP(D$1, 'Language &amp; Currency Data'!$A$2:$A$100, 'Language &amp; Currency Data'!$B$2:$B$100),
      Languages!$A$1:$AE$1,
      0),
    FALSE)</f>
        <v>Wie hoch war 2024 Ihr gesamtes jährliches Haushaltseinkommen vor Steuern?</v>
      </c>
      <c r="E47" s="14" t="str">
        <f>VLOOKUP(
    Languages!A34,
    Languages!$A$2:$AE$310,
    MATCH(
      _xlfn.XLOOKUP(E$1, 'Language &amp; Currency Data'!$A$2:$A$100, 'Language &amp; Currency Data'!$B$2:$B$100),
      Languages!$A$1:$AE$1,
      0),
    FALSE)</f>
        <v>Qual foi o rendimento total bruto do seu domicílio em 2024?</v>
      </c>
      <c r="F47" s="4" t="str">
        <f>VLOOKUP(
    Languages!A34,
    Languages!$A$2:$AE$310,
    MATCH(
      _xlfn.XLOOKUP(F$1, 'Language &amp; Currency Data'!$A$2:$A$100, 'Language &amp; Currency Data'!$B$2:$B$100),
      Languages!$A$1:$AE$1,
      0),
    FALSE)</f>
        <v>What was your total household income before taxes in 2024?</v>
      </c>
      <c r="G47" s="14" t="str">
        <f>VLOOKUP(
    Languages!A34,
    Languages!$A$2:$AE$310,
    MATCH(
      _xlfn.XLOOKUP(G$1, 'Language &amp; Currency Data'!$A$2:$A$100, 'Language &amp; Currency Data'!$B$2:$B$100),
      Languages!$A$1:$AE$1,
      0),
    FALSE)</f>
        <v>您 2024 年的税前家庭总收入是多少？</v>
      </c>
      <c r="H47" s="6" t="str">
        <f>VLOOKUP(
    Languages!A34,
    Languages!$A$2:$AE$310,
    MATCH(
      _xlfn.XLOOKUP(H$1, 'Language &amp; Currency Data'!$A$2:$A$100, 'Language &amp; Currency Data'!$B$2:$B$100),
      Languages!$A$1:$AE$1,
      0),
    FALSE)</f>
        <v>¿Cuáles fueron los ingresos brutos anuales de su hogar en 2024?</v>
      </c>
      <c r="I47" s="6" t="str">
        <f>VLOOKUP(
    Languages!A34,
    Languages!$A$2:$AE$310,
    MATCH(
      _xlfn.XLOOKUP(I$1, 'Language &amp; Currency Data'!$A$2:$A$100, 'Language &amp; Currency Data'!$B$2:$B$100),
      Languages!$A$1:$AE$1,
      0),
    FALSE)</f>
        <v>¿Cuáles fueron los ingresos brutos anuales de su hogar en 2024?</v>
      </c>
      <c r="J47" s="6" t="str">
        <f>VLOOKUP(
    Languages!A34,
    Languages!$A$2:$AE$310,
    MATCH(
      _xlfn.XLOOKUP(J$1, 'Language &amp; Currency Data'!$A$2:$A$100, 'Language &amp; Currency Data'!$B$2:$B$100),
      Languages!$A$1:$AE$1,
      0),
    FALSE)</f>
        <v>Jaký byl celkový příjem vaší domácnosti před zdaněním v roce 2024?</v>
      </c>
      <c r="K47" s="6" t="str">
        <f>VLOOKUP(
    Languages!A34,
    Languages!$A$2:$AE$310,
    MATCH(
      _xlfn.XLOOKUP(K$1, 'Language &amp; Currency Data'!$A$2:$A$100, 'Language &amp; Currency Data'!$B$2:$B$100),
      Languages!$A$1:$AE$1,
      0),
    FALSE)</f>
        <v>Mitkä olivat taloutesi kokonaistulot ennen veroja vuonna 2024?</v>
      </c>
      <c r="L47" s="32" t="str">
        <f>VLOOKUP(
    Languages!A34,
    Languages!$A$2:$AE$310,
    MATCH(
      _xlfn.XLOOKUP(L$1, 'Language &amp; Currency Data'!$A$2:$A$100, 'Language &amp; Currency Data'!$B$2:$B$100),
      Languages!$A$1:$AE$1,
      0),
    FALSE)</f>
        <v>Quel est le revenu total de votre ménage en 2024, après contributions de sécurité sociale et avant impôts  ?</v>
      </c>
      <c r="M47" s="32" t="str">
        <f>VLOOKUP(
    Languages!A34,
    Languages!$A$2:$AE$310,
    MATCH(
      _xlfn.XLOOKUP(M$1, 'Language &amp; Currency Data'!$A$2:$A$100, 'Language &amp; Currency Data'!$B$2:$B$100),
      Languages!$A$1:$AE$1,
      0),
    FALSE)</f>
        <v>Wie hoch war 2024 Ihr gesamtes jährliches Haushaltseinkommen vor Steuern?</v>
      </c>
      <c r="N47" s="6" t="str">
        <f>VLOOKUP(
    Languages!A34,
    Languages!$A$2:$AE$310,
    MATCH(
      _xlfn.XLOOKUP(N$1, 'Language &amp; Currency Data'!$A$2:$A$100, 'Language &amp; Currency Data'!$B$2:$B$100),
      Languages!$A$1:$AE$1,
      0),
    FALSE)</f>
        <v>Ποιο ήταν το συνολικό εισόδημα του νοικοκυριού σας προ φόρων το 2024;</v>
      </c>
      <c r="O47" s="32" t="str">
        <f>VLOOKUP(
    Languages!A34,
    Languages!$A$2:$AE$310,
    MATCH(
      _xlfn.XLOOKUP(O$1, 'Language &amp; Currency Data'!$A$2:$A$100, 'Language &amp; Currency Data'!$B$2:$B$100),
      Languages!$A$1:$AE$1,
      0),
    FALSE)</f>
        <v>Mennyi volt az Ön háztartásának teljes, adózás előtti jövedelme 2024-ban?</v>
      </c>
      <c r="P47" s="6" t="str">
        <f>VLOOKUP(
    Languages!A34,
    Languages!$A$2:$AE$310,
    MATCH(
      _xlfn.XLOOKUP(P$1, 'Language &amp; Currency Data'!$A$2:$A$100, 'Language &amp; Currency Data'!$B$2:$B$100),
      Languages!$A$1:$AE$1,
      0),
    FALSE)</f>
        <v>वर्ष 2024 में करों से पहले आपकी कुल घरेलू आय क्या थी?</v>
      </c>
      <c r="Q47" s="6" t="str">
        <f>VLOOKUP(
    Languages!A34,
    Languages!$A$2:$AE$310,
    MATCH(
      _xlfn.XLOOKUP(Q$1, 'Language &amp; Currency Data'!$A$2:$A$100, 'Language &amp; Currency Data'!$B$2:$B$100),
      Languages!$A$1:$AE$1,
      0),
    FALSE)</f>
        <v>Berapa total pendapatan rumah tangga Anda sebelum pajak pada tahun 2024?</v>
      </c>
      <c r="R47" s="6" t="str">
        <f>VLOOKUP(
    Languages!A34,
    Languages!$A$2:$AE$310,
    MATCH(
      _xlfn.XLOOKUP(R$1, 'Language &amp; Currency Data'!$A$2:$A$100, 'Language &amp; Currency Data'!$B$2:$B$100),
      Languages!$A$1:$AE$1,
      0),
    FALSE)</f>
        <v>What was your total household income before taxes in 2024?</v>
      </c>
      <c r="S47" s="14" t="str">
        <f>VLOOKUP(
    Languages!A34,
    Languages!$A$2:$AE$310,
    MATCH(
      _xlfn.XLOOKUP(S$1, 'Language &amp; Currency Data'!$A$2:$A$100, 'Language &amp; Currency Data'!$B$2:$B$100),
      Languages!$A$1:$AE$1,
      0),
    FALSE)</f>
        <v>A quanto ammontava il reddito totale del Suo nucleo familiare al lordo delle imposte nel 2024?</v>
      </c>
      <c r="T47" s="14" t="str">
        <f>VLOOKUP(
    Languages!A34,
    Languages!$A$2:$AE$310,
    MATCH(
      _xlfn.XLOOKUP(T$1, 'Language &amp; Currency Data'!$A$2:$A$100, 'Language &amp; Currency Data'!$B$2:$B$100),
      Languages!$A$1:$AE$1,
      0),
    FALSE)</f>
        <v>2024 年の世帯収入 (税引き前) を日本円でお答えください。</v>
      </c>
      <c r="U47" s="32" t="str">
        <f>VLOOKUP(
    Languages!A34,
    Languages!$A$2:$AE$310,
    MATCH(
      _xlfn.XLOOKUP(U$1, 'Language &amp; Currency Data'!$A$2:$A$100, 'Language &amp; Currency Data'!$B$2:$B$100),
      Languages!$A$1:$AE$1,
      0),
    FALSE)</f>
        <v>Berapakah jumlah pendapatan isi rumah anda sebelum cukai pada tahun 2024?</v>
      </c>
      <c r="V47" s="32" t="str">
        <f>VLOOKUP(
    Languages!A34,
    Languages!$A$2:$AE$310,
    MATCH(
      _xlfn.XLOOKUP(V$1, 'Language &amp; Currency Data'!$A$2:$A$100, 'Language &amp; Currency Data'!$B$2:$B$100),
      Languages!$A$1:$AE$1,
      0),
    FALSE)</f>
        <v>¿Cuáles fueron los ingresos brutos anuales de su hogar en 2024?</v>
      </c>
      <c r="W47" s="14" t="str">
        <f>VLOOKUP(
    Languages!A34,
    Languages!$A$2:$AE$310,
    MATCH(
      _xlfn.XLOOKUP(W$1, 'Language &amp; Currency Data'!$A$2:$A$100, 'Language &amp; Currency Data'!$B$2:$B$100),
      Languages!$A$1:$AE$1,
      0),
    FALSE)</f>
        <v>Hoeveel bedroeg uw totale gezinsinkomen in 2024 vóór belastingheffing?</v>
      </c>
      <c r="X47" s="32" t="str">
        <f>VLOOKUP(
    Languages!A34,
    Languages!$A$2:$AE$310,
    MATCH(
      _xlfn.XLOOKUP(X$1, 'Language &amp; Currency Data'!$A$2:$A$100, 'Language &amp; Currency Data'!$B$2:$B$100),
      Languages!$A$1:$AE$1,
      0),
    FALSE)</f>
        <v>What was your total household income before taxes in 2024?</v>
      </c>
      <c r="Y47" s="32" t="str">
        <f>VLOOKUP(
    Languages!A34,
    Languages!$A$2:$AE$310,
    MATCH(
      _xlfn.XLOOKUP(Y$1, 'Language &amp; Currency Data'!$A$2:$A$100, 'Language &amp; Currency Data'!$B$2:$B$100),
      Languages!$A$1:$AE$1,
      0),
    FALSE)</f>
        <v>Hva var din totale husholdningsinntekt før skatt i 2024?</v>
      </c>
      <c r="Z47" s="32" t="str">
        <f>VLOOKUP(
    Languages!A34,
    Languages!$A$2:$AE$310,
    MATCH(
      _xlfn.XLOOKUP(Z$1, 'Language &amp; Currency Data'!$A$2:$A$100, 'Language &amp; Currency Data'!$B$2:$B$100),
      Languages!$A$1:$AE$1,
      0),
    FALSE)</f>
        <v>ٹیکسز کی ادائیگی سے قبل 2024 میں آپ کے گھرانے کی کُل آمدن کتنی تھی؟</v>
      </c>
      <c r="AA47" s="32" t="str">
        <f>VLOOKUP(
    Languages!A34,
    Languages!$A$2:$AE$310,
    MATCH(
      _xlfn.XLOOKUP(AA$1, 'Language &amp; Currency Data'!$A$2:$A$100, 'Language &amp; Currency Data'!$B$2:$B$100),
      Languages!$A$1:$AE$1,
      0),
    FALSE)</f>
        <v>Ano ang kabuuan mong kita ng sambahayan bago ang mga buwis sa 2024?</v>
      </c>
      <c r="AB47" s="32" t="str">
        <f>VLOOKUP(
    Languages!A34,
    Languages!$A$2:$AE$310,
    MATCH(
      _xlfn.XLOOKUP(AB$1, 'Language &amp; Currency Data'!$A$2:$A$100, 'Language &amp; Currency Data'!$B$2:$B$100),
      Languages!$A$1:$AE$1,
      0),
    FALSE)</f>
        <v>Ile wynosił dochód Pani\/a gospodarstwa domowego przed odliczeniem podatku w 2024 roku?</v>
      </c>
      <c r="AC47" t="str">
        <f>VLOOKUP(
    Languages!A34,
    Languages!$A$2:$AE$310,
    MATCH(
      _xlfn.XLOOKUP(AC$1, 'Language &amp; Currency Data'!$A$2:$A$100, 'Language &amp; Currency Data'!$B$2:$B$100),
      Languages!$A$1:$AE$1,
      0),
    FALSE)</f>
        <v>Qual foi o rendimento total bruto do seu agregado familiar em 2024?</v>
      </c>
      <c r="AD47" s="32" t="str">
        <f>VLOOKUP(
    Languages!A34,
    Languages!$A$2:$AE$310,
    MATCH(
      _xlfn.XLOOKUP(AD$1, 'Language &amp; Currency Data'!$A$2:$A$100, 'Language &amp; Currency Data'!$B$2:$B$100),
      Languages!$A$1:$AE$1,
      0),
    FALSE)</f>
        <v>Care a fost venitul total al gospodăriei dvs. înainte de impozitare în 2024?</v>
      </c>
      <c r="AE47" s="6" t="str">
        <f>VLOOKUP(
    Languages!A34,
    Languages!$A$2:$AE$310,
    MATCH(
      _xlfn.XLOOKUP(AE$1, 'Language &amp; Currency Data'!$A$2:$A$100, 'Language &amp; Currency Data'!$B$2:$B$100),
      Languages!$A$1:$AE$1,
      0),
    FALSE)</f>
        <v>Aký bol celkový príjem vašej domácnosti pred zdanením v roku 2024?</v>
      </c>
      <c r="AF47" s="6" t="str">
        <f>VLOOKUP(
    Languages!A34,
    Languages!$A$2:$AE$310,
    MATCH(
      _xlfn.XLOOKUP(AF$1, 'Language &amp; Currency Data'!$A$2:$A$100, 'Language &amp; Currency Data'!$B$2:$B$100),
      Languages!$A$1:$AE$1,
      0),
    FALSE)</f>
        <v>Wat was u totale huishoudelike inkomste voor belasting in 2024?</v>
      </c>
      <c r="AG47" s="6" t="str">
        <f>VLOOKUP(
    Languages!A34,
    Languages!$A$2:$AE$310,
    MATCH(
      _xlfn.XLOOKUP(AG$1, 'Language &amp; Currency Data'!$A$2:$A$100, 'Language &amp; Currency Data'!$B$2:$B$100),
      Languages!$A$1:$AE$1,
      0),
    FALSE)</f>
        <v>2024년도 세전 총 가계 소득은 얼마였습니까?</v>
      </c>
      <c r="AH47" s="32" t="str">
        <f>VLOOKUP(
    Languages!A34,
    Languages!$A$2:$AE$310,
    MATCH(
      _xlfn.XLOOKUP(AH$1, 'Language &amp; Currency Data'!$A$2:$A$100, 'Language &amp; Currency Data'!$B$2:$B$100),
      Languages!$A$1:$AE$1,
      0),
    FALSE)</f>
        <v>¿Cuáles fueron los ingresos brutos anuales de su hogar en 2024?</v>
      </c>
      <c r="AI47" s="32" t="str">
        <f>VLOOKUP(
    Languages!A34,
    Languages!$A$2:$AE$310,
    MATCH(
      _xlfn.XLOOKUP(AI$1, 'Language &amp; Currency Data'!$A$2:$A$100, 'Language &amp; Currency Data'!$B$2:$B$100),
      Languages!$A$1:$AE$1,
      0),
    FALSE)</f>
        <v>Vad var hushållets sammanlagda inkomst före skatt år 2023?</v>
      </c>
      <c r="AJ47" s="6" t="str">
        <f>VLOOKUP(
    Languages!A34,
    Languages!$A$2:$AE$310,
    MATCH(
      _xlfn.XLOOKUP(AJ$1, 'Language &amp; Currency Data'!$A$2:$A$100, 'Language &amp; Currency Data'!$B$2:$B$100),
      Languages!$A$1:$AE$1,
      0),
    FALSE)</f>
        <v>您的 2024 年家庭稅前總收入是多少？</v>
      </c>
      <c r="AK47" s="32" t="str">
        <f>VLOOKUP(
    Languages!A34,
    Languages!$A$2:$AE$310,
    MATCH(
      _xlfn.XLOOKUP(AK$1, 'Language &amp; Currency Data'!$A$2:$A$100, 'Language &amp; Currency Data'!$B$2:$B$100),
      Languages!$A$1:$AE$1,
      0),
    FALSE)</f>
        <v>รายได้ของครัวเรือนก่อนหักภาษีในปี 2024 อยู่ที่เท่าใด</v>
      </c>
      <c r="AL47" s="37" t="str">
        <f>VLOOKUP(
    Languages!A34,
    Languages!$A$2:$AE$310,
    MATCH(
      _xlfn.XLOOKUP(AL$1, 'Language &amp; Currency Data'!$A$2:$A$100, 'Language &amp; Currency Data'!$B$2:$B$100),
      Languages!$A$1:$AE$1,
      0),
    FALSE)</f>
        <v>2024'te vergi öncesi toplam hane geliriniz ne kadardı?</v>
      </c>
      <c r="AM47" s="6" t="str">
        <f>VLOOKUP(
    Languages!A34,
    Languages!$A$2:$AE$310,
    MATCH(
      _xlfn.XLOOKUP(AM$1, 'Language &amp; Currency Data'!$A$2:$A$100, 'Language &amp; Currency Data'!$B$2:$B$100),
      Languages!$A$1:$AE$1,
      0),
    FALSE)</f>
        <v>What was your total household income before taxes in 2024?</v>
      </c>
      <c r="AN47" s="6" t="str">
        <f>VLOOKUP(
    Languages!A34,
    Languages!$A$2:$AE$310,
    MATCH(
      _xlfn.XLOOKUP(AN$1, 'Language &amp; Currency Data'!$A$2:$A$100, 'Language &amp; Currency Data'!$B$2:$B$100),
      Languages!$A$1:$AE$1,
      0),
    FALSE)</f>
        <v>What was your total household income before taxes in 2024?</v>
      </c>
      <c r="AO47" s="32" t="str">
        <f>VLOOKUP(
    Languages!A34,
    Languages!$A$2:$AE$310,
    MATCH(
      _xlfn.XLOOKUP(AO$1, 'Language &amp; Currency Data'!$A$2:$A$100, 'Language &amp; Currency Data'!$B$2:$B$100),
      Languages!$A$1:$AE$1,
      0),
    FALSE)</f>
        <v>Tổng thu nhập trước thuế của hộ gia đình quý vị trong năm 2024 là bao nhiêu?</v>
      </c>
      <c r="AP47" s="7" t="str">
        <f>VLOOKUP(
    Languages!A34,
    Languages!$A$2:$AE$310,
    MATCH(
      _xlfn.XLOOKUP("United Kingdom", 'Language &amp; Currency Data'!$A$2:$A$100, 'Language &amp; Currency Data'!$B$2:$B$100),
      Languages!$A$1:$AE$1,
      0),
    FALSE)</f>
        <v>What was your total household income before taxes in 2024?</v>
      </c>
      <c r="AQ47" s="7" t="str">
        <f>VLOOKUP(
    Languages!A34,
    Languages!$A$2:$AE$310,
    MATCH(
      _xlfn.XLOOKUP("United Kingdom", 'Language &amp; Currency Data'!$A$2:$A$100, 'Language &amp; Currency Data'!$B$2:$B$100),
      Languages!$A$1:$AE$1,
      0),
    FALSE)</f>
        <v>What was your total household income before taxes in 2024?</v>
      </c>
      <c r="AR47" s="7" t="str">
        <f>VLOOKUP(
    Languages!A34,
    Languages!$A$2:$AE$310,
    MATCH(
      _xlfn.XLOOKUP("United Kingdom", 'Language &amp; Currency Data'!$A$2:$A$100, 'Language &amp; Currency Data'!$B$2:$B$100),
      Languages!$A$1:$AE$1,
      0),
    FALSE)</f>
        <v>What was your total household income before taxes in 2024?</v>
      </c>
      <c r="AS47" s="7" t="str">
        <f>VLOOKUP(
    Languages!A34,
    Languages!$A$2:$AE$310,
    MATCH(
      _xlfn.XLOOKUP("United Kingdom", 'Language &amp; Currency Data'!$A$2:$A$100, 'Language &amp; Currency Data'!$B$2:$B$100),
      Languages!$A$1:$AE$1,
      0),
    FALSE)</f>
        <v>What was your total household income before taxes in 2024?</v>
      </c>
      <c r="AT47" s="7" t="str">
        <f>VLOOKUP(
    Languages!A34,
    Languages!$A$2:$AE$310,
    MATCH(
      _xlfn.XLOOKUP("United Kingdom", 'Language &amp; Currency Data'!$A$2:$A$100, 'Language &amp; Currency Data'!$B$2:$B$100),
      Languages!$A$1:$AE$1,
      0),
    FALSE)</f>
        <v>What was your total household income before taxes in 2024?</v>
      </c>
      <c r="AU47" s="7" t="str">
        <f>VLOOKUP(
    Languages!A34,
    Languages!$A$2:$AE$310,
    MATCH(
      _xlfn.XLOOKUP("United Kingdom", 'Language &amp; Currency Data'!$A$2:$A$100, 'Language &amp; Currency Data'!$B$2:$B$100),
      Languages!$A$1:$AE$1,
      0),
    FALSE)</f>
        <v>What was your total household income before taxes in 2024?</v>
      </c>
      <c r="AV47" s="7" t="str">
        <f>VLOOKUP(
    Languages!A34,
    Languages!$A$2:$AE$310,
    MATCH(
      _xlfn.XLOOKUP("United Kingdom", 'Language &amp; Currency Data'!$A$2:$A$100, 'Language &amp; Currency Data'!$B$2:$B$100),
      Languages!$A$1:$AE$1,
      0),
    FALSE)</f>
        <v>What was your total household income before taxes in 2024?</v>
      </c>
      <c r="AW47" s="7" t="str">
        <f>VLOOKUP(
    Languages!A34,
    Languages!$A$2:$AE$310,
    MATCH(
      _xlfn.XLOOKUP("United Kingdom", 'Language &amp; Currency Data'!$A$2:$A$100, 'Language &amp; Currency Data'!$B$2:$B$100),
      Languages!$A$1:$AE$1,
      0),
    FALSE)</f>
        <v>What was your total household income before taxes in 2024?</v>
      </c>
    </row>
    <row r="48" spans="1:49" s="7" customFormat="1" ht="42.75" x14ac:dyDescent="0.45">
      <c r="A48" s="7" t="str">
        <f>Languages!B35</f>
        <v>Thank you. We will now move to a new set of questions on a new topic.</v>
      </c>
      <c r="B48" s="6" t="str">
        <f>VLOOKUP(
    Languages!A35,
    Languages!$A$2:$AE$310,
    MATCH(
      _xlfn.XLOOKUP(B$1, 'Language &amp; Currency Data'!$A$2:$A$100, 'Language &amp; Currency Data'!$B$2:$B$100),
      Languages!$A$1:$AE$1,
      0),
    FALSE)</f>
        <v>Gracias. Pasamos ahora a una serie de preguntas sobre otro tema.</v>
      </c>
      <c r="C48" s="6" t="str">
        <f>VLOOKUP(
    Languages!A35,
    Languages!$A$2:$AE$310,
    MATCH(
      _xlfn.XLOOKUP(C$1, 'Language &amp; Currency Data'!$A$2:$A$100, 'Language &amp; Currency Data'!$B$2:$B$100),
      Languages!$A$1:$AE$1,
      0),
    FALSE)</f>
        <v>Thank you. We will now move to a new set of questions on a new topic.</v>
      </c>
      <c r="D48" s="6" t="str">
        <f>VLOOKUP(
    Languages!A35,
    Languages!$A$2:$AE$310,
    MATCH(
      _xlfn.XLOOKUP(D$1, 'Language &amp; Currency Data'!$A$2:$A$100, 'Language &amp; Currency Data'!$B$2:$B$100),
      Languages!$A$1:$AE$1,
      0),
    FALSE)</f>
        <v>Vielen Dank. Nun geht es mit Fragen zu einem neuen Thema weiter.</v>
      </c>
      <c r="E48" s="14" t="str">
        <f>VLOOKUP(
    Languages!A35,
    Languages!$A$2:$AE$310,
    MATCH(
      _xlfn.XLOOKUP(E$1, 'Language &amp; Currency Data'!$A$2:$A$100, 'Language &amp; Currency Data'!$B$2:$B$100),
      Languages!$A$1:$AE$1,
      0),
    FALSE)</f>
        <v>Obrigado. Vamos agora passar a um novo conjunto de perguntas sobre um novo tema.</v>
      </c>
      <c r="F48" s="4" t="str">
        <f>VLOOKUP(
    Languages!A35,
    Languages!$A$2:$AE$310,
    MATCH(
      _xlfn.XLOOKUP(F$1, 'Language &amp; Currency Data'!$A$2:$A$100, 'Language &amp; Currency Data'!$B$2:$B$100),
      Languages!$A$1:$AE$1,
      0),
    FALSE)</f>
        <v>Thank you. We will now move to a new set of questions on a new topic.</v>
      </c>
      <c r="G48" s="14" t="str">
        <f>VLOOKUP(
    Languages!A35,
    Languages!$A$2:$AE$310,
    MATCH(
      _xlfn.XLOOKUP(G$1, 'Language &amp; Currency Data'!$A$2:$A$100, 'Language &amp; Currency Data'!$B$2:$B$100),
      Languages!$A$1:$AE$1,
      0),
    FALSE)</f>
        <v>谢谢。现在，我们将针对一个新主题提出一系列新问题。</v>
      </c>
      <c r="H48" s="6" t="str">
        <f>VLOOKUP(
    Languages!A35,
    Languages!$A$2:$AE$310,
    MATCH(
      _xlfn.XLOOKUP(H$1, 'Language &amp; Currency Data'!$A$2:$A$100, 'Language &amp; Currency Data'!$B$2:$B$100),
      Languages!$A$1:$AE$1,
      0),
    FALSE)</f>
        <v>Gracias. Pasamos ahora a una serie de preguntas sobre otro tema.</v>
      </c>
      <c r="I48" s="6" t="str">
        <f>VLOOKUP(
    Languages!A35,
    Languages!$A$2:$AE$310,
    MATCH(
      _xlfn.XLOOKUP(I$1, 'Language &amp; Currency Data'!$A$2:$A$100, 'Language &amp; Currency Data'!$B$2:$B$100),
      Languages!$A$1:$AE$1,
      0),
    FALSE)</f>
        <v>Gracias. Pasamos ahora a una serie de preguntas sobre otro tema.</v>
      </c>
      <c r="J48" s="6" t="str">
        <f>VLOOKUP(
    Languages!A35,
    Languages!$A$2:$AE$310,
    MATCH(
      _xlfn.XLOOKUP(J$1, 'Language &amp; Currency Data'!$A$2:$A$100, 'Language &amp; Currency Data'!$B$2:$B$100),
      Languages!$A$1:$AE$1,
      0),
    FALSE)</f>
        <v>Děkujeme. Nyní přejdeme k nové sadě otázek na nové téma.</v>
      </c>
      <c r="K48" s="6" t="str">
        <f>VLOOKUP(
    Languages!A35,
    Languages!$A$2:$AE$310,
    MATCH(
      _xlfn.XLOOKUP(K$1, 'Language &amp; Currency Data'!$A$2:$A$100, 'Language &amp; Currency Data'!$B$2:$B$100),
      Languages!$A$1:$AE$1,
      0),
    FALSE)</f>
        <v>Kiitos. Seuraavaksi kysymme joukon uusia kysymyksiä, jotka käsittelevät uutta aihetta.</v>
      </c>
      <c r="L48" s="32" t="str">
        <f>VLOOKUP(
    Languages!A35,
    Languages!$A$2:$AE$310,
    MATCH(
      _xlfn.XLOOKUP(L$1, 'Language &amp; Currency Data'!$A$2:$A$100, 'Language &amp; Currency Data'!$B$2:$B$100),
      Languages!$A$1:$AE$1,
      0),
    FALSE)</f>
        <v>Merci. Nous allons maintenant passer à une série de questions sur un autre sujet.</v>
      </c>
      <c r="M48" s="32" t="str">
        <f>VLOOKUP(
    Languages!A35,
    Languages!$A$2:$AE$310,
    MATCH(
      _xlfn.XLOOKUP(M$1, 'Language &amp; Currency Data'!$A$2:$A$100, 'Language &amp; Currency Data'!$B$2:$B$100),
      Languages!$A$1:$AE$1,
      0),
    FALSE)</f>
        <v>Vielen Dank. Nun geht es mit Fragen zu einem neuen Thema weiter.</v>
      </c>
      <c r="N48" s="6" t="str">
        <f>VLOOKUP(
    Languages!A35,
    Languages!$A$2:$AE$310,
    MATCH(
      _xlfn.XLOOKUP(N$1, 'Language &amp; Currency Data'!$A$2:$A$100, 'Language &amp; Currency Data'!$B$2:$B$100),
      Languages!$A$1:$AE$1,
      0),
    FALSE)</f>
        <v>Σας ευχαριστούμε. Θα προχωρήσουμε τώρα σε ένα νέο σετ ερωτήσεων πάνω σε ένα νέο θέμα.</v>
      </c>
      <c r="O48" s="32" t="str">
        <f>VLOOKUP(
    Languages!A35,
    Languages!$A$2:$AE$310,
    MATCH(
      _xlfn.XLOOKUP(O$1, 'Language &amp; Currency Data'!$A$2:$A$100, 'Language &amp; Currency Data'!$B$2:$B$100),
      Languages!$A$1:$AE$1,
      0),
    FALSE)</f>
        <v>Köszönöm. Most áttérünk egy új kérdéssorra egy új témában.</v>
      </c>
      <c r="P48" s="6" t="str">
        <f>VLOOKUP(
    Languages!A35,
    Languages!$A$2:$AE$310,
    MATCH(
      _xlfn.XLOOKUP(P$1, 'Language &amp; Currency Data'!$A$2:$A$100, 'Language &amp; Currency Data'!$B$2:$B$100),
      Languages!$A$1:$AE$1,
      0),
    FALSE)</f>
        <v>आपका धन्यवाद! अब हम एक नए टॉपिक से जुड़े नए  प्रश्नों की ओर बढ़ेंगे।</v>
      </c>
      <c r="Q48" s="6" t="str">
        <f>VLOOKUP(
    Languages!A35,
    Languages!$A$2:$AE$310,
    MATCH(
      _xlfn.XLOOKUP(Q$1, 'Language &amp; Currency Data'!$A$2:$A$100, 'Language &amp; Currency Data'!$B$2:$B$100),
      Languages!$A$1:$AE$1,
      0),
    FALSE)</f>
        <v>Terima kasih. Sekarang kita akan beralih ke serangkaian pertanyaan baru pada topik yang baru.</v>
      </c>
      <c r="R48" s="6" t="str">
        <f>VLOOKUP(
    Languages!A35,
    Languages!$A$2:$AE$310,
    MATCH(
      _xlfn.XLOOKUP(R$1, 'Language &amp; Currency Data'!$A$2:$A$100, 'Language &amp; Currency Data'!$B$2:$B$100),
      Languages!$A$1:$AE$1,
      0),
    FALSE)</f>
        <v>Thank you. We will now move to a new set of questions on a new topic.</v>
      </c>
      <c r="S48" s="14" t="str">
        <f>VLOOKUP(
    Languages!A35,
    Languages!$A$2:$AE$310,
    MATCH(
      _xlfn.XLOOKUP(S$1, 'Language &amp; Currency Data'!$A$2:$A$100, 'Language &amp; Currency Data'!$B$2:$B$100),
      Languages!$A$1:$AE$1,
      0),
    FALSE)</f>
        <v>Grazie. Passiamo ora a una nuova serie di domande su un nuovo argomento.</v>
      </c>
      <c r="T48" s="14" t="str">
        <f>VLOOKUP(
    Languages!A35,
    Languages!$A$2:$AE$310,
    MATCH(
      _xlfn.XLOOKUP(T$1, 'Language &amp; Currency Data'!$A$2:$A$100, 'Language &amp; Currency Data'!$B$2:$B$100),
      Languages!$A$1:$AE$1,
      0),
    FALSE)</f>
        <v>ここまでご回答いただき、ありがとうございます。ここからは、別の話題に関して新たに質問をさせていただきます。</v>
      </c>
      <c r="U48" s="32" t="str">
        <f>VLOOKUP(
    Languages!A35,
    Languages!$A$2:$AE$310,
    MATCH(
      _xlfn.XLOOKUP(U$1, 'Language &amp; Currency Data'!$A$2:$A$100, 'Language &amp; Currency Data'!$B$2:$B$100),
      Languages!$A$1:$AE$1,
      0),
    FALSE)</f>
        <v>Terima kasih. Kita sekarang akan beralih kepada set soalan baharu mengenai satu topik baharu.</v>
      </c>
      <c r="V48" s="32" t="str">
        <f>VLOOKUP(
    Languages!A35,
    Languages!$A$2:$AE$310,
    MATCH(
      _xlfn.XLOOKUP(V$1, 'Language &amp; Currency Data'!$A$2:$A$100, 'Language &amp; Currency Data'!$B$2:$B$100),
      Languages!$A$1:$AE$1,
      0),
    FALSE)</f>
        <v>Gracias. Pasamos ahora a una serie de preguntas sobre otro tema.</v>
      </c>
      <c r="W48" s="14" t="str">
        <f>VLOOKUP(
    Languages!A35,
    Languages!$A$2:$AE$310,
    MATCH(
      _xlfn.XLOOKUP(W$1, 'Language &amp; Currency Data'!$A$2:$A$100, 'Language &amp; Currency Data'!$B$2:$B$100),
      Languages!$A$1:$AE$1,
      0),
    FALSE)</f>
        <v>Bedankt. We gaan nu verder naar een nieuwe reeks vragen over een nieuw onderwerp.</v>
      </c>
      <c r="X48" s="32" t="str">
        <f>VLOOKUP(
    Languages!A35,
    Languages!$A$2:$AE$310,
    MATCH(
      _xlfn.XLOOKUP(X$1, 'Language &amp; Currency Data'!$A$2:$A$100, 'Language &amp; Currency Data'!$B$2:$B$100),
      Languages!$A$1:$AE$1,
      0),
    FALSE)</f>
        <v>Thank you. We will now move to a new set of questions on a new topic.</v>
      </c>
      <c r="Y48" s="32" t="str">
        <f>VLOOKUP(
    Languages!A35,
    Languages!$A$2:$AE$310,
    MATCH(
      _xlfn.XLOOKUP(Y$1, 'Language &amp; Currency Data'!$A$2:$A$100, 'Language &amp; Currency Data'!$B$2:$B$100),
      Languages!$A$1:$AE$1,
      0),
    FALSE)</f>
        <v>Takk. Vi går nå videre til et nytt sett med spørsmål om et nytt tema.</v>
      </c>
      <c r="Z48" s="32" t="str">
        <f>VLOOKUP(
    Languages!A35,
    Languages!$A$2:$AE$310,
    MATCH(
      _xlfn.XLOOKUP(Z$1, 'Language &amp; Currency Data'!$A$2:$A$100, 'Language &amp; Currency Data'!$B$2:$B$100),
      Languages!$A$1:$AE$1,
      0),
    FALSE)</f>
        <v>آپ کا شکریہ۔ اب ہم ایک نئے موضوع سے متعلق سوالات کے نئے مجموعے کی جانب بڑھیں گے۔</v>
      </c>
      <c r="AA48" s="32" t="str">
        <f>VLOOKUP(
    Languages!A35,
    Languages!$A$2:$AE$310,
    MATCH(
      _xlfn.XLOOKUP(AA$1, 'Language &amp; Currency Data'!$A$2:$A$100, 'Language &amp; Currency Data'!$B$2:$B$100),
      Languages!$A$1:$AE$1,
      0),
    FALSE)</f>
        <v>Salamat. Lilipat kami ngayon sa bagong pangkat ng mga tanong sa bagong paksa.</v>
      </c>
      <c r="AB48" s="32" t="str">
        <f>VLOOKUP(
    Languages!A35,
    Languages!$A$2:$AE$310,
    MATCH(
      _xlfn.XLOOKUP(AB$1, 'Language &amp; Currency Data'!$A$2:$A$100, 'Language &amp; Currency Data'!$B$2:$B$100),
      Languages!$A$1:$AE$1,
      0),
    FALSE)</f>
        <v>Dziękujemy. Teraz przejdziemy do kolejnego zestawu pytań dotyczącego nowego tematu.</v>
      </c>
      <c r="AC48" t="str">
        <f>VLOOKUP(
    Languages!A35,
    Languages!$A$2:$AE$310,
    MATCH(
      _xlfn.XLOOKUP(AC$1, 'Language &amp; Currency Data'!$A$2:$A$100, 'Language &amp; Currency Data'!$B$2:$B$100),
      Languages!$A$1:$AE$1,
      0),
    FALSE)</f>
        <v>Obrigado. Vamos agora passar a um novo conjunto de perguntas sobre um novo tema.</v>
      </c>
      <c r="AD48" s="32" t="str">
        <f>VLOOKUP(
    Languages!A35,
    Languages!$A$2:$AE$310,
    MATCH(
      _xlfn.XLOOKUP(AD$1, 'Language &amp; Currency Data'!$A$2:$A$100, 'Language &amp; Currency Data'!$B$2:$B$100),
      Languages!$A$1:$AE$1,
      0),
    FALSE)</f>
        <v>Vă mulțumim. Acum vom trece la un nou set de întrebări referitoare la un subiect nou.</v>
      </c>
      <c r="AE48" s="6" t="str">
        <f>VLOOKUP(
    Languages!A35,
    Languages!$A$2:$AE$310,
    MATCH(
      _xlfn.XLOOKUP(AE$1, 'Language &amp; Currency Data'!$A$2:$A$100, 'Language &amp; Currency Data'!$B$2:$B$100),
      Languages!$A$1:$AE$1,
      0),
    FALSE)</f>
        <v>Ďakujeme. Teraz prejdeme na nový súbor otázok k novej téme.</v>
      </c>
      <c r="AF48" s="6" t="str">
        <f>VLOOKUP(
    Languages!A35,
    Languages!$A$2:$AE$310,
    MATCH(
      _xlfn.XLOOKUP(AF$1, 'Language &amp; Currency Data'!$A$2:$A$100, 'Language &amp; Currency Data'!$B$2:$B$100),
      Languages!$A$1:$AE$1,
      0),
    FALSE)</f>
        <v>Dankie. Ons gaan nou aanbeweeg na 'n nuwe stel vrae oor 'n nuwe onderwerp.</v>
      </c>
      <c r="AG48" s="6" t="str">
        <f>VLOOKUP(
    Languages!A35,
    Languages!$A$2:$AE$310,
    MATCH(
      _xlfn.XLOOKUP(AG$1, 'Language &amp; Currency Data'!$A$2:$A$100, 'Language &amp; Currency Data'!$B$2:$B$100),
      Languages!$A$1:$AE$1,
      0),
    FALSE)</f>
        <v>감사합니다. 이제 새로운 주제에 대한 새로운 질문으로 넘어가겠습니다.</v>
      </c>
      <c r="AH48" s="32" t="str">
        <f>VLOOKUP(
    Languages!A35,
    Languages!$A$2:$AE$310,
    MATCH(
      _xlfn.XLOOKUP(AH$1, 'Language &amp; Currency Data'!$A$2:$A$100, 'Language &amp; Currency Data'!$B$2:$B$100),
      Languages!$A$1:$AE$1,
      0),
    FALSE)</f>
        <v>Gracias. Pasamos ahora a una serie de preguntas sobre otro tema.</v>
      </c>
      <c r="AI48" s="32" t="str">
        <f>VLOOKUP(
    Languages!A35,
    Languages!$A$2:$AE$310,
    MATCH(
      _xlfn.XLOOKUP(AI$1, 'Language &amp; Currency Data'!$A$2:$A$100, 'Language &amp; Currency Data'!$B$2:$B$100),
      Languages!$A$1:$AE$1,
      0),
    FALSE)</f>
        <v>Tack så mycket. Vi kommer nu att gå vidare till en ny uppsättning frågor om ett nytt ämne.</v>
      </c>
      <c r="AJ48" s="6" t="str">
        <f>VLOOKUP(
    Languages!A35,
    Languages!$A$2:$AE$310,
    MATCH(
      _xlfn.XLOOKUP(AJ$1, 'Language &amp; Currency Data'!$A$2:$A$100, 'Language &amp; Currency Data'!$B$2:$B$100),
      Languages!$A$1:$AE$1,
      0),
    FALSE)</f>
        <v>謝謝。我們接下來將針對新主題請教一組新問題。</v>
      </c>
      <c r="AK48" s="32" t="str">
        <f>VLOOKUP(
    Languages!A35,
    Languages!$A$2:$AE$310,
    MATCH(
      _xlfn.XLOOKUP(AK$1, 'Language &amp; Currency Data'!$A$2:$A$100, 'Language &amp; Currency Data'!$B$2:$B$100),
      Languages!$A$1:$AE$1,
      0),
    FALSE)</f>
        <v>ขอขอบคุณ เราจะไปต่อกันที่ชุดคำถามถัดไปในหัวข้อใหม่</v>
      </c>
      <c r="AL48" s="37" t="str">
        <f>VLOOKUP(
    Languages!A35,
    Languages!$A$2:$AE$310,
    MATCH(
      _xlfn.XLOOKUP(AL$1, 'Language &amp; Currency Data'!$A$2:$A$100, 'Language &amp; Currency Data'!$B$2:$B$100),
      Languages!$A$1:$AE$1,
      0),
    FALSE)</f>
        <v>Teşekkür ederiz. Şimdi yeni bir konuyla ilgili yeni bir dizi soruya geçeceğiz.</v>
      </c>
      <c r="AM48" s="6" t="str">
        <f>VLOOKUP(
    Languages!A35,
    Languages!$A$2:$AE$310,
    MATCH(
      _xlfn.XLOOKUP(AM$1, 'Language &amp; Currency Data'!$A$2:$A$100, 'Language &amp; Currency Data'!$B$2:$B$100),
      Languages!$A$1:$AE$1,
      0),
    FALSE)</f>
        <v>Thank you. We will now move to a new set of questions on a new topic.</v>
      </c>
      <c r="AN48" s="6" t="str">
        <f>VLOOKUP(
    Languages!A35,
    Languages!$A$2:$AE$310,
    MATCH(
      _xlfn.XLOOKUP(AN$1, 'Language &amp; Currency Data'!$A$2:$A$100, 'Language &amp; Currency Data'!$B$2:$B$100),
      Languages!$A$1:$AE$1,
      0),
    FALSE)</f>
        <v>Thank you. We will now move to a new set of questions on a new topic.</v>
      </c>
      <c r="AO48" s="32" t="str">
        <f>VLOOKUP(
    Languages!A35,
    Languages!$A$2:$AE$310,
    MATCH(
      _xlfn.XLOOKUP(AO$1, 'Language &amp; Currency Data'!$A$2:$A$100, 'Language &amp; Currency Data'!$B$2:$B$100),
      Languages!$A$1:$AE$1,
      0),
    FALSE)</f>
        <v>Xin cảm ơn. Giờ chúng ta sẽ chuyển sang một bộ câu hỏi mới về một chủ đề mới.</v>
      </c>
      <c r="AP48" s="7" t="str">
        <f>VLOOKUP(
    Languages!A35,
    Languages!$A$2:$AE$310,
    MATCH(
      _xlfn.XLOOKUP("United Kingdom", 'Language &amp; Currency Data'!$A$2:$A$100, 'Language &amp; Currency Data'!$B$2:$B$100),
      Languages!$A$1:$AE$1,
      0),
    FALSE)</f>
        <v>Thank you. We will now move to a new set of questions on a new topic.</v>
      </c>
      <c r="AQ48" s="7" t="str">
        <f>VLOOKUP(
    Languages!A35,
    Languages!$A$2:$AE$310,
    MATCH(
      _xlfn.XLOOKUP("United Kingdom", 'Language &amp; Currency Data'!$A$2:$A$100, 'Language &amp; Currency Data'!$B$2:$B$100),
      Languages!$A$1:$AE$1,
      0),
    FALSE)</f>
        <v>Thank you. We will now move to a new set of questions on a new topic.</v>
      </c>
      <c r="AR48" s="7" t="str">
        <f>VLOOKUP(
    Languages!A35,
    Languages!$A$2:$AE$310,
    MATCH(
      _xlfn.XLOOKUP("United Kingdom", 'Language &amp; Currency Data'!$A$2:$A$100, 'Language &amp; Currency Data'!$B$2:$B$100),
      Languages!$A$1:$AE$1,
      0),
    FALSE)</f>
        <v>Thank you. We will now move to a new set of questions on a new topic.</v>
      </c>
      <c r="AS48" s="7" t="str">
        <f>VLOOKUP(
    Languages!A35,
    Languages!$A$2:$AE$310,
    MATCH(
      _xlfn.XLOOKUP("United Kingdom", 'Language &amp; Currency Data'!$A$2:$A$100, 'Language &amp; Currency Data'!$B$2:$B$100),
      Languages!$A$1:$AE$1,
      0),
    FALSE)</f>
        <v>Thank you. We will now move to a new set of questions on a new topic.</v>
      </c>
      <c r="AT48" s="7" t="str">
        <f>VLOOKUP(
    Languages!A35,
    Languages!$A$2:$AE$310,
    MATCH(
      _xlfn.XLOOKUP("United Kingdom", 'Language &amp; Currency Data'!$A$2:$A$100, 'Language &amp; Currency Data'!$B$2:$B$100),
      Languages!$A$1:$AE$1,
      0),
    FALSE)</f>
        <v>Thank you. We will now move to a new set of questions on a new topic.</v>
      </c>
      <c r="AU48" s="7" t="str">
        <f>VLOOKUP(
    Languages!A35,
    Languages!$A$2:$AE$310,
    MATCH(
      _xlfn.XLOOKUP("United Kingdom", 'Language &amp; Currency Data'!$A$2:$A$100, 'Language &amp; Currency Data'!$B$2:$B$100),
      Languages!$A$1:$AE$1,
      0),
    FALSE)</f>
        <v>Thank you. We will now move to a new set of questions on a new topic.</v>
      </c>
      <c r="AV48" s="7" t="str">
        <f>VLOOKUP(
    Languages!A35,
    Languages!$A$2:$AE$310,
    MATCH(
      _xlfn.XLOOKUP("United Kingdom", 'Language &amp; Currency Data'!$A$2:$A$100, 'Language &amp; Currency Data'!$B$2:$B$100),
      Languages!$A$1:$AE$1,
      0),
    FALSE)</f>
        <v>Thank you. We will now move to a new set of questions on a new topic.</v>
      </c>
      <c r="AW48" s="7" t="str">
        <f>VLOOKUP(
    Languages!A35,
    Languages!$A$2:$AE$310,
    MATCH(
      _xlfn.XLOOKUP("United Kingdom", 'Language &amp; Currency Data'!$A$2:$A$100, 'Language &amp; Currency Data'!$B$2:$B$100),
      Languages!$A$1:$AE$1,
      0),
    FALSE)</f>
        <v>Thank you. We will now move to a new set of questions on a new topic.</v>
      </c>
    </row>
    <row r="49" spans="1:49" s="7" customFormat="1" ht="114" x14ac:dyDescent="0.45">
      <c r="A49" s="7" t="str">
        <f>Languages!B36</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c r="B49" s="6" t="str">
        <f>VLOOKUP(
    Languages!A36,
    Languages!$A$2:$AE$310,
    MATCH(
      _xlfn.XLOOKUP(B$1, 'Language &amp; Currency Data'!$A$2:$A$100, 'Language &amp; Currency Data'!$B$2:$B$100),
      Languages!$A$1:$AE$1,
      0),
    FALSE)</f>
        <v>Algunas organizaciones internacionales y gobiernos han propuesto recientemente un impuesto común dirigido a las personas más ricas del mundo. Este impuesto obligaría a aquellas personas con un patrimonio superior a 1.000 millones de dólares estadounidenses (aproximadamente las tres mil personas más ricas del mundo) a pagar cada año un mínimo del 2 % de su patrimonio en impuestos.</v>
      </c>
      <c r="C49" s="6" t="str">
        <f>VLOOKUP(
    Languages!A36,
    Languages!$A$2:$AE$310,
    MATCH(
      _xlfn.XLOOKUP(C$1, 'Language &amp; Currency Data'!$A$2:$A$100, 'Language &amp; Currency Data'!$B$2:$B$100),
      Languages!$A$1:$AE$1,
      0),
    FALSE)</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c r="D49" s="6" t="str">
        <f>VLOOKUP(
    Languages!A36,
    Languages!$A$2:$AE$310,
    MATCH(
      _xlfn.XLOOKUP(D$1, 'Language &amp; Currency Data'!$A$2:$A$100, 'Language &amp; Currency Data'!$B$2:$B$100),
      Languages!$A$1:$AE$1,
      0),
    FALSE)</f>
        <v>Internationale Organisationen und Regierungen haben vor Kurzem eine koordinierte Steuer für die weltweit reichsten Personen vorgeschlagen. Menschen mit einem Besitz von über 1 Milliarde USD oder die ungefähr 3000 reichsten Personen der Welt müssten demnach jedes Jahr mindestens 2 % ihres Vermögens versteuern.</v>
      </c>
      <c r="E49" s="14" t="str">
        <f>VLOOKUP(
    Languages!A36,
    Languages!$A$2:$AE$310,
    MATCH(
      _xlfn.XLOOKUP(E$1, 'Language &amp; Currency Data'!$A$2:$A$100, 'Language &amp; Currency Data'!$B$2:$B$100),
      Languages!$A$1:$AE$1,
      0),
    FALSE)</f>
        <v>As organizações internacionais e os Governos propuseram recentemente um imposto coordenado que visa as pessoas mais ricas do mundo. Este imposto obrigaria as pessoas com uma riqueza superior a um bilhão de dólares americanos, ou seja, as cerca de 3000 pessoas mais ricas do mundo, a pagar um mínimo de 2% da sua riqueza em impostos todos os anos.</v>
      </c>
      <c r="F49" s="4" t="str">
        <f>VLOOKUP(
    Languages!A36,
    Languages!$A$2:$AE$310,
    MATCH(
      _xlfn.XLOOKUP(F$1, 'Language &amp; Currency Data'!$A$2:$A$100, 'Language &amp; Currency Data'!$B$2:$B$100),
      Languages!$A$1:$AE$1,
      0),
    FALSE)</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c r="G49" s="14" t="str">
        <f>VLOOKUP(
    Languages!A36,
    Languages!$A$2:$AE$310,
    MATCH(
      _xlfn.XLOOKUP(G$1, 'Language &amp; Currency Data'!$A$2:$A$100, 'Language &amp; Currency Data'!$B$2:$B$100),
      Languages!$A$1:$AE$1,
      0),
    FALSE)</f>
        <v>国际组织和政府最近提议对全球最富有的个人征收协调税。该税收政策要求那些拥有超过 10 亿美元财富的个人或全球最富有的约 3,000 人每年缴纳至少相当于其财富 2% 的税款。</v>
      </c>
      <c r="H49" s="6" t="str">
        <f>VLOOKUP(
    Languages!A36,
    Languages!$A$2:$AE$310,
    MATCH(
      _xlfn.XLOOKUP(H$1, 'Language &amp; Currency Data'!$A$2:$A$100, 'Language &amp; Currency Data'!$B$2:$B$100),
      Languages!$A$1:$AE$1,
      0),
    FALSE)</f>
        <v>Algunas organizaciones internacionales y gobiernos han propuesto recientemente un impuesto común dirigido a las personas más ricas del mundo. Este impuesto obligaría a aquellas personas con un patrimonio superior a 1.000 millones de dólares estadounidenses (aproximadamente las tres mil personas más ricas del mundo) a pagar cada año un mínimo del 2 % de su patrimonio en impuestos.</v>
      </c>
      <c r="I49" s="6" t="str">
        <f>VLOOKUP(
    Languages!A36,
    Languages!$A$2:$AE$310,
    MATCH(
      _xlfn.XLOOKUP(I$1, 'Language &amp; Currency Data'!$A$2:$A$100, 'Language &amp; Currency Data'!$B$2:$B$100),
      Languages!$A$1:$AE$1,
      0),
    FALSE)</f>
        <v>Algunas organizaciones internacionales y gobiernos han propuesto recientemente un impuesto común dirigido a las personas más ricas del mundo. Este impuesto obligaría a aquellas personas con un patrimonio superior a 1.000 millones de dólares estadounidenses (aproximadamente las tres mil personas más ricas del mundo) a pagar cada año un mínimo del 2 % de su patrimonio en impuestos.</v>
      </c>
      <c r="J49" s="6" t="str">
        <f>VLOOKUP(
    Languages!A36,
    Languages!$A$2:$AE$310,
    MATCH(
      _xlfn.XLOOKUP(J$1, 'Language &amp; Currency Data'!$A$2:$A$100, 'Language &amp; Currency Data'!$B$2:$B$100),
      Languages!$A$1:$AE$1,
      0),
    FALSE)</f>
        <v>Mezinárodní organizace a vlády nedávno navrhly koordinovanou daň zaměřenou na nejbohatší jednotlivce na světě. Tato daň by vyžadovala, aby ti, jejichž majetek přesahuje 1 miliardu amerických dolarů, tedy přibližně 3000 nejbohatších osob na světě, odváděli každý rok minimálně 2 % svého majetku na daních.</v>
      </c>
      <c r="K49" s="6" t="str">
        <f>VLOOKUP(
    Languages!A36,
    Languages!$A$2:$AE$310,
    MATCH(
      _xlfn.XLOOKUP(K$1, 'Language &amp; Currency Data'!$A$2:$A$100, 'Language &amp; Currency Data'!$B$2:$B$100),
      Languages!$A$1:$AE$1,
      0),
    FALSE)</f>
        <v>Kansainväliset järjestöt ja hallitukset ovat hiljattain ehdottaneet koordinoitua veroa, joka kohdistuisi maailman rikkaimpiin henkilöihin. Tämä vero edellyttäisi, että henkilöt, joiden varallisuus on yli 1 miljardi Yhdysvaltain dollaria (USD), eli noin 3 000 maailman rikkainta henkilöä, maksaisivat vuosittain vähintään kaksi prosenttia varallisuudestaan veroina.</v>
      </c>
      <c r="L49" s="32" t="str">
        <f>VLOOKUP(
    Languages!A36,
    Languages!$A$2:$AE$310,
    MATCH(
      _xlfn.XLOOKUP(L$1, 'Language &amp; Currency Data'!$A$2:$A$100, 'Language &amp; Currency Data'!$B$2:$B$100),
      Languages!$A$1:$AE$1,
      0),
    FALSE)</f>
        <v>Des organisations internationales et des gouvernements ont récemment proposé un impôt coordonné visant les personnes les plus riches du monde. Cet impôt obligerait les personnes dont la fortune dépasse le milliard de dollars américains (USD), soit les quelque 3000 personnes les plus riches du monde, à payer chaque année un minimum de 2 % de leur fortune sous forme d'impôts.</v>
      </c>
      <c r="M49" s="32" t="str">
        <f>VLOOKUP(
    Languages!A36,
    Languages!$A$2:$AE$310,
    MATCH(
      _xlfn.XLOOKUP(M$1, 'Language &amp; Currency Data'!$A$2:$A$100, 'Language &amp; Currency Data'!$B$2:$B$100),
      Languages!$A$1:$AE$1,
      0),
    FALSE)</f>
        <v>Internationale Organisationen und Regierungen haben vor Kurzem eine koordinierte Steuer für die weltweit reichsten Personen vorgeschlagen. Menschen mit einem Besitz von über 1 Milliarde USD oder die ungefähr 3000 reichsten Personen der Welt müssten demnach jedes Jahr mindestens 2 % ihres Vermögens versteuern.</v>
      </c>
      <c r="N49" s="6" t="str">
        <f>VLOOKUP(
    Languages!A36,
    Languages!$A$2:$AE$310,
    MATCH(
      _xlfn.XLOOKUP(N$1, 'Language &amp; Currency Data'!$A$2:$A$100, 'Language &amp; Currency Data'!$B$2:$B$100),
      Languages!$A$1:$AE$1,
      0),
    FALSE)</f>
        <v>Διεθνείς οργανισμοί και κυβερνήσεις πρότειναν πρόσφατα έναν συντονισμένο φόρο που στοχεύει τα πλουσιότερα άτομα του κόσμου. Αυτός ο φόρος θα απαιτούσε από όσους έχουν περιουσία που ξεπερνά το 1 δισεκατομμύριο δολάρια ΗΠΑ, ή τα περίπου 3000 πλουσιότερα άτομα στον κόσμο, να πληρώνουν τουλάχιστον το 2% της περιουσίας τους σε φόρους κάθε χρόνο.</v>
      </c>
      <c r="O49" s="32" t="str">
        <f>VLOOKUP(
    Languages!A36,
    Languages!$A$2:$AE$310,
    MATCH(
      _xlfn.XLOOKUP(O$1, 'Language &amp; Currency Data'!$A$2:$A$100, 'Language &amp; Currency Data'!$B$2:$B$100),
      Languages!$A$1:$AE$1,
      0),
    FALSE)</f>
        <v>Nemzetközi szervezetek és a kormányok nemrégiben összehangolt adót javasoltak a világ leggazdagabb magánszemélyei ellen. Ez az adó kötelezné az 1 milliárd USD-t meghaladó vagyonnal rendelkezőket vagyis a világ mintegy 3000 leggazdagabb egyèn arra, hogy vagyonuk legalább 2%-át adóként fizessék be évente.</v>
      </c>
      <c r="P49" s="6" t="str">
        <f>VLOOKUP(
    Languages!A36,
    Languages!$A$2:$AE$310,
    MATCH(
      _xlfn.XLOOKUP(P$1, 'Language &amp; Currency Data'!$A$2:$A$100, 'Language &amp; Currency Data'!$B$2:$B$100),
      Languages!$A$1:$AE$1,
      0),
    FALSE)</f>
        <v>हाल ही में कुछ अंतरराष्ट्रीय संस्थाओं और सरकारों ने दुनिया के सबसे अमीर लोगों पर एक नया टैक्स लगाने का प्रस्ताव दिया है। इस टैक्स के तहत जिनकी कुल दौलत 1 अरब अमेरिकी डॉलर से ज़्यादा है — यानी करीब 3000 सबसे अमीर लोग — उन्हें हर साल अपनी संपत्ति का कम से कम 2% टैक्स के रूप में देना होगा।</v>
      </c>
      <c r="Q49" s="6" t="str">
        <f>VLOOKUP(
    Languages!A36,
    Languages!$A$2:$AE$310,
    MATCH(
      _xlfn.XLOOKUP(Q$1, 'Language &amp; Currency Data'!$A$2:$A$100, 'Language &amp; Currency Data'!$B$2:$B$100),
      Languages!$A$1:$AE$1,
      0),
    FALSE)</f>
        <v>Organisasi internasional dan pemerintah baru-baru ini mengusulkan pajak terkoordinasi yang menargetkan individu terkaya di dunia. Pajak ini akan mengharuskan mereka yang memiliki kekayaan melebihi US $1 miliar, atau sekitar 3.000 individu terkaya di dunia, untuk membayar pajak minimal 2% dari kekayaan mereka setiap tahun.</v>
      </c>
      <c r="R49" s="6" t="str">
        <f>VLOOKUP(
    Languages!A36,
    Languages!$A$2:$AE$310,
    MATCH(
      _xlfn.XLOOKUP(R$1, 'Language &amp; Currency Data'!$A$2:$A$100, 'Language &amp; Currency Data'!$B$2:$B$100),
      Languages!$A$1:$AE$1,
      0),
    FALSE)</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c r="S49" s="14" t="str">
        <f>VLOOKUP(
    Languages!A36,
    Languages!$A$2:$AE$310,
    MATCH(
      _xlfn.XLOOKUP(S$1, 'Language &amp; Currency Data'!$A$2:$A$100, 'Language &amp; Currency Data'!$B$2:$B$100),
      Languages!$A$1:$AE$1,
      0),
    FALSE)</f>
        <v>Le organizzazioni internazionali e i governi di recente hanno proposto una tassa coordinata da applicare alle persone più ricche del mondo. Questa tassa imporrebbe a chi ha un patrimonio superiore a 1 miliardo di dollari statunitensi (USD), ovvero alle circa 3.000 persone più ricche del mondo, una tassa minima globale, pari al 2% del loro patrimonio.</v>
      </c>
      <c r="T49" s="14" t="str">
        <f>VLOOKUP(
    Languages!A36,
    Languages!$A$2:$AE$310,
    MATCH(
      _xlfn.XLOOKUP(T$1, 'Language &amp; Currency Data'!$A$2:$A$100, 'Language &amp; Currency Data'!$B$2:$B$100),
      Languages!$A$1:$AE$1,
      0),
    FALSE)</f>
        <v>国際機関や政府は、近年世界の資産家を対象とした協調課税を打ち出しています。 この税は、10 億米ドルを越える資産を持つ人々、または世界で最も裕福な 3,000 人に、毎年資産の少なくとも 2% の税金を支払うことを義務付けるものです。</v>
      </c>
      <c r="U49" s="32" t="str">
        <f>VLOOKUP(
    Languages!A36,
    Languages!$A$2:$AE$310,
    MATCH(
      _xlfn.XLOOKUP(U$1, 'Language &amp; Currency Data'!$A$2:$A$100, 'Language &amp; Currency Data'!$B$2:$B$100),
      Languages!$A$1:$AE$1,
      0),
    FALSE)</f>
        <v>Baru-baru ini, organisasi antarabangsa dan kerajaan telah mencadangkan cukai diselaraskan yang mensasarkan individu-individu terkaya di dunia.   Cukai ini mewajibkan mereka yang memiliki kekayaan melebihi AS $1 bilion, atau kira-kira 3,000 individu terkaya di dunia, untuk membayar minimum 2% daripada kekayaan mereka untuk cukai setiap tahun.</v>
      </c>
      <c r="V49" s="32" t="str">
        <f>VLOOKUP(
    Languages!A36,
    Languages!$A$2:$AE$310,
    MATCH(
      _xlfn.XLOOKUP(V$1, 'Language &amp; Currency Data'!$A$2:$A$100, 'Language &amp; Currency Data'!$B$2:$B$100),
      Languages!$A$1:$AE$1,
      0),
    FALSE)</f>
        <v>Algunas organizaciones internacionales y gobiernos han propuesto recientemente un impuesto común dirigido a las personas más ricas del mundo. Este impuesto obligaría a aquellas personas con un patrimonio superior a 1.000 millones de dólares estadounidenses (aproximadamente las tres mil personas más ricas del mundo) a pagar cada año un mínimo del 2 % de su patrimonio en impuestos.</v>
      </c>
      <c r="W49" s="14" t="str">
        <f>VLOOKUP(
    Languages!A36,
    Languages!$A$2:$AE$310,
    MATCH(
      _xlfn.XLOOKUP(W$1, 'Language &amp; Currency Data'!$A$2:$A$100, 'Language &amp; Currency Data'!$B$2:$B$100),
      Languages!$A$1:$AE$1,
      0),
    FALSE)</f>
        <v>Internationale overheden en regeringen hebben onlangs een gecoördineerde belasting voorgesteld voor de rijkste personen ter wereld. Deze belasting zou mensen met een vermogen van meer dan 1 miljard dollar, of de ongeveer 3000 rijkste personen ter wereld, verplichten om elk jaar minimaal 2% van hun vermogen aan belastingen te betalen.</v>
      </c>
      <c r="X49" s="32" t="str">
        <f>VLOOKUP(
    Languages!A36,
    Languages!$A$2:$AE$310,
    MATCH(
      _xlfn.XLOOKUP(X$1, 'Language &amp; Currency Data'!$A$2:$A$100, 'Language &amp; Currency Data'!$B$2:$B$100),
      Languages!$A$1:$AE$1,
      0),
    FALSE)</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c r="Y49" s="32" t="str">
        <f>VLOOKUP(
    Languages!A36,
    Languages!$A$2:$AE$310,
    MATCH(
      _xlfn.XLOOKUP(Y$1, 'Language &amp; Currency Data'!$A$2:$A$100, 'Language &amp; Currency Data'!$B$2:$B$100),
      Languages!$A$1:$AE$1,
      0),
    FALSE)</f>
        <v>Internasjonale organisasjoner og regjeringer har nylig foreslått en koordinert skatt som retter seg mot verdens rikeste individer. Denne skatten vil kreve at de med en formue som overstiger 1 milliard USD, eller de omtrent 3000 rikeste personene i verden, betaler minst 2% av deres formue i skatt hvert år.</v>
      </c>
      <c r="Z49" s="32" t="str">
        <f>VLOOKUP(
    Languages!A36,
    Languages!$A$2:$AE$310,
    MATCH(
      _xlfn.XLOOKUP(Z$1, 'Language &amp; Currency Data'!$A$2:$A$100, 'Language &amp; Currency Data'!$B$2:$B$100),
      Languages!$A$1:$AE$1,
      0),
    FALSE)</f>
        <v>بین الاقوامی تنظیموں اور حکومتوں نے حال ہی میں ایک مربوط ٹیکس کی تجویز پیش کی ہے جس کا ہدف دنیا کے مالدار ترین افراد ہوں۔ یہ ٹیکس 1 بلین امریکی ڈالر (USD) سے زائد دولت کے حامل افراد، یا دنیا کے تقریباً 3000 امیر ترین افراد سے ہر سال ان کی دولت کا کم از کم 2% حصہ ٹیکسز کی مد میں ادا کرنے کا تقاضا کرے گا۔</v>
      </c>
      <c r="AA49" s="32" t="str">
        <f>VLOOKUP(
    Languages!A36,
    Languages!$A$2:$AE$310,
    MATCH(
      _xlfn.XLOOKUP(AA$1, 'Language &amp; Currency Data'!$A$2:$A$100, 'Language &amp; Currency Data'!$B$2:$B$100),
      Languages!$A$1:$AE$1,
      0),
    FALSE)</f>
        <v>Kamakailan ay iminungkahi ng mga internasyonal na organisasyon at pamahalaan ang isang kinoordinang buwis na nagta-target sa pinakamayayamang indibiduwal sa mundo. Ang buwis na ito ay mangangailangan sa mga may kayamanan na lampas sa US $1 bilyon, o ang humigit-kumulang 3000 pinakamayamang indibiduwal sa mundo, na magbayad ng minimum na 2% ng kanilang kayamanan sa mga buwis bawat taon.</v>
      </c>
      <c r="AB49" s="32" t="str">
        <f>VLOOKUP(
    Languages!A36,
    Languages!$A$2:$AE$310,
    MATCH(
      _xlfn.XLOOKUP(AB$1, 'Language &amp; Currency Data'!$A$2:$A$100, 'Language &amp; Currency Data'!$B$2:$B$100),
      Languages!$A$1:$AE$1,
      0),
    FALSE)</f>
        <v>Organizacje międzynarodowe i rządy zaproponowały ostatnio skoordynowany sposób opodatkowania dla najbogatszych osób. Zgodnie z tymi ustaleniami najbogatsze osoby, których majątek przekracza 1 miliard dolarów amerykańskich, czyli w przybliżeniu 3000 najbogatszych ludzi na świecie, powinno płacić przynajmniej 2% podatku od wartości ich majątku każdego roku.</v>
      </c>
      <c r="AC49" t="str">
        <f>VLOOKUP(
    Languages!A36,
    Languages!$A$2:$AE$310,
    MATCH(
      _xlfn.XLOOKUP(AC$1, 'Language &amp; Currency Data'!$A$2:$A$100, 'Language &amp; Currency Data'!$B$2:$B$100),
      Languages!$A$1:$AE$1,
      0),
    FALSE)</f>
        <v>As organizações internacionais e os Governos propuseram recentemente um imposto coordenado que visa as pessoas mais ricas do mundo. Este imposto obrigaria as pessoas com uma riqueza superior a mil milhões de dólares americanos, ou seja, as cerca de 3000 pessoas mais ricas do mundo, a pagar um mínimo de 2% da sua riqueza em impostos todos os anos.</v>
      </c>
      <c r="AD49" s="32" t="str">
        <f>VLOOKUP(
    Languages!A36,
    Languages!$A$2:$AE$310,
    MATCH(
      _xlfn.XLOOKUP(AD$1, 'Language &amp; Currency Data'!$A$2:$A$100, 'Language &amp; Currency Data'!$B$2:$B$100),
      Languages!$A$1:$AE$1,
      0),
    FALSE)</f>
        <v>Organizațiile internaționale și guvernele au propus recent o taxă coordonată care vizează persoanele cele mai bogate din lume. Această taxă ar presupune ca persoanele cu avere care depășește 1 miliard de dolari SUA sau primii 3000 de pe lista celor mai bogate persoane din lume să plătească un impozit minim de 2% din avere anual.</v>
      </c>
      <c r="AE49" s="6" t="str">
        <f>VLOOKUP(
    Languages!A36,
    Languages!$A$2:$AE$310,
    MATCH(
      _xlfn.XLOOKUP(AE$1, 'Language &amp; Currency Data'!$A$2:$A$100, 'Language &amp; Currency Data'!$B$2:$B$100),
      Languages!$A$1:$AE$1,
      0),
    FALSE)</f>
        <v>Medzinárodné organizácie a vlády nedávno navrhli koordinovanú daň cielenú na najbohatších ľudí sveta. Na základe tejto dane by osoby s majetkom nad 1 miliardu amerických dolárov alebo približne 3 000 najbohatších ľudí sveta museli každý rok odviesť daň vo výške aspoň 2 % z ich majetku.</v>
      </c>
      <c r="AF49" s="6" t="str">
        <f>VLOOKUP(
    Languages!A36,
    Languages!$A$2:$AE$310,
    MATCH(
      _xlfn.XLOOKUP(AF$1, 'Language &amp; Currency Data'!$A$2:$A$100, 'Language &amp; Currency Data'!$B$2:$B$100),
      Languages!$A$1:$AE$1,
      0),
    FALSE)</f>
        <v>Internasionale organisasies en regerings het onlangs 'n gekoördineerde belasting voorgestel wat gemik is op die wêreld se rykste individue. Ingevolge hierdie belasting, sal diegene met rykdom van meer as US $ 1 miljard, of ongeveer die 3000 rykste individue in die wêreld, 'n minimum van 2% van hul rykdom elke jaar in belasting betaal.</v>
      </c>
      <c r="AG49" s="6" t="str">
        <f>VLOOKUP(
    Languages!A36,
    Languages!$A$2:$AE$310,
    MATCH(
      _xlfn.XLOOKUP(AG$1, 'Language &amp; Currency Data'!$A$2:$A$100, 'Language &amp; Currency Data'!$B$2:$B$100),
      Languages!$A$1:$AE$1,
      0),
    FALSE)</f>
        <v>최근 국제기구와 각국 정부는 세계 최고 부유층을 대상으로 하는 조정세를 제안했습니다. 이 세금은 10억 달러(USD)를 초과하는 자산을 보유한 사람, 즉 세계에서 가장 부유한 약 3,000명의 개인이 매년 자산의 최소 2%를 세금으로 납부해야 합니다.</v>
      </c>
      <c r="AH49" s="32" t="str">
        <f>VLOOKUP(
    Languages!A36,
    Languages!$A$2:$AE$310,
    MATCH(
      _xlfn.XLOOKUP(AH$1, 'Language &amp; Currency Data'!$A$2:$A$100, 'Language &amp; Currency Data'!$B$2:$B$100),
      Languages!$A$1:$AE$1,
      0),
    FALSE)</f>
        <v>Algunas organizaciones internacionales y gobiernos han propuesto recientemente un impuesto común dirigido a las personas más ricas del mundo. Este impuesto obligaría a aquellas personas con un patrimonio superior a 1.000 millones de dólares estadounidenses (aproximadamente las tres mil personas más ricas del mundo) a pagar cada año un mínimo del 2 % de su patrimonio en impuestos.</v>
      </c>
      <c r="AI49" s="32" t="str">
        <f>VLOOKUP(
    Languages!A36,
    Languages!$A$2:$AE$310,
    MATCH(
      _xlfn.XLOOKUP(AI$1, 'Language &amp; Currency Data'!$A$2:$A$100, 'Language &amp; Currency Data'!$B$2:$B$100),
      Languages!$A$1:$AE$1,
      0),
    FALSE)</f>
        <v>Internationella organisationer och regeringar har nyligen föreslagit en samordnad skatt riktad mot världens rikaste individer. Denna skatt skulle innebära att de som har en förmögenhet som överstiger 1 miljard US-dollar, eller de cirka 3000 rikaste personerna i världen, måste betala minst 2 % av sin förmögenhet i skatt varje år.</v>
      </c>
      <c r="AJ49" s="6" t="str">
        <f>VLOOKUP(
    Languages!A36,
    Languages!$A$2:$AE$310,
    MATCH(
      _xlfn.XLOOKUP(AJ$1, 'Language &amp; Currency Data'!$A$2:$A$100, 'Language &amp; Currency Data'!$B$2:$B$100),
      Languages!$A$1:$AE$1,
      0),
    FALSE)</f>
        <v>國際組織和政府最近提議針對世界上最富有的個人徵收合一稅。 這項稅收規定財富超過 10 億美元的個人，或世界上大約 3000 位最富有的人，每年至少繳納其財富的 2% 的稅款。</v>
      </c>
      <c r="AK49" s="32" t="str">
        <f>VLOOKUP(
    Languages!A36,
    Languages!$A$2:$AE$310,
    MATCH(
      _xlfn.XLOOKUP(AK$1, 'Language &amp; Currency Data'!$A$2:$A$100, 'Language &amp; Currency Data'!$B$2:$B$100),
      Languages!$A$1:$AE$1,
      0),
    FALSE)</f>
        <v>องค์กรระดับนานาชาติและรัฐบาลต่างๆ ได้เสนอให้มีการจัดเก็บภาษีแบบประสานโดยมุ่งเป้าไปที่กลุ่มบุคคลที่มีความร่ำรวยที่สุดในโลก ภาษีนี้จะกำหนดให้ผู้ที่มีทรัพย์สินเกิน 1 พันล้านดอลลาร์สหรัฐ หรือกลุ่มบุคคลที่ร่ำรวยที่สุดในโลก 3,000 คนโดยประมาณ ต้องชำระภาษีขั้นต่ำ 2% ของทรัพย์สินทุกปี</v>
      </c>
      <c r="AL49" s="37" t="str">
        <f>VLOOKUP(
    Languages!A36,
    Languages!$A$2:$AE$310,
    MATCH(
      _xlfn.XLOOKUP(AL$1, 'Language &amp; Currency Data'!$A$2:$A$100, 'Language &amp; Currency Data'!$B$2:$B$100),
      Languages!$A$1:$AE$1,
      0),
    FALSE)</f>
        <v>Uluslararası kuruluşlar ve hükümetler kısa bir süre önce dünyanın en varlıklı bireylerini hedef alan koordineli bir vergi önerisinde bulundu. Bu vergi, serveti 1 milyar ABD dolarını aşanların ya da dünyanın en zengin yaklaşık 3000 kişisinin her yıl servetlerinin en az %2'sini vergi olarak ödemelerini gerektirecektir.</v>
      </c>
      <c r="AM49" s="6" t="str">
        <f>VLOOKUP(
    Languages!A36,
    Languages!$A$2:$AE$310,
    MATCH(
      _xlfn.XLOOKUP(AM$1, 'Language &amp; Currency Data'!$A$2:$A$100, 'Language &amp; Currency Data'!$B$2:$B$100),
      Languages!$A$1:$AE$1,
      0),
    FALSE)</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c r="AN49" s="6" t="str">
        <f>VLOOKUP(
    Languages!A36,
    Languages!$A$2:$AE$310,
    MATCH(
      _xlfn.XLOOKUP(AN$1, 'Language &amp; Currency Data'!$A$2:$A$100, 'Language &amp; Currency Data'!$B$2:$B$100),
      Languages!$A$1:$AE$1,
      0),
    FALSE)</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c r="AO49" s="32" t="str">
        <f>VLOOKUP(
    Languages!A36,
    Languages!$A$2:$AE$310,
    MATCH(
      _xlfn.XLOOKUP(AO$1, 'Language &amp; Currency Data'!$A$2:$A$100, 'Language &amp; Currency Data'!$B$2:$B$100),
      Languages!$A$1:$AE$1,
      0),
    FALSE)</f>
        <v>Các tổ chức quốc tế và chính phủ gần đây đã đề xuất một loại thuế bổ sung, nhắm đến những người giàu nhất thế giới. Thuế này sẽ yêu cầu những người có tài sản vượt quá 1 tỷ đô la Mỹ (USD), hoặc khoảng 3000 người giàu nhất trên thế giới, phải nộp thuế tối thiểu 2% giá trị tài sản của họ mỗi năm.</v>
      </c>
      <c r="AP49" s="7" t="str">
        <f>VLOOKUP(
    Languages!A36,
    Languages!$A$2:$AE$310,
    MATCH(
      _xlfn.XLOOKUP("United Kingdom", 'Language &amp; Currency Data'!$A$2:$A$100, 'Language &amp; Currency Data'!$B$2:$B$100),
      Languages!$A$1:$AE$1,
      0),
    FALSE)</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c r="AQ49" s="7" t="str">
        <f>VLOOKUP(
    Languages!A36,
    Languages!$A$2:$AE$310,
    MATCH(
      _xlfn.XLOOKUP("United Kingdom", 'Language &amp; Currency Data'!$A$2:$A$100, 'Language &amp; Currency Data'!$B$2:$B$100),
      Languages!$A$1:$AE$1,
      0),
    FALSE)</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c r="AR49" s="7" t="str">
        <f>VLOOKUP(
    Languages!A36,
    Languages!$A$2:$AE$310,
    MATCH(
      _xlfn.XLOOKUP("United Kingdom", 'Language &amp; Currency Data'!$A$2:$A$100, 'Language &amp; Currency Data'!$B$2:$B$100),
      Languages!$A$1:$AE$1,
      0),
    FALSE)</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c r="AS49" s="7" t="str">
        <f>VLOOKUP(
    Languages!A36,
    Languages!$A$2:$AE$310,
    MATCH(
      _xlfn.XLOOKUP("United Kingdom", 'Language &amp; Currency Data'!$A$2:$A$100, 'Language &amp; Currency Data'!$B$2:$B$100),
      Languages!$A$1:$AE$1,
      0),
    FALSE)</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c r="AT49" s="7" t="str">
        <f>VLOOKUP(
    Languages!A36,
    Languages!$A$2:$AE$310,
    MATCH(
      _xlfn.XLOOKUP("United Kingdom", 'Language &amp; Currency Data'!$A$2:$A$100, 'Language &amp; Currency Data'!$B$2:$B$100),
      Languages!$A$1:$AE$1,
      0),
    FALSE)</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c r="AU49" s="7" t="str">
        <f>VLOOKUP(
    Languages!A36,
    Languages!$A$2:$AE$310,
    MATCH(
      _xlfn.XLOOKUP("United Kingdom", 'Language &amp; Currency Data'!$A$2:$A$100, 'Language &amp; Currency Data'!$B$2:$B$100),
      Languages!$A$1:$AE$1,
      0),
    FALSE)</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c r="AV49" s="7" t="str">
        <f>VLOOKUP(
    Languages!A36,
    Languages!$A$2:$AE$310,
    MATCH(
      _xlfn.XLOOKUP("United Kingdom", 'Language &amp; Currency Data'!$A$2:$A$100, 'Language &amp; Currency Data'!$B$2:$B$100),
      Languages!$A$1:$AE$1,
      0),
    FALSE)</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c r="AW49" s="7" t="str">
        <f>VLOOKUP(
    Languages!A36,
    Languages!$A$2:$AE$310,
    MATCH(
      _xlfn.XLOOKUP("United Kingdom", 'Language &amp; Currency Data'!$A$2:$A$100, 'Language &amp; Currency Data'!$B$2:$B$100),
      Languages!$A$1:$AE$1,
      0),
    FALSE)</f>
        <v>International organizations and governments have recently proposed a coordinated tax targeting the world's wealthiest individuals. This tax would require those with a wealth exceeding US $1 billion, or the approximately 3000 richest individuals in the world, to pay a minimum of 2% of their wealth in taxes every year.</v>
      </c>
    </row>
    <row r="50" spans="1:49" s="7" customFormat="1" ht="28.5" x14ac:dyDescent="0.45">
      <c r="A50" s="7" t="str">
        <f>Languages!B37</f>
        <v>Do you support or oppose this policy?</v>
      </c>
      <c r="B50" s="6" t="str">
        <f>VLOOKUP(
    Languages!A37,
    Languages!$A$2:$AE$310,
    MATCH(
      _xlfn.XLOOKUP(B$1, 'Language &amp; Currency Data'!$A$2:$A$100, 'Language &amp; Currency Data'!$B$2:$B$100),
      Languages!$A$1:$AE$1,
      0),
    FALSE)</f>
        <v>¿Está a favor o en contra de esta política?</v>
      </c>
      <c r="C50" s="6" t="str">
        <f>VLOOKUP(
    Languages!A37,
    Languages!$A$2:$AE$310,
    MATCH(
      _xlfn.XLOOKUP(C$1, 'Language &amp; Currency Data'!$A$2:$A$100, 'Language &amp; Currency Data'!$B$2:$B$100),
      Languages!$A$1:$AE$1,
      0),
    FALSE)</f>
        <v>Do you support or oppose this policy?</v>
      </c>
      <c r="D50" s="6" t="str">
        <f>VLOOKUP(
    Languages!A37,
    Languages!$A$2:$AE$310,
    MATCH(
      _xlfn.XLOOKUP(D$1, 'Language &amp; Currency Data'!$A$2:$A$100, 'Language &amp; Currency Data'!$B$2:$B$100),
      Languages!$A$1:$AE$1,
      0),
    FALSE)</f>
        <v>Sind Sie für oder gegen diese Steuer?</v>
      </c>
      <c r="E50" s="14" t="str">
        <f>VLOOKUP(
    Languages!A37,
    Languages!$A$2:$AE$310,
    MATCH(
      _xlfn.XLOOKUP(E$1, 'Language &amp; Currency Data'!$A$2:$A$100, 'Language &amp; Currency Data'!$B$2:$B$100),
      Languages!$A$1:$AE$1,
      0),
    FALSE)</f>
        <v>É a favor ou contra esta política?</v>
      </c>
      <c r="F50" s="4" t="str">
        <f>VLOOKUP(
    Languages!A37,
    Languages!$A$2:$AE$310,
    MATCH(
      _xlfn.XLOOKUP(F$1, 'Language &amp; Currency Data'!$A$2:$A$100, 'Language &amp; Currency Data'!$B$2:$B$100),
      Languages!$A$1:$AE$1,
      0),
    FALSE)</f>
        <v>Do you support or oppose this policy?</v>
      </c>
      <c r="G50" s="14" t="str">
        <f>VLOOKUP(
    Languages!A37,
    Languages!$A$2:$AE$310,
    MATCH(
      _xlfn.XLOOKUP(G$1, 'Language &amp; Currency Data'!$A$2:$A$100, 'Language &amp; Currency Data'!$B$2:$B$100),
      Languages!$A$1:$AE$1,
      0),
    FALSE)</f>
        <v>您是支持还是反对该政策？</v>
      </c>
      <c r="H50" s="6" t="str">
        <f>VLOOKUP(
    Languages!A37,
    Languages!$A$2:$AE$310,
    MATCH(
      _xlfn.XLOOKUP(H$1, 'Language &amp; Currency Data'!$A$2:$A$100, 'Language &amp; Currency Data'!$B$2:$B$100),
      Languages!$A$1:$AE$1,
      0),
    FALSE)</f>
        <v>¿Está a favor o en contra de esta política?</v>
      </c>
      <c r="I50" s="6" t="str">
        <f>VLOOKUP(
    Languages!A37,
    Languages!$A$2:$AE$310,
    MATCH(
      _xlfn.XLOOKUP(I$1, 'Language &amp; Currency Data'!$A$2:$A$100, 'Language &amp; Currency Data'!$B$2:$B$100),
      Languages!$A$1:$AE$1,
      0),
    FALSE)</f>
        <v>¿Está a favor o en contra de esta política?</v>
      </c>
      <c r="J50" s="6" t="str">
        <f>VLOOKUP(
    Languages!A37,
    Languages!$A$2:$AE$310,
    MATCH(
      _xlfn.XLOOKUP(J$1, 'Language &amp; Currency Data'!$A$2:$A$100, 'Language &amp; Currency Data'!$B$2:$B$100),
      Languages!$A$1:$AE$1,
      0),
    FALSE)</f>
        <v>Podporujete tuto politiku nebo jste proti ní?</v>
      </c>
      <c r="K50" s="6" t="str">
        <f>VLOOKUP(
    Languages!A37,
    Languages!$A$2:$AE$310,
    MATCH(
      _xlfn.XLOOKUP(K$1, 'Language &amp; Currency Data'!$A$2:$A$100, 'Language &amp; Currency Data'!$B$2:$B$100),
      Languages!$A$1:$AE$1,
      0),
    FALSE)</f>
        <v>Tuetko vai vastustatko tätä politiikkaa?</v>
      </c>
      <c r="L50" s="32" t="str">
        <f>VLOOKUP(
    Languages!A37,
    Languages!$A$2:$AE$310,
    MATCH(
      _xlfn.XLOOKUP(L$1, 'Language &amp; Currency Data'!$A$2:$A$100, 'Language &amp; Currency Data'!$B$2:$B$100),
      Languages!$A$1:$AE$1,
      0),
    FALSE)</f>
        <v>Êtes-vous favorable ou opposé à cette politique ?</v>
      </c>
      <c r="M50" s="32" t="str">
        <f>VLOOKUP(
    Languages!A37,
    Languages!$A$2:$AE$310,
    MATCH(
      _xlfn.XLOOKUP(M$1, 'Language &amp; Currency Data'!$A$2:$A$100, 'Language &amp; Currency Data'!$B$2:$B$100),
      Languages!$A$1:$AE$1,
      0),
    FALSE)</f>
        <v>Sind Sie für oder gegen diese Steuer?</v>
      </c>
      <c r="N50" s="6" t="str">
        <f>VLOOKUP(
    Languages!A37,
    Languages!$A$2:$AE$310,
    MATCH(
      _xlfn.XLOOKUP(N$1, 'Language &amp; Currency Data'!$A$2:$A$100, 'Language &amp; Currency Data'!$B$2:$B$100),
      Languages!$A$1:$AE$1,
      0),
    FALSE)</f>
        <v>Υποστηρίζετε ή αντιτίθεστε αυτήν την πολιτική;</v>
      </c>
      <c r="O50" s="32" t="str">
        <f>VLOOKUP(
    Languages!A37,
    Languages!$A$2:$AE$310,
    MATCH(
      _xlfn.XLOOKUP(O$1, 'Language &amp; Currency Data'!$A$2:$A$100, 'Language &amp; Currency Data'!$B$2:$B$100),
      Languages!$A$1:$AE$1,
      0),
    FALSE)</f>
        <v>Ön támogatja vagy ellenzi ezt a politikát?</v>
      </c>
      <c r="P50" s="6" t="str">
        <f>VLOOKUP(
    Languages!A37,
    Languages!$A$2:$AE$310,
    MATCH(
      _xlfn.XLOOKUP(P$1, 'Language &amp; Currency Data'!$A$2:$A$100, 'Language &amp; Currency Data'!$B$2:$B$100),
      Languages!$A$1:$AE$1,
      0),
    FALSE)</f>
        <v>क्या आप इस नीति का समर्थन करते हैं या विरोध में हैं?</v>
      </c>
      <c r="Q50" s="6" t="str">
        <f>VLOOKUP(
    Languages!A37,
    Languages!$A$2:$AE$310,
    MATCH(
      _xlfn.XLOOKUP(Q$1, 'Language &amp; Currency Data'!$A$2:$A$100, 'Language &amp; Currency Data'!$B$2:$B$100),
      Languages!$A$1:$AE$1,
      0),
    FALSE)</f>
        <v>Apakah Anda mendukung atau menentang kebijakan ini?</v>
      </c>
      <c r="R50" s="6" t="str">
        <f>VLOOKUP(
    Languages!A37,
    Languages!$A$2:$AE$310,
    MATCH(
      _xlfn.XLOOKUP(R$1, 'Language &amp; Currency Data'!$A$2:$A$100, 'Language &amp; Currency Data'!$B$2:$B$100),
      Languages!$A$1:$AE$1,
      0),
    FALSE)</f>
        <v>Do you support or oppose this policy?</v>
      </c>
      <c r="S50" s="14" t="str">
        <f>VLOOKUP(
    Languages!A37,
    Languages!$A$2:$AE$310,
    MATCH(
      _xlfn.XLOOKUP(S$1, 'Language &amp; Currency Data'!$A$2:$A$100, 'Language &amp; Currency Data'!$B$2:$B$100),
      Languages!$A$1:$AE$1,
      0),
    FALSE)</f>
        <v>Lei è favorevole o contrario a questa politica?</v>
      </c>
      <c r="T50" s="14" t="str">
        <f>VLOOKUP(
    Languages!A37,
    Languages!$A$2:$AE$310,
    MATCH(
      _xlfn.XLOOKUP(T$1, 'Language &amp; Currency Data'!$A$2:$A$100, 'Language &amp; Currency Data'!$B$2:$B$100),
      Languages!$A$1:$AE$1,
      0),
    FALSE)</f>
        <v>あなたはこの政策に賛成ですか？それとも反対ですか？</v>
      </c>
      <c r="U50" s="32" t="str">
        <f>VLOOKUP(
    Languages!A37,
    Languages!$A$2:$AE$310,
    MATCH(
      _xlfn.XLOOKUP(U$1, 'Language &amp; Currency Data'!$A$2:$A$100, 'Language &amp; Currency Data'!$B$2:$B$100),
      Languages!$A$1:$AE$1,
      0),
    FALSE)</f>
        <v>Adakah anda menyokong atau menentang dasar ini?</v>
      </c>
      <c r="V50" s="32" t="str">
        <f>VLOOKUP(
    Languages!A37,
    Languages!$A$2:$AE$310,
    MATCH(
      _xlfn.XLOOKUP(V$1, 'Language &amp; Currency Data'!$A$2:$A$100, 'Language &amp; Currency Data'!$B$2:$B$100),
      Languages!$A$1:$AE$1,
      0),
    FALSE)</f>
        <v>¿Está a favor o en contra de esta política?</v>
      </c>
      <c r="W50" s="14" t="str">
        <f>VLOOKUP(
    Languages!A37,
    Languages!$A$2:$AE$310,
    MATCH(
      _xlfn.XLOOKUP(W$1, 'Language &amp; Currency Data'!$A$2:$A$100, 'Language &amp; Currency Data'!$B$2:$B$100),
      Languages!$A$1:$AE$1,
      0),
    FALSE)</f>
        <v>Ondersteunt u dit beleid of verzet u zich hiertegen?</v>
      </c>
      <c r="X50" s="32" t="str">
        <f>VLOOKUP(
    Languages!A37,
    Languages!$A$2:$AE$310,
    MATCH(
      _xlfn.XLOOKUP(X$1, 'Language &amp; Currency Data'!$A$2:$A$100, 'Language &amp; Currency Data'!$B$2:$B$100),
      Languages!$A$1:$AE$1,
      0),
    FALSE)</f>
        <v>Do you support or oppose this policy?</v>
      </c>
      <c r="Y50" s="32" t="str">
        <f>VLOOKUP(
    Languages!A37,
    Languages!$A$2:$AE$310,
    MATCH(
      _xlfn.XLOOKUP(Y$1, 'Language &amp; Currency Data'!$A$2:$A$100, 'Language &amp; Currency Data'!$B$2:$B$100),
      Languages!$A$1:$AE$1,
      0),
    FALSE)</f>
        <v>Er du for eller imot dette forslaget?</v>
      </c>
      <c r="Z50" s="32" t="str">
        <f>VLOOKUP(
    Languages!A37,
    Languages!$A$2:$AE$310,
    MATCH(
      _xlfn.XLOOKUP(Z$1, 'Language &amp; Currency Data'!$A$2:$A$100, 'Language &amp; Currency Data'!$B$2:$B$100),
      Languages!$A$1:$AE$1,
      0),
    FALSE)</f>
        <v>کیا آپ اس پالیسی کی حمایت کرتے ہیں یا مخالفت کرتے ہیں؟</v>
      </c>
      <c r="AA50" s="32" t="str">
        <f>VLOOKUP(
    Languages!A37,
    Languages!$A$2:$AE$310,
    MATCH(
      _xlfn.XLOOKUP(AA$1, 'Language &amp; Currency Data'!$A$2:$A$100, 'Language &amp; Currency Data'!$B$2:$B$100),
      Languages!$A$1:$AE$1,
      0),
    FALSE)</f>
        <v>Sinusuportahan mo ba o tinatanggihan ang polisiyang ito?</v>
      </c>
      <c r="AB50" s="32" t="str">
        <f>VLOOKUP(
    Languages!A37,
    Languages!$A$2:$AE$310,
    MATCH(
      _xlfn.XLOOKUP(AB$1, 'Language &amp; Currency Data'!$A$2:$A$100, 'Language &amp; Currency Data'!$B$2:$B$100),
      Languages!$A$1:$AE$1,
      0),
    FALSE)</f>
        <v>Czy popiera Pan(i) tą politykę?</v>
      </c>
      <c r="AC50" t="str">
        <f>VLOOKUP(
    Languages!A37,
    Languages!$A$2:$AE$310,
    MATCH(
      _xlfn.XLOOKUP(AC$1, 'Language &amp; Currency Data'!$A$2:$A$100, 'Language &amp; Currency Data'!$B$2:$B$100),
      Languages!$A$1:$AE$1,
      0),
    FALSE)</f>
        <v>É a favor ou contra esta política?</v>
      </c>
      <c r="AD50" s="32" t="str">
        <f>VLOOKUP(
    Languages!A37,
    Languages!$A$2:$AE$310,
    MATCH(
      _xlfn.XLOOKUP(AD$1, 'Language &amp; Currency Data'!$A$2:$A$100, 'Language &amp; Currency Data'!$B$2:$B$100),
      Languages!$A$1:$AE$1,
      0),
    FALSE)</f>
        <v>Sunteți pentru sau contra acestei politici?</v>
      </c>
      <c r="AE50" s="6" t="str">
        <f>VLOOKUP(
    Languages!A37,
    Languages!$A$2:$AE$310,
    MATCH(
      _xlfn.XLOOKUP(AE$1, 'Language &amp; Currency Data'!$A$2:$A$100, 'Language &amp; Currency Data'!$B$2:$B$100),
      Languages!$A$1:$AE$1,
      0),
    FALSE)</f>
        <v>Súhlasíte alebo nesúhlasíte s takouto politikou?</v>
      </c>
      <c r="AF50" s="6" t="str">
        <f>VLOOKUP(
    Languages!A37,
    Languages!$A$2:$AE$310,
    MATCH(
      _xlfn.XLOOKUP(AF$1, 'Language &amp; Currency Data'!$A$2:$A$100, 'Language &amp; Currency Data'!$B$2:$B$100),
      Languages!$A$1:$AE$1,
      0),
    FALSE)</f>
        <v>Ondersteun u hierdie beleid of staan u dit teë?</v>
      </c>
      <c r="AG50" s="6" t="str">
        <f>VLOOKUP(
    Languages!A37,
    Languages!$A$2:$AE$310,
    MATCH(
      _xlfn.XLOOKUP(AG$1, 'Language &amp; Currency Data'!$A$2:$A$100, 'Language &amp; Currency Data'!$B$2:$B$100),
      Languages!$A$1:$AE$1,
      0),
    FALSE)</f>
        <v>이 정책을 지지하십니까, 반대하십니까?</v>
      </c>
      <c r="AH50" s="32" t="str">
        <f>VLOOKUP(
    Languages!A37,
    Languages!$A$2:$AE$310,
    MATCH(
      _xlfn.XLOOKUP(AH$1, 'Language &amp; Currency Data'!$A$2:$A$100, 'Language &amp; Currency Data'!$B$2:$B$100),
      Languages!$A$1:$AE$1,
      0),
    FALSE)</f>
        <v>¿Está a favor o en contra de esta política?</v>
      </c>
      <c r="AI50" s="32" t="str">
        <f>VLOOKUP(
    Languages!A37,
    Languages!$A$2:$AE$310,
    MATCH(
      _xlfn.XLOOKUP(AI$1, 'Language &amp; Currency Data'!$A$2:$A$100, 'Language &amp; Currency Data'!$B$2:$B$100),
      Languages!$A$1:$AE$1,
      0),
    FALSE)</f>
        <v>Stödjer eller motsätter du dig denna policy?</v>
      </c>
      <c r="AJ50" s="6" t="str">
        <f>VLOOKUP(
    Languages!A37,
    Languages!$A$2:$AE$310,
    MATCH(
      _xlfn.XLOOKUP(AJ$1, 'Language &amp; Currency Data'!$A$2:$A$100, 'Language &amp; Currency Data'!$B$2:$B$100),
      Languages!$A$1:$AE$1,
      0),
    FALSE)</f>
        <v>您支持還是反對這項政策？</v>
      </c>
      <c r="AK50" s="32" t="str">
        <f>VLOOKUP(
    Languages!A37,
    Languages!$A$2:$AE$310,
    MATCH(
      _xlfn.XLOOKUP(AK$1, 'Language &amp; Currency Data'!$A$2:$A$100, 'Language &amp; Currency Data'!$B$2:$B$100),
      Languages!$A$1:$AE$1,
      0),
    FALSE)</f>
        <v>คุณสนับสนุนหรือคัดค้านนโยบายนี้</v>
      </c>
      <c r="AL50" s="37" t="str">
        <f>VLOOKUP(
    Languages!A37,
    Languages!$A$2:$AE$310,
    MATCH(
      _xlfn.XLOOKUP(AL$1, 'Language &amp; Currency Data'!$A$2:$A$100, 'Language &amp; Currency Data'!$B$2:$B$100),
      Languages!$A$1:$AE$1,
      0),
    FALSE)</f>
        <v>Bu politikayı destekliyor musunuz yoksa buna karşı mı çıkıyorsunuz?</v>
      </c>
      <c r="AM50" s="6" t="str">
        <f>VLOOKUP(
    Languages!A37,
    Languages!$A$2:$AE$310,
    MATCH(
      _xlfn.XLOOKUP(AM$1, 'Language &amp; Currency Data'!$A$2:$A$100, 'Language &amp; Currency Data'!$B$2:$B$100),
      Languages!$A$1:$AE$1,
      0),
    FALSE)</f>
        <v>Do you support or oppose this policy?</v>
      </c>
      <c r="AN50" s="6" t="str">
        <f>VLOOKUP(
    Languages!A37,
    Languages!$A$2:$AE$310,
    MATCH(
      _xlfn.XLOOKUP(AN$1, 'Language &amp; Currency Data'!$A$2:$A$100, 'Language &amp; Currency Data'!$B$2:$B$100),
      Languages!$A$1:$AE$1,
      0),
    FALSE)</f>
        <v>Do you support or oppose this policy?</v>
      </c>
      <c r="AO50" s="32" t="str">
        <f>VLOOKUP(
    Languages!A37,
    Languages!$A$2:$AE$310,
    MATCH(
      _xlfn.XLOOKUP(AO$1, 'Language &amp; Currency Data'!$A$2:$A$100, 'Language &amp; Currency Data'!$B$2:$B$100),
      Languages!$A$1:$AE$1,
      0),
    FALSE)</f>
        <v>Quý vị ủng hộ hay phản đối chính sách này?</v>
      </c>
      <c r="AP50" s="7" t="str">
        <f>VLOOKUP(
    Languages!A37,
    Languages!$A$2:$AE$310,
    MATCH(
      _xlfn.XLOOKUP("United Kingdom", 'Language &amp; Currency Data'!$A$2:$A$100, 'Language &amp; Currency Data'!$B$2:$B$100),
      Languages!$A$1:$AE$1,
      0),
    FALSE)</f>
        <v>Do you support or oppose this policy?</v>
      </c>
      <c r="AQ50" s="7" t="str">
        <f>VLOOKUP(
    Languages!A37,
    Languages!$A$2:$AE$310,
    MATCH(
      _xlfn.XLOOKUP("United Kingdom", 'Language &amp; Currency Data'!$A$2:$A$100, 'Language &amp; Currency Data'!$B$2:$B$100),
      Languages!$A$1:$AE$1,
      0),
    FALSE)</f>
        <v>Do you support or oppose this policy?</v>
      </c>
      <c r="AR50" s="7" t="str">
        <f>VLOOKUP(
    Languages!A37,
    Languages!$A$2:$AE$310,
    MATCH(
      _xlfn.XLOOKUP("United Kingdom", 'Language &amp; Currency Data'!$A$2:$A$100, 'Language &amp; Currency Data'!$B$2:$B$100),
      Languages!$A$1:$AE$1,
      0),
    FALSE)</f>
        <v>Do you support or oppose this policy?</v>
      </c>
      <c r="AS50" s="7" t="str">
        <f>VLOOKUP(
    Languages!A37,
    Languages!$A$2:$AE$310,
    MATCH(
      _xlfn.XLOOKUP("United Kingdom", 'Language &amp; Currency Data'!$A$2:$A$100, 'Language &amp; Currency Data'!$B$2:$B$100),
      Languages!$A$1:$AE$1,
      0),
    FALSE)</f>
        <v>Do you support or oppose this policy?</v>
      </c>
      <c r="AT50" s="7" t="str">
        <f>VLOOKUP(
    Languages!A37,
    Languages!$A$2:$AE$310,
    MATCH(
      _xlfn.XLOOKUP("United Kingdom", 'Language &amp; Currency Data'!$A$2:$A$100, 'Language &amp; Currency Data'!$B$2:$B$100),
      Languages!$A$1:$AE$1,
      0),
    FALSE)</f>
        <v>Do you support or oppose this policy?</v>
      </c>
      <c r="AU50" s="7" t="str">
        <f>VLOOKUP(
    Languages!A37,
    Languages!$A$2:$AE$310,
    MATCH(
      _xlfn.XLOOKUP("United Kingdom", 'Language &amp; Currency Data'!$A$2:$A$100, 'Language &amp; Currency Data'!$B$2:$B$100),
      Languages!$A$1:$AE$1,
      0),
    FALSE)</f>
        <v>Do you support or oppose this policy?</v>
      </c>
      <c r="AV50" s="7" t="str">
        <f>VLOOKUP(
    Languages!A37,
    Languages!$A$2:$AE$310,
    MATCH(
      _xlfn.XLOOKUP("United Kingdom", 'Language &amp; Currency Data'!$A$2:$A$100, 'Language &amp; Currency Data'!$B$2:$B$100),
      Languages!$A$1:$AE$1,
      0),
    FALSE)</f>
        <v>Do you support or oppose this policy?</v>
      </c>
      <c r="AW50" s="7" t="str">
        <f>VLOOKUP(
    Languages!A37,
    Languages!$A$2:$AE$310,
    MATCH(
      _xlfn.XLOOKUP("United Kingdom", 'Language &amp; Currency Data'!$A$2:$A$100, 'Language &amp; Currency Data'!$B$2:$B$100),
      Languages!$A$1:$AE$1,
      0),
    FALSE)</f>
        <v>Do you support or oppose this policy?</v>
      </c>
    </row>
    <row r="51" spans="1:49" s="7" customFormat="1" x14ac:dyDescent="0.45">
      <c r="A51" s="7" t="str">
        <f>Languages!B38</f>
        <v>Strongly support</v>
      </c>
      <c r="B51" s="6" t="str">
        <f>VLOOKUP(
    Languages!A38,
    Languages!$A$2:$AE$310,
    MATCH(
      _xlfn.XLOOKUP(B$1, 'Language &amp; Currency Data'!$A$2:$A$100, 'Language &amp; Currency Data'!$B$2:$B$100),
      Languages!$A$1:$AE$1,
      0),
    FALSE)</f>
        <v>Completamente a favor</v>
      </c>
      <c r="C51" s="6" t="str">
        <f>VLOOKUP(
    Languages!A38,
    Languages!$A$2:$AE$310,
    MATCH(
      _xlfn.XLOOKUP(C$1, 'Language &amp; Currency Data'!$A$2:$A$100, 'Language &amp; Currency Data'!$B$2:$B$100),
      Languages!$A$1:$AE$1,
      0),
    FALSE)</f>
        <v>Strongly support</v>
      </c>
      <c r="D51" s="6" t="str">
        <f>VLOOKUP(
    Languages!A38,
    Languages!$A$2:$AE$310,
    MATCH(
      _xlfn.XLOOKUP(D$1, 'Language &amp; Currency Data'!$A$2:$A$100, 'Language &amp; Currency Data'!$B$2:$B$100),
      Languages!$A$1:$AE$1,
      0),
    FALSE)</f>
        <v>Voll und ganz dafür</v>
      </c>
      <c r="E51" s="14" t="str">
        <f>VLOOKUP(
    Languages!A38,
    Languages!$A$2:$AE$310,
    MATCH(
      _xlfn.XLOOKUP(E$1, 'Language &amp; Currency Data'!$A$2:$A$100, 'Language &amp; Currency Data'!$B$2:$B$100),
      Languages!$A$1:$AE$1,
      0),
    FALSE)</f>
        <v>Sou completamente a favor desta política</v>
      </c>
      <c r="F51" s="4" t="str">
        <f>VLOOKUP(
    Languages!A38,
    Languages!$A$2:$AE$310,
    MATCH(
      _xlfn.XLOOKUP(F$1, 'Language &amp; Currency Data'!$A$2:$A$100, 'Language &amp; Currency Data'!$B$2:$B$100),
      Languages!$A$1:$AE$1,
      0),
    FALSE)</f>
        <v>Strongly support</v>
      </c>
      <c r="G51" s="14" t="str">
        <f>VLOOKUP(
    Languages!A38,
    Languages!$A$2:$AE$310,
    MATCH(
      _xlfn.XLOOKUP(G$1, 'Language &amp; Currency Data'!$A$2:$A$100, 'Language &amp; Currency Data'!$B$2:$B$100),
      Languages!$A$1:$AE$1,
      0),
    FALSE)</f>
        <v>强烈支持</v>
      </c>
      <c r="H51" s="6" t="str">
        <f>VLOOKUP(
    Languages!A38,
    Languages!$A$2:$AE$310,
    MATCH(
      _xlfn.XLOOKUP(H$1, 'Language &amp; Currency Data'!$A$2:$A$100, 'Language &amp; Currency Data'!$B$2:$B$100),
      Languages!$A$1:$AE$1,
      0),
    FALSE)</f>
        <v>Completamente a favor</v>
      </c>
      <c r="I51" s="6" t="str">
        <f>VLOOKUP(
    Languages!A38,
    Languages!$A$2:$AE$310,
    MATCH(
      _xlfn.XLOOKUP(I$1, 'Language &amp; Currency Data'!$A$2:$A$100, 'Language &amp; Currency Data'!$B$2:$B$100),
      Languages!$A$1:$AE$1,
      0),
    FALSE)</f>
        <v>Completamente a favor</v>
      </c>
      <c r="J51" s="6" t="str">
        <f>VLOOKUP(
    Languages!A38,
    Languages!$A$2:$AE$310,
    MATCH(
      _xlfn.XLOOKUP(J$1, 'Language &amp; Currency Data'!$A$2:$A$100, 'Language &amp; Currency Data'!$B$2:$B$100),
      Languages!$A$1:$AE$1,
      0),
    FALSE)</f>
        <v>Silně podporuji</v>
      </c>
      <c r="K51" s="6" t="str">
        <f>VLOOKUP(
    Languages!A38,
    Languages!$A$2:$AE$310,
    MATCH(
      _xlfn.XLOOKUP(K$1, 'Language &amp; Currency Data'!$A$2:$A$100, 'Language &amp; Currency Data'!$B$2:$B$100),
      Languages!$A$1:$AE$1,
      0),
    FALSE)</f>
        <v>Tuen voimakkaasti</v>
      </c>
      <c r="L51" s="32" t="str">
        <f>VLOOKUP(
    Languages!A38,
    Languages!$A$2:$AE$310,
    MATCH(
      _xlfn.XLOOKUP(L$1, 'Language &amp; Currency Data'!$A$2:$A$100, 'Language &amp; Currency Data'!$B$2:$B$100),
      Languages!$A$1:$AE$1,
      0),
    FALSE)</f>
        <v>Tout à fait favorable</v>
      </c>
      <c r="M51" s="32" t="str">
        <f>VLOOKUP(
    Languages!A38,
    Languages!$A$2:$AE$310,
    MATCH(
      _xlfn.XLOOKUP(M$1, 'Language &amp; Currency Data'!$A$2:$A$100, 'Language &amp; Currency Data'!$B$2:$B$100),
      Languages!$A$1:$AE$1,
      0),
    FALSE)</f>
        <v>Voll und ganz dafür</v>
      </c>
      <c r="N51" s="6" t="str">
        <f>VLOOKUP(
    Languages!A38,
    Languages!$A$2:$AE$310,
    MATCH(
      _xlfn.XLOOKUP(N$1, 'Language &amp; Currency Data'!$A$2:$A$100, 'Language &amp; Currency Data'!$B$2:$B$100),
      Languages!$A$1:$AE$1,
      0),
    FALSE)</f>
        <v>Υποστηρίζω έντονα</v>
      </c>
      <c r="O51" s="32" t="str">
        <f>VLOOKUP(
    Languages!A38,
    Languages!$A$2:$AE$310,
    MATCH(
      _xlfn.XLOOKUP(O$1, 'Language &amp; Currency Data'!$A$2:$A$100, 'Language &amp; Currency Data'!$B$2:$B$100),
      Languages!$A$1:$AE$1,
      0),
    FALSE)</f>
        <v>Erősen támogatja</v>
      </c>
      <c r="P51" s="6" t="str">
        <f>VLOOKUP(
    Languages!A38,
    Languages!$A$2:$AE$310,
    MATCH(
      _xlfn.XLOOKUP(P$1, 'Language &amp; Currency Data'!$A$2:$A$100, 'Language &amp; Currency Data'!$B$2:$B$100),
      Languages!$A$1:$AE$1,
      0),
    FALSE)</f>
        <v>प्रबल रूप से समर्थन</v>
      </c>
      <c r="Q51" s="6" t="str">
        <f>VLOOKUP(
    Languages!A38,
    Languages!$A$2:$AE$310,
    MATCH(
      _xlfn.XLOOKUP(Q$1, 'Language &amp; Currency Data'!$A$2:$A$100, 'Language &amp; Currency Data'!$B$2:$B$100),
      Languages!$A$1:$AE$1,
      0),
    FALSE)</f>
        <v>Sangat mendukung</v>
      </c>
      <c r="R51" s="6" t="str">
        <f>VLOOKUP(
    Languages!A38,
    Languages!$A$2:$AE$310,
    MATCH(
      _xlfn.XLOOKUP(R$1, 'Language &amp; Currency Data'!$A$2:$A$100, 'Language &amp; Currency Data'!$B$2:$B$100),
      Languages!$A$1:$AE$1,
      0),
    FALSE)</f>
        <v>Strongly support</v>
      </c>
      <c r="S51" s="14" t="str">
        <f>VLOOKUP(
    Languages!A38,
    Languages!$A$2:$AE$310,
    MATCH(
      _xlfn.XLOOKUP(S$1, 'Language &amp; Currency Data'!$A$2:$A$100, 'Language &amp; Currency Data'!$B$2:$B$100),
      Languages!$A$1:$AE$1,
      0),
    FALSE)</f>
        <v>Decisamente favorevole</v>
      </c>
      <c r="T51" s="14" t="str">
        <f>VLOOKUP(
    Languages!A38,
    Languages!$A$2:$AE$310,
    MATCH(
      _xlfn.XLOOKUP(T$1, 'Language &amp; Currency Data'!$A$2:$A$100, 'Language &amp; Currency Data'!$B$2:$B$100),
      Languages!$A$1:$AE$1,
      0),
    FALSE)</f>
        <v>強く賛成</v>
      </c>
      <c r="U51" s="32" t="str">
        <f>VLOOKUP(
    Languages!A38,
    Languages!$A$2:$AE$310,
    MATCH(
      _xlfn.XLOOKUP(U$1, 'Language &amp; Currency Data'!$A$2:$A$100, 'Language &amp; Currency Data'!$B$2:$B$100),
      Languages!$A$1:$AE$1,
      0),
    FALSE)</f>
        <v>Sangat menyokong</v>
      </c>
      <c r="V51" s="32" t="str">
        <f>VLOOKUP(
    Languages!A38,
    Languages!$A$2:$AE$310,
    MATCH(
      _xlfn.XLOOKUP(V$1, 'Language &amp; Currency Data'!$A$2:$A$100, 'Language &amp; Currency Data'!$B$2:$B$100),
      Languages!$A$1:$AE$1,
      0),
    FALSE)</f>
        <v>Completamente a favor</v>
      </c>
      <c r="W51" s="14" t="str">
        <f>VLOOKUP(
    Languages!A38,
    Languages!$A$2:$AE$310,
    MATCH(
      _xlfn.XLOOKUP(W$1, 'Language &amp; Currency Data'!$A$2:$A$100, 'Language &amp; Currency Data'!$B$2:$B$100),
      Languages!$A$1:$AE$1,
      0),
    FALSE)</f>
        <v>Zou ik sterk steunen</v>
      </c>
      <c r="X51" s="32" t="str">
        <f>VLOOKUP(
    Languages!A38,
    Languages!$A$2:$AE$310,
    MATCH(
      _xlfn.XLOOKUP(X$1, 'Language &amp; Currency Data'!$A$2:$A$100, 'Language &amp; Currency Data'!$B$2:$B$100),
      Languages!$A$1:$AE$1,
      0),
    FALSE)</f>
        <v>Strongly support</v>
      </c>
      <c r="Y51" s="32" t="str">
        <f>VLOOKUP(
    Languages!A38,
    Languages!$A$2:$AE$310,
    MATCH(
      _xlfn.XLOOKUP(Y$1, 'Language &amp; Currency Data'!$A$2:$A$100, 'Language &amp; Currency Data'!$B$2:$B$100),
      Languages!$A$1:$AE$1,
      0),
    FALSE)</f>
        <v>Sterkt for</v>
      </c>
      <c r="Z51" s="32" t="str">
        <f>VLOOKUP(
    Languages!A38,
    Languages!$A$2:$AE$310,
    MATCH(
      _xlfn.XLOOKUP(Z$1, 'Language &amp; Currency Data'!$A$2:$A$100, 'Language &amp; Currency Data'!$B$2:$B$100),
      Languages!$A$1:$AE$1,
      0),
    FALSE)</f>
        <v>پُر روز حمایت کرتا\/کرتی ہوں</v>
      </c>
      <c r="AA51" s="32" t="str">
        <f>VLOOKUP(
    Languages!A38,
    Languages!$A$2:$AE$310,
    MATCH(
      _xlfn.XLOOKUP(AA$1, 'Language &amp; Currency Data'!$A$2:$A$100, 'Language &amp; Currency Data'!$B$2:$B$100),
      Languages!$A$1:$AE$1,
      0),
    FALSE)</f>
        <v>Madiing sinusuportahan</v>
      </c>
      <c r="AB51" s="32" t="str">
        <f>VLOOKUP(
    Languages!A38,
    Languages!$A$2:$AE$310,
    MATCH(
      _xlfn.XLOOKUP(AB$1, 'Language &amp; Currency Data'!$A$2:$A$100, 'Language &amp; Currency Data'!$B$2:$B$100),
      Languages!$A$1:$AE$1,
      0),
    FALSE)</f>
        <v>Mocno popieram</v>
      </c>
      <c r="AC51" t="str">
        <f>VLOOKUP(
    Languages!A38,
    Languages!$A$2:$AE$310,
    MATCH(
      _xlfn.XLOOKUP(AC$1, 'Language &amp; Currency Data'!$A$2:$A$100, 'Language &amp; Currency Data'!$B$2:$B$100),
      Languages!$A$1:$AE$1,
      0),
    FALSE)</f>
        <v>Sou completamente a favor desta política</v>
      </c>
      <c r="AD51" s="32" t="str">
        <f>VLOOKUP(
    Languages!A38,
    Languages!$A$2:$AE$310,
    MATCH(
      _xlfn.XLOOKUP(AD$1, 'Language &amp; Currency Data'!$A$2:$A$100, 'Language &amp; Currency Data'!$B$2:$B$100),
      Languages!$A$1:$AE$1,
      0),
    FALSE)</f>
        <v>Complet pentru</v>
      </c>
      <c r="AE51" s="6" t="str">
        <f>VLOOKUP(
    Languages!A38,
    Languages!$A$2:$AE$310,
    MATCH(
      _xlfn.XLOOKUP(AE$1, 'Language &amp; Currency Data'!$A$2:$A$100, 'Language &amp; Currency Data'!$B$2:$B$100),
      Languages!$A$1:$AE$1,
      0),
    FALSE)</f>
        <v>Veľmi podporujem</v>
      </c>
      <c r="AF51" s="6" t="str">
        <f>VLOOKUP(
    Languages!A38,
    Languages!$A$2:$AE$310,
    MATCH(
      _xlfn.XLOOKUP(AF$1, 'Language &amp; Currency Data'!$A$2:$A$100, 'Language &amp; Currency Data'!$B$2:$B$100),
      Languages!$A$1:$AE$1,
      0),
    FALSE)</f>
        <v>Ondersteun dit sterk</v>
      </c>
      <c r="AG51" s="6" t="str">
        <f>VLOOKUP(
    Languages!A38,
    Languages!$A$2:$AE$310,
    MATCH(
      _xlfn.XLOOKUP(AG$1, 'Language &amp; Currency Data'!$A$2:$A$100, 'Language &amp; Currency Data'!$B$2:$B$100),
      Languages!$A$1:$AE$1,
      0),
    FALSE)</f>
        <v>강력히 지지한다</v>
      </c>
      <c r="AH51" s="32" t="str">
        <f>VLOOKUP(
    Languages!A38,
    Languages!$A$2:$AE$310,
    MATCH(
      _xlfn.XLOOKUP(AH$1, 'Language &amp; Currency Data'!$A$2:$A$100, 'Language &amp; Currency Data'!$B$2:$B$100),
      Languages!$A$1:$AE$1,
      0),
    FALSE)</f>
        <v>Completamente a favor</v>
      </c>
      <c r="AI51" s="32" t="str">
        <f>VLOOKUP(
    Languages!A38,
    Languages!$A$2:$AE$310,
    MATCH(
      _xlfn.XLOOKUP(AI$1, 'Language &amp; Currency Data'!$A$2:$A$100, 'Language &amp; Currency Data'!$B$2:$B$100),
      Languages!$A$1:$AE$1,
      0),
    FALSE)</f>
        <v>Stöder helt</v>
      </c>
      <c r="AJ51" s="6" t="str">
        <f>VLOOKUP(
    Languages!A38,
    Languages!$A$2:$AE$310,
    MATCH(
      _xlfn.XLOOKUP(AJ$1, 'Language &amp; Currency Data'!$A$2:$A$100, 'Language &amp; Currency Data'!$B$2:$B$100),
      Languages!$A$1:$AE$1,
      0),
    FALSE)</f>
        <v>強烈支持</v>
      </c>
      <c r="AK51" s="32" t="str">
        <f>VLOOKUP(
    Languages!A38,
    Languages!$A$2:$AE$310,
    MATCH(
      _xlfn.XLOOKUP(AK$1, 'Language &amp; Currency Data'!$A$2:$A$100, 'Language &amp; Currency Data'!$B$2:$B$100),
      Languages!$A$1:$AE$1,
      0),
    FALSE)</f>
        <v>สนับสนุนอย่างยิ่ง</v>
      </c>
      <c r="AL51" s="37" t="str">
        <f>VLOOKUP(
    Languages!A38,
    Languages!$A$2:$AE$310,
    MATCH(
      _xlfn.XLOOKUP(AL$1, 'Language &amp; Currency Data'!$A$2:$A$100, 'Language &amp; Currency Data'!$B$2:$B$100),
      Languages!$A$1:$AE$1,
      0),
    FALSE)</f>
        <v>Kesinlikle destekliyorum</v>
      </c>
      <c r="AM51" s="6" t="str">
        <f>VLOOKUP(
    Languages!A38,
    Languages!$A$2:$AE$310,
    MATCH(
      _xlfn.XLOOKUP(AM$1, 'Language &amp; Currency Data'!$A$2:$A$100, 'Language &amp; Currency Data'!$B$2:$B$100),
      Languages!$A$1:$AE$1,
      0),
    FALSE)</f>
        <v>Strongly support</v>
      </c>
      <c r="AN51" s="6" t="str">
        <f>VLOOKUP(
    Languages!A38,
    Languages!$A$2:$AE$310,
    MATCH(
      _xlfn.XLOOKUP(AN$1, 'Language &amp; Currency Data'!$A$2:$A$100, 'Language &amp; Currency Data'!$B$2:$B$100),
      Languages!$A$1:$AE$1,
      0),
    FALSE)</f>
        <v>Strongly support</v>
      </c>
      <c r="AO51" s="32" t="str">
        <f>VLOOKUP(
    Languages!A38,
    Languages!$A$2:$AE$310,
    MATCH(
      _xlfn.XLOOKUP(AO$1, 'Language &amp; Currency Data'!$A$2:$A$100, 'Language &amp; Currency Data'!$B$2:$B$100),
      Languages!$A$1:$AE$1,
      0),
    FALSE)</f>
        <v>Hoàn toàn ủng hộ</v>
      </c>
      <c r="AP51" s="7" t="str">
        <f>VLOOKUP(
    Languages!A38,
    Languages!$A$2:$AE$310,
    MATCH(
      _xlfn.XLOOKUP("United Kingdom", 'Language &amp; Currency Data'!$A$2:$A$100, 'Language &amp; Currency Data'!$B$2:$B$100),
      Languages!$A$1:$AE$1,
      0),
    FALSE)</f>
        <v>Strongly support</v>
      </c>
      <c r="AQ51" s="7" t="str">
        <f>VLOOKUP(
    Languages!A38,
    Languages!$A$2:$AE$310,
    MATCH(
      _xlfn.XLOOKUP("United Kingdom", 'Language &amp; Currency Data'!$A$2:$A$100, 'Language &amp; Currency Data'!$B$2:$B$100),
      Languages!$A$1:$AE$1,
      0),
    FALSE)</f>
        <v>Strongly support</v>
      </c>
      <c r="AR51" s="7" t="str">
        <f>VLOOKUP(
    Languages!A38,
    Languages!$A$2:$AE$310,
    MATCH(
      _xlfn.XLOOKUP("United Kingdom", 'Language &amp; Currency Data'!$A$2:$A$100, 'Language &amp; Currency Data'!$B$2:$B$100),
      Languages!$A$1:$AE$1,
      0),
    FALSE)</f>
        <v>Strongly support</v>
      </c>
      <c r="AS51" s="7" t="str">
        <f>VLOOKUP(
    Languages!A38,
    Languages!$A$2:$AE$310,
    MATCH(
      _xlfn.XLOOKUP("United Kingdom", 'Language &amp; Currency Data'!$A$2:$A$100, 'Language &amp; Currency Data'!$B$2:$B$100),
      Languages!$A$1:$AE$1,
      0),
    FALSE)</f>
        <v>Strongly support</v>
      </c>
      <c r="AT51" s="7" t="str">
        <f>VLOOKUP(
    Languages!A38,
    Languages!$A$2:$AE$310,
    MATCH(
      _xlfn.XLOOKUP("United Kingdom", 'Language &amp; Currency Data'!$A$2:$A$100, 'Language &amp; Currency Data'!$B$2:$B$100),
      Languages!$A$1:$AE$1,
      0),
    FALSE)</f>
        <v>Strongly support</v>
      </c>
      <c r="AU51" s="7" t="str">
        <f>VLOOKUP(
    Languages!A38,
    Languages!$A$2:$AE$310,
    MATCH(
      _xlfn.XLOOKUP("United Kingdom", 'Language &amp; Currency Data'!$A$2:$A$100, 'Language &amp; Currency Data'!$B$2:$B$100),
      Languages!$A$1:$AE$1,
      0),
    FALSE)</f>
        <v>Strongly support</v>
      </c>
      <c r="AV51" s="7" t="str">
        <f>VLOOKUP(
    Languages!A38,
    Languages!$A$2:$AE$310,
    MATCH(
      _xlfn.XLOOKUP("United Kingdom", 'Language &amp; Currency Data'!$A$2:$A$100, 'Language &amp; Currency Data'!$B$2:$B$100),
      Languages!$A$1:$AE$1,
      0),
    FALSE)</f>
        <v>Strongly support</v>
      </c>
      <c r="AW51" s="7" t="str">
        <f>VLOOKUP(
    Languages!A38,
    Languages!$A$2:$AE$310,
    MATCH(
      _xlfn.XLOOKUP("United Kingdom", 'Language &amp; Currency Data'!$A$2:$A$100, 'Language &amp; Currency Data'!$B$2:$B$100),
      Languages!$A$1:$AE$1,
      0),
    FALSE)</f>
        <v>Strongly support</v>
      </c>
    </row>
    <row r="52" spans="1:49" s="7" customFormat="1" x14ac:dyDescent="0.45">
      <c r="A52" s="7" t="str">
        <f>Languages!B39</f>
        <v>Somewhat support</v>
      </c>
      <c r="B52" s="6" t="str">
        <f>VLOOKUP(
    Languages!A39,
    Languages!$A$2:$AE$310,
    MATCH(
      _xlfn.XLOOKUP(B$1, 'Language &amp; Currency Data'!$A$2:$A$100, 'Language &amp; Currency Data'!$B$2:$B$100),
      Languages!$A$1:$AE$1,
      0),
    FALSE)</f>
        <v>Algo a favor</v>
      </c>
      <c r="C52" s="6" t="str">
        <f>VLOOKUP(
    Languages!A39,
    Languages!$A$2:$AE$310,
    MATCH(
      _xlfn.XLOOKUP(C$1, 'Language &amp; Currency Data'!$A$2:$A$100, 'Language &amp; Currency Data'!$B$2:$B$100),
      Languages!$A$1:$AE$1,
      0),
    FALSE)</f>
        <v>Somewhat support</v>
      </c>
      <c r="D52" s="6" t="str">
        <f>VLOOKUP(
    Languages!A39,
    Languages!$A$2:$AE$310,
    MATCH(
      _xlfn.XLOOKUP(D$1, 'Language &amp; Currency Data'!$A$2:$A$100, 'Language &amp; Currency Data'!$B$2:$B$100),
      Languages!$A$1:$AE$1,
      0),
    FALSE)</f>
        <v>Eher dafür</v>
      </c>
      <c r="E52" s="14" t="str">
        <f>VLOOKUP(
    Languages!A39,
    Languages!$A$2:$AE$310,
    MATCH(
      _xlfn.XLOOKUP(E$1, 'Language &amp; Currency Data'!$A$2:$A$100, 'Language &amp; Currency Data'!$B$2:$B$100),
      Languages!$A$1:$AE$1,
      0),
    FALSE)</f>
        <v>Sou a favor desta política até certo ponto</v>
      </c>
      <c r="F52" s="4" t="str">
        <f>VLOOKUP(
    Languages!A39,
    Languages!$A$2:$AE$310,
    MATCH(
      _xlfn.XLOOKUP(F$1, 'Language &amp; Currency Data'!$A$2:$A$100, 'Language &amp; Currency Data'!$B$2:$B$100),
      Languages!$A$1:$AE$1,
      0),
    FALSE)</f>
        <v>Somewhat support</v>
      </c>
      <c r="G52" s="14" t="str">
        <f>VLOOKUP(
    Languages!A39,
    Languages!$A$2:$AE$310,
    MATCH(
      _xlfn.XLOOKUP(G$1, 'Language &amp; Currency Data'!$A$2:$A$100, 'Language &amp; Currency Data'!$B$2:$B$100),
      Languages!$A$1:$AE$1,
      0),
    FALSE)</f>
        <v>比较支持</v>
      </c>
      <c r="H52" s="6" t="str">
        <f>VLOOKUP(
    Languages!A39,
    Languages!$A$2:$AE$310,
    MATCH(
      _xlfn.XLOOKUP(H$1, 'Language &amp; Currency Data'!$A$2:$A$100, 'Language &amp; Currency Data'!$B$2:$B$100),
      Languages!$A$1:$AE$1,
      0),
    FALSE)</f>
        <v>Algo a favor</v>
      </c>
      <c r="I52" s="6" t="str">
        <f>VLOOKUP(
    Languages!A39,
    Languages!$A$2:$AE$310,
    MATCH(
      _xlfn.XLOOKUP(I$1, 'Language &amp; Currency Data'!$A$2:$A$100, 'Language &amp; Currency Data'!$B$2:$B$100),
      Languages!$A$1:$AE$1,
      0),
    FALSE)</f>
        <v>Algo a favor</v>
      </c>
      <c r="J52" s="6" t="str">
        <f>VLOOKUP(
    Languages!A39,
    Languages!$A$2:$AE$310,
    MATCH(
      _xlfn.XLOOKUP(J$1, 'Language &amp; Currency Data'!$A$2:$A$100, 'Language &amp; Currency Data'!$B$2:$B$100),
      Languages!$A$1:$AE$1,
      0),
    FALSE)</f>
        <v>Spíše podporuji</v>
      </c>
      <c r="K52" s="6" t="str">
        <f>VLOOKUP(
    Languages!A39,
    Languages!$A$2:$AE$310,
    MATCH(
      _xlfn.XLOOKUP(K$1, 'Language &amp; Currency Data'!$A$2:$A$100, 'Language &amp; Currency Data'!$B$2:$B$100),
      Languages!$A$1:$AE$1,
      0),
    FALSE)</f>
        <v>Tuen jonkin verran</v>
      </c>
      <c r="L52" s="32" t="str">
        <f>VLOOKUP(
    Languages!A39,
    Languages!$A$2:$AE$310,
    MATCH(
      _xlfn.XLOOKUP(L$1, 'Language &amp; Currency Data'!$A$2:$A$100, 'Language &amp; Currency Data'!$B$2:$B$100),
      Languages!$A$1:$AE$1,
      0),
    FALSE)</f>
        <v>Plutôt favorable</v>
      </c>
      <c r="M52" s="32" t="str">
        <f>VLOOKUP(
    Languages!A39,
    Languages!$A$2:$AE$310,
    MATCH(
      _xlfn.XLOOKUP(M$1, 'Language &amp; Currency Data'!$A$2:$A$100, 'Language &amp; Currency Data'!$B$2:$B$100),
      Languages!$A$1:$AE$1,
      0),
    FALSE)</f>
        <v>Eher dafür</v>
      </c>
      <c r="N52" s="6" t="str">
        <f>VLOOKUP(
    Languages!A39,
    Languages!$A$2:$AE$310,
    MATCH(
      _xlfn.XLOOKUP(N$1, 'Language &amp; Currency Data'!$A$2:$A$100, 'Language &amp; Currency Data'!$B$2:$B$100),
      Languages!$A$1:$AE$1,
      0),
    FALSE)</f>
        <v>Κάπως υποστηρίζω</v>
      </c>
      <c r="O52" s="32" t="str">
        <f>VLOOKUP(
    Languages!A39,
    Languages!$A$2:$AE$310,
    MATCH(
      _xlfn.XLOOKUP(O$1, 'Language &amp; Currency Data'!$A$2:$A$100, 'Language &amp; Currency Data'!$B$2:$B$100),
      Languages!$A$1:$AE$1,
      0),
    FALSE)</f>
        <v>Valamennyire támogatja</v>
      </c>
      <c r="P52" s="6" t="str">
        <f>VLOOKUP(
    Languages!A39,
    Languages!$A$2:$AE$310,
    MATCH(
      _xlfn.XLOOKUP(P$1, 'Language &amp; Currency Data'!$A$2:$A$100, 'Language &amp; Currency Data'!$B$2:$B$100),
      Languages!$A$1:$AE$1,
      0),
    FALSE)</f>
        <v>कुछ हद तक समर्थन करते हैं</v>
      </c>
      <c r="Q52" s="6" t="str">
        <f>VLOOKUP(
    Languages!A39,
    Languages!$A$2:$AE$310,
    MATCH(
      _xlfn.XLOOKUP(Q$1, 'Language &amp; Currency Data'!$A$2:$A$100, 'Language &amp; Currency Data'!$B$2:$B$100),
      Languages!$A$1:$AE$1,
      0),
    FALSE)</f>
        <v>Agak mendukung</v>
      </c>
      <c r="R52" s="6" t="str">
        <f>VLOOKUP(
    Languages!A39,
    Languages!$A$2:$AE$310,
    MATCH(
      _xlfn.XLOOKUP(R$1, 'Language &amp; Currency Data'!$A$2:$A$100, 'Language &amp; Currency Data'!$B$2:$B$100),
      Languages!$A$1:$AE$1,
      0),
    FALSE)</f>
        <v>Somewhat support</v>
      </c>
      <c r="S52" s="14" t="str">
        <f>VLOOKUP(
    Languages!A39,
    Languages!$A$2:$AE$310,
    MATCH(
      _xlfn.XLOOKUP(S$1, 'Language &amp; Currency Data'!$A$2:$A$100, 'Language &amp; Currency Data'!$B$2:$B$100),
      Languages!$A$1:$AE$1,
      0),
    FALSE)</f>
        <v>Alquanto favorevole</v>
      </c>
      <c r="T52" s="14" t="str">
        <f>VLOOKUP(
    Languages!A39,
    Languages!$A$2:$AE$310,
    MATCH(
      _xlfn.XLOOKUP(T$1, 'Language &amp; Currency Data'!$A$2:$A$100, 'Language &amp; Currency Data'!$B$2:$B$100),
      Languages!$A$1:$AE$1,
      0),
    FALSE)</f>
        <v>やや賛成</v>
      </c>
      <c r="U52" s="32" t="str">
        <f>VLOOKUP(
    Languages!A39,
    Languages!$A$2:$AE$310,
    MATCH(
      _xlfn.XLOOKUP(U$1, 'Language &amp; Currency Data'!$A$2:$A$100, 'Language &amp; Currency Data'!$B$2:$B$100),
      Languages!$A$1:$AE$1,
      0),
    FALSE)</f>
        <v>Agak menyokong</v>
      </c>
      <c r="V52" s="32" t="str">
        <f>VLOOKUP(
    Languages!A39,
    Languages!$A$2:$AE$310,
    MATCH(
      _xlfn.XLOOKUP(V$1, 'Language &amp; Currency Data'!$A$2:$A$100, 'Language &amp; Currency Data'!$B$2:$B$100),
      Languages!$A$1:$AE$1,
      0),
    FALSE)</f>
        <v>Algo a favor</v>
      </c>
      <c r="W52" s="14" t="str">
        <f>VLOOKUP(
    Languages!A39,
    Languages!$A$2:$AE$310,
    MATCH(
      _xlfn.XLOOKUP(W$1, 'Language &amp; Currency Data'!$A$2:$A$100, 'Language &amp; Currency Data'!$B$2:$B$100),
      Languages!$A$1:$AE$1,
      0),
    FALSE)</f>
        <v>Zou ik een beetje ondersteunen</v>
      </c>
      <c r="X52" s="32" t="str">
        <f>VLOOKUP(
    Languages!A39,
    Languages!$A$2:$AE$310,
    MATCH(
      _xlfn.XLOOKUP(X$1, 'Language &amp; Currency Data'!$A$2:$A$100, 'Language &amp; Currency Data'!$B$2:$B$100),
      Languages!$A$1:$AE$1,
      0),
    FALSE)</f>
        <v>Somewhat support</v>
      </c>
      <c r="Y52" s="32" t="str">
        <f>VLOOKUP(
    Languages!A39,
    Languages!$A$2:$AE$310,
    MATCH(
      _xlfn.XLOOKUP(Y$1, 'Language &amp; Currency Data'!$A$2:$A$100, 'Language &amp; Currency Data'!$B$2:$B$100),
      Languages!$A$1:$AE$1,
      0),
    FALSE)</f>
        <v>Litt for</v>
      </c>
      <c r="Z52" s="32" t="str">
        <f>VLOOKUP(
    Languages!A39,
    Languages!$A$2:$AE$310,
    MATCH(
      _xlfn.XLOOKUP(Z$1, 'Language &amp; Currency Data'!$A$2:$A$100, 'Language &amp; Currency Data'!$B$2:$B$100),
      Languages!$A$1:$AE$1,
      0),
    FALSE)</f>
        <v>کسی حد تک حمایت کرتا\/کرتی ہوں</v>
      </c>
      <c r="AA52" s="32" t="str">
        <f>VLOOKUP(
    Languages!A39,
    Languages!$A$2:$AE$310,
    MATCH(
      _xlfn.XLOOKUP(AA$1, 'Language &amp; Currency Data'!$A$2:$A$100, 'Language &amp; Currency Data'!$B$2:$B$100),
      Languages!$A$1:$AE$1,
      0),
    FALSE)</f>
        <v>Medyo sinusuportahan</v>
      </c>
      <c r="AB52" s="32" t="str">
        <f>VLOOKUP(
    Languages!A39,
    Languages!$A$2:$AE$310,
    MATCH(
      _xlfn.XLOOKUP(AB$1, 'Language &amp; Currency Data'!$A$2:$A$100, 'Language &amp; Currency Data'!$B$2:$B$100),
      Languages!$A$1:$AE$1,
      0),
    FALSE)</f>
        <v>Raczej popieram</v>
      </c>
      <c r="AC52" t="str">
        <f>VLOOKUP(
    Languages!A39,
    Languages!$A$2:$AE$310,
    MATCH(
      _xlfn.XLOOKUP(AC$1, 'Language &amp; Currency Data'!$A$2:$A$100, 'Language &amp; Currency Data'!$B$2:$B$100),
      Languages!$A$1:$AE$1,
      0),
    FALSE)</f>
        <v>Sou a favor desta política até certo ponto</v>
      </c>
      <c r="AD52" s="32" t="str">
        <f>VLOOKUP(
    Languages!A39,
    Languages!$A$2:$AE$310,
    MATCH(
      _xlfn.XLOOKUP(AD$1, 'Language &amp; Currency Data'!$A$2:$A$100, 'Language &amp; Currency Data'!$B$2:$B$100),
      Languages!$A$1:$AE$1,
      0),
    FALSE)</f>
        <v>Oarecum pentru</v>
      </c>
      <c r="AE52" s="6" t="str">
        <f>VLOOKUP(
    Languages!A39,
    Languages!$A$2:$AE$310,
    MATCH(
      _xlfn.XLOOKUP(AE$1, 'Language &amp; Currency Data'!$A$2:$A$100, 'Language &amp; Currency Data'!$B$2:$B$100),
      Languages!$A$1:$AE$1,
      0),
    FALSE)</f>
        <v>Do istej miery súhlasím</v>
      </c>
      <c r="AF52" s="6" t="str">
        <f>VLOOKUP(
    Languages!A39,
    Languages!$A$2:$AE$310,
    MATCH(
      _xlfn.XLOOKUP(AF$1, 'Language &amp; Currency Data'!$A$2:$A$100, 'Language &amp; Currency Data'!$B$2:$B$100),
      Languages!$A$1:$AE$1,
      0),
    FALSE)</f>
        <v>Ondersteun dit ietwat</v>
      </c>
      <c r="AG52" s="6" t="str">
        <f>VLOOKUP(
    Languages!A39,
    Languages!$A$2:$AE$310,
    MATCH(
      _xlfn.XLOOKUP(AG$1, 'Language &amp; Currency Data'!$A$2:$A$100, 'Language &amp; Currency Data'!$B$2:$B$100),
      Languages!$A$1:$AE$1,
      0),
    FALSE)</f>
        <v>다소 지지한다</v>
      </c>
      <c r="AH52" s="32" t="str">
        <f>VLOOKUP(
    Languages!A39,
    Languages!$A$2:$AE$310,
    MATCH(
      _xlfn.XLOOKUP(AH$1, 'Language &amp; Currency Data'!$A$2:$A$100, 'Language &amp; Currency Data'!$B$2:$B$100),
      Languages!$A$1:$AE$1,
      0),
    FALSE)</f>
        <v>Algo a favor</v>
      </c>
      <c r="AI52" s="32" t="str">
        <f>VLOOKUP(
    Languages!A39,
    Languages!$A$2:$AE$310,
    MATCH(
      _xlfn.XLOOKUP(AI$1, 'Language &amp; Currency Data'!$A$2:$A$100, 'Language &amp; Currency Data'!$B$2:$B$100),
      Languages!$A$1:$AE$1,
      0),
    FALSE)</f>
        <v>Stöder till viss del</v>
      </c>
      <c r="AJ52" s="6" t="str">
        <f>VLOOKUP(
    Languages!A39,
    Languages!$A$2:$AE$310,
    MATCH(
      _xlfn.XLOOKUP(AJ$1, 'Language &amp; Currency Data'!$A$2:$A$100, 'Language &amp; Currency Data'!$B$2:$B$100),
      Languages!$A$1:$AE$1,
      0),
    FALSE)</f>
        <v>有點支持</v>
      </c>
      <c r="AK52" s="32" t="str">
        <f>VLOOKUP(
    Languages!A39,
    Languages!$A$2:$AE$310,
    MATCH(
      _xlfn.XLOOKUP(AK$1, 'Language &amp; Currency Data'!$A$2:$A$100, 'Language &amp; Currency Data'!$B$2:$B$100),
      Languages!$A$1:$AE$1,
      0),
    FALSE)</f>
        <v>ค่อนข้างสนับสนุน</v>
      </c>
      <c r="AL52" s="37" t="str">
        <f>VLOOKUP(
    Languages!A39,
    Languages!$A$2:$AE$310,
    MATCH(
      _xlfn.XLOOKUP(AL$1, 'Language &amp; Currency Data'!$A$2:$A$100, 'Language &amp; Currency Data'!$B$2:$B$100),
      Languages!$A$1:$AE$1,
      0),
    FALSE)</f>
        <v>Kısmen destekliyorum</v>
      </c>
      <c r="AM52" s="6" t="str">
        <f>VLOOKUP(
    Languages!A39,
    Languages!$A$2:$AE$310,
    MATCH(
      _xlfn.XLOOKUP(AM$1, 'Language &amp; Currency Data'!$A$2:$A$100, 'Language &amp; Currency Data'!$B$2:$B$100),
      Languages!$A$1:$AE$1,
      0),
    FALSE)</f>
        <v>Somewhat support</v>
      </c>
      <c r="AN52" s="6" t="str">
        <f>VLOOKUP(
    Languages!A39,
    Languages!$A$2:$AE$310,
    MATCH(
      _xlfn.XLOOKUP(AN$1, 'Language &amp; Currency Data'!$A$2:$A$100, 'Language &amp; Currency Data'!$B$2:$B$100),
      Languages!$A$1:$AE$1,
      0),
    FALSE)</f>
        <v>Somewhat support</v>
      </c>
      <c r="AO52" s="32" t="str">
        <f>VLOOKUP(
    Languages!A39,
    Languages!$A$2:$AE$310,
    MATCH(
      _xlfn.XLOOKUP(AO$1, 'Language &amp; Currency Data'!$A$2:$A$100, 'Language &amp; Currency Data'!$B$2:$B$100),
      Languages!$A$1:$AE$1,
      0),
    FALSE)</f>
        <v>Có phần ủng hộ</v>
      </c>
      <c r="AP52" s="7" t="str">
        <f>VLOOKUP(
    Languages!A39,
    Languages!$A$2:$AE$310,
    MATCH(
      _xlfn.XLOOKUP("United Kingdom", 'Language &amp; Currency Data'!$A$2:$A$100, 'Language &amp; Currency Data'!$B$2:$B$100),
      Languages!$A$1:$AE$1,
      0),
    FALSE)</f>
        <v>Somewhat support</v>
      </c>
      <c r="AQ52" s="7" t="str">
        <f>VLOOKUP(
    Languages!A39,
    Languages!$A$2:$AE$310,
    MATCH(
      _xlfn.XLOOKUP("United Kingdom", 'Language &amp; Currency Data'!$A$2:$A$100, 'Language &amp; Currency Data'!$B$2:$B$100),
      Languages!$A$1:$AE$1,
      0),
    FALSE)</f>
        <v>Somewhat support</v>
      </c>
      <c r="AR52" s="7" t="str">
        <f>VLOOKUP(
    Languages!A39,
    Languages!$A$2:$AE$310,
    MATCH(
      _xlfn.XLOOKUP("United Kingdom", 'Language &amp; Currency Data'!$A$2:$A$100, 'Language &amp; Currency Data'!$B$2:$B$100),
      Languages!$A$1:$AE$1,
      0),
    FALSE)</f>
        <v>Somewhat support</v>
      </c>
      <c r="AS52" s="7" t="str">
        <f>VLOOKUP(
    Languages!A39,
    Languages!$A$2:$AE$310,
    MATCH(
      _xlfn.XLOOKUP("United Kingdom", 'Language &amp; Currency Data'!$A$2:$A$100, 'Language &amp; Currency Data'!$B$2:$B$100),
      Languages!$A$1:$AE$1,
      0),
    FALSE)</f>
        <v>Somewhat support</v>
      </c>
      <c r="AT52" s="7" t="str">
        <f>VLOOKUP(
    Languages!A39,
    Languages!$A$2:$AE$310,
    MATCH(
      _xlfn.XLOOKUP("United Kingdom", 'Language &amp; Currency Data'!$A$2:$A$100, 'Language &amp; Currency Data'!$B$2:$B$100),
      Languages!$A$1:$AE$1,
      0),
    FALSE)</f>
        <v>Somewhat support</v>
      </c>
      <c r="AU52" s="7" t="str">
        <f>VLOOKUP(
    Languages!A39,
    Languages!$A$2:$AE$310,
    MATCH(
      _xlfn.XLOOKUP("United Kingdom", 'Language &amp; Currency Data'!$A$2:$A$100, 'Language &amp; Currency Data'!$B$2:$B$100),
      Languages!$A$1:$AE$1,
      0),
    FALSE)</f>
        <v>Somewhat support</v>
      </c>
      <c r="AV52" s="7" t="str">
        <f>VLOOKUP(
    Languages!A39,
    Languages!$A$2:$AE$310,
    MATCH(
      _xlfn.XLOOKUP("United Kingdom", 'Language &amp; Currency Data'!$A$2:$A$100, 'Language &amp; Currency Data'!$B$2:$B$100),
      Languages!$A$1:$AE$1,
      0),
    FALSE)</f>
        <v>Somewhat support</v>
      </c>
      <c r="AW52" s="7" t="str">
        <f>VLOOKUP(
    Languages!A39,
    Languages!$A$2:$AE$310,
    MATCH(
      _xlfn.XLOOKUP("United Kingdom", 'Language &amp; Currency Data'!$A$2:$A$100, 'Language &amp; Currency Data'!$B$2:$B$100),
      Languages!$A$1:$AE$1,
      0),
    FALSE)</f>
        <v>Somewhat support</v>
      </c>
    </row>
    <row r="53" spans="1:49" s="7" customFormat="1" x14ac:dyDescent="0.45">
      <c r="A53" s="7" t="str">
        <f>Languages!B40</f>
        <v>Neither support nor oppose</v>
      </c>
      <c r="B53" s="6" t="str">
        <f>VLOOKUP(
    Languages!A40,
    Languages!$A$2:$AE$310,
    MATCH(
      _xlfn.XLOOKUP(B$1, 'Language &amp; Currency Data'!$A$2:$A$100, 'Language &amp; Currency Data'!$B$2:$B$100),
      Languages!$A$1:$AE$1,
      0),
    FALSE)</f>
        <v>Ni a favor ni en contra</v>
      </c>
      <c r="C53" s="6" t="str">
        <f>VLOOKUP(
    Languages!A40,
    Languages!$A$2:$AE$310,
    MATCH(
      _xlfn.XLOOKUP(C$1, 'Language &amp; Currency Data'!$A$2:$A$100, 'Language &amp; Currency Data'!$B$2:$B$100),
      Languages!$A$1:$AE$1,
      0),
    FALSE)</f>
        <v>Neither support nor oppose</v>
      </c>
      <c r="D53" s="6" t="str">
        <f>VLOOKUP(
    Languages!A40,
    Languages!$A$2:$AE$310,
    MATCH(
      _xlfn.XLOOKUP(D$1, 'Language &amp; Currency Data'!$A$2:$A$100, 'Language &amp; Currency Data'!$B$2:$B$100),
      Languages!$A$1:$AE$1,
      0),
    FALSE)</f>
        <v>Weder dafür noch dagegen</v>
      </c>
      <c r="E53" s="14" t="str">
        <f>VLOOKUP(
    Languages!A40,
    Languages!$A$2:$AE$310,
    MATCH(
      _xlfn.XLOOKUP(E$1, 'Language &amp; Currency Data'!$A$2:$A$100, 'Language &amp; Currency Data'!$B$2:$B$100),
      Languages!$A$1:$AE$1,
      0),
    FALSE)</f>
        <v>Não apoio nem sou contra esta política</v>
      </c>
      <c r="F53" s="4" t="str">
        <f>VLOOKUP(
    Languages!A40,
    Languages!$A$2:$AE$310,
    MATCH(
      _xlfn.XLOOKUP(F$1, 'Language &amp; Currency Data'!$A$2:$A$100, 'Language &amp; Currency Data'!$B$2:$B$100),
      Languages!$A$1:$AE$1,
      0),
    FALSE)</f>
        <v>Neither support nor oppose</v>
      </c>
      <c r="G53" s="14" t="str">
        <f>VLOOKUP(
    Languages!A40,
    Languages!$A$2:$AE$310,
    MATCH(
      _xlfn.XLOOKUP(G$1, 'Language &amp; Currency Data'!$A$2:$A$100, 'Language &amp; Currency Data'!$B$2:$B$100),
      Languages!$A$1:$AE$1,
      0),
    FALSE)</f>
        <v>既不支持也不反对</v>
      </c>
      <c r="H53" s="6" t="str">
        <f>VLOOKUP(
    Languages!A40,
    Languages!$A$2:$AE$310,
    MATCH(
      _xlfn.XLOOKUP(H$1, 'Language &amp; Currency Data'!$A$2:$A$100, 'Language &amp; Currency Data'!$B$2:$B$100),
      Languages!$A$1:$AE$1,
      0),
    FALSE)</f>
        <v>Ni a favor ni en contra</v>
      </c>
      <c r="I53" s="6" t="str">
        <f>VLOOKUP(
    Languages!A40,
    Languages!$A$2:$AE$310,
    MATCH(
      _xlfn.XLOOKUP(I$1, 'Language &amp; Currency Data'!$A$2:$A$100, 'Language &amp; Currency Data'!$B$2:$B$100),
      Languages!$A$1:$AE$1,
      0),
    FALSE)</f>
        <v>Ni a favor ni en contra</v>
      </c>
      <c r="J53" s="6" t="str">
        <f>VLOOKUP(
    Languages!A40,
    Languages!$A$2:$AE$310,
    MATCH(
      _xlfn.XLOOKUP(J$1, 'Language &amp; Currency Data'!$A$2:$A$100, 'Language &amp; Currency Data'!$B$2:$B$100),
      Languages!$A$1:$AE$1,
      0),
    FALSE)</f>
        <v>Ani podporuji, ani nejsem proti</v>
      </c>
      <c r="K53" s="6" t="str">
        <f>VLOOKUP(
    Languages!A40,
    Languages!$A$2:$AE$310,
    MATCH(
      _xlfn.XLOOKUP(K$1, 'Language &amp; Currency Data'!$A$2:$A$100, 'Language &amp; Currency Data'!$B$2:$B$100),
      Languages!$A$1:$AE$1,
      0),
    FALSE)</f>
        <v>En tue enkä vastusta</v>
      </c>
      <c r="L53" s="32" t="str">
        <f>VLOOKUP(
    Languages!A40,
    Languages!$A$2:$AE$310,
    MATCH(
      _xlfn.XLOOKUP(L$1, 'Language &amp; Currency Data'!$A$2:$A$100, 'Language &amp; Currency Data'!$B$2:$B$100),
      Languages!$A$1:$AE$1,
      0),
    FALSE)</f>
        <v>Ni favorable ni opposé</v>
      </c>
      <c r="M53" s="32" t="str">
        <f>VLOOKUP(
    Languages!A40,
    Languages!$A$2:$AE$310,
    MATCH(
      _xlfn.XLOOKUP(M$1, 'Language &amp; Currency Data'!$A$2:$A$100, 'Language &amp; Currency Data'!$B$2:$B$100),
      Languages!$A$1:$AE$1,
      0),
    FALSE)</f>
        <v>Weder dafür noch dagegen</v>
      </c>
      <c r="N53" s="6" t="str">
        <f>VLOOKUP(
    Languages!A40,
    Languages!$A$2:$AE$310,
    MATCH(
      _xlfn.XLOOKUP(N$1, 'Language &amp; Currency Data'!$A$2:$A$100, 'Language &amp; Currency Data'!$B$2:$B$100),
      Languages!$A$1:$AE$1,
      0),
    FALSE)</f>
        <v>Ούτε υποστηρίζω ούτε αντιτίθεμαι</v>
      </c>
      <c r="O53" s="32" t="str">
        <f>VLOOKUP(
    Languages!A40,
    Languages!$A$2:$AE$310,
    MATCH(
      _xlfn.XLOOKUP(O$1, 'Language &amp; Currency Data'!$A$2:$A$100, 'Language &amp; Currency Data'!$B$2:$B$100),
      Languages!$A$1:$AE$1,
      0),
    FALSE)</f>
        <v>Nem támogatja és nem is ellenzi</v>
      </c>
      <c r="P53" s="6" t="str">
        <f>VLOOKUP(
    Languages!A40,
    Languages!$A$2:$AE$310,
    MATCH(
      _xlfn.XLOOKUP(P$1, 'Language &amp; Currency Data'!$A$2:$A$100, 'Language &amp; Currency Data'!$B$2:$B$100),
      Languages!$A$1:$AE$1,
      0),
    FALSE)</f>
        <v>न तो समर्थन, न ही विरोध</v>
      </c>
      <c r="Q53" s="6" t="str">
        <f>VLOOKUP(
    Languages!A40,
    Languages!$A$2:$AE$310,
    MATCH(
      _xlfn.XLOOKUP(Q$1, 'Language &amp; Currency Data'!$A$2:$A$100, 'Language &amp; Currency Data'!$B$2:$B$100),
      Languages!$A$1:$AE$1,
      0),
    FALSE)</f>
        <v>Tidak mendukung maupun menentang</v>
      </c>
      <c r="R53" s="6" t="str">
        <f>VLOOKUP(
    Languages!A40,
    Languages!$A$2:$AE$310,
    MATCH(
      _xlfn.XLOOKUP(R$1, 'Language &amp; Currency Data'!$A$2:$A$100, 'Language &amp; Currency Data'!$B$2:$B$100),
      Languages!$A$1:$AE$1,
      0),
    FALSE)</f>
        <v>Neither support nor oppose</v>
      </c>
      <c r="S53" s="14" t="str">
        <f>VLOOKUP(
    Languages!A40,
    Languages!$A$2:$AE$310,
    MATCH(
      _xlfn.XLOOKUP(S$1, 'Language &amp; Currency Data'!$A$2:$A$100, 'Language &amp; Currency Data'!$B$2:$B$100),
      Languages!$A$1:$AE$1,
      0),
    FALSE)</f>
        <v>Né favorevole né contrario</v>
      </c>
      <c r="T53" s="14" t="str">
        <f>VLOOKUP(
    Languages!A40,
    Languages!$A$2:$AE$310,
    MATCH(
      _xlfn.XLOOKUP(T$1, 'Language &amp; Currency Data'!$A$2:$A$100, 'Language &amp; Currency Data'!$B$2:$B$100),
      Languages!$A$1:$AE$1,
      0),
    FALSE)</f>
        <v>どちらともいえない</v>
      </c>
      <c r="U53" s="32" t="str">
        <f>VLOOKUP(
    Languages!A40,
    Languages!$A$2:$AE$310,
    MATCH(
      _xlfn.XLOOKUP(U$1, 'Language &amp; Currency Data'!$A$2:$A$100, 'Language &amp; Currency Data'!$B$2:$B$100),
      Languages!$A$1:$AE$1,
      0),
    FALSE)</f>
        <v>Menyokong bukan, menentang pun bukan</v>
      </c>
      <c r="V53" s="32" t="str">
        <f>VLOOKUP(
    Languages!A40,
    Languages!$A$2:$AE$310,
    MATCH(
      _xlfn.XLOOKUP(V$1, 'Language &amp; Currency Data'!$A$2:$A$100, 'Language &amp; Currency Data'!$B$2:$B$100),
      Languages!$A$1:$AE$1,
      0),
    FALSE)</f>
        <v>Ni a favor ni en contra</v>
      </c>
      <c r="W53" s="14" t="str">
        <f>VLOOKUP(
    Languages!A40,
    Languages!$A$2:$AE$310,
    MATCH(
      _xlfn.XLOOKUP(W$1, 'Language &amp; Currency Data'!$A$2:$A$100, 'Language &amp; Currency Data'!$B$2:$B$100),
      Languages!$A$1:$AE$1,
      0),
    FALSE)</f>
        <v>Zou ik noch ondersteunen, noch me ertegen verzetten</v>
      </c>
      <c r="X53" s="32" t="str">
        <f>VLOOKUP(
    Languages!A40,
    Languages!$A$2:$AE$310,
    MATCH(
      _xlfn.XLOOKUP(X$1, 'Language &amp; Currency Data'!$A$2:$A$100, 'Language &amp; Currency Data'!$B$2:$B$100),
      Languages!$A$1:$AE$1,
      0),
    FALSE)</f>
        <v>Neither support nor oppose</v>
      </c>
      <c r="Y53" s="32" t="str">
        <f>VLOOKUP(
    Languages!A40,
    Languages!$A$2:$AE$310,
    MATCH(
      _xlfn.XLOOKUP(Y$1, 'Language &amp; Currency Data'!$A$2:$A$100, 'Language &amp; Currency Data'!$B$2:$B$100),
      Languages!$A$1:$AE$1,
      0),
    FALSE)</f>
        <v>Hverken for eller imot</v>
      </c>
      <c r="Z53" s="32" t="str">
        <f>VLOOKUP(
    Languages!A40,
    Languages!$A$2:$AE$310,
    MATCH(
      _xlfn.XLOOKUP(Z$1, 'Language &amp; Currency Data'!$A$2:$A$100, 'Language &amp; Currency Data'!$B$2:$B$100),
      Languages!$A$1:$AE$1,
      0),
    FALSE)</f>
        <v>نہ حمایت نہ ہی مخالفت کرتا\/کرتی ہوں</v>
      </c>
      <c r="AA53" s="32" t="str">
        <f>VLOOKUP(
    Languages!A40,
    Languages!$A$2:$AE$310,
    MATCH(
      _xlfn.XLOOKUP(AA$1, 'Language &amp; Currency Data'!$A$2:$A$100, 'Language &amp; Currency Data'!$B$2:$B$100),
      Languages!$A$1:$AE$1,
      0),
    FALSE)</f>
        <v>Hindi alinman sa sinusuportahan o tinatanggihan</v>
      </c>
      <c r="AB53" s="32" t="str">
        <f>VLOOKUP(
    Languages!A40,
    Languages!$A$2:$AE$310,
    MATCH(
      _xlfn.XLOOKUP(AB$1, 'Language &amp; Currency Data'!$A$2:$A$100, 'Language &amp; Currency Data'!$B$2:$B$100),
      Languages!$A$1:$AE$1,
      0),
    FALSE)</f>
        <v>Nie mam zdania</v>
      </c>
      <c r="AC53" t="str">
        <f>VLOOKUP(
    Languages!A40,
    Languages!$A$2:$AE$310,
    MATCH(
      _xlfn.XLOOKUP(AC$1, 'Language &amp; Currency Data'!$A$2:$A$100, 'Language &amp; Currency Data'!$B$2:$B$100),
      Languages!$A$1:$AE$1,
      0),
    FALSE)</f>
        <v>Não sou a favor nem sou contra esta política</v>
      </c>
      <c r="AD53" s="32" t="str">
        <f>VLOOKUP(
    Languages!A40,
    Languages!$A$2:$AE$310,
    MATCH(
      _xlfn.XLOOKUP(AD$1, 'Language &amp; Currency Data'!$A$2:$A$100, 'Language &amp; Currency Data'!$B$2:$B$100),
      Languages!$A$1:$AE$1,
      0),
    FALSE)</f>
        <v>Nici pentru, nici contra</v>
      </c>
      <c r="AE53" s="6" t="str">
        <f>VLOOKUP(
    Languages!A40,
    Languages!$A$2:$AE$310,
    MATCH(
      _xlfn.XLOOKUP(AE$1, 'Language &amp; Currency Data'!$A$2:$A$100, 'Language &amp; Currency Data'!$B$2:$B$100),
      Languages!$A$1:$AE$1,
      0),
    FALSE)</f>
        <v>Nie som ani proti ani za</v>
      </c>
      <c r="AF53" s="6" t="str">
        <f>VLOOKUP(
    Languages!A40,
    Languages!$A$2:$AE$310,
    MATCH(
      _xlfn.XLOOKUP(AF$1, 'Language &amp; Currency Data'!$A$2:$A$100, 'Language &amp; Currency Data'!$B$2:$B$100),
      Languages!$A$1:$AE$1,
      0),
    FALSE)</f>
        <v>Ondersteun dit nie en staan dit nie teë nie</v>
      </c>
      <c r="AG53" s="6" t="str">
        <f>VLOOKUP(
    Languages!A40,
    Languages!$A$2:$AE$310,
    MATCH(
      _xlfn.XLOOKUP(AG$1, 'Language &amp; Currency Data'!$A$2:$A$100, 'Language &amp; Currency Data'!$B$2:$B$100),
      Languages!$A$1:$AE$1,
      0),
    FALSE)</f>
        <v>지지하지도 반대하지도 않는다</v>
      </c>
      <c r="AH53" s="32" t="str">
        <f>VLOOKUP(
    Languages!A40,
    Languages!$A$2:$AE$310,
    MATCH(
      _xlfn.XLOOKUP(AH$1, 'Language &amp; Currency Data'!$A$2:$A$100, 'Language &amp; Currency Data'!$B$2:$B$100),
      Languages!$A$1:$AE$1,
      0),
    FALSE)</f>
        <v>Ni a favor ni en contra</v>
      </c>
      <c r="AI53" s="32" t="str">
        <f>VLOOKUP(
    Languages!A40,
    Languages!$A$2:$AE$310,
    MATCH(
      _xlfn.XLOOKUP(AI$1, 'Language &amp; Currency Data'!$A$2:$A$100, 'Language &amp; Currency Data'!$B$2:$B$100),
      Languages!$A$1:$AE$1,
      0),
    FALSE)</f>
        <v>Varken stöder eller motsätter mig</v>
      </c>
      <c r="AJ53" s="6" t="str">
        <f>VLOOKUP(
    Languages!A40,
    Languages!$A$2:$AE$310,
    MATCH(
      _xlfn.XLOOKUP(AJ$1, 'Language &amp; Currency Data'!$A$2:$A$100, 'Language &amp; Currency Data'!$B$2:$B$100),
      Languages!$A$1:$AE$1,
      0),
    FALSE)</f>
        <v>不支持也不反對</v>
      </c>
      <c r="AK53" s="32" t="str">
        <f>VLOOKUP(
    Languages!A40,
    Languages!$A$2:$AE$310,
    MATCH(
      _xlfn.XLOOKUP(AK$1, 'Language &amp; Currency Data'!$A$2:$A$100, 'Language &amp; Currency Data'!$B$2:$B$100),
      Languages!$A$1:$AE$1,
      0),
    FALSE)</f>
        <v>เฉยๆ</v>
      </c>
      <c r="AL53" s="37" t="str">
        <f>VLOOKUP(
    Languages!A40,
    Languages!$A$2:$AE$310,
    MATCH(
      _xlfn.XLOOKUP(AL$1, 'Language &amp; Currency Data'!$A$2:$A$100, 'Language &amp; Currency Data'!$B$2:$B$100),
      Languages!$A$1:$AE$1,
      0),
    FALSE)</f>
        <v>Ne destekliyorum ne de karşı çıkıyorum</v>
      </c>
      <c r="AM53" s="6" t="str">
        <f>VLOOKUP(
    Languages!A40,
    Languages!$A$2:$AE$310,
    MATCH(
      _xlfn.XLOOKUP(AM$1, 'Language &amp; Currency Data'!$A$2:$A$100, 'Language &amp; Currency Data'!$B$2:$B$100),
      Languages!$A$1:$AE$1,
      0),
    FALSE)</f>
        <v>Neither support nor oppose</v>
      </c>
      <c r="AN53" s="6" t="str">
        <f>VLOOKUP(
    Languages!A40,
    Languages!$A$2:$AE$310,
    MATCH(
      _xlfn.XLOOKUP(AN$1, 'Language &amp; Currency Data'!$A$2:$A$100, 'Language &amp; Currency Data'!$B$2:$B$100),
      Languages!$A$1:$AE$1,
      0),
    FALSE)</f>
        <v>Neither support nor oppose</v>
      </c>
      <c r="AO53" s="32" t="str">
        <f>VLOOKUP(
    Languages!A40,
    Languages!$A$2:$AE$310,
    MATCH(
      _xlfn.XLOOKUP(AO$1, 'Language &amp; Currency Data'!$A$2:$A$100, 'Language &amp; Currency Data'!$B$2:$B$100),
      Languages!$A$1:$AE$1,
      0),
    FALSE)</f>
        <v>Trung lập</v>
      </c>
      <c r="AP53" s="7" t="str">
        <f>VLOOKUP(
    Languages!A40,
    Languages!$A$2:$AE$310,
    MATCH(
      _xlfn.XLOOKUP("United Kingdom", 'Language &amp; Currency Data'!$A$2:$A$100, 'Language &amp; Currency Data'!$B$2:$B$100),
      Languages!$A$1:$AE$1,
      0),
    FALSE)</f>
        <v>Neither support nor oppose</v>
      </c>
      <c r="AQ53" s="7" t="str">
        <f>VLOOKUP(
    Languages!A40,
    Languages!$A$2:$AE$310,
    MATCH(
      _xlfn.XLOOKUP("United Kingdom", 'Language &amp; Currency Data'!$A$2:$A$100, 'Language &amp; Currency Data'!$B$2:$B$100),
      Languages!$A$1:$AE$1,
      0),
    FALSE)</f>
        <v>Neither support nor oppose</v>
      </c>
      <c r="AR53" s="7" t="str">
        <f>VLOOKUP(
    Languages!A40,
    Languages!$A$2:$AE$310,
    MATCH(
      _xlfn.XLOOKUP("United Kingdom", 'Language &amp; Currency Data'!$A$2:$A$100, 'Language &amp; Currency Data'!$B$2:$B$100),
      Languages!$A$1:$AE$1,
      0),
    FALSE)</f>
        <v>Neither support nor oppose</v>
      </c>
      <c r="AS53" s="7" t="str">
        <f>VLOOKUP(
    Languages!A40,
    Languages!$A$2:$AE$310,
    MATCH(
      _xlfn.XLOOKUP("United Kingdom", 'Language &amp; Currency Data'!$A$2:$A$100, 'Language &amp; Currency Data'!$B$2:$B$100),
      Languages!$A$1:$AE$1,
      0),
    FALSE)</f>
        <v>Neither support nor oppose</v>
      </c>
      <c r="AT53" s="7" t="str">
        <f>VLOOKUP(
    Languages!A40,
    Languages!$A$2:$AE$310,
    MATCH(
      _xlfn.XLOOKUP("United Kingdom", 'Language &amp; Currency Data'!$A$2:$A$100, 'Language &amp; Currency Data'!$B$2:$B$100),
      Languages!$A$1:$AE$1,
      0),
    FALSE)</f>
        <v>Neither support nor oppose</v>
      </c>
      <c r="AU53" s="7" t="str">
        <f>VLOOKUP(
    Languages!A40,
    Languages!$A$2:$AE$310,
    MATCH(
      _xlfn.XLOOKUP("United Kingdom", 'Language &amp; Currency Data'!$A$2:$A$100, 'Language &amp; Currency Data'!$B$2:$B$100),
      Languages!$A$1:$AE$1,
      0),
    FALSE)</f>
        <v>Neither support nor oppose</v>
      </c>
      <c r="AV53" s="7" t="str">
        <f>VLOOKUP(
    Languages!A40,
    Languages!$A$2:$AE$310,
    MATCH(
      _xlfn.XLOOKUP("United Kingdom", 'Language &amp; Currency Data'!$A$2:$A$100, 'Language &amp; Currency Data'!$B$2:$B$100),
      Languages!$A$1:$AE$1,
      0),
    FALSE)</f>
        <v>Neither support nor oppose</v>
      </c>
      <c r="AW53" s="7" t="str">
        <f>VLOOKUP(
    Languages!A40,
    Languages!$A$2:$AE$310,
    MATCH(
      _xlfn.XLOOKUP("United Kingdom", 'Language &amp; Currency Data'!$A$2:$A$100, 'Language &amp; Currency Data'!$B$2:$B$100),
      Languages!$A$1:$AE$1,
      0),
    FALSE)</f>
        <v>Neither support nor oppose</v>
      </c>
    </row>
    <row r="54" spans="1:49" s="7" customFormat="1" x14ac:dyDescent="0.45">
      <c r="A54" s="7" t="str">
        <f>Languages!B41</f>
        <v>Somewhat oppose</v>
      </c>
      <c r="B54" s="6" t="str">
        <f>VLOOKUP(
    Languages!A41,
    Languages!$A$2:$AE$310,
    MATCH(
      _xlfn.XLOOKUP(B$1, 'Language &amp; Currency Data'!$A$2:$A$100, 'Language &amp; Currency Data'!$B$2:$B$100),
      Languages!$A$1:$AE$1,
      0),
    FALSE)</f>
        <v>Algo en contra</v>
      </c>
      <c r="C54" s="6" t="str">
        <f>VLOOKUP(
    Languages!A41,
    Languages!$A$2:$AE$310,
    MATCH(
      _xlfn.XLOOKUP(C$1, 'Language &amp; Currency Data'!$A$2:$A$100, 'Language &amp; Currency Data'!$B$2:$B$100),
      Languages!$A$1:$AE$1,
      0),
    FALSE)</f>
        <v>Somewhat oppose</v>
      </c>
      <c r="D54" s="6" t="str">
        <f>VLOOKUP(
    Languages!A41,
    Languages!$A$2:$AE$310,
    MATCH(
      _xlfn.XLOOKUP(D$1, 'Language &amp; Currency Data'!$A$2:$A$100, 'Language &amp; Currency Data'!$B$2:$B$100),
      Languages!$A$1:$AE$1,
      0),
    FALSE)</f>
        <v>Eher dagegen</v>
      </c>
      <c r="E54" s="14" t="str">
        <f>VLOOKUP(
    Languages!A41,
    Languages!$A$2:$AE$310,
    MATCH(
      _xlfn.XLOOKUP(E$1, 'Language &amp; Currency Data'!$A$2:$A$100, 'Language &amp; Currency Data'!$B$2:$B$100),
      Languages!$A$1:$AE$1,
      0),
    FALSE)</f>
        <v>Sou contra esta política até certo ponto</v>
      </c>
      <c r="F54" s="4" t="str">
        <f>VLOOKUP(
    Languages!A41,
    Languages!$A$2:$AE$310,
    MATCH(
      _xlfn.XLOOKUP(F$1, 'Language &amp; Currency Data'!$A$2:$A$100, 'Language &amp; Currency Data'!$B$2:$B$100),
      Languages!$A$1:$AE$1,
      0),
    FALSE)</f>
        <v>Somewhat oppose</v>
      </c>
      <c r="G54" s="14" t="str">
        <f>VLOOKUP(
    Languages!A41,
    Languages!$A$2:$AE$310,
    MATCH(
      _xlfn.XLOOKUP(G$1, 'Language &amp; Currency Data'!$A$2:$A$100, 'Language &amp; Currency Data'!$B$2:$B$100),
      Languages!$A$1:$AE$1,
      0),
    FALSE)</f>
        <v>比较反对</v>
      </c>
      <c r="H54" s="6" t="str">
        <f>VLOOKUP(
    Languages!A41,
    Languages!$A$2:$AE$310,
    MATCH(
      _xlfn.XLOOKUP(H$1, 'Language &amp; Currency Data'!$A$2:$A$100, 'Language &amp; Currency Data'!$B$2:$B$100),
      Languages!$A$1:$AE$1,
      0),
    FALSE)</f>
        <v>Algo en contra</v>
      </c>
      <c r="I54" s="6" t="str">
        <f>VLOOKUP(
    Languages!A41,
    Languages!$A$2:$AE$310,
    MATCH(
      _xlfn.XLOOKUP(I$1, 'Language &amp; Currency Data'!$A$2:$A$100, 'Language &amp; Currency Data'!$B$2:$B$100),
      Languages!$A$1:$AE$1,
      0),
    FALSE)</f>
        <v>Algo en contra</v>
      </c>
      <c r="J54" s="6" t="str">
        <f>VLOOKUP(
    Languages!A41,
    Languages!$A$2:$AE$310,
    MATCH(
      _xlfn.XLOOKUP(J$1, 'Language &amp; Currency Data'!$A$2:$A$100, 'Language &amp; Currency Data'!$B$2:$B$100),
      Languages!$A$1:$AE$1,
      0),
    FALSE)</f>
        <v>Spíše proti</v>
      </c>
      <c r="K54" s="6" t="str">
        <f>VLOOKUP(
    Languages!A41,
    Languages!$A$2:$AE$310,
    MATCH(
      _xlfn.XLOOKUP(K$1, 'Language &amp; Currency Data'!$A$2:$A$100, 'Language &amp; Currency Data'!$B$2:$B$100),
      Languages!$A$1:$AE$1,
      0),
    FALSE)</f>
        <v>Vastustan jonkin verran</v>
      </c>
      <c r="L54" s="32" t="str">
        <f>VLOOKUP(
    Languages!A41,
    Languages!$A$2:$AE$310,
    MATCH(
      _xlfn.XLOOKUP(L$1, 'Language &amp; Currency Data'!$A$2:$A$100, 'Language &amp; Currency Data'!$B$2:$B$100),
      Languages!$A$1:$AE$1,
      0),
    FALSE)</f>
        <v>Plutôt opposé</v>
      </c>
      <c r="M54" s="32" t="str">
        <f>VLOOKUP(
    Languages!A41,
    Languages!$A$2:$AE$310,
    MATCH(
      _xlfn.XLOOKUP(M$1, 'Language &amp; Currency Data'!$A$2:$A$100, 'Language &amp; Currency Data'!$B$2:$B$100),
      Languages!$A$1:$AE$1,
      0),
    FALSE)</f>
        <v>Eher dagegen</v>
      </c>
      <c r="N54" s="6" t="str">
        <f>VLOOKUP(
    Languages!A41,
    Languages!$A$2:$AE$310,
    MATCH(
      _xlfn.XLOOKUP(N$1, 'Language &amp; Currency Data'!$A$2:$A$100, 'Language &amp; Currency Data'!$B$2:$B$100),
      Languages!$A$1:$AE$1,
      0),
    FALSE)</f>
        <v>Κάπως αντιτίθεμαι</v>
      </c>
      <c r="O54" s="32" t="str">
        <f>VLOOKUP(
    Languages!A41,
    Languages!$A$2:$AE$310,
    MATCH(
      _xlfn.XLOOKUP(O$1, 'Language &amp; Currency Data'!$A$2:$A$100, 'Language &amp; Currency Data'!$B$2:$B$100),
      Languages!$A$1:$AE$1,
      0),
    FALSE)</f>
        <v>Valamennyire ellenzi</v>
      </c>
      <c r="P54" s="6" t="str">
        <f>VLOOKUP(
    Languages!A41,
    Languages!$A$2:$AE$310,
    MATCH(
      _xlfn.XLOOKUP(P$1, 'Language &amp; Currency Data'!$A$2:$A$100, 'Language &amp; Currency Data'!$B$2:$B$100),
      Languages!$A$1:$AE$1,
      0),
    FALSE)</f>
        <v>कुछ हद तक विरोध</v>
      </c>
      <c r="Q54" s="6" t="str">
        <f>VLOOKUP(
    Languages!A41,
    Languages!$A$2:$AE$310,
    MATCH(
      _xlfn.XLOOKUP(Q$1, 'Language &amp; Currency Data'!$A$2:$A$100, 'Language &amp; Currency Data'!$B$2:$B$100),
      Languages!$A$1:$AE$1,
      0),
    FALSE)</f>
        <v>Agak menentang</v>
      </c>
      <c r="R54" s="6" t="str">
        <f>VLOOKUP(
    Languages!A41,
    Languages!$A$2:$AE$310,
    MATCH(
      _xlfn.XLOOKUP(R$1, 'Language &amp; Currency Data'!$A$2:$A$100, 'Language &amp; Currency Data'!$B$2:$B$100),
      Languages!$A$1:$AE$1,
      0),
    FALSE)</f>
        <v>Somewhat oppose</v>
      </c>
      <c r="S54" s="14" t="str">
        <f>VLOOKUP(
    Languages!A41,
    Languages!$A$2:$AE$310,
    MATCH(
      _xlfn.XLOOKUP(S$1, 'Language &amp; Currency Data'!$A$2:$A$100, 'Language &amp; Currency Data'!$B$2:$B$100),
      Languages!$A$1:$AE$1,
      0),
    FALSE)</f>
        <v>Alquanto contrario</v>
      </c>
      <c r="T54" s="14" t="str">
        <f>VLOOKUP(
    Languages!A41,
    Languages!$A$2:$AE$310,
    MATCH(
      _xlfn.XLOOKUP(T$1, 'Language &amp; Currency Data'!$A$2:$A$100, 'Language &amp; Currency Data'!$B$2:$B$100),
      Languages!$A$1:$AE$1,
      0),
    FALSE)</f>
        <v>やや反対</v>
      </c>
      <c r="U54" s="32" t="str">
        <f>VLOOKUP(
    Languages!A41,
    Languages!$A$2:$AE$310,
    MATCH(
      _xlfn.XLOOKUP(U$1, 'Language &amp; Currency Data'!$A$2:$A$100, 'Language &amp; Currency Data'!$B$2:$B$100),
      Languages!$A$1:$AE$1,
      0),
    FALSE)</f>
        <v>Agak menentang</v>
      </c>
      <c r="V54" s="32" t="str">
        <f>VLOOKUP(
    Languages!A41,
    Languages!$A$2:$AE$310,
    MATCH(
      _xlfn.XLOOKUP(V$1, 'Language &amp; Currency Data'!$A$2:$A$100, 'Language &amp; Currency Data'!$B$2:$B$100),
      Languages!$A$1:$AE$1,
      0),
    FALSE)</f>
        <v>Algo en contra</v>
      </c>
      <c r="W54" s="14" t="str">
        <f>VLOOKUP(
    Languages!A41,
    Languages!$A$2:$AE$310,
    MATCH(
      _xlfn.XLOOKUP(W$1, 'Language &amp; Currency Data'!$A$2:$A$100, 'Language &amp; Currency Data'!$B$2:$B$100),
      Languages!$A$1:$AE$1,
      0),
    FALSE)</f>
        <v>Zou ik me enigszins tegen verzetten</v>
      </c>
      <c r="X54" s="32" t="str">
        <f>VLOOKUP(
    Languages!A41,
    Languages!$A$2:$AE$310,
    MATCH(
      _xlfn.XLOOKUP(X$1, 'Language &amp; Currency Data'!$A$2:$A$100, 'Language &amp; Currency Data'!$B$2:$B$100),
      Languages!$A$1:$AE$1,
      0),
    FALSE)</f>
        <v>Somewhat oppose</v>
      </c>
      <c r="Y54" s="32" t="str">
        <f>VLOOKUP(
    Languages!A41,
    Languages!$A$2:$AE$310,
    MATCH(
      _xlfn.XLOOKUP(Y$1, 'Language &amp; Currency Data'!$A$2:$A$100, 'Language &amp; Currency Data'!$B$2:$B$100),
      Languages!$A$1:$AE$1,
      0),
    FALSE)</f>
        <v>Noe imot</v>
      </c>
      <c r="Z54" s="32" t="str">
        <f>VLOOKUP(
    Languages!A41,
    Languages!$A$2:$AE$310,
    MATCH(
      _xlfn.XLOOKUP(Z$1, 'Language &amp; Currency Data'!$A$2:$A$100, 'Language &amp; Currency Data'!$B$2:$B$100),
      Languages!$A$1:$AE$1,
      0),
    FALSE)</f>
        <v>کسی حد تک مخالفت کرتا\/کرتی ہوں</v>
      </c>
      <c r="AA54" s="32" t="str">
        <f>VLOOKUP(
    Languages!A41,
    Languages!$A$2:$AE$310,
    MATCH(
      _xlfn.XLOOKUP(AA$1, 'Language &amp; Currency Data'!$A$2:$A$100, 'Language &amp; Currency Data'!$B$2:$B$100),
      Languages!$A$1:$AE$1,
      0),
    FALSE)</f>
        <v>Medyo tinatanggihan</v>
      </c>
      <c r="AB54" s="32" t="str">
        <f>VLOOKUP(
    Languages!A41,
    Languages!$A$2:$AE$310,
    MATCH(
      _xlfn.XLOOKUP(AB$1, 'Language &amp; Currency Data'!$A$2:$A$100, 'Language &amp; Currency Data'!$B$2:$B$100),
      Languages!$A$1:$AE$1,
      0),
    FALSE)</f>
        <v>Raczej jestem przeciw</v>
      </c>
      <c r="AC54" t="str">
        <f>VLOOKUP(
    Languages!A41,
    Languages!$A$2:$AE$310,
    MATCH(
      _xlfn.XLOOKUP(AC$1, 'Language &amp; Currency Data'!$A$2:$A$100, 'Language &amp; Currency Data'!$B$2:$B$100),
      Languages!$A$1:$AE$1,
      0),
    FALSE)</f>
        <v>Sou contra esta política até certo ponto</v>
      </c>
      <c r="AD54" s="32" t="str">
        <f>VLOOKUP(
    Languages!A41,
    Languages!$A$2:$AE$310,
    MATCH(
      _xlfn.XLOOKUP(AD$1, 'Language &amp; Currency Data'!$A$2:$A$100, 'Language &amp; Currency Data'!$B$2:$B$100),
      Languages!$A$1:$AE$1,
      0),
    FALSE)</f>
        <v>Oarecum contra</v>
      </c>
      <c r="AE54" s="6" t="str">
        <f>VLOOKUP(
    Languages!A41,
    Languages!$A$2:$AE$310,
    MATCH(
      _xlfn.XLOOKUP(AE$1, 'Language &amp; Currency Data'!$A$2:$A$100, 'Language &amp; Currency Data'!$B$2:$B$100),
      Languages!$A$1:$AE$1,
      0),
    FALSE)</f>
        <v>Do istej miery nesúhlasím</v>
      </c>
      <c r="AF54" s="6" t="str">
        <f>VLOOKUP(
    Languages!A41,
    Languages!$A$2:$AE$310,
    MATCH(
      _xlfn.XLOOKUP(AF$1, 'Language &amp; Currency Data'!$A$2:$A$100, 'Language &amp; Currency Data'!$B$2:$B$100),
      Languages!$A$1:$AE$1,
      0),
    FALSE)</f>
        <v>Staan dit ietwat teë</v>
      </c>
      <c r="AG54" s="6" t="str">
        <f>VLOOKUP(
    Languages!A41,
    Languages!$A$2:$AE$310,
    MATCH(
      _xlfn.XLOOKUP(AG$1, 'Language &amp; Currency Data'!$A$2:$A$100, 'Language &amp; Currency Data'!$B$2:$B$100),
      Languages!$A$1:$AE$1,
      0),
    FALSE)</f>
        <v>다소 반대한다</v>
      </c>
      <c r="AH54" s="32" t="str">
        <f>VLOOKUP(
    Languages!A41,
    Languages!$A$2:$AE$310,
    MATCH(
      _xlfn.XLOOKUP(AH$1, 'Language &amp; Currency Data'!$A$2:$A$100, 'Language &amp; Currency Data'!$B$2:$B$100),
      Languages!$A$1:$AE$1,
      0),
    FALSE)</f>
        <v>Algo en contra</v>
      </c>
      <c r="AI54" s="32" t="str">
        <f>VLOOKUP(
    Languages!A41,
    Languages!$A$2:$AE$310,
    MATCH(
      _xlfn.XLOOKUP(AI$1, 'Language &amp; Currency Data'!$A$2:$A$100, 'Language &amp; Currency Data'!$B$2:$B$100),
      Languages!$A$1:$AE$1,
      0),
    FALSE)</f>
        <v>Motsätter mig till viss del</v>
      </c>
      <c r="AJ54" s="6" t="str">
        <f>VLOOKUP(
    Languages!A41,
    Languages!$A$2:$AE$310,
    MATCH(
      _xlfn.XLOOKUP(AJ$1, 'Language &amp; Currency Data'!$A$2:$A$100, 'Language &amp; Currency Data'!$B$2:$B$100),
      Languages!$A$1:$AE$1,
      0),
    FALSE)</f>
        <v>有點反對</v>
      </c>
      <c r="AK54" s="32" t="str">
        <f>VLOOKUP(
    Languages!A41,
    Languages!$A$2:$AE$310,
    MATCH(
      _xlfn.XLOOKUP(AK$1, 'Language &amp; Currency Data'!$A$2:$A$100, 'Language &amp; Currency Data'!$B$2:$B$100),
      Languages!$A$1:$AE$1,
      0),
    FALSE)</f>
        <v>ค่อนข้างคัดค้าน</v>
      </c>
      <c r="AL54" s="37" t="str">
        <f>VLOOKUP(
    Languages!A41,
    Languages!$A$2:$AE$310,
    MATCH(
      _xlfn.XLOOKUP(AL$1, 'Language &amp; Currency Data'!$A$2:$A$100, 'Language &amp; Currency Data'!$B$2:$B$100),
      Languages!$A$1:$AE$1,
      0),
    FALSE)</f>
        <v>Kısmen karşı çıkıyorum</v>
      </c>
      <c r="AM54" s="6" t="str">
        <f>VLOOKUP(
    Languages!A41,
    Languages!$A$2:$AE$310,
    MATCH(
      _xlfn.XLOOKUP(AM$1, 'Language &amp; Currency Data'!$A$2:$A$100, 'Language &amp; Currency Data'!$B$2:$B$100),
      Languages!$A$1:$AE$1,
      0),
    FALSE)</f>
        <v>Somewhat oppose</v>
      </c>
      <c r="AN54" s="6" t="str">
        <f>VLOOKUP(
    Languages!A41,
    Languages!$A$2:$AE$310,
    MATCH(
      _xlfn.XLOOKUP(AN$1, 'Language &amp; Currency Data'!$A$2:$A$100, 'Language &amp; Currency Data'!$B$2:$B$100),
      Languages!$A$1:$AE$1,
      0),
    FALSE)</f>
        <v>Somewhat oppose</v>
      </c>
      <c r="AO54" s="32" t="str">
        <f>VLOOKUP(
    Languages!A41,
    Languages!$A$2:$AE$310,
    MATCH(
      _xlfn.XLOOKUP(AO$1, 'Language &amp; Currency Data'!$A$2:$A$100, 'Language &amp; Currency Data'!$B$2:$B$100),
      Languages!$A$1:$AE$1,
      0),
    FALSE)</f>
        <v>Có phần phản đối</v>
      </c>
      <c r="AP54" s="7" t="str">
        <f>VLOOKUP(
    Languages!A41,
    Languages!$A$2:$AE$310,
    MATCH(
      _xlfn.XLOOKUP("United Kingdom", 'Language &amp; Currency Data'!$A$2:$A$100, 'Language &amp; Currency Data'!$B$2:$B$100),
      Languages!$A$1:$AE$1,
      0),
    FALSE)</f>
        <v>Somewhat oppose</v>
      </c>
      <c r="AQ54" s="7" t="str">
        <f>VLOOKUP(
    Languages!A41,
    Languages!$A$2:$AE$310,
    MATCH(
      _xlfn.XLOOKUP("United Kingdom", 'Language &amp; Currency Data'!$A$2:$A$100, 'Language &amp; Currency Data'!$B$2:$B$100),
      Languages!$A$1:$AE$1,
      0),
    FALSE)</f>
        <v>Somewhat oppose</v>
      </c>
      <c r="AR54" s="7" t="str">
        <f>VLOOKUP(
    Languages!A41,
    Languages!$A$2:$AE$310,
    MATCH(
      _xlfn.XLOOKUP("United Kingdom", 'Language &amp; Currency Data'!$A$2:$A$100, 'Language &amp; Currency Data'!$B$2:$B$100),
      Languages!$A$1:$AE$1,
      0),
    FALSE)</f>
        <v>Somewhat oppose</v>
      </c>
      <c r="AS54" s="7" t="str">
        <f>VLOOKUP(
    Languages!A41,
    Languages!$A$2:$AE$310,
    MATCH(
      _xlfn.XLOOKUP("United Kingdom", 'Language &amp; Currency Data'!$A$2:$A$100, 'Language &amp; Currency Data'!$B$2:$B$100),
      Languages!$A$1:$AE$1,
      0),
    FALSE)</f>
        <v>Somewhat oppose</v>
      </c>
      <c r="AT54" s="7" t="str">
        <f>VLOOKUP(
    Languages!A41,
    Languages!$A$2:$AE$310,
    MATCH(
      _xlfn.XLOOKUP("United Kingdom", 'Language &amp; Currency Data'!$A$2:$A$100, 'Language &amp; Currency Data'!$B$2:$B$100),
      Languages!$A$1:$AE$1,
      0),
    FALSE)</f>
        <v>Somewhat oppose</v>
      </c>
      <c r="AU54" s="7" t="str">
        <f>VLOOKUP(
    Languages!A41,
    Languages!$A$2:$AE$310,
    MATCH(
      _xlfn.XLOOKUP("United Kingdom", 'Language &amp; Currency Data'!$A$2:$A$100, 'Language &amp; Currency Data'!$B$2:$B$100),
      Languages!$A$1:$AE$1,
      0),
    FALSE)</f>
        <v>Somewhat oppose</v>
      </c>
      <c r="AV54" s="7" t="str">
        <f>VLOOKUP(
    Languages!A41,
    Languages!$A$2:$AE$310,
    MATCH(
      _xlfn.XLOOKUP("United Kingdom", 'Language &amp; Currency Data'!$A$2:$A$100, 'Language &amp; Currency Data'!$B$2:$B$100),
      Languages!$A$1:$AE$1,
      0),
    FALSE)</f>
        <v>Somewhat oppose</v>
      </c>
      <c r="AW54" s="7" t="str">
        <f>VLOOKUP(
    Languages!A41,
    Languages!$A$2:$AE$310,
    MATCH(
      _xlfn.XLOOKUP("United Kingdom", 'Language &amp; Currency Data'!$A$2:$A$100, 'Language &amp; Currency Data'!$B$2:$B$100),
      Languages!$A$1:$AE$1,
      0),
    FALSE)</f>
        <v>Somewhat oppose</v>
      </c>
    </row>
    <row r="55" spans="1:49" s="7" customFormat="1" x14ac:dyDescent="0.45">
      <c r="A55" s="7" t="str">
        <f>Languages!B42</f>
        <v>Strongly oppose</v>
      </c>
      <c r="B55" s="6" t="str">
        <f>VLOOKUP(
    Languages!A42,
    Languages!$A$2:$AE$310,
    MATCH(
      _xlfn.XLOOKUP(B$1, 'Language &amp; Currency Data'!$A$2:$A$100, 'Language &amp; Currency Data'!$B$2:$B$100),
      Languages!$A$1:$AE$1,
      0),
    FALSE)</f>
        <v>Completamente en contra</v>
      </c>
      <c r="C55" s="6" t="str">
        <f>VLOOKUP(
    Languages!A42,
    Languages!$A$2:$AE$310,
    MATCH(
      _xlfn.XLOOKUP(C$1, 'Language &amp; Currency Data'!$A$2:$A$100, 'Language &amp; Currency Data'!$B$2:$B$100),
      Languages!$A$1:$AE$1,
      0),
    FALSE)</f>
        <v>Strongly oppose</v>
      </c>
      <c r="D55" s="6" t="str">
        <f>VLOOKUP(
    Languages!A42,
    Languages!$A$2:$AE$310,
    MATCH(
      _xlfn.XLOOKUP(D$1, 'Language &amp; Currency Data'!$A$2:$A$100, 'Language &amp; Currency Data'!$B$2:$B$100),
      Languages!$A$1:$AE$1,
      0),
    FALSE)</f>
        <v>Voll und ganz dagegen</v>
      </c>
      <c r="E55" s="14" t="str">
        <f>VLOOKUP(
    Languages!A42,
    Languages!$A$2:$AE$310,
    MATCH(
      _xlfn.XLOOKUP(E$1, 'Language &amp; Currency Data'!$A$2:$A$100, 'Language &amp; Currency Data'!$B$2:$B$100),
      Languages!$A$1:$AE$1,
      0),
    FALSE)</f>
        <v>Sou completamente contra esta política</v>
      </c>
      <c r="F55" s="4" t="str">
        <f>VLOOKUP(
    Languages!A42,
    Languages!$A$2:$AE$310,
    MATCH(
      _xlfn.XLOOKUP(F$1, 'Language &amp; Currency Data'!$A$2:$A$100, 'Language &amp; Currency Data'!$B$2:$B$100),
      Languages!$A$1:$AE$1,
      0),
    FALSE)</f>
        <v>Strongly oppose</v>
      </c>
      <c r="G55" s="14" t="str">
        <f>VLOOKUP(
    Languages!A42,
    Languages!$A$2:$AE$310,
    MATCH(
      _xlfn.XLOOKUP(G$1, 'Language &amp; Currency Data'!$A$2:$A$100, 'Language &amp; Currency Data'!$B$2:$B$100),
      Languages!$A$1:$AE$1,
      0),
    FALSE)</f>
        <v>强烈反对</v>
      </c>
      <c r="H55" s="6" t="str">
        <f>VLOOKUP(
    Languages!A42,
    Languages!$A$2:$AE$310,
    MATCH(
      _xlfn.XLOOKUP(H$1, 'Language &amp; Currency Data'!$A$2:$A$100, 'Language &amp; Currency Data'!$B$2:$B$100),
      Languages!$A$1:$AE$1,
      0),
    FALSE)</f>
        <v>Completamente en contra</v>
      </c>
      <c r="I55" s="6" t="str">
        <f>VLOOKUP(
    Languages!A42,
    Languages!$A$2:$AE$310,
    MATCH(
      _xlfn.XLOOKUP(I$1, 'Language &amp; Currency Data'!$A$2:$A$100, 'Language &amp; Currency Data'!$B$2:$B$100),
      Languages!$A$1:$AE$1,
      0),
    FALSE)</f>
        <v>Completamente en contra</v>
      </c>
      <c r="J55" s="6" t="str">
        <f>VLOOKUP(
    Languages!A42,
    Languages!$A$2:$AE$310,
    MATCH(
      _xlfn.XLOOKUP(J$1, 'Language &amp; Currency Data'!$A$2:$A$100, 'Language &amp; Currency Data'!$B$2:$B$100),
      Languages!$A$1:$AE$1,
      0),
    FALSE)</f>
        <v>Rozhodně proti</v>
      </c>
      <c r="K55" s="6" t="str">
        <f>VLOOKUP(
    Languages!A42,
    Languages!$A$2:$AE$310,
    MATCH(
      _xlfn.XLOOKUP(K$1, 'Language &amp; Currency Data'!$A$2:$A$100, 'Language &amp; Currency Data'!$B$2:$B$100),
      Languages!$A$1:$AE$1,
      0),
    FALSE)</f>
        <v>Vastustan voimakkaasti</v>
      </c>
      <c r="L55" s="32" t="str">
        <f>VLOOKUP(
    Languages!A42,
    Languages!$A$2:$AE$310,
    MATCH(
      _xlfn.XLOOKUP(L$1, 'Language &amp; Currency Data'!$A$2:$A$100, 'Language &amp; Currency Data'!$B$2:$B$100),
      Languages!$A$1:$AE$1,
      0),
    FALSE)</f>
        <v>Tout à fait opposé</v>
      </c>
      <c r="M55" s="32" t="str">
        <f>VLOOKUP(
    Languages!A42,
    Languages!$A$2:$AE$310,
    MATCH(
      _xlfn.XLOOKUP(M$1, 'Language &amp; Currency Data'!$A$2:$A$100, 'Language &amp; Currency Data'!$B$2:$B$100),
      Languages!$A$1:$AE$1,
      0),
    FALSE)</f>
        <v>Voll und ganz dagegen</v>
      </c>
      <c r="N55" s="6" t="str">
        <f>VLOOKUP(
    Languages!A42,
    Languages!$A$2:$AE$310,
    MATCH(
      _xlfn.XLOOKUP(N$1, 'Language &amp; Currency Data'!$A$2:$A$100, 'Language &amp; Currency Data'!$B$2:$B$100),
      Languages!$A$1:$AE$1,
      0),
    FALSE)</f>
        <v>Αντιτίθεμαι έντονα</v>
      </c>
      <c r="O55" s="32" t="str">
        <f>VLOOKUP(
    Languages!A42,
    Languages!$A$2:$AE$310,
    MATCH(
      _xlfn.XLOOKUP(O$1, 'Language &amp; Currency Data'!$A$2:$A$100, 'Language &amp; Currency Data'!$B$2:$B$100),
      Languages!$A$1:$AE$1,
      0),
    FALSE)</f>
        <v>Erősen ellenzi</v>
      </c>
      <c r="P55" s="6" t="str">
        <f>VLOOKUP(
    Languages!A42,
    Languages!$A$2:$AE$310,
    MATCH(
      _xlfn.XLOOKUP(P$1, 'Language &amp; Currency Data'!$A$2:$A$100, 'Language &amp; Currency Data'!$B$2:$B$100),
      Languages!$A$1:$AE$1,
      0),
    FALSE)</f>
        <v>प्रबल विरोध</v>
      </c>
      <c r="Q55" s="6" t="str">
        <f>VLOOKUP(
    Languages!A42,
    Languages!$A$2:$AE$310,
    MATCH(
      _xlfn.XLOOKUP(Q$1, 'Language &amp; Currency Data'!$A$2:$A$100, 'Language &amp; Currency Data'!$B$2:$B$100),
      Languages!$A$1:$AE$1,
      0),
    FALSE)</f>
        <v>Sangat menentang</v>
      </c>
      <c r="R55" s="6" t="str">
        <f>VLOOKUP(
    Languages!A42,
    Languages!$A$2:$AE$310,
    MATCH(
      _xlfn.XLOOKUP(R$1, 'Language &amp; Currency Data'!$A$2:$A$100, 'Language &amp; Currency Data'!$B$2:$B$100),
      Languages!$A$1:$AE$1,
      0),
    FALSE)</f>
        <v>Strongly oppose</v>
      </c>
      <c r="S55" s="14" t="str">
        <f>VLOOKUP(
    Languages!A42,
    Languages!$A$2:$AE$310,
    MATCH(
      _xlfn.XLOOKUP(S$1, 'Language &amp; Currency Data'!$A$2:$A$100, 'Language &amp; Currency Data'!$B$2:$B$100),
      Languages!$A$1:$AE$1,
      0),
    FALSE)</f>
        <v>Decisamente contrario</v>
      </c>
      <c r="T55" s="14" t="str">
        <f>VLOOKUP(
    Languages!A42,
    Languages!$A$2:$AE$310,
    MATCH(
      _xlfn.XLOOKUP(T$1, 'Language &amp; Currency Data'!$A$2:$A$100, 'Language &amp; Currency Data'!$B$2:$B$100),
      Languages!$A$1:$AE$1,
      0),
    FALSE)</f>
        <v>強く反対</v>
      </c>
      <c r="U55" s="32" t="str">
        <f>VLOOKUP(
    Languages!A42,
    Languages!$A$2:$AE$310,
    MATCH(
      _xlfn.XLOOKUP(U$1, 'Language &amp; Currency Data'!$A$2:$A$100, 'Language &amp; Currency Data'!$B$2:$B$100),
      Languages!$A$1:$AE$1,
      0),
    FALSE)</f>
        <v>Sangat menentang</v>
      </c>
      <c r="V55" s="32" t="str">
        <f>VLOOKUP(
    Languages!A42,
    Languages!$A$2:$AE$310,
    MATCH(
      _xlfn.XLOOKUP(V$1, 'Language &amp; Currency Data'!$A$2:$A$100, 'Language &amp; Currency Data'!$B$2:$B$100),
      Languages!$A$1:$AE$1,
      0),
    FALSE)</f>
        <v>Completamente en contra</v>
      </c>
      <c r="W55" s="14" t="str">
        <f>VLOOKUP(
    Languages!A42,
    Languages!$A$2:$AE$310,
    MATCH(
      _xlfn.XLOOKUP(W$1, 'Language &amp; Currency Data'!$A$2:$A$100, 'Language &amp; Currency Data'!$B$2:$B$100),
      Languages!$A$1:$AE$1,
      0),
    FALSE)</f>
        <v>Zou ik me sterk tegen verzetten</v>
      </c>
      <c r="X55" s="32" t="str">
        <f>VLOOKUP(
    Languages!A42,
    Languages!$A$2:$AE$310,
    MATCH(
      _xlfn.XLOOKUP(X$1, 'Language &amp; Currency Data'!$A$2:$A$100, 'Language &amp; Currency Data'!$B$2:$B$100),
      Languages!$A$1:$AE$1,
      0),
    FALSE)</f>
        <v>Strongly oppose</v>
      </c>
      <c r="Y55" s="32" t="str">
        <f>VLOOKUP(
    Languages!A42,
    Languages!$A$2:$AE$310,
    MATCH(
      _xlfn.XLOOKUP(Y$1, 'Language &amp; Currency Data'!$A$2:$A$100, 'Language &amp; Currency Data'!$B$2:$B$100),
      Languages!$A$1:$AE$1,
      0),
    FALSE)</f>
        <v>Sterkt imot</v>
      </c>
      <c r="Z55" s="32" t="str">
        <f>VLOOKUP(
    Languages!A42,
    Languages!$A$2:$AE$310,
    MATCH(
      _xlfn.XLOOKUP(Z$1, 'Language &amp; Currency Data'!$A$2:$A$100, 'Language &amp; Currency Data'!$B$2:$B$100),
      Languages!$A$1:$AE$1,
      0),
    FALSE)</f>
        <v>پُرزور مخالفت کرتا\/کرتی ہوں</v>
      </c>
      <c r="AA55" s="32" t="str">
        <f>VLOOKUP(
    Languages!A42,
    Languages!$A$2:$AE$310,
    MATCH(
      _xlfn.XLOOKUP(AA$1, 'Language &amp; Currency Data'!$A$2:$A$100, 'Language &amp; Currency Data'!$B$2:$B$100),
      Languages!$A$1:$AE$1,
      0),
    FALSE)</f>
        <v>Matinding tinatanggihan</v>
      </c>
      <c r="AB55" s="32" t="str">
        <f>VLOOKUP(
    Languages!A42,
    Languages!$A$2:$AE$310,
    MATCH(
      _xlfn.XLOOKUP(AB$1, 'Language &amp; Currency Data'!$A$2:$A$100, 'Language &amp; Currency Data'!$B$2:$B$100),
      Languages!$A$1:$AE$1,
      0),
    FALSE)</f>
        <v>Zdecydowanie jestem przeciw</v>
      </c>
      <c r="AC55" t="str">
        <f>VLOOKUP(
    Languages!A42,
    Languages!$A$2:$AE$310,
    MATCH(
      _xlfn.XLOOKUP(AC$1, 'Language &amp; Currency Data'!$A$2:$A$100, 'Language &amp; Currency Data'!$B$2:$B$100),
      Languages!$A$1:$AE$1,
      0),
    FALSE)</f>
        <v>Sou completamente contra esta política</v>
      </c>
      <c r="AD55" s="32" t="str">
        <f>VLOOKUP(
    Languages!A42,
    Languages!$A$2:$AE$310,
    MATCH(
      _xlfn.XLOOKUP(AD$1, 'Language &amp; Currency Data'!$A$2:$A$100, 'Language &amp; Currency Data'!$B$2:$B$100),
      Languages!$A$1:$AE$1,
      0),
    FALSE)</f>
        <v>Complet contra</v>
      </c>
      <c r="AE55" s="6" t="str">
        <f>VLOOKUP(
    Languages!A42,
    Languages!$A$2:$AE$310,
    MATCH(
      _xlfn.XLOOKUP(AE$1, 'Language &amp; Currency Data'!$A$2:$A$100, 'Language &amp; Currency Data'!$B$2:$B$100),
      Languages!$A$1:$AE$1,
      0),
    FALSE)</f>
        <v>Rozhodne nesúhlasím</v>
      </c>
      <c r="AF55" s="6" t="str">
        <f>VLOOKUP(
    Languages!A42,
    Languages!$A$2:$AE$310,
    MATCH(
      _xlfn.XLOOKUP(AF$1, 'Language &amp; Currency Data'!$A$2:$A$100, 'Language &amp; Currency Data'!$B$2:$B$100),
      Languages!$A$1:$AE$1,
      0),
    FALSE)</f>
        <v>Staan dit sterk teë</v>
      </c>
      <c r="AG55" s="6" t="str">
        <f>VLOOKUP(
    Languages!A42,
    Languages!$A$2:$AE$310,
    MATCH(
      _xlfn.XLOOKUP(AG$1, 'Language &amp; Currency Data'!$A$2:$A$100, 'Language &amp; Currency Data'!$B$2:$B$100),
      Languages!$A$1:$AE$1,
      0),
    FALSE)</f>
        <v>강력히 반대한다</v>
      </c>
      <c r="AH55" s="32" t="str">
        <f>VLOOKUP(
    Languages!A42,
    Languages!$A$2:$AE$310,
    MATCH(
      _xlfn.XLOOKUP(AH$1, 'Language &amp; Currency Data'!$A$2:$A$100, 'Language &amp; Currency Data'!$B$2:$B$100),
      Languages!$A$1:$AE$1,
      0),
    FALSE)</f>
        <v>Completamente en contra</v>
      </c>
      <c r="AI55" s="32" t="str">
        <f>VLOOKUP(
    Languages!A42,
    Languages!$A$2:$AE$310,
    MATCH(
      _xlfn.XLOOKUP(AI$1, 'Language &amp; Currency Data'!$A$2:$A$100, 'Language &amp; Currency Data'!$B$2:$B$100),
      Languages!$A$1:$AE$1,
      0),
    FALSE)</f>
        <v>Motsätter mig starkt</v>
      </c>
      <c r="AJ55" s="6" t="str">
        <f>VLOOKUP(
    Languages!A42,
    Languages!$A$2:$AE$310,
    MATCH(
      _xlfn.XLOOKUP(AJ$1, 'Language &amp; Currency Data'!$A$2:$A$100, 'Language &amp; Currency Data'!$B$2:$B$100),
      Languages!$A$1:$AE$1,
      0),
    FALSE)</f>
        <v>強烈反對</v>
      </c>
      <c r="AK55" s="32" t="str">
        <f>VLOOKUP(
    Languages!A42,
    Languages!$A$2:$AE$310,
    MATCH(
      _xlfn.XLOOKUP(AK$1, 'Language &amp; Currency Data'!$A$2:$A$100, 'Language &amp; Currency Data'!$B$2:$B$100),
      Languages!$A$1:$AE$1,
      0),
    FALSE)</f>
        <v>คัดค้านอย่างยิ่ง</v>
      </c>
      <c r="AL55" s="37" t="str">
        <f>VLOOKUP(
    Languages!A42,
    Languages!$A$2:$AE$310,
    MATCH(
      _xlfn.XLOOKUP(AL$1, 'Language &amp; Currency Data'!$A$2:$A$100, 'Language &amp; Currency Data'!$B$2:$B$100),
      Languages!$A$1:$AE$1,
      0),
    FALSE)</f>
        <v>Kesinlikle karşı çıkıyorum</v>
      </c>
      <c r="AM55" s="6" t="str">
        <f>VLOOKUP(
    Languages!A42,
    Languages!$A$2:$AE$310,
    MATCH(
      _xlfn.XLOOKUP(AM$1, 'Language &amp; Currency Data'!$A$2:$A$100, 'Language &amp; Currency Data'!$B$2:$B$100),
      Languages!$A$1:$AE$1,
      0),
    FALSE)</f>
        <v>Strongly oppose</v>
      </c>
      <c r="AN55" s="6" t="str">
        <f>VLOOKUP(
    Languages!A42,
    Languages!$A$2:$AE$310,
    MATCH(
      _xlfn.XLOOKUP(AN$1, 'Language &amp; Currency Data'!$A$2:$A$100, 'Language &amp; Currency Data'!$B$2:$B$100),
      Languages!$A$1:$AE$1,
      0),
    FALSE)</f>
        <v>Strongly oppose</v>
      </c>
      <c r="AO55" s="32" t="str">
        <f>VLOOKUP(
    Languages!A42,
    Languages!$A$2:$AE$310,
    MATCH(
      _xlfn.XLOOKUP(AO$1, 'Language &amp; Currency Data'!$A$2:$A$100, 'Language &amp; Currency Data'!$B$2:$B$100),
      Languages!$A$1:$AE$1,
      0),
    FALSE)</f>
        <v>Hoàn toàn phản đối</v>
      </c>
      <c r="AP55" s="7" t="str">
        <f>VLOOKUP(
    Languages!A42,
    Languages!$A$2:$AE$310,
    MATCH(
      _xlfn.XLOOKUP("United Kingdom", 'Language &amp; Currency Data'!$A$2:$A$100, 'Language &amp; Currency Data'!$B$2:$B$100),
      Languages!$A$1:$AE$1,
      0),
    FALSE)</f>
        <v>Strongly oppose</v>
      </c>
      <c r="AQ55" s="7" t="str">
        <f>VLOOKUP(
    Languages!A42,
    Languages!$A$2:$AE$310,
    MATCH(
      _xlfn.XLOOKUP("United Kingdom", 'Language &amp; Currency Data'!$A$2:$A$100, 'Language &amp; Currency Data'!$B$2:$B$100),
      Languages!$A$1:$AE$1,
      0),
    FALSE)</f>
        <v>Strongly oppose</v>
      </c>
      <c r="AR55" s="7" t="str">
        <f>VLOOKUP(
    Languages!A42,
    Languages!$A$2:$AE$310,
    MATCH(
      _xlfn.XLOOKUP("United Kingdom", 'Language &amp; Currency Data'!$A$2:$A$100, 'Language &amp; Currency Data'!$B$2:$B$100),
      Languages!$A$1:$AE$1,
      0),
    FALSE)</f>
        <v>Strongly oppose</v>
      </c>
      <c r="AS55" s="7" t="str">
        <f>VLOOKUP(
    Languages!A42,
    Languages!$A$2:$AE$310,
    MATCH(
      _xlfn.XLOOKUP("United Kingdom", 'Language &amp; Currency Data'!$A$2:$A$100, 'Language &amp; Currency Data'!$B$2:$B$100),
      Languages!$A$1:$AE$1,
      0),
    FALSE)</f>
        <v>Strongly oppose</v>
      </c>
      <c r="AT55" s="7" t="str">
        <f>VLOOKUP(
    Languages!A42,
    Languages!$A$2:$AE$310,
    MATCH(
      _xlfn.XLOOKUP("United Kingdom", 'Language &amp; Currency Data'!$A$2:$A$100, 'Language &amp; Currency Data'!$B$2:$B$100),
      Languages!$A$1:$AE$1,
      0),
    FALSE)</f>
        <v>Strongly oppose</v>
      </c>
      <c r="AU55" s="7" t="str">
        <f>VLOOKUP(
    Languages!A42,
    Languages!$A$2:$AE$310,
    MATCH(
      _xlfn.XLOOKUP("United Kingdom", 'Language &amp; Currency Data'!$A$2:$A$100, 'Language &amp; Currency Data'!$B$2:$B$100),
      Languages!$A$1:$AE$1,
      0),
    FALSE)</f>
        <v>Strongly oppose</v>
      </c>
      <c r="AV55" s="7" t="str">
        <f>VLOOKUP(
    Languages!A42,
    Languages!$A$2:$AE$310,
    MATCH(
      _xlfn.XLOOKUP("United Kingdom", 'Language &amp; Currency Data'!$A$2:$A$100, 'Language &amp; Currency Data'!$B$2:$B$100),
      Languages!$A$1:$AE$1,
      0),
    FALSE)</f>
        <v>Strongly oppose</v>
      </c>
      <c r="AW55" s="7" t="str">
        <f>VLOOKUP(
    Languages!A42,
    Languages!$A$2:$AE$310,
    MATCH(
      _xlfn.XLOOKUP("United Kingdom", 'Language &amp; Currency Data'!$A$2:$A$100, 'Language &amp; Currency Data'!$B$2:$B$100),
      Languages!$A$1:$AE$1,
      0),
    FALSE)</f>
        <v>Strongly oppose</v>
      </c>
    </row>
    <row r="56" spans="1:49" s="7" customFormat="1" x14ac:dyDescent="0.45">
      <c r="A56" s="7" t="str">
        <f>Languages!B43</f>
        <v>Do not understand</v>
      </c>
      <c r="B56" s="6" t="str">
        <f>VLOOKUP(
    Languages!A43,
    Languages!$A$2:$AE$310,
    MATCH(
      _xlfn.XLOOKUP(B$1, 'Language &amp; Currency Data'!$A$2:$A$100, 'Language &amp; Currency Data'!$B$2:$B$100),
      Languages!$A$1:$AE$1,
      0),
    FALSE)</f>
        <v>No lo entiendo</v>
      </c>
      <c r="C56" s="6" t="str">
        <f>VLOOKUP(
    Languages!A43,
    Languages!$A$2:$AE$310,
    MATCH(
      _xlfn.XLOOKUP(C$1, 'Language &amp; Currency Data'!$A$2:$A$100, 'Language &amp; Currency Data'!$B$2:$B$100),
      Languages!$A$1:$AE$1,
      0),
    FALSE)</f>
        <v>Do not understand</v>
      </c>
      <c r="D56" s="6" t="str">
        <f>VLOOKUP(
    Languages!A43,
    Languages!$A$2:$AE$310,
    MATCH(
      _xlfn.XLOOKUP(D$1, 'Language &amp; Currency Data'!$A$2:$A$100, 'Language &amp; Currency Data'!$B$2:$B$100),
      Languages!$A$1:$AE$1,
      0),
    FALSE)</f>
        <v>Verstehe es nicht</v>
      </c>
      <c r="E56" s="14" t="str">
        <f>VLOOKUP(
    Languages!A43,
    Languages!$A$2:$AE$310,
    MATCH(
      _xlfn.XLOOKUP(E$1, 'Language &amp; Currency Data'!$A$2:$A$100, 'Language &amp; Currency Data'!$B$2:$B$100),
      Languages!$A$1:$AE$1,
      0),
    FALSE)</f>
        <v>Não compreendo</v>
      </c>
      <c r="F56" s="4" t="str">
        <f>VLOOKUP(
    Languages!A43,
    Languages!$A$2:$AE$310,
    MATCH(
      _xlfn.XLOOKUP(F$1, 'Language &amp; Currency Data'!$A$2:$A$100, 'Language &amp; Currency Data'!$B$2:$B$100),
      Languages!$A$1:$AE$1,
      0),
    FALSE)</f>
        <v>Do not understand</v>
      </c>
      <c r="G56" s="14" t="str">
        <f>VLOOKUP(
    Languages!A43,
    Languages!$A$2:$AE$310,
    MATCH(
      _xlfn.XLOOKUP(G$1, 'Language &amp; Currency Data'!$A$2:$A$100, 'Language &amp; Currency Data'!$B$2:$B$100),
      Languages!$A$1:$AE$1,
      0),
    FALSE)</f>
        <v>不了解该政策</v>
      </c>
      <c r="H56" s="6" t="str">
        <f>VLOOKUP(
    Languages!A43,
    Languages!$A$2:$AE$310,
    MATCH(
      _xlfn.XLOOKUP(H$1, 'Language &amp; Currency Data'!$A$2:$A$100, 'Language &amp; Currency Data'!$B$2:$B$100),
      Languages!$A$1:$AE$1,
      0),
    FALSE)</f>
        <v>No lo entiendo</v>
      </c>
      <c r="I56" s="6" t="str">
        <f>VLOOKUP(
    Languages!A43,
    Languages!$A$2:$AE$310,
    MATCH(
      _xlfn.XLOOKUP(I$1, 'Language &amp; Currency Data'!$A$2:$A$100, 'Language &amp; Currency Data'!$B$2:$B$100),
      Languages!$A$1:$AE$1,
      0),
    FALSE)</f>
        <v>No lo entiendo</v>
      </c>
      <c r="J56" s="6" t="str">
        <f>VLOOKUP(
    Languages!A43,
    Languages!$A$2:$AE$310,
    MATCH(
      _xlfn.XLOOKUP(J$1, 'Language &amp; Currency Data'!$A$2:$A$100, 'Language &amp; Currency Data'!$B$2:$B$100),
      Languages!$A$1:$AE$1,
      0),
    FALSE)</f>
        <v>Nerozumím</v>
      </c>
      <c r="K56" s="6" t="str">
        <f>VLOOKUP(
    Languages!A43,
    Languages!$A$2:$AE$310,
    MATCH(
      _xlfn.XLOOKUP(K$1, 'Language &amp; Currency Data'!$A$2:$A$100, 'Language &amp; Currency Data'!$B$2:$B$100),
      Languages!$A$1:$AE$1,
      0),
    FALSE)</f>
        <v>En ymmärrä</v>
      </c>
      <c r="L56" s="32" t="str">
        <f>VLOOKUP(
    Languages!A43,
    Languages!$A$2:$AE$310,
    MATCH(
      _xlfn.XLOOKUP(L$1, 'Language &amp; Currency Data'!$A$2:$A$100, 'Language &amp; Currency Data'!$B$2:$B$100),
      Languages!$A$1:$AE$1,
      0),
    FALSE)</f>
        <v>Je ne comprends pas</v>
      </c>
      <c r="M56" s="32" t="str">
        <f>VLOOKUP(
    Languages!A43,
    Languages!$A$2:$AE$310,
    MATCH(
      _xlfn.XLOOKUP(M$1, 'Language &amp; Currency Data'!$A$2:$A$100, 'Language &amp; Currency Data'!$B$2:$B$100),
      Languages!$A$1:$AE$1,
      0),
    FALSE)</f>
        <v>Verstehe es nicht</v>
      </c>
      <c r="N56" s="6" t="str">
        <f>VLOOKUP(
    Languages!A43,
    Languages!$A$2:$AE$310,
    MATCH(
      _xlfn.XLOOKUP(N$1, 'Language &amp; Currency Data'!$A$2:$A$100, 'Language &amp; Currency Data'!$B$2:$B$100),
      Languages!$A$1:$AE$1,
      0),
    FALSE)</f>
        <v>Δεν καταλαβαίνω</v>
      </c>
      <c r="O56" s="32" t="str">
        <f>VLOOKUP(
    Languages!A43,
    Languages!$A$2:$AE$310,
    MATCH(
      _xlfn.XLOOKUP(O$1, 'Language &amp; Currency Data'!$A$2:$A$100, 'Language &amp; Currency Data'!$B$2:$B$100),
      Languages!$A$1:$AE$1,
      0),
    FALSE)</f>
        <v>Nem értem</v>
      </c>
      <c r="P56" s="6" t="str">
        <f>VLOOKUP(
    Languages!A43,
    Languages!$A$2:$AE$310,
    MATCH(
      _xlfn.XLOOKUP(P$1, 'Language &amp; Currency Data'!$A$2:$A$100, 'Language &amp; Currency Data'!$B$2:$B$100),
      Languages!$A$1:$AE$1,
      0),
    FALSE)</f>
        <v>समझ में नहीं आता</v>
      </c>
      <c r="Q56" s="6" t="str">
        <f>VLOOKUP(
    Languages!A43,
    Languages!$A$2:$AE$310,
    MATCH(
      _xlfn.XLOOKUP(Q$1, 'Language &amp; Currency Data'!$A$2:$A$100, 'Language &amp; Currency Data'!$B$2:$B$100),
      Languages!$A$1:$AE$1,
      0),
    FALSE)</f>
        <v>Tidak mengerti</v>
      </c>
      <c r="R56" s="6" t="str">
        <f>VLOOKUP(
    Languages!A43,
    Languages!$A$2:$AE$310,
    MATCH(
      _xlfn.XLOOKUP(R$1, 'Language &amp; Currency Data'!$A$2:$A$100, 'Language &amp; Currency Data'!$B$2:$B$100),
      Languages!$A$1:$AE$1,
      0),
    FALSE)</f>
        <v>Do not understand</v>
      </c>
      <c r="S56" s="14" t="str">
        <f>VLOOKUP(
    Languages!A43,
    Languages!$A$2:$AE$310,
    MATCH(
      _xlfn.XLOOKUP(S$1, 'Language &amp; Currency Data'!$A$2:$A$100, 'Language &amp; Currency Data'!$B$2:$B$100),
      Languages!$A$1:$AE$1,
      0),
    FALSE)</f>
        <v>Non so</v>
      </c>
      <c r="T56" s="14" t="str">
        <f>VLOOKUP(
    Languages!A43,
    Languages!$A$2:$AE$310,
    MATCH(
      _xlfn.XLOOKUP(T$1, 'Language &amp; Currency Data'!$A$2:$A$100, 'Language &amp; Currency Data'!$B$2:$B$100),
      Languages!$A$1:$AE$1,
      0),
    FALSE)</f>
        <v>わからない</v>
      </c>
      <c r="U56" s="32" t="str">
        <f>VLOOKUP(
    Languages!A43,
    Languages!$A$2:$AE$310,
    MATCH(
      _xlfn.XLOOKUP(U$1, 'Language &amp; Currency Data'!$A$2:$A$100, 'Language &amp; Currency Data'!$B$2:$B$100),
      Languages!$A$1:$AE$1,
      0),
    FALSE)</f>
        <v>Tidak faham</v>
      </c>
      <c r="V56" s="32" t="str">
        <f>VLOOKUP(
    Languages!A43,
    Languages!$A$2:$AE$310,
    MATCH(
      _xlfn.XLOOKUP(V$1, 'Language &amp; Currency Data'!$A$2:$A$100, 'Language &amp; Currency Data'!$B$2:$B$100),
      Languages!$A$1:$AE$1,
      0),
    FALSE)</f>
        <v>No lo entiendo</v>
      </c>
      <c r="W56" s="14" t="str">
        <f>VLOOKUP(
    Languages!A43,
    Languages!$A$2:$AE$310,
    MATCH(
      _xlfn.XLOOKUP(W$1, 'Language &amp; Currency Data'!$A$2:$A$100, 'Language &amp; Currency Data'!$B$2:$B$100),
      Languages!$A$1:$AE$1,
      0),
    FALSE)</f>
        <v>Ik begrijp het niet</v>
      </c>
      <c r="X56" s="32" t="str">
        <f>VLOOKUP(
    Languages!A43,
    Languages!$A$2:$AE$310,
    MATCH(
      _xlfn.XLOOKUP(X$1, 'Language &amp; Currency Data'!$A$2:$A$100, 'Language &amp; Currency Data'!$B$2:$B$100),
      Languages!$A$1:$AE$1,
      0),
    FALSE)</f>
        <v>Do not understand</v>
      </c>
      <c r="Y56" s="32" t="str">
        <f>VLOOKUP(
    Languages!A43,
    Languages!$A$2:$AE$310,
    MATCH(
      _xlfn.XLOOKUP(Y$1, 'Language &amp; Currency Data'!$A$2:$A$100, 'Language &amp; Currency Data'!$B$2:$B$100),
      Languages!$A$1:$AE$1,
      0),
    FALSE)</f>
        <v>Forstår ikke</v>
      </c>
      <c r="Z56" s="32" t="str">
        <f>VLOOKUP(
    Languages!A43,
    Languages!$A$2:$AE$310,
    MATCH(
      _xlfn.XLOOKUP(Z$1, 'Language &amp; Currency Data'!$A$2:$A$100, 'Language &amp; Currency Data'!$B$2:$B$100),
      Languages!$A$1:$AE$1,
      0),
    FALSE)</f>
        <v>سمجھ نہیں آیا</v>
      </c>
      <c r="AA56" s="32" t="str">
        <f>VLOOKUP(
    Languages!A43,
    Languages!$A$2:$AE$310,
    MATCH(
      _xlfn.XLOOKUP(AA$1, 'Language &amp; Currency Data'!$A$2:$A$100, 'Language &amp; Currency Data'!$B$2:$B$100),
      Languages!$A$1:$AE$1,
      0),
    FALSE)</f>
        <v>Hindi nauunawaan</v>
      </c>
      <c r="AB56" s="32" t="str">
        <f>VLOOKUP(
    Languages!A43,
    Languages!$A$2:$AE$310,
    MATCH(
      _xlfn.XLOOKUP(AB$1, 'Language &amp; Currency Data'!$A$2:$A$100, 'Language &amp; Currency Data'!$B$2:$B$100),
      Languages!$A$1:$AE$1,
      0),
    FALSE)</f>
        <v>Nie rozumiem</v>
      </c>
      <c r="AC56" t="str">
        <f>VLOOKUP(
    Languages!A43,
    Languages!$A$2:$AE$310,
    MATCH(
      _xlfn.XLOOKUP(AC$1, 'Language &amp; Currency Data'!$A$2:$A$100, 'Language &amp; Currency Data'!$B$2:$B$100),
      Languages!$A$1:$AE$1,
      0),
    FALSE)</f>
        <v>Não compreendo</v>
      </c>
      <c r="AD56" s="32" t="str">
        <f>VLOOKUP(
    Languages!A43,
    Languages!$A$2:$AE$310,
    MATCH(
      _xlfn.XLOOKUP(AD$1, 'Language &amp; Currency Data'!$A$2:$A$100, 'Language &amp; Currency Data'!$B$2:$B$100),
      Languages!$A$1:$AE$1,
      0),
    FALSE)</f>
        <v>Nu înțeleg</v>
      </c>
      <c r="AE56" s="6" t="str">
        <f>VLOOKUP(
    Languages!A43,
    Languages!$A$2:$AE$310,
    MATCH(
      _xlfn.XLOOKUP(AE$1, 'Language &amp; Currency Data'!$A$2:$A$100, 'Language &amp; Currency Data'!$B$2:$B$100),
      Languages!$A$1:$AE$1,
      0),
    FALSE)</f>
        <v>Nerozumiem</v>
      </c>
      <c r="AF56" s="6" t="str">
        <f>VLOOKUP(
    Languages!A43,
    Languages!$A$2:$AE$310,
    MATCH(
      _xlfn.XLOOKUP(AF$1, 'Language &amp; Currency Data'!$A$2:$A$100, 'Language &amp; Currency Data'!$B$2:$B$100),
      Languages!$A$1:$AE$1,
      0),
    FALSE)</f>
        <v>Ek verstaan nie</v>
      </c>
      <c r="AG56" s="6" t="str">
        <f>VLOOKUP(
    Languages!A43,
    Languages!$A$2:$AE$310,
    MATCH(
      _xlfn.XLOOKUP(AG$1, 'Language &amp; Currency Data'!$A$2:$A$100, 'Language &amp; Currency Data'!$B$2:$B$100),
      Languages!$A$1:$AE$1,
      0),
    FALSE)</f>
        <v>이해가 되지 않는다</v>
      </c>
      <c r="AH56" s="32" t="str">
        <f>VLOOKUP(
    Languages!A43,
    Languages!$A$2:$AE$310,
    MATCH(
      _xlfn.XLOOKUP(AH$1, 'Language &amp; Currency Data'!$A$2:$A$100, 'Language &amp; Currency Data'!$B$2:$B$100),
      Languages!$A$1:$AE$1,
      0),
    FALSE)</f>
        <v>No lo entiendo</v>
      </c>
      <c r="AI56" s="32" t="str">
        <f>VLOOKUP(
    Languages!A43,
    Languages!$A$2:$AE$310,
    MATCH(
      _xlfn.XLOOKUP(AI$1, 'Language &amp; Currency Data'!$A$2:$A$100, 'Language &amp; Currency Data'!$B$2:$B$100),
      Languages!$A$1:$AE$1,
      0),
    FALSE)</f>
        <v>Förstår inte</v>
      </c>
      <c r="AJ56" s="6" t="str">
        <f>VLOOKUP(
    Languages!A43,
    Languages!$A$2:$AE$310,
    MATCH(
      _xlfn.XLOOKUP(AJ$1, 'Language &amp; Currency Data'!$A$2:$A$100, 'Language &amp; Currency Data'!$B$2:$B$100),
      Languages!$A$1:$AE$1,
      0),
    FALSE)</f>
        <v>不了解</v>
      </c>
      <c r="AK56" s="32" t="str">
        <f>VLOOKUP(
    Languages!A43,
    Languages!$A$2:$AE$310,
    MATCH(
      _xlfn.XLOOKUP(AK$1, 'Language &amp; Currency Data'!$A$2:$A$100, 'Language &amp; Currency Data'!$B$2:$B$100),
      Languages!$A$1:$AE$1,
      0),
    FALSE)</f>
        <v>ไม่เข้าใจ</v>
      </c>
      <c r="AL56" s="37" t="str">
        <f>VLOOKUP(
    Languages!A43,
    Languages!$A$2:$AE$310,
    MATCH(
      _xlfn.XLOOKUP(AL$1, 'Language &amp; Currency Data'!$A$2:$A$100, 'Language &amp; Currency Data'!$B$2:$B$100),
      Languages!$A$1:$AE$1,
      0),
    FALSE)</f>
        <v>Anlamıyorum</v>
      </c>
      <c r="AM56" s="6" t="str">
        <f>VLOOKUP(
    Languages!A43,
    Languages!$A$2:$AE$310,
    MATCH(
      _xlfn.XLOOKUP(AM$1, 'Language &amp; Currency Data'!$A$2:$A$100, 'Language &amp; Currency Data'!$B$2:$B$100),
      Languages!$A$1:$AE$1,
      0),
    FALSE)</f>
        <v>Do not understand</v>
      </c>
      <c r="AN56" s="6" t="str">
        <f>VLOOKUP(
    Languages!A43,
    Languages!$A$2:$AE$310,
    MATCH(
      _xlfn.XLOOKUP(AN$1, 'Language &amp; Currency Data'!$A$2:$A$100, 'Language &amp; Currency Data'!$B$2:$B$100),
      Languages!$A$1:$AE$1,
      0),
    FALSE)</f>
        <v>Do not understand</v>
      </c>
      <c r="AO56" s="32" t="str">
        <f>VLOOKUP(
    Languages!A43,
    Languages!$A$2:$AE$310,
    MATCH(
      _xlfn.XLOOKUP(AO$1, 'Language &amp; Currency Data'!$A$2:$A$100, 'Language &amp; Currency Data'!$B$2:$B$100),
      Languages!$A$1:$AE$1,
      0),
    FALSE)</f>
        <v>Tôi không hiểu</v>
      </c>
      <c r="AP56" s="7" t="str">
        <f>VLOOKUP(
    Languages!A43,
    Languages!$A$2:$AE$310,
    MATCH(
      _xlfn.XLOOKUP("United Kingdom", 'Language &amp; Currency Data'!$A$2:$A$100, 'Language &amp; Currency Data'!$B$2:$B$100),
      Languages!$A$1:$AE$1,
      0),
    FALSE)</f>
        <v>Do not understand</v>
      </c>
      <c r="AQ56" s="7" t="str">
        <f>VLOOKUP(
    Languages!A43,
    Languages!$A$2:$AE$310,
    MATCH(
      _xlfn.XLOOKUP("United Kingdom", 'Language &amp; Currency Data'!$A$2:$A$100, 'Language &amp; Currency Data'!$B$2:$B$100),
      Languages!$A$1:$AE$1,
      0),
    FALSE)</f>
        <v>Do not understand</v>
      </c>
      <c r="AR56" s="7" t="str">
        <f>VLOOKUP(
    Languages!A43,
    Languages!$A$2:$AE$310,
    MATCH(
      _xlfn.XLOOKUP("United Kingdom", 'Language &amp; Currency Data'!$A$2:$A$100, 'Language &amp; Currency Data'!$B$2:$B$100),
      Languages!$A$1:$AE$1,
      0),
    FALSE)</f>
        <v>Do not understand</v>
      </c>
      <c r="AS56" s="7" t="str">
        <f>VLOOKUP(
    Languages!A43,
    Languages!$A$2:$AE$310,
    MATCH(
      _xlfn.XLOOKUP("United Kingdom", 'Language &amp; Currency Data'!$A$2:$A$100, 'Language &amp; Currency Data'!$B$2:$B$100),
      Languages!$A$1:$AE$1,
      0),
    FALSE)</f>
        <v>Do not understand</v>
      </c>
      <c r="AT56" s="7" t="str">
        <f>VLOOKUP(
    Languages!A43,
    Languages!$A$2:$AE$310,
    MATCH(
      _xlfn.XLOOKUP("United Kingdom", 'Language &amp; Currency Data'!$A$2:$A$100, 'Language &amp; Currency Data'!$B$2:$B$100),
      Languages!$A$1:$AE$1,
      0),
    FALSE)</f>
        <v>Do not understand</v>
      </c>
      <c r="AU56" s="7" t="str">
        <f>VLOOKUP(
    Languages!A43,
    Languages!$A$2:$AE$310,
    MATCH(
      _xlfn.XLOOKUP("United Kingdom", 'Language &amp; Currency Data'!$A$2:$A$100, 'Language &amp; Currency Data'!$B$2:$B$100),
      Languages!$A$1:$AE$1,
      0),
    FALSE)</f>
        <v>Do not understand</v>
      </c>
      <c r="AV56" s="7" t="str">
        <f>VLOOKUP(
    Languages!A43,
    Languages!$A$2:$AE$310,
    MATCH(
      _xlfn.XLOOKUP("United Kingdom", 'Language &amp; Currency Data'!$A$2:$A$100, 'Language &amp; Currency Data'!$B$2:$B$100),
      Languages!$A$1:$AE$1,
      0),
    FALSE)</f>
        <v>Do not understand</v>
      </c>
      <c r="AW56" s="7" t="str">
        <f>VLOOKUP(
    Languages!A43,
    Languages!$A$2:$AE$310,
    MATCH(
      _xlfn.XLOOKUP("United Kingdom", 'Language &amp; Currency Data'!$A$2:$A$100, 'Language &amp; Currency Data'!$B$2:$B$100),
      Languages!$A$1:$AE$1,
      0),
    FALSE)</f>
        <v>Do not understand</v>
      </c>
    </row>
    <row r="57" spans="1:49" s="7" customFormat="1" ht="28.5" x14ac:dyDescent="0.45">
      <c r="A57" s="7" t="str">
        <f>Languages!B44</f>
        <v>To what extent do you agree or disagree with the following statements:</v>
      </c>
      <c r="B57" s="6" t="str">
        <f>VLOOKUP(
    Languages!A44,
    Languages!$A$2:$AE$310,
    MATCH(
      _xlfn.XLOOKUP(B$1, 'Language &amp; Currency Data'!$A$2:$A$100, 'Language &amp; Currency Data'!$B$2:$B$100),
      Languages!$A$1:$AE$1,
      0),
    FALSE)</f>
        <v>¿En qué medida está de acuerdo o en desacuerdo con la siguiente afirmación?</v>
      </c>
      <c r="C57" s="6" t="str">
        <f>VLOOKUP(
    Languages!A44,
    Languages!$A$2:$AE$310,
    MATCH(
      _xlfn.XLOOKUP(C$1, 'Language &amp; Currency Data'!$A$2:$A$100, 'Language &amp; Currency Data'!$B$2:$B$100),
      Languages!$A$1:$AE$1,
      0),
    FALSE)</f>
        <v>To what extent do you agree or disagree with the following statements:</v>
      </c>
      <c r="D57" s="6" t="str">
        <f>VLOOKUP(
    Languages!A44,
    Languages!$A$2:$AE$310,
    MATCH(
      _xlfn.XLOOKUP(D$1, 'Language &amp; Currency Data'!$A$2:$A$100, 'Language &amp; Currency Data'!$B$2:$B$100),
      Languages!$A$1:$AE$1,
      0),
    FALSE)</f>
        <v>Inwiefern stimmen Sie der folgenden Aussage zu?</v>
      </c>
      <c r="E57" s="14" t="str">
        <f>VLOOKUP(
    Languages!A44,
    Languages!$A$2:$AE$310,
    MATCH(
      _xlfn.XLOOKUP(E$1, 'Language &amp; Currency Data'!$A$2:$A$100, 'Language &amp; Currency Data'!$B$2:$B$100),
      Languages!$A$1:$AE$1,
      0),
    FALSE)</f>
        <v>Em que medida concorda ou discorda da seguinte afirmação:</v>
      </c>
      <c r="F57" s="4" t="str">
        <f>VLOOKUP(
    Languages!A44,
    Languages!$A$2:$AE$310,
    MATCH(
      _xlfn.XLOOKUP(F$1, 'Language &amp; Currency Data'!$A$2:$A$100, 'Language &amp; Currency Data'!$B$2:$B$100),
      Languages!$A$1:$AE$1,
      0),
    FALSE)</f>
        <v>To what extent do you agree or disagree with the following statements:</v>
      </c>
      <c r="G57" s="14" t="str">
        <f>VLOOKUP(
    Languages!A44,
    Languages!$A$2:$AE$310,
    MATCH(
      _xlfn.XLOOKUP(G$1, 'Language &amp; Currency Data'!$A$2:$A$100, 'Language &amp; Currency Data'!$B$2:$B$100),
      Languages!$A$1:$AE$1,
      0),
    FALSE)</f>
        <v>您在多大程度上赞同或反对以下表述：</v>
      </c>
      <c r="H57" s="6" t="str">
        <f>VLOOKUP(
    Languages!A44,
    Languages!$A$2:$AE$310,
    MATCH(
      _xlfn.XLOOKUP(H$1, 'Language &amp; Currency Data'!$A$2:$A$100, 'Language &amp; Currency Data'!$B$2:$B$100),
      Languages!$A$1:$AE$1,
      0),
    FALSE)</f>
        <v>¿En qué medida está de acuerdo o en desacuerdo con la siguiente afirmación?</v>
      </c>
      <c r="I57" s="6" t="str">
        <f>VLOOKUP(
    Languages!A44,
    Languages!$A$2:$AE$310,
    MATCH(
      _xlfn.XLOOKUP(I$1, 'Language &amp; Currency Data'!$A$2:$A$100, 'Language &amp; Currency Data'!$B$2:$B$100),
      Languages!$A$1:$AE$1,
      0),
    FALSE)</f>
        <v>¿En qué medida está de acuerdo o en desacuerdo con la siguiente afirmación?</v>
      </c>
      <c r="J57" s="6" t="str">
        <f>VLOOKUP(
    Languages!A44,
    Languages!$A$2:$AE$310,
    MATCH(
      _xlfn.XLOOKUP(J$1, 'Language &amp; Currency Data'!$A$2:$A$100, 'Language &amp; Currency Data'!$B$2:$B$100),
      Languages!$A$1:$AE$1,
      0),
    FALSE)</f>
        <v>Do jaké míry souhlasíte nebo nesouhlasíte s následujícím tvrzením:</v>
      </c>
      <c r="K57" s="6" t="str">
        <f>VLOOKUP(
    Languages!A44,
    Languages!$A$2:$AE$310,
    MATCH(
      _xlfn.XLOOKUP(K$1, 'Language &amp; Currency Data'!$A$2:$A$100, 'Language &amp; Currency Data'!$B$2:$B$100),
      Languages!$A$1:$AE$1,
      0),
    FALSE)</f>
        <v>Missä määrin olet samaa tai eri mieltä seuraavan väittämän kanssa:</v>
      </c>
      <c r="L57" s="32" t="str">
        <f>VLOOKUP(
    Languages!A44,
    Languages!$A$2:$AE$310,
    MATCH(
      _xlfn.XLOOKUP(L$1, 'Language &amp; Currency Data'!$A$2:$A$100, 'Language &amp; Currency Data'!$B$2:$B$100),
      Languages!$A$1:$AE$1,
      0),
    FALSE)</f>
        <v>Dans quelle mesure êtes-vous d'accord ou non avec l'affirmation suivante :</v>
      </c>
      <c r="M57" s="32" t="str">
        <f>VLOOKUP(
    Languages!A44,
    Languages!$A$2:$AE$310,
    MATCH(
      _xlfn.XLOOKUP(M$1, 'Language &amp; Currency Data'!$A$2:$A$100, 'Language &amp; Currency Data'!$B$2:$B$100),
      Languages!$A$1:$AE$1,
      0),
    FALSE)</f>
        <v>Inwiefern stimmen Sie der folgenden Aussage zu?</v>
      </c>
      <c r="N57" s="6" t="str">
        <f>VLOOKUP(
    Languages!A44,
    Languages!$A$2:$AE$310,
    MATCH(
      _xlfn.XLOOKUP(N$1, 'Language &amp; Currency Data'!$A$2:$A$100, 'Language &amp; Currency Data'!$B$2:$B$100),
      Languages!$A$1:$AE$1,
      0),
    FALSE)</f>
        <v>Σε ποιον βαθμό συμφωνείτε ή διαφωνείτε με την παρακάτω δήλωση:</v>
      </c>
      <c r="O57" s="32" t="str">
        <f>VLOOKUP(
    Languages!A44,
    Languages!$A$2:$AE$310,
    MATCH(
      _xlfn.XLOOKUP(O$1, 'Language &amp; Currency Data'!$A$2:$A$100, 'Language &amp; Currency Data'!$B$2:$B$100),
      Languages!$A$1:$AE$1,
      0),
    FALSE)</f>
        <v>Mennyire ért egyet vagy mennyire nem ért egyet a következő állítással:</v>
      </c>
      <c r="P57" s="6" t="str">
        <f>VLOOKUP(
    Languages!A44,
    Languages!$A$2:$AE$310,
    MATCH(
      _xlfn.XLOOKUP(P$1, 'Language &amp; Currency Data'!$A$2:$A$100, 'Language &amp; Currency Data'!$B$2:$B$100),
      Languages!$A$1:$AE$1,
      0),
    FALSE)</f>
        <v>आप निम्नांकित कथन से किस हद तक सहमत या असहमत हैं:</v>
      </c>
      <c r="Q57" s="6" t="str">
        <f>VLOOKUP(
    Languages!A44,
    Languages!$A$2:$AE$310,
    MATCH(
      _xlfn.XLOOKUP(Q$1, 'Language &amp; Currency Data'!$A$2:$A$100, 'Language &amp; Currency Data'!$B$2:$B$100),
      Languages!$A$1:$AE$1,
      0),
    FALSE)</f>
        <v>Seberapa besar Anda setuju atau tidak setuju dengan pernyataan berikut:</v>
      </c>
      <c r="R57" s="6" t="str">
        <f>VLOOKUP(
    Languages!A44,
    Languages!$A$2:$AE$310,
    MATCH(
      _xlfn.XLOOKUP(R$1, 'Language &amp; Currency Data'!$A$2:$A$100, 'Language &amp; Currency Data'!$B$2:$B$100),
      Languages!$A$1:$AE$1,
      0),
    FALSE)</f>
        <v>To what extent do you agree or disagree with the following statements:</v>
      </c>
      <c r="S57" s="14" t="str">
        <f>VLOOKUP(
    Languages!A44,
    Languages!$A$2:$AE$310,
    MATCH(
      _xlfn.XLOOKUP(S$1, 'Language &amp; Currency Data'!$A$2:$A$100, 'Language &amp; Currency Data'!$B$2:$B$100),
      Languages!$A$1:$AE$1,
      0),
    FALSE)</f>
        <v>In che misura è d'accordo o in disaccordo con la seguente affermazione:</v>
      </c>
      <c r="T57" s="14" t="str">
        <f>VLOOKUP(
    Languages!A44,
    Languages!$A$2:$AE$310,
    MATCH(
      _xlfn.XLOOKUP(T$1, 'Language &amp; Currency Data'!$A$2:$A$100, 'Language &amp; Currency Data'!$B$2:$B$100),
      Languages!$A$1:$AE$1,
      0),
    FALSE)</f>
        <v>以下の文章は、ご自身のお考えにどの程度当てはまりますか？</v>
      </c>
      <c r="U57" s="32" t="str">
        <f>VLOOKUP(
    Languages!A44,
    Languages!$A$2:$AE$310,
    MATCH(
      _xlfn.XLOOKUP(U$1, 'Language &amp; Currency Data'!$A$2:$A$100, 'Language &amp; Currency Data'!$B$2:$B$100),
      Languages!$A$1:$AE$1,
      0),
    FALSE)</f>
        <v>Setakat manakah anda bersetuju atau tidak bersetuju dengan pernyataan berikut:</v>
      </c>
      <c r="V57" s="32" t="str">
        <f>VLOOKUP(
    Languages!A44,
    Languages!$A$2:$AE$310,
    MATCH(
      _xlfn.XLOOKUP(V$1, 'Language &amp; Currency Data'!$A$2:$A$100, 'Language &amp; Currency Data'!$B$2:$B$100),
      Languages!$A$1:$AE$1,
      0),
    FALSE)</f>
        <v>¿En qué medida está de acuerdo o en desacuerdo con la siguiente afirmación?</v>
      </c>
      <c r="W57" s="14" t="str">
        <f>VLOOKUP(
    Languages!A44,
    Languages!$A$2:$AE$310,
    MATCH(
      _xlfn.XLOOKUP(W$1, 'Language &amp; Currency Data'!$A$2:$A$100, 'Language &amp; Currency Data'!$B$2:$B$100),
      Languages!$A$1:$AE$1,
      0),
    FALSE)</f>
        <v>In hoeverre bent u het eens of oneens met de volgende uitspraak:</v>
      </c>
      <c r="X57" s="32" t="str">
        <f>VLOOKUP(
    Languages!A44,
    Languages!$A$2:$AE$310,
    MATCH(
      _xlfn.XLOOKUP(X$1, 'Language &amp; Currency Data'!$A$2:$A$100, 'Language &amp; Currency Data'!$B$2:$B$100),
      Languages!$A$1:$AE$1,
      0),
    FALSE)</f>
        <v>To what extent do you agree or disagree with the following statements:</v>
      </c>
      <c r="Y57" s="32" t="str">
        <f>VLOOKUP(
    Languages!A44,
    Languages!$A$2:$AE$310,
    MATCH(
      _xlfn.XLOOKUP(Y$1, 'Language &amp; Currency Data'!$A$2:$A$100, 'Language &amp; Currency Data'!$B$2:$B$100),
      Languages!$A$1:$AE$1,
      0),
    FALSE)</f>
        <v>I hvilken grad er du enig eller uenig i følgende utsagn:</v>
      </c>
      <c r="Z57" s="32" t="str">
        <f>VLOOKUP(
    Languages!A44,
    Languages!$A$2:$AE$310,
    MATCH(
      _xlfn.XLOOKUP(Z$1, 'Language &amp; Currency Data'!$A$2:$A$100, 'Language &amp; Currency Data'!$B$2:$B$100),
      Languages!$A$1:$AE$1,
      0),
    FALSE)</f>
        <v>آپ مندرجہ ذیل بیان سے کس قدر متفق یا غیر متفق ہیں:</v>
      </c>
      <c r="AA57" s="32" t="str">
        <f>VLOOKUP(
    Languages!A44,
    Languages!$A$2:$AE$310,
    MATCH(
      _xlfn.XLOOKUP(AA$1, 'Language &amp; Currency Data'!$A$2:$A$100, 'Language &amp; Currency Data'!$B$2:$B$100),
      Languages!$A$1:$AE$1,
      0),
    FALSE)</f>
        <v>Hanggang saan ka sang-ayon o hindi sang-ayon sa sumusunod na pahayag:</v>
      </c>
      <c r="AB57" s="32" t="str">
        <f>VLOOKUP(
    Languages!A44,
    Languages!$A$2:$AE$310,
    MATCH(
      _xlfn.XLOOKUP(AB$1, 'Language &amp; Currency Data'!$A$2:$A$100, 'Language &amp; Currency Data'!$B$2:$B$100),
      Languages!$A$1:$AE$1,
      0),
    FALSE)</f>
        <v>W jakim stopniu się Pan(i) zgadza lub nie zgadza z poniższym stwierdzeniem:</v>
      </c>
      <c r="AC57" t="str">
        <f>VLOOKUP(
    Languages!A44,
    Languages!$A$2:$AE$310,
    MATCH(
      _xlfn.XLOOKUP(AC$1, 'Language &amp; Currency Data'!$A$2:$A$100, 'Language &amp; Currency Data'!$B$2:$B$100),
      Languages!$A$1:$AE$1,
      0),
    FALSE)</f>
        <v>Em que medida concorda ou discorda da seguinte afirmação:</v>
      </c>
      <c r="AD57" s="32" t="str">
        <f>VLOOKUP(
    Languages!A44,
    Languages!$A$2:$AE$310,
    MATCH(
      _xlfn.XLOOKUP(AD$1, 'Language &amp; Currency Data'!$A$2:$A$100, 'Language &amp; Currency Data'!$B$2:$B$100),
      Languages!$A$1:$AE$1,
      0),
    FALSE)</f>
        <v>În ce măsură sunteți de acord sau nu cu următoarea afirmație:</v>
      </c>
      <c r="AE57" s="6" t="str">
        <f>VLOOKUP(
    Languages!A44,
    Languages!$A$2:$AE$310,
    MATCH(
      _xlfn.XLOOKUP(AE$1, 'Language &amp; Currency Data'!$A$2:$A$100, 'Language &amp; Currency Data'!$B$2:$B$100),
      Languages!$A$1:$AE$1,
      0),
    FALSE)</f>
        <v>Do akej miery súhlasíte alebo nesúhlasíte s nasledujúcimi tvrdeniami:</v>
      </c>
      <c r="AF57" s="6" t="str">
        <f>VLOOKUP(
    Languages!A44,
    Languages!$A$2:$AE$310,
    MATCH(
      _xlfn.XLOOKUP(AF$1, 'Language &amp; Currency Data'!$A$2:$A$100, 'Language &amp; Currency Data'!$B$2:$B$100),
      Languages!$A$1:$AE$1,
      0),
    FALSE)</f>
        <v>Tot watter mate stem u saam of verskil u van die volgende stellings:</v>
      </c>
      <c r="AG57" s="6" t="str">
        <f>VLOOKUP(
    Languages!A44,
    Languages!$A$2:$AE$310,
    MATCH(
      _xlfn.XLOOKUP(AG$1, 'Language &amp; Currency Data'!$A$2:$A$100, 'Language &amp; Currency Data'!$B$2:$B$100),
      Languages!$A$1:$AE$1,
      0),
    FALSE)</f>
        <v>다음 문장에 얼마나 동의하십니까?</v>
      </c>
      <c r="AH57" s="32" t="str">
        <f>VLOOKUP(
    Languages!A44,
    Languages!$A$2:$AE$310,
    MATCH(
      _xlfn.XLOOKUP(AH$1, 'Language &amp; Currency Data'!$A$2:$A$100, 'Language &amp; Currency Data'!$B$2:$B$100),
      Languages!$A$1:$AE$1,
      0),
    FALSE)</f>
        <v>¿En qué medida está de acuerdo o en desacuerdo con la siguiente afirmación?</v>
      </c>
      <c r="AI57" s="32" t="str">
        <f>VLOOKUP(
    Languages!A44,
    Languages!$A$2:$AE$310,
    MATCH(
      _xlfn.XLOOKUP(AI$1, 'Language &amp; Currency Data'!$A$2:$A$100, 'Language &amp; Currency Data'!$B$2:$B$100),
      Languages!$A$1:$AE$1,
      0),
    FALSE)</f>
        <v>I vilken utsträckning instämmer du i följande påstående:</v>
      </c>
      <c r="AJ57" s="6" t="str">
        <f>VLOOKUP(
    Languages!A44,
    Languages!$A$2:$AE$310,
    MATCH(
      _xlfn.XLOOKUP(AJ$1, 'Language &amp; Currency Data'!$A$2:$A$100, 'Language &amp; Currency Data'!$B$2:$B$100),
      Languages!$A$1:$AE$1,
      0),
    FALSE)</f>
        <v>您對以下陳述同意或不同意的程度為何：</v>
      </c>
      <c r="AK57" s="32" t="str">
        <f>VLOOKUP(
    Languages!A44,
    Languages!$A$2:$AE$310,
    MATCH(
      _xlfn.XLOOKUP(AK$1, 'Language &amp; Currency Data'!$A$2:$A$100, 'Language &amp; Currency Data'!$B$2:$B$100),
      Languages!$A$1:$AE$1,
      0),
    FALSE)</f>
        <v>คุณเห็นด้วยหรือไม่เห็นด้วยมากน้อยเพียงใดกับข้อความต่อไปนี้:</v>
      </c>
      <c r="AL57" s="37" t="str">
        <f>VLOOKUP(
    Languages!A44,
    Languages!$A$2:$AE$310,
    MATCH(
      _xlfn.XLOOKUP(AL$1, 'Language &amp; Currency Data'!$A$2:$A$100, 'Language &amp; Currency Data'!$B$2:$B$100),
      Languages!$A$1:$AE$1,
      0),
    FALSE)</f>
        <v>Aşağıdaki ifadeye ne ölçüde katılıyor veya katılmıyorsunuz?</v>
      </c>
      <c r="AM57" s="6" t="str">
        <f>VLOOKUP(
    Languages!A44,
    Languages!$A$2:$AE$310,
    MATCH(
      _xlfn.XLOOKUP(AM$1, 'Language &amp; Currency Data'!$A$2:$A$100, 'Language &amp; Currency Data'!$B$2:$B$100),
      Languages!$A$1:$AE$1,
      0),
    FALSE)</f>
        <v>To what extent do you agree or disagree with the following statements:</v>
      </c>
      <c r="AN57" s="6" t="str">
        <f>VLOOKUP(
    Languages!A44,
    Languages!$A$2:$AE$310,
    MATCH(
      _xlfn.XLOOKUP(AN$1, 'Language &amp; Currency Data'!$A$2:$A$100, 'Language &amp; Currency Data'!$B$2:$B$100),
      Languages!$A$1:$AE$1,
      0),
    FALSE)</f>
        <v>To what extent do you agree or disagree with the following statements:</v>
      </c>
      <c r="AO57" s="32" t="str">
        <f>VLOOKUP(
    Languages!A44,
    Languages!$A$2:$AE$310,
    MATCH(
      _xlfn.XLOOKUP(AO$1, 'Language &amp; Currency Data'!$A$2:$A$100, 'Language &amp; Currency Data'!$B$2:$B$100),
      Languages!$A$1:$AE$1,
      0),
    FALSE)</f>
        <v>Quý vị đồng ý hay không đồng ý với các nhận định sau ở mức độ nào:</v>
      </c>
      <c r="AP57" s="7" t="str">
        <f>VLOOKUP(
    Languages!A44,
    Languages!$A$2:$AE$310,
    MATCH(
      _xlfn.XLOOKUP("United Kingdom", 'Language &amp; Currency Data'!$A$2:$A$100, 'Language &amp; Currency Data'!$B$2:$B$100),
      Languages!$A$1:$AE$1,
      0),
    FALSE)</f>
        <v>To what extent do you agree or disagree with the following statements:</v>
      </c>
      <c r="AQ57" s="7" t="str">
        <f>VLOOKUP(
    Languages!A44,
    Languages!$A$2:$AE$310,
    MATCH(
      _xlfn.XLOOKUP("United Kingdom", 'Language &amp; Currency Data'!$A$2:$A$100, 'Language &amp; Currency Data'!$B$2:$B$100),
      Languages!$A$1:$AE$1,
      0),
    FALSE)</f>
        <v>To what extent do you agree or disagree with the following statements:</v>
      </c>
      <c r="AR57" s="7" t="str">
        <f>VLOOKUP(
    Languages!A44,
    Languages!$A$2:$AE$310,
    MATCH(
      _xlfn.XLOOKUP("United Kingdom", 'Language &amp; Currency Data'!$A$2:$A$100, 'Language &amp; Currency Data'!$B$2:$B$100),
      Languages!$A$1:$AE$1,
      0),
    FALSE)</f>
        <v>To what extent do you agree or disagree with the following statements:</v>
      </c>
      <c r="AS57" s="7" t="str">
        <f>VLOOKUP(
    Languages!A44,
    Languages!$A$2:$AE$310,
    MATCH(
      _xlfn.XLOOKUP("United Kingdom", 'Language &amp; Currency Data'!$A$2:$A$100, 'Language &amp; Currency Data'!$B$2:$B$100),
      Languages!$A$1:$AE$1,
      0),
    FALSE)</f>
        <v>To what extent do you agree or disagree with the following statements:</v>
      </c>
      <c r="AT57" s="7" t="str">
        <f>VLOOKUP(
    Languages!A44,
    Languages!$A$2:$AE$310,
    MATCH(
      _xlfn.XLOOKUP("United Kingdom", 'Language &amp; Currency Data'!$A$2:$A$100, 'Language &amp; Currency Data'!$B$2:$B$100),
      Languages!$A$1:$AE$1,
      0),
    FALSE)</f>
        <v>To what extent do you agree or disagree with the following statements:</v>
      </c>
      <c r="AU57" s="7" t="str">
        <f>VLOOKUP(
    Languages!A44,
    Languages!$A$2:$AE$310,
    MATCH(
      _xlfn.XLOOKUP("United Kingdom", 'Language &amp; Currency Data'!$A$2:$A$100, 'Language &amp; Currency Data'!$B$2:$B$100),
      Languages!$A$1:$AE$1,
      0),
    FALSE)</f>
        <v>To what extent do you agree or disagree with the following statements:</v>
      </c>
      <c r="AV57" s="7" t="str">
        <f>VLOOKUP(
    Languages!A44,
    Languages!$A$2:$AE$310,
    MATCH(
      _xlfn.XLOOKUP("United Kingdom", 'Language &amp; Currency Data'!$A$2:$A$100, 'Language &amp; Currency Data'!$B$2:$B$100),
      Languages!$A$1:$AE$1,
      0),
    FALSE)</f>
        <v>To what extent do you agree or disagree with the following statements:</v>
      </c>
      <c r="AW57" s="7" t="str">
        <f>VLOOKUP(
    Languages!A44,
    Languages!$A$2:$AE$310,
    MATCH(
      _xlfn.XLOOKUP("United Kingdom", 'Language &amp; Currency Data'!$A$2:$A$100, 'Language &amp; Currency Data'!$B$2:$B$100),
      Languages!$A$1:$AE$1,
      0),
    FALSE)</f>
        <v>To what extent do you agree or disagree with the following statements:</v>
      </c>
    </row>
    <row r="58" spans="1:49" s="7" customFormat="1" ht="42.75" x14ac:dyDescent="0.45">
      <c r="A58" s="7" t="str">
        <f>Languages!B45</f>
        <v>A globally coordinated billionaire tax would improve economic fairness.</v>
      </c>
      <c r="B58" s="6" t="str">
        <f>VLOOKUP(
    Languages!A45,
    Languages!$A$2:$AE$310,
    MATCH(
      _xlfn.XLOOKUP(B$1, 'Language &amp; Currency Data'!$A$2:$A$100, 'Language &amp; Currency Data'!$B$2:$B$100),
      Languages!$A$1:$AE$1,
      0),
    FALSE)</f>
        <v>Un impuesto a los multimillonarios coordinado a escala mundial mejoraría la justicia económica.</v>
      </c>
      <c r="C58" s="6" t="str">
        <f>VLOOKUP(
    Languages!A45,
    Languages!$A$2:$AE$310,
    MATCH(
      _xlfn.XLOOKUP(C$1, 'Language &amp; Currency Data'!$A$2:$A$100, 'Language &amp; Currency Data'!$B$2:$B$100),
      Languages!$A$1:$AE$1,
      0),
    FALSE)</f>
        <v>A globally coordinated billionaire tax would improve economic fairness.</v>
      </c>
      <c r="D58" s="6" t="str">
        <f>VLOOKUP(
    Languages!A45,
    Languages!$A$2:$AE$310,
    MATCH(
      _xlfn.XLOOKUP(D$1, 'Language &amp; Currency Data'!$A$2:$A$100, 'Language &amp; Currency Data'!$B$2:$B$100),
      Languages!$A$1:$AE$1,
      0),
    FALSE)</f>
        <v>Eine global koordinierte Milliardärssteuer würde die wirtschaftliche Fairness verbessern.</v>
      </c>
      <c r="E58" s="14" t="str">
        <f>VLOOKUP(
    Languages!A45,
    Languages!$A$2:$AE$310,
    MATCH(
      _xlfn.XLOOKUP(E$1, 'Language &amp; Currency Data'!$A$2:$A$100, 'Language &amp; Currency Data'!$B$2:$B$100),
      Languages!$A$1:$AE$1,
      0),
    FALSE)</f>
        <v>Um imposto sobre os multimilionários coordenado a nível global melhoraria a equidade económica.</v>
      </c>
      <c r="F58" s="4" t="str">
        <f>VLOOKUP(
    Languages!A45,
    Languages!$A$2:$AE$310,
    MATCH(
      _xlfn.XLOOKUP(F$1, 'Language &amp; Currency Data'!$A$2:$A$100, 'Language &amp; Currency Data'!$B$2:$B$100),
      Languages!$A$1:$AE$1,
      0),
    FALSE)</f>
        <v>A globally coordinated billionaire tax would improve economic fairness.</v>
      </c>
      <c r="G58" s="14" t="str">
        <f>VLOOKUP(
    Languages!A45,
    Languages!$A$2:$AE$310,
    MATCH(
      _xlfn.XLOOKUP(G$1, 'Language &amp; Currency Data'!$A$2:$A$100, 'Language &amp; Currency Data'!$B$2:$B$100),
      Languages!$A$1:$AE$1,
      0),
    FALSE)</f>
        <v>对全球亿万富翁征收协调税会提高经济公平性。</v>
      </c>
      <c r="H58" s="6" t="str">
        <f>VLOOKUP(
    Languages!A45,
    Languages!$A$2:$AE$310,
    MATCH(
      _xlfn.XLOOKUP(H$1, 'Language &amp; Currency Data'!$A$2:$A$100, 'Language &amp; Currency Data'!$B$2:$B$100),
      Languages!$A$1:$AE$1,
      0),
    FALSE)</f>
        <v>Un impuesto a los multimillonarios coordinado a escala mundial mejoraría la justicia económica.</v>
      </c>
      <c r="I58" s="6" t="str">
        <f>VLOOKUP(
    Languages!A45,
    Languages!$A$2:$AE$310,
    MATCH(
      _xlfn.XLOOKUP(I$1, 'Language &amp; Currency Data'!$A$2:$A$100, 'Language &amp; Currency Data'!$B$2:$B$100),
      Languages!$A$1:$AE$1,
      0),
    FALSE)</f>
        <v>Un impuesto a los multimillonarios coordinado a escala mundial mejoraría la justicia económica.</v>
      </c>
      <c r="J58" s="6" t="str">
        <f>VLOOKUP(
    Languages!A45,
    Languages!$A$2:$AE$310,
    MATCH(
      _xlfn.XLOOKUP(J$1, 'Language &amp; Currency Data'!$A$2:$A$100, 'Language &amp; Currency Data'!$B$2:$B$100),
      Languages!$A$1:$AE$1,
      0),
    FALSE)</f>
        <v>Globálně koordinovaná miliardářská daň by zlepšila ekonomickou spravedlnost.</v>
      </c>
      <c r="K58" s="6" t="str">
        <f>VLOOKUP(
    Languages!A45,
    Languages!$A$2:$AE$310,
    MATCH(
      _xlfn.XLOOKUP(K$1, 'Language &amp; Currency Data'!$A$2:$A$100, 'Language &amp; Currency Data'!$B$2:$B$100),
      Languages!$A$1:$AE$1,
      0),
    FALSE)</f>
        <v>Maailmanlaajuisesti koordinoitu miljardöörivero lisäisi taloudellista oikeudenmukaisuutta.</v>
      </c>
      <c r="L58" s="32" t="str">
        <f>VLOOKUP(
    Languages!A45,
    Languages!$A$2:$AE$310,
    MATCH(
      _xlfn.XLOOKUP(L$1, 'Language &amp; Currency Data'!$A$2:$A$100, 'Language &amp; Currency Data'!$B$2:$B$100),
      Languages!$A$1:$AE$1,
      0),
    FALSE)</f>
        <v>Un impôt sur les milliardaires coordonné au niveau mondial rendrait l'économie plus juste.</v>
      </c>
      <c r="M58" s="32" t="str">
        <f>VLOOKUP(
    Languages!A45,
    Languages!$A$2:$AE$310,
    MATCH(
      _xlfn.XLOOKUP(M$1, 'Language &amp; Currency Data'!$A$2:$A$100, 'Language &amp; Currency Data'!$B$2:$B$100),
      Languages!$A$1:$AE$1,
      0),
    FALSE)</f>
        <v>Eine global koordinierte Milliardärssteuer würde die wirtschaftliche Fairness verbessern.</v>
      </c>
      <c r="N58" s="6" t="str">
        <f>VLOOKUP(
    Languages!A45,
    Languages!$A$2:$AE$310,
    MATCH(
      _xlfn.XLOOKUP(N$1, 'Language &amp; Currency Data'!$A$2:$A$100, 'Language &amp; Currency Data'!$B$2:$B$100),
      Languages!$A$1:$AE$1,
      0),
    FALSE)</f>
        <v>Ένας παγκοσμίως συντονισμένος φόρος δισεκατομμυριούχων θα βελτίωνε την οικονομική δικαιοσύνη.</v>
      </c>
      <c r="O58" s="32" t="str">
        <f>VLOOKUP(
    Languages!A45,
    Languages!$A$2:$AE$310,
    MATCH(
      _xlfn.XLOOKUP(O$1, 'Language &amp; Currency Data'!$A$2:$A$100, 'Language &amp; Currency Data'!$B$2:$B$100),
      Languages!$A$1:$AE$1,
      0),
    FALSE)</f>
        <v>Egy globálisan koordinált milliárdos adó javítaná a gazdasági igazságosságot.</v>
      </c>
      <c r="P58" s="6" t="str">
        <f>VLOOKUP(
    Languages!A45,
    Languages!$A$2:$AE$310,
    MATCH(
      _xlfn.XLOOKUP(P$1, 'Language &amp; Currency Data'!$A$2:$A$100, 'Language &amp; Currency Data'!$B$2:$B$100),
      Languages!$A$1:$AE$1,
      0),
    FALSE)</f>
        <v>वैश्विक रूप से समन्वित अरबपति कर से आर्थिक निष्पक्षता में सुधार होगा।</v>
      </c>
      <c r="Q58" s="6" t="str">
        <f>VLOOKUP(
    Languages!A45,
    Languages!$A$2:$AE$310,
    MATCH(
      _xlfn.XLOOKUP(Q$1, 'Language &amp; Currency Data'!$A$2:$A$100, 'Language &amp; Currency Data'!$B$2:$B$100),
      Languages!$A$1:$AE$1,
      0),
    FALSE)</f>
        <v>Pajak miliarder yang dikoordinasikan secara global akan meningkatkan keadilan ekonomi.</v>
      </c>
      <c r="R58" s="6" t="str">
        <f>VLOOKUP(
    Languages!A45,
    Languages!$A$2:$AE$310,
    MATCH(
      _xlfn.XLOOKUP(R$1, 'Language &amp; Currency Data'!$A$2:$A$100, 'Language &amp; Currency Data'!$B$2:$B$100),
      Languages!$A$1:$AE$1,
      0),
    FALSE)</f>
        <v>A globally coordinated billionaire tax would improve economic fairness.</v>
      </c>
      <c r="S58" s="14" t="str">
        <f>VLOOKUP(
    Languages!A45,
    Languages!$A$2:$AE$310,
    MATCH(
      _xlfn.XLOOKUP(S$1, 'Language &amp; Currency Data'!$A$2:$A$100, 'Language &amp; Currency Data'!$B$2:$B$100),
      Languages!$A$1:$AE$1,
      0),
    FALSE)</f>
        <v>Una tassa globale sui miliardari contribuirebbe a una maggiore equità economica.</v>
      </c>
      <c r="T58" s="14" t="str">
        <f>VLOOKUP(
    Languages!A45,
    Languages!$A$2:$AE$310,
    MATCH(
      _xlfn.XLOOKUP(T$1, 'Language &amp; Currency Data'!$A$2:$A$100, 'Language &amp; Currency Data'!$B$2:$B$100),
      Languages!$A$1:$AE$1,
      0),
    FALSE)</f>
        <v>世界的に調整された超富裕層税は経済的公平性を向上させるだろう。</v>
      </c>
      <c r="U58" s="32" t="str">
        <f>VLOOKUP(
    Languages!A45,
    Languages!$A$2:$AE$310,
    MATCH(
      _xlfn.XLOOKUP(U$1, 'Language &amp; Currency Data'!$A$2:$A$100, 'Language &amp; Currency Data'!$B$2:$B$100),
      Languages!$A$1:$AE$1,
      0),
    FALSE)</f>
        <v>Cukai bilionair yang diselaraskan secara global akan meningkatkan kesaksamaan ekonomi.</v>
      </c>
      <c r="V58" s="32" t="str">
        <f>VLOOKUP(
    Languages!A45,
    Languages!$A$2:$AE$310,
    MATCH(
      _xlfn.XLOOKUP(V$1, 'Language &amp; Currency Data'!$A$2:$A$100, 'Language &amp; Currency Data'!$B$2:$B$100),
      Languages!$A$1:$AE$1,
      0),
    FALSE)</f>
        <v>Un impuesto a los multimillonarios coordinado a escala mundial mejoraría la justicia económica.</v>
      </c>
      <c r="W58" s="14" t="str">
        <f>VLOOKUP(
    Languages!A45,
    Languages!$A$2:$AE$310,
    MATCH(
      _xlfn.XLOOKUP(W$1, 'Language &amp; Currency Data'!$A$2:$A$100, 'Language &amp; Currency Data'!$B$2:$B$100),
      Languages!$A$1:$AE$1,
      0),
    FALSE)</f>
        <v>Een wereldwijd gecoördineerde miljardairsbelasting zou de economische eerlijkheid ten goede komen.</v>
      </c>
      <c r="X58" s="32" t="str">
        <f>VLOOKUP(
    Languages!A45,
    Languages!$A$2:$AE$310,
    MATCH(
      _xlfn.XLOOKUP(X$1, 'Language &amp; Currency Data'!$A$2:$A$100, 'Language &amp; Currency Data'!$B$2:$B$100),
      Languages!$A$1:$AE$1,
      0),
    FALSE)</f>
        <v>A globally coordinated billionaire tax would improve economic fairness.</v>
      </c>
      <c r="Y58" s="32" t="str">
        <f>VLOOKUP(
    Languages!A45,
    Languages!$A$2:$AE$310,
    MATCH(
      _xlfn.XLOOKUP(Y$1, 'Language &amp; Currency Data'!$A$2:$A$100, 'Language &amp; Currency Data'!$B$2:$B$100),
      Languages!$A$1:$AE$1,
      0),
    FALSE)</f>
        <v>En global minimumsskatt for milliardærer vil fremme økonomisk rettferdighet.</v>
      </c>
      <c r="Z58" s="32" t="str">
        <f>VLOOKUP(
    Languages!A45,
    Languages!$A$2:$AE$310,
    MATCH(
      _xlfn.XLOOKUP(Z$1, 'Language &amp; Currency Data'!$A$2:$A$100, 'Language &amp; Currency Data'!$B$2:$B$100),
      Languages!$A$1:$AE$1,
      0),
    FALSE)</f>
        <v>بھرپور غیرمتفق</v>
      </c>
      <c r="AA58" s="32" t="str">
        <f>VLOOKUP(
    Languages!A45,
    Languages!$A$2:$AE$310,
    MATCH(
      _xlfn.XLOOKUP(AA$1, 'Language &amp; Currency Data'!$A$2:$A$100, 'Language &amp; Currency Data'!$B$2:$B$100),
      Languages!$A$1:$AE$1,
      0),
    FALSE)</f>
        <v>Mapapahusay ng globally coordinated na buwis sa mga bilyornaryo ang pagiging patas sa ekonomiya.</v>
      </c>
      <c r="AB58" s="32" t="str">
        <f>VLOOKUP(
    Languages!A45,
    Languages!$A$2:$AE$310,
    MATCH(
      _xlfn.XLOOKUP(AB$1, 'Language &amp; Currency Data'!$A$2:$A$100, 'Language &amp; Currency Data'!$B$2:$B$100),
      Languages!$A$1:$AE$1,
      0),
    FALSE)</f>
        <v>Globalnie skoordynowany podatek dla miliarderów wpłynąłby pozytywnie na sprawiedliwość ekonomiczna.</v>
      </c>
      <c r="AC58" t="str">
        <f>VLOOKUP(
    Languages!A45,
    Languages!$A$2:$AE$310,
    MATCH(
      _xlfn.XLOOKUP(AC$1, 'Language &amp; Currency Data'!$A$2:$A$100, 'Language &amp; Currency Data'!$B$2:$B$100),
      Languages!$A$1:$AE$1,
      0),
    FALSE)</f>
        <v>Um imposto sobre os multimilionários coordenado a nível global melhoraria a equidade económica.</v>
      </c>
      <c r="AD58" s="32" t="str">
        <f>VLOOKUP(
    Languages!A45,
    Languages!$A$2:$AE$310,
    MATCH(
      _xlfn.XLOOKUP(AD$1, 'Language &amp; Currency Data'!$A$2:$A$100, 'Language &amp; Currency Data'!$B$2:$B$100),
      Languages!$A$1:$AE$1,
      0),
    FALSE)</f>
        <v xml:space="preserve">O taxă pentru miliardari coordonată la nivel mondial ar îmbunătăți echitatea economică. </v>
      </c>
      <c r="AE58" s="6" t="str">
        <f>VLOOKUP(
    Languages!A45,
    Languages!$A$2:$AE$310,
    MATCH(
      _xlfn.XLOOKUP(AE$1, 'Language &amp; Currency Data'!$A$2:$A$100, 'Language &amp; Currency Data'!$B$2:$B$100),
      Languages!$A$1:$AE$1,
      0),
    FALSE)</f>
        <v>Globálne koordinovaná miliardárska daň by zlepšila spravodlivosť ekonomiky.</v>
      </c>
      <c r="AF58" s="6" t="str">
        <f>VLOOKUP(
    Languages!A45,
    Languages!$A$2:$AE$310,
    MATCH(
      _xlfn.XLOOKUP(AF$1, 'Language &amp; Currency Data'!$A$2:$A$100, 'Language &amp; Currency Data'!$B$2:$B$100),
      Languages!$A$1:$AE$1,
      0),
    FALSE)</f>
        <v>'n Wêreldwyd gekoördineerde miljardêrsbelasting sou ekonomiese billikheid verbeter.</v>
      </c>
      <c r="AG58" s="6" t="str">
        <f>VLOOKUP(
    Languages!A45,
    Languages!$A$2:$AE$310,
    MATCH(
      _xlfn.XLOOKUP(AG$1, 'Language &amp; Currency Data'!$A$2:$A$100, 'Language &amp; Currency Data'!$B$2:$B$100),
      Languages!$A$1:$AE$1,
      0),
    FALSE)</f>
        <v>전 세계적으로 조율된 억만장자세는 경제적 공정성을 높이는 데 기여할 것이다.</v>
      </c>
      <c r="AH58" s="32" t="str">
        <f>VLOOKUP(
    Languages!A45,
    Languages!$A$2:$AE$310,
    MATCH(
      _xlfn.XLOOKUP(AH$1, 'Language &amp; Currency Data'!$A$2:$A$100, 'Language &amp; Currency Data'!$B$2:$B$100),
      Languages!$A$1:$AE$1,
      0),
    FALSE)</f>
        <v>Un impuesto a los multimillonarios coordinado a escala mundial mejoraría la justicia económica.</v>
      </c>
      <c r="AI58" s="32" t="str">
        <f>VLOOKUP(
    Languages!A45,
    Languages!$A$2:$AE$310,
    MATCH(
      _xlfn.XLOOKUP(AI$1, 'Language &amp; Currency Data'!$A$2:$A$100, 'Language &amp; Currency Data'!$B$2:$B$100),
      Languages!$A$1:$AE$1,
      0),
    FALSE)</f>
        <v>En globalt samordnad miljardärsskatt skulle förbättra den ekonomiska rättvisan.</v>
      </c>
      <c r="AJ58" s="6" t="str">
        <f>VLOOKUP(
    Languages!A45,
    Languages!$A$2:$AE$310,
    MATCH(
      _xlfn.XLOOKUP(AJ$1, 'Language &amp; Currency Data'!$A$2:$A$100, 'Language &amp; Currency Data'!$B$2:$B$100),
      Languages!$A$1:$AE$1,
      0),
    FALSE)</f>
        <v>徵收富人全球合一稅將有助於提升經濟公平性。</v>
      </c>
      <c r="AK58" s="32" t="str">
        <f>VLOOKUP(
    Languages!A45,
    Languages!$A$2:$AE$310,
    MATCH(
      _xlfn.XLOOKUP(AK$1, 'Language &amp; Currency Data'!$A$2:$A$100, 'Language &amp; Currency Data'!$B$2:$B$100),
      Languages!$A$1:$AE$1,
      0),
    FALSE)</f>
        <v>การเรียกเก็บภาษีจากมหาเศรษฐีในระดับเดียวกันทั่วโลกจะช่วยปรับปรุงความเป็นธรรมทางเศรษฐกิจ</v>
      </c>
      <c r="AL58" s="37" t="str">
        <f>VLOOKUP(
    Languages!A45,
    Languages!$A$2:$AE$310,
    MATCH(
      _xlfn.XLOOKUP(AL$1, 'Language &amp; Currency Data'!$A$2:$A$100, 'Language &amp; Currency Data'!$B$2:$B$100),
      Languages!$A$1:$AE$1,
      0),
    FALSE)</f>
        <v>Küresel olarak koordine edilen bir milyarder vergisi ekonomik adaleti geliştirecektir.</v>
      </c>
      <c r="AM58" s="6" t="str">
        <f>VLOOKUP(
    Languages!A45,
    Languages!$A$2:$AE$310,
    MATCH(
      _xlfn.XLOOKUP(AM$1, 'Language &amp; Currency Data'!$A$2:$A$100, 'Language &amp; Currency Data'!$B$2:$B$100),
      Languages!$A$1:$AE$1,
      0),
    FALSE)</f>
        <v>A globally coordinated billionaire tax would improve economic fairness.</v>
      </c>
      <c r="AN58" s="6" t="str">
        <f>VLOOKUP(
    Languages!A45,
    Languages!$A$2:$AE$310,
    MATCH(
      _xlfn.XLOOKUP(AN$1, 'Language &amp; Currency Data'!$A$2:$A$100, 'Language &amp; Currency Data'!$B$2:$B$100),
      Languages!$A$1:$AE$1,
      0),
    FALSE)</f>
        <v>A globally coordinated billionaire tax would improve economic fairness.</v>
      </c>
      <c r="AO58" s="32" t="str">
        <f>VLOOKUP(
    Languages!A45,
    Languages!$A$2:$AE$310,
    MATCH(
      _xlfn.XLOOKUP(AO$1, 'Language &amp; Currency Data'!$A$2:$A$100, 'Language &amp; Currency Data'!$B$2:$B$100),
      Languages!$A$1:$AE$1,
      0),
    FALSE)</f>
        <v>Một loại thuế phối hợp toàn cầu đối với tỷ phú sẽ cải thiện sự công bằng về kinh tế.</v>
      </c>
      <c r="AP58" s="7" t="str">
        <f>VLOOKUP(
    Languages!A45,
    Languages!$A$2:$AE$310,
    MATCH(
      _xlfn.XLOOKUP("United Kingdom", 'Language &amp; Currency Data'!$A$2:$A$100, 'Language &amp; Currency Data'!$B$2:$B$100),
      Languages!$A$1:$AE$1,
      0),
    FALSE)</f>
        <v>A globally coordinated billionaire tax would improve economic fairness.</v>
      </c>
      <c r="AQ58" s="7" t="str">
        <f>VLOOKUP(
    Languages!A45,
    Languages!$A$2:$AE$310,
    MATCH(
      _xlfn.XLOOKUP("United Kingdom", 'Language &amp; Currency Data'!$A$2:$A$100, 'Language &amp; Currency Data'!$B$2:$B$100),
      Languages!$A$1:$AE$1,
      0),
    FALSE)</f>
        <v>A globally coordinated billionaire tax would improve economic fairness.</v>
      </c>
      <c r="AR58" s="7" t="str">
        <f>VLOOKUP(
    Languages!A45,
    Languages!$A$2:$AE$310,
    MATCH(
      _xlfn.XLOOKUP("United Kingdom", 'Language &amp; Currency Data'!$A$2:$A$100, 'Language &amp; Currency Data'!$B$2:$B$100),
      Languages!$A$1:$AE$1,
      0),
    FALSE)</f>
        <v>A globally coordinated billionaire tax would improve economic fairness.</v>
      </c>
      <c r="AS58" s="7" t="str">
        <f>VLOOKUP(
    Languages!A45,
    Languages!$A$2:$AE$310,
    MATCH(
      _xlfn.XLOOKUP("United Kingdom", 'Language &amp; Currency Data'!$A$2:$A$100, 'Language &amp; Currency Data'!$B$2:$B$100),
      Languages!$A$1:$AE$1,
      0),
    FALSE)</f>
        <v>A globally coordinated billionaire tax would improve economic fairness.</v>
      </c>
      <c r="AT58" s="7" t="str">
        <f>VLOOKUP(
    Languages!A45,
    Languages!$A$2:$AE$310,
    MATCH(
      _xlfn.XLOOKUP("United Kingdom", 'Language &amp; Currency Data'!$A$2:$A$100, 'Language &amp; Currency Data'!$B$2:$B$100),
      Languages!$A$1:$AE$1,
      0),
    FALSE)</f>
        <v>A globally coordinated billionaire tax would improve economic fairness.</v>
      </c>
      <c r="AU58" s="7" t="str">
        <f>VLOOKUP(
    Languages!A45,
    Languages!$A$2:$AE$310,
    MATCH(
      _xlfn.XLOOKUP("United Kingdom", 'Language &amp; Currency Data'!$A$2:$A$100, 'Language &amp; Currency Data'!$B$2:$B$100),
      Languages!$A$1:$AE$1,
      0),
    FALSE)</f>
        <v>A globally coordinated billionaire tax would improve economic fairness.</v>
      </c>
      <c r="AV58" s="7" t="str">
        <f>VLOOKUP(
    Languages!A45,
    Languages!$A$2:$AE$310,
    MATCH(
      _xlfn.XLOOKUP("United Kingdom", 'Language &amp; Currency Data'!$A$2:$A$100, 'Language &amp; Currency Data'!$B$2:$B$100),
      Languages!$A$1:$AE$1,
      0),
    FALSE)</f>
        <v>A globally coordinated billionaire tax would improve economic fairness.</v>
      </c>
      <c r="AW58" s="7" t="str">
        <f>VLOOKUP(
    Languages!A45,
    Languages!$A$2:$AE$310,
    MATCH(
      _xlfn.XLOOKUP("United Kingdom", 'Language &amp; Currency Data'!$A$2:$A$100, 'Language &amp; Currency Data'!$B$2:$B$100),
      Languages!$A$1:$AE$1,
      0),
    FALSE)</f>
        <v>A globally coordinated billionaire tax would improve economic fairness.</v>
      </c>
    </row>
    <row r="59" spans="1:49" s="7" customFormat="1" ht="42.75" x14ac:dyDescent="0.45">
      <c r="A59" s="7" t="str">
        <f>Languages!B46</f>
        <v>A globally coordinated billionaire tax would reduce the power of the wealthiest in society.</v>
      </c>
      <c r="B59" s="6" t="str">
        <f>VLOOKUP(
    Languages!A46,
    Languages!$A$2:$AE$310,
    MATCH(
      _xlfn.XLOOKUP(B$1, 'Language &amp; Currency Data'!$A$2:$A$100, 'Language &amp; Currency Data'!$B$2:$B$100),
      Languages!$A$1:$AE$1,
      0),
    FALSE)</f>
        <v>Un impuesto a los multimillonarios coordinado a escala mundial reduciría el poder de los más ricos de la sociedad.</v>
      </c>
      <c r="C59" s="6" t="str">
        <f>VLOOKUP(
    Languages!A46,
    Languages!$A$2:$AE$310,
    MATCH(
      _xlfn.XLOOKUP(C$1, 'Language &amp; Currency Data'!$A$2:$A$100, 'Language &amp; Currency Data'!$B$2:$B$100),
      Languages!$A$1:$AE$1,
      0),
    FALSE)</f>
        <v>A globally coordinated billionaire tax would reduce the power of the wealthiest in society.</v>
      </c>
      <c r="D59" s="6" t="str">
        <f>VLOOKUP(
    Languages!A46,
    Languages!$A$2:$AE$310,
    MATCH(
      _xlfn.XLOOKUP(D$1, 'Language &amp; Currency Data'!$A$2:$A$100, 'Language &amp; Currency Data'!$B$2:$B$100),
      Languages!$A$1:$AE$1,
      0),
    FALSE)</f>
        <v>Eine global koordinierte Milliardärssteuer würde die Macht der Reichsten in der Gesellschaft reduzieren.</v>
      </c>
      <c r="E59" s="14" t="str">
        <f>VLOOKUP(
    Languages!A46,
    Languages!$A$2:$AE$310,
    MATCH(
      _xlfn.XLOOKUP(E$1, 'Language &amp; Currency Data'!$A$2:$A$100, 'Language &amp; Currency Data'!$B$2:$B$100),
      Languages!$A$1:$AE$1,
      0),
    FALSE)</f>
        <v>Um imposto sobre os multimilionários coordenado a nível global reduziria o poder dos mais ricos da sociedade.</v>
      </c>
      <c r="F59" s="4" t="str">
        <f>VLOOKUP(
    Languages!A46,
    Languages!$A$2:$AE$310,
    MATCH(
      _xlfn.XLOOKUP(F$1, 'Language &amp; Currency Data'!$A$2:$A$100, 'Language &amp; Currency Data'!$B$2:$B$100),
      Languages!$A$1:$AE$1,
      0),
    FALSE)</f>
        <v>A globally coordinated billionaire tax would reduce the power of the wealthiest in society.</v>
      </c>
      <c r="G59" s="14" t="str">
        <f>VLOOKUP(
    Languages!A46,
    Languages!$A$2:$AE$310,
    MATCH(
      _xlfn.XLOOKUP(G$1, 'Language &amp; Currency Data'!$A$2:$A$100, 'Language &amp; Currency Data'!$B$2:$B$100),
      Languages!$A$1:$AE$1,
      0),
    FALSE)</f>
        <v>对全球亿万富翁征收协调税会削弱社会上最富有个人的权力。</v>
      </c>
      <c r="H59" s="6" t="str">
        <f>VLOOKUP(
    Languages!A46,
    Languages!$A$2:$AE$310,
    MATCH(
      _xlfn.XLOOKUP(H$1, 'Language &amp; Currency Data'!$A$2:$A$100, 'Language &amp; Currency Data'!$B$2:$B$100),
      Languages!$A$1:$AE$1,
      0),
    FALSE)</f>
        <v>Un impuesto a los multimillonarios coordinado a escala mundial reduciría el poder de los más ricos de la sociedad.</v>
      </c>
      <c r="I59" s="6" t="str">
        <f>VLOOKUP(
    Languages!A46,
    Languages!$A$2:$AE$310,
    MATCH(
      _xlfn.XLOOKUP(I$1, 'Language &amp; Currency Data'!$A$2:$A$100, 'Language &amp; Currency Data'!$B$2:$B$100),
      Languages!$A$1:$AE$1,
      0),
    FALSE)</f>
        <v>Un impuesto a los multimillonarios coordinado a escala mundial reduciría el poder de los más ricos de la sociedad.</v>
      </c>
      <c r="J59" s="6" t="str">
        <f>VLOOKUP(
    Languages!A46,
    Languages!$A$2:$AE$310,
    MATCH(
      _xlfn.XLOOKUP(J$1, 'Language &amp; Currency Data'!$A$2:$A$100, 'Language &amp; Currency Data'!$B$2:$B$100),
      Languages!$A$1:$AE$1,
      0),
    FALSE)</f>
        <v>Globálně koordinovaná miliardářská daň by omezila moc nejbohatších členů společnosti.</v>
      </c>
      <c r="K59" s="6" t="str">
        <f>VLOOKUP(
    Languages!A46,
    Languages!$A$2:$AE$310,
    MATCH(
      _xlfn.XLOOKUP(K$1, 'Language &amp; Currency Data'!$A$2:$A$100, 'Language &amp; Currency Data'!$B$2:$B$100),
      Languages!$A$1:$AE$1,
      0),
    FALSE)</f>
        <v>Maailmanlaajuisesti koordinoitu miljardöörivero vähentäisi varakkaimpien valtaa yhteiskunnassa.</v>
      </c>
      <c r="L59" s="32" t="str">
        <f>VLOOKUP(
    Languages!A46,
    Languages!$A$2:$AE$310,
    MATCH(
      _xlfn.XLOOKUP(L$1, 'Language &amp; Currency Data'!$A$2:$A$100, 'Language &amp; Currency Data'!$B$2:$B$100),
      Languages!$A$1:$AE$1,
      0),
    FALSE)</f>
        <v>Un impôt sur les milliardaires coordonné au niveau mondial réduirait le pouvoir des plus riches dans la société.</v>
      </c>
      <c r="M59" s="32" t="str">
        <f>VLOOKUP(
    Languages!A46,
    Languages!$A$2:$AE$310,
    MATCH(
      _xlfn.XLOOKUP(M$1, 'Language &amp; Currency Data'!$A$2:$A$100, 'Language &amp; Currency Data'!$B$2:$B$100),
      Languages!$A$1:$AE$1,
      0),
    FALSE)</f>
        <v>Eine global koordinierte Milliardärssteuer würde die Macht der Reichsten in der Gesellschaft reduzieren.</v>
      </c>
      <c r="N59" s="6" t="str">
        <f>VLOOKUP(
    Languages!A46,
    Languages!$A$2:$AE$310,
    MATCH(
      _xlfn.XLOOKUP(N$1, 'Language &amp; Currency Data'!$A$2:$A$100, 'Language &amp; Currency Data'!$B$2:$B$100),
      Languages!$A$1:$AE$1,
      0),
    FALSE)</f>
        <v>Ένας παγκοσμίως συντονισμένος φόρος δισεκατομμυριούχων θα μείωνε την εξουσία των πλουσιότερων στην κοινωνία.</v>
      </c>
      <c r="O59" s="32" t="str">
        <f>VLOOKUP(
    Languages!A46,
    Languages!$A$2:$AE$310,
    MATCH(
      _xlfn.XLOOKUP(O$1, 'Language &amp; Currency Data'!$A$2:$A$100, 'Language &amp; Currency Data'!$B$2:$B$100),
      Languages!$A$1:$AE$1,
      0),
    FALSE)</f>
        <v>Egy globálisan koordinált milliárdos adó csökkentené a társadalom leggazdagabbjainak hatalmát.</v>
      </c>
      <c r="P59" s="6" t="str">
        <f>VLOOKUP(
    Languages!A46,
    Languages!$A$2:$AE$310,
    MATCH(
      _xlfn.XLOOKUP(P$1, 'Language &amp; Currency Data'!$A$2:$A$100, 'Language &amp; Currency Data'!$B$2:$B$100),
      Languages!$A$1:$AE$1,
      0),
    FALSE)</f>
        <v>वैश्विक रूप से समन्वित अरबपति कर से समाज के सबसे धनवान लोगों की शक्ति में कमी आएगी।</v>
      </c>
      <c r="Q59" s="6" t="str">
        <f>VLOOKUP(
    Languages!A46,
    Languages!$A$2:$AE$310,
    MATCH(
      _xlfn.XLOOKUP(Q$1, 'Language &amp; Currency Data'!$A$2:$A$100, 'Language &amp; Currency Data'!$B$2:$B$100),
      Languages!$A$1:$AE$1,
      0),
    FALSE)</f>
        <v>Pajak miliarder yang dikoordinasikan secara global akan mengurangi kekuatan orang-orang terkaya di masyarakat.</v>
      </c>
      <c r="R59" s="6" t="str">
        <f>VLOOKUP(
    Languages!A46,
    Languages!$A$2:$AE$310,
    MATCH(
      _xlfn.XLOOKUP(R$1, 'Language &amp; Currency Data'!$A$2:$A$100, 'Language &amp; Currency Data'!$B$2:$B$100),
      Languages!$A$1:$AE$1,
      0),
    FALSE)</f>
        <v>A globally coordinated billionaire tax would reduce the power of the wealthiest in society.</v>
      </c>
      <c r="S59" s="14" t="str">
        <f>VLOOKUP(
    Languages!A46,
    Languages!$A$2:$AE$310,
    MATCH(
      _xlfn.XLOOKUP(S$1, 'Language &amp; Currency Data'!$A$2:$A$100, 'Language &amp; Currency Data'!$B$2:$B$100),
      Languages!$A$1:$AE$1,
      0),
    FALSE)</f>
        <v>Una tassa globale sui miliardari ridurrebbe il potere dei più ricchi nella società.</v>
      </c>
      <c r="T59" s="14" t="str">
        <f>VLOOKUP(
    Languages!A46,
    Languages!$A$2:$AE$310,
    MATCH(
      _xlfn.XLOOKUP(T$1, 'Language &amp; Currency Data'!$A$2:$A$100, 'Language &amp; Currency Data'!$B$2:$B$100),
      Languages!$A$1:$AE$1,
      0),
    FALSE)</f>
        <v>世界的に調整された超富裕層税は社会で最も裕福な人々の力を弱めるだろう。</v>
      </c>
      <c r="U59" s="32" t="str">
        <f>VLOOKUP(
    Languages!A46,
    Languages!$A$2:$AE$310,
    MATCH(
      _xlfn.XLOOKUP(U$1, 'Language &amp; Currency Data'!$A$2:$A$100, 'Language &amp; Currency Data'!$B$2:$B$100),
      Languages!$A$1:$AE$1,
      0),
    FALSE)</f>
        <v>Cukai bilionair yang diselaraskan secara global akan mengurangkan kuasa golongan paling kaya dalam masyarakat.</v>
      </c>
      <c r="V59" s="32" t="str">
        <f>VLOOKUP(
    Languages!A46,
    Languages!$A$2:$AE$310,
    MATCH(
      _xlfn.XLOOKUP(V$1, 'Language &amp; Currency Data'!$A$2:$A$100, 'Language &amp; Currency Data'!$B$2:$B$100),
      Languages!$A$1:$AE$1,
      0),
    FALSE)</f>
        <v>Un impuesto a los multimillonarios coordinado a escala mundial reduciría el poder de los más ricos de la sociedad.</v>
      </c>
      <c r="W59" s="14" t="str">
        <f>VLOOKUP(
    Languages!A46,
    Languages!$A$2:$AE$310,
    MATCH(
      _xlfn.XLOOKUP(W$1, 'Language &amp; Currency Data'!$A$2:$A$100, 'Language &amp; Currency Data'!$B$2:$B$100),
      Languages!$A$1:$AE$1,
      0),
    FALSE)</f>
        <v>Een wereldwijd gecoördineerde miljardairsbelasting zou de macht van de rijksten in de maatschappij doen verminderen.</v>
      </c>
      <c r="X59" s="32" t="str">
        <f>VLOOKUP(
    Languages!A46,
    Languages!$A$2:$AE$310,
    MATCH(
      _xlfn.XLOOKUP(X$1, 'Language &amp; Currency Data'!$A$2:$A$100, 'Language &amp; Currency Data'!$B$2:$B$100),
      Languages!$A$1:$AE$1,
      0),
    FALSE)</f>
        <v>A globally coordinated billionaire tax would reduce the power of the wealthiest in society.</v>
      </c>
      <c r="Y59" s="32" t="str">
        <f>VLOOKUP(
    Languages!A46,
    Languages!$A$2:$AE$310,
    MATCH(
      _xlfn.XLOOKUP(Y$1, 'Language &amp; Currency Data'!$A$2:$A$100, 'Language &amp; Currency Data'!$B$2:$B$100),
      Languages!$A$1:$AE$1,
      0),
    FALSE)</f>
        <v>En global minimumsskatt for milliardærer vil begrense makten til de rikeste i samfunnet.</v>
      </c>
      <c r="Z59" s="32" t="str">
        <f>VLOOKUP(
    Languages!A46,
    Languages!$A$2:$AE$310,
    MATCH(
      _xlfn.XLOOKUP(Z$1, 'Language &amp; Currency Data'!$A$2:$A$100, 'Language &amp; Currency Data'!$B$2:$B$100),
      Languages!$A$1:$AE$1,
      0),
    FALSE)</f>
        <v>عالمی سطح پر ارب پتی افراد پر ٹیکس نافذ کرنے سے معاشرے میں امیر ترین افراد کے اثر و رسوخ میں کمی آئے گی۔</v>
      </c>
      <c r="AA59" s="32" t="str">
        <f>VLOOKUP(
    Languages!A46,
    Languages!$A$2:$AE$310,
    MATCH(
      _xlfn.XLOOKUP(AA$1, 'Language &amp; Currency Data'!$A$2:$A$100, 'Language &amp; Currency Data'!$B$2:$B$100),
      Languages!$A$1:$AE$1,
      0),
    FALSE)</f>
        <v>Mababawasan ng globally coordinated na buwis sa mga bilyornaryo ang kapangyarihan ng pinakamayaman sa lipunan.</v>
      </c>
      <c r="AB59" s="32" t="str">
        <f>VLOOKUP(
    Languages!A46,
    Languages!$A$2:$AE$310,
    MATCH(
      _xlfn.XLOOKUP(AB$1, 'Language &amp; Currency Data'!$A$2:$A$100, 'Language &amp; Currency Data'!$B$2:$B$100),
      Languages!$A$1:$AE$1,
      0),
    FALSE)</f>
        <v>Globalnie skoordynowany podatek dla miliarderów zmniejszyłby władzę najbogatszych osób w społeczeństwie.</v>
      </c>
      <c r="AC59" t="str">
        <f>VLOOKUP(
    Languages!A46,
    Languages!$A$2:$AE$310,
    MATCH(
      _xlfn.XLOOKUP(AC$1, 'Language &amp; Currency Data'!$A$2:$A$100, 'Language &amp; Currency Data'!$B$2:$B$100),
      Languages!$A$1:$AE$1,
      0),
    FALSE)</f>
        <v>Um imposto sobre os multimilionários coordenado a nível global reduziria o poder dos mais ricos da sociedade.</v>
      </c>
      <c r="AD59" s="32" t="str">
        <f>VLOOKUP(
    Languages!A46,
    Languages!$A$2:$AE$310,
    MATCH(
      _xlfn.XLOOKUP(AD$1, 'Language &amp; Currency Data'!$A$2:$A$100, 'Language &amp; Currency Data'!$B$2:$B$100),
      Languages!$A$1:$AE$1,
      0),
    FALSE)</f>
        <v xml:space="preserve">O taxă pentru miliardari coordonată la nivel mondial ar reduce puterea celor mai bogați din societate. </v>
      </c>
      <c r="AE59" s="6" t="str">
        <f>VLOOKUP(
    Languages!A46,
    Languages!$A$2:$AE$310,
    MATCH(
      _xlfn.XLOOKUP(AE$1, 'Language &amp; Currency Data'!$A$2:$A$100, 'Language &amp; Currency Data'!$B$2:$B$100),
      Languages!$A$1:$AE$1,
      0),
    FALSE)</f>
        <v>Globálne koordinovaná miliardárska daň by obmedzila moc najbohatších ľudí na svete.</v>
      </c>
      <c r="AF59" s="6" t="str">
        <f>VLOOKUP(
    Languages!A46,
    Languages!$A$2:$AE$310,
    MATCH(
      _xlfn.XLOOKUP(AF$1, 'Language &amp; Currency Data'!$A$2:$A$100, 'Language &amp; Currency Data'!$B$2:$B$100),
      Languages!$A$1:$AE$1,
      0),
    FALSE)</f>
        <v>'n Wêreldwyd gekoördineerde miljardêrsbelasting sou die mag van die rykstes in die samelewing verminder.</v>
      </c>
      <c r="AG59" s="6" t="str">
        <f>VLOOKUP(
    Languages!A46,
    Languages!$A$2:$AE$310,
    MATCH(
      _xlfn.XLOOKUP(AG$1, 'Language &amp; Currency Data'!$A$2:$A$100, 'Language &amp; Currency Data'!$B$2:$B$100),
      Languages!$A$1:$AE$1,
      0),
    FALSE)</f>
        <v>전 세계적으로 조율된 억만장자세는 사회에서 가장 부유한 자들의 권력을 약화시킬 것이다.</v>
      </c>
      <c r="AH59" s="32" t="str">
        <f>VLOOKUP(
    Languages!A46,
    Languages!$A$2:$AE$310,
    MATCH(
      _xlfn.XLOOKUP(AH$1, 'Language &amp; Currency Data'!$A$2:$A$100, 'Language &amp; Currency Data'!$B$2:$B$100),
      Languages!$A$1:$AE$1,
      0),
    FALSE)</f>
        <v>Un impuesto a los multimillonarios coordinado a escala mundial reduciría el poder de los más ricos de la sociedad.</v>
      </c>
      <c r="AI59" s="32" t="str">
        <f>VLOOKUP(
    Languages!A46,
    Languages!$A$2:$AE$310,
    MATCH(
      _xlfn.XLOOKUP(AI$1, 'Language &amp; Currency Data'!$A$2:$A$100, 'Language &amp; Currency Data'!$B$2:$B$100),
      Languages!$A$1:$AE$1,
      0),
    FALSE)</f>
        <v>En globalt samordnad miljardärsskatt skulle minska makten för de allra rikaste i samhället.</v>
      </c>
      <c r="AJ59" s="6" t="str">
        <f>VLOOKUP(
    Languages!A46,
    Languages!$A$2:$AE$310,
    MATCH(
      _xlfn.XLOOKUP(AJ$1, 'Language &amp; Currency Data'!$A$2:$A$100, 'Language &amp; Currency Data'!$B$2:$B$100),
      Languages!$A$1:$AE$1,
      0),
    FALSE)</f>
        <v>徵收富人全球合一稅將有助於削弱社會中最富有者的權力。</v>
      </c>
      <c r="AK59" s="32" t="str">
        <f>VLOOKUP(
    Languages!A46,
    Languages!$A$2:$AE$310,
    MATCH(
      _xlfn.XLOOKUP(AK$1, 'Language &amp; Currency Data'!$A$2:$A$100, 'Language &amp; Currency Data'!$B$2:$B$100),
      Languages!$A$1:$AE$1,
      0),
    FALSE)</f>
        <v>การเรียกเก็บภาษีจากมหาเศรษฐีในระดับเดียวกันทั่วโลกจะลดอำนาจของบุคคลที่ร่ำรวยที่สุดในสังคม</v>
      </c>
      <c r="AL59" s="37" t="str">
        <f>VLOOKUP(
    Languages!A46,
    Languages!$A$2:$AE$310,
    MATCH(
      _xlfn.XLOOKUP(AL$1, 'Language &amp; Currency Data'!$A$2:$A$100, 'Language &amp; Currency Data'!$B$2:$B$100),
      Languages!$A$1:$AE$1,
      0),
    FALSE)</f>
        <v>Küresel olarak koordine edilen bir milyarder vergisi toplum içindeki en varlıklı kesimin gücünü azaltacaktır.</v>
      </c>
      <c r="AM59" s="6" t="str">
        <f>VLOOKUP(
    Languages!A46,
    Languages!$A$2:$AE$310,
    MATCH(
      _xlfn.XLOOKUP(AM$1, 'Language &amp; Currency Data'!$A$2:$A$100, 'Language &amp; Currency Data'!$B$2:$B$100),
      Languages!$A$1:$AE$1,
      0),
    FALSE)</f>
        <v>A globally coordinated billionaire tax would reduce the power of the wealthiest in society.</v>
      </c>
      <c r="AN59" s="6" t="str">
        <f>VLOOKUP(
    Languages!A46,
    Languages!$A$2:$AE$310,
    MATCH(
      _xlfn.XLOOKUP(AN$1, 'Language &amp; Currency Data'!$A$2:$A$100, 'Language &amp; Currency Data'!$B$2:$B$100),
      Languages!$A$1:$AE$1,
      0),
    FALSE)</f>
        <v>A globally coordinated billionaire tax would reduce the power of the wealthiest in society.</v>
      </c>
      <c r="AO59" s="32" t="str">
        <f>VLOOKUP(
    Languages!A46,
    Languages!$A$2:$AE$310,
    MATCH(
      _xlfn.XLOOKUP(AO$1, 'Language &amp; Currency Data'!$A$2:$A$100, 'Language &amp; Currency Data'!$B$2:$B$100),
      Languages!$A$1:$AE$1,
      0),
    FALSE)</f>
        <v>Một loại thuế phối hợp toàn cầu đối với tỷ phú sẽ làm giảm quyền lực của những người giàu nhất trong xã hội.</v>
      </c>
      <c r="AP59" s="7" t="str">
        <f>VLOOKUP(
    Languages!A46,
    Languages!$A$2:$AE$310,
    MATCH(
      _xlfn.XLOOKUP("United Kingdom", 'Language &amp; Currency Data'!$A$2:$A$100, 'Language &amp; Currency Data'!$B$2:$B$100),
      Languages!$A$1:$AE$1,
      0),
    FALSE)</f>
        <v>A globally coordinated billionaire tax would reduce the power of the wealthiest in society.</v>
      </c>
      <c r="AQ59" s="7" t="str">
        <f>VLOOKUP(
    Languages!A46,
    Languages!$A$2:$AE$310,
    MATCH(
      _xlfn.XLOOKUP("United Kingdom", 'Language &amp; Currency Data'!$A$2:$A$100, 'Language &amp; Currency Data'!$B$2:$B$100),
      Languages!$A$1:$AE$1,
      0),
    FALSE)</f>
        <v>A globally coordinated billionaire tax would reduce the power of the wealthiest in society.</v>
      </c>
      <c r="AR59" s="7" t="str">
        <f>VLOOKUP(
    Languages!A46,
    Languages!$A$2:$AE$310,
    MATCH(
      _xlfn.XLOOKUP("United Kingdom", 'Language &amp; Currency Data'!$A$2:$A$100, 'Language &amp; Currency Data'!$B$2:$B$100),
      Languages!$A$1:$AE$1,
      0),
    FALSE)</f>
        <v>A globally coordinated billionaire tax would reduce the power of the wealthiest in society.</v>
      </c>
      <c r="AS59" s="7" t="str">
        <f>VLOOKUP(
    Languages!A46,
    Languages!$A$2:$AE$310,
    MATCH(
      _xlfn.XLOOKUP("United Kingdom", 'Language &amp; Currency Data'!$A$2:$A$100, 'Language &amp; Currency Data'!$B$2:$B$100),
      Languages!$A$1:$AE$1,
      0),
    FALSE)</f>
        <v>A globally coordinated billionaire tax would reduce the power of the wealthiest in society.</v>
      </c>
      <c r="AT59" s="7" t="str">
        <f>VLOOKUP(
    Languages!A46,
    Languages!$A$2:$AE$310,
    MATCH(
      _xlfn.XLOOKUP("United Kingdom", 'Language &amp; Currency Data'!$A$2:$A$100, 'Language &amp; Currency Data'!$B$2:$B$100),
      Languages!$A$1:$AE$1,
      0),
    FALSE)</f>
        <v>A globally coordinated billionaire tax would reduce the power of the wealthiest in society.</v>
      </c>
      <c r="AU59" s="7" t="str">
        <f>VLOOKUP(
    Languages!A46,
    Languages!$A$2:$AE$310,
    MATCH(
      _xlfn.XLOOKUP("United Kingdom", 'Language &amp; Currency Data'!$A$2:$A$100, 'Language &amp; Currency Data'!$B$2:$B$100),
      Languages!$A$1:$AE$1,
      0),
    FALSE)</f>
        <v>A globally coordinated billionaire tax would reduce the power of the wealthiest in society.</v>
      </c>
      <c r="AV59" s="7" t="str">
        <f>VLOOKUP(
    Languages!A46,
    Languages!$A$2:$AE$310,
    MATCH(
      _xlfn.XLOOKUP("United Kingdom", 'Language &amp; Currency Data'!$A$2:$A$100, 'Language &amp; Currency Data'!$B$2:$B$100),
      Languages!$A$1:$AE$1,
      0),
    FALSE)</f>
        <v>A globally coordinated billionaire tax would reduce the power of the wealthiest in society.</v>
      </c>
      <c r="AW59" s="7" t="str">
        <f>VLOOKUP(
    Languages!A46,
    Languages!$A$2:$AE$310,
    MATCH(
      _xlfn.XLOOKUP("United Kingdom", 'Language &amp; Currency Data'!$A$2:$A$100, 'Language &amp; Currency Data'!$B$2:$B$100),
      Languages!$A$1:$AE$1,
      0),
    FALSE)</f>
        <v>A globally coordinated billionaire tax would reduce the power of the wealthiest in society.</v>
      </c>
    </row>
    <row r="60" spans="1:49" s="7" customFormat="1" ht="42.75" x14ac:dyDescent="0.45">
      <c r="A60" s="7" t="str">
        <f>Languages!B47</f>
        <v>A globally coordinated billionaire tax would weaken national autonomy.</v>
      </c>
      <c r="B60" s="6" t="str">
        <f>VLOOKUP(
    Languages!A47,
    Languages!$A$2:$AE$310,
    MATCH(
      _xlfn.XLOOKUP(B$1, 'Language &amp; Currency Data'!$A$2:$A$100, 'Language &amp; Currency Data'!$B$2:$B$100),
      Languages!$A$1:$AE$1,
      0),
    FALSE)</f>
        <v>Un impuesto a los multimillonarios coordinado a escala mundial debilitaría la autonomía nacional.</v>
      </c>
      <c r="C60" s="6" t="str">
        <f>VLOOKUP(
    Languages!A47,
    Languages!$A$2:$AE$310,
    MATCH(
      _xlfn.XLOOKUP(C$1, 'Language &amp; Currency Data'!$A$2:$A$100, 'Language &amp; Currency Data'!$B$2:$B$100),
      Languages!$A$1:$AE$1,
      0),
    FALSE)</f>
        <v>A globally coordinated billionaire tax would weaken national autonomy.</v>
      </c>
      <c r="D60" s="6" t="str">
        <f>VLOOKUP(
    Languages!A47,
    Languages!$A$2:$AE$310,
    MATCH(
      _xlfn.XLOOKUP(D$1, 'Language &amp; Currency Data'!$A$2:$A$100, 'Language &amp; Currency Data'!$B$2:$B$100),
      Languages!$A$1:$AE$1,
      0),
    FALSE)</f>
        <v>Eine global koordinierte Milliardärssteuer würde die nationale Autonomie schwächen.</v>
      </c>
      <c r="E60" s="14" t="str">
        <f>VLOOKUP(
    Languages!A47,
    Languages!$A$2:$AE$310,
    MATCH(
      _xlfn.XLOOKUP(E$1, 'Language &amp; Currency Data'!$A$2:$A$100, 'Language &amp; Currency Data'!$B$2:$B$100),
      Languages!$A$1:$AE$1,
      0),
    FALSE)</f>
        <v>Um imposto sobre os multimilionários coordenado a nível global enfraqueceria a autonomia nacional.</v>
      </c>
      <c r="F60" s="4" t="str">
        <f>VLOOKUP(
    Languages!A47,
    Languages!$A$2:$AE$310,
    MATCH(
      _xlfn.XLOOKUP(F$1, 'Language &amp; Currency Data'!$A$2:$A$100, 'Language &amp; Currency Data'!$B$2:$B$100),
      Languages!$A$1:$AE$1,
      0),
    FALSE)</f>
        <v>A globally coordinated billionaire tax would weaken national autonomy.</v>
      </c>
      <c r="G60" s="14" t="str">
        <f>VLOOKUP(
    Languages!A47,
    Languages!$A$2:$AE$310,
    MATCH(
      _xlfn.XLOOKUP(G$1, 'Language &amp; Currency Data'!$A$2:$A$100, 'Language &amp; Currency Data'!$B$2:$B$100),
      Languages!$A$1:$AE$1,
      0),
    FALSE)</f>
        <v>对全球亿万富翁征收协调税会削弱国家自主权。</v>
      </c>
      <c r="H60" s="6" t="str">
        <f>VLOOKUP(
    Languages!A47,
    Languages!$A$2:$AE$310,
    MATCH(
      _xlfn.XLOOKUP(H$1, 'Language &amp; Currency Data'!$A$2:$A$100, 'Language &amp; Currency Data'!$B$2:$B$100),
      Languages!$A$1:$AE$1,
      0),
    FALSE)</f>
        <v>Un impuesto a los multimillonarios coordinado a escala mundial debilitaría la autonomía nacional.</v>
      </c>
      <c r="I60" s="6" t="str">
        <f>VLOOKUP(
    Languages!A47,
    Languages!$A$2:$AE$310,
    MATCH(
      _xlfn.XLOOKUP(I$1, 'Language &amp; Currency Data'!$A$2:$A$100, 'Language &amp; Currency Data'!$B$2:$B$100),
      Languages!$A$1:$AE$1,
      0),
    FALSE)</f>
        <v>Un impuesto a los multimillonarios coordinado a escala mundial debilitaría la autonomía nacional.</v>
      </c>
      <c r="J60" s="6" t="str">
        <f>VLOOKUP(
    Languages!A47,
    Languages!$A$2:$AE$310,
    MATCH(
      _xlfn.XLOOKUP(J$1, 'Language &amp; Currency Data'!$A$2:$A$100, 'Language &amp; Currency Data'!$B$2:$B$100),
      Languages!$A$1:$AE$1,
      0),
    FALSE)</f>
        <v>Globálně koordinovaná miliardářská daň by oslabila národní autonomii.</v>
      </c>
      <c r="K60" s="6" t="str">
        <f>VLOOKUP(
    Languages!A47,
    Languages!$A$2:$AE$310,
    MATCH(
      _xlfn.XLOOKUP(K$1, 'Language &amp; Currency Data'!$A$2:$A$100, 'Language &amp; Currency Data'!$B$2:$B$100),
      Languages!$A$1:$AE$1,
      0),
    FALSE)</f>
        <v>Maailmanlaajuisesti koordinoitu miljardöörivero heikentäisi kansallista itsemäärämisoikeutta.</v>
      </c>
      <c r="L60" s="32" t="str">
        <f>VLOOKUP(
    Languages!A47,
    Languages!$A$2:$AE$310,
    MATCH(
      _xlfn.XLOOKUP(L$1, 'Language &amp; Currency Data'!$A$2:$A$100, 'Language &amp; Currency Data'!$B$2:$B$100),
      Languages!$A$1:$AE$1,
      0),
    FALSE)</f>
        <v>Un impôt sur les milliardaires coordonné au niveau mondial affaiblirait l'autonomie nationale.</v>
      </c>
      <c r="M60" s="32" t="str">
        <f>VLOOKUP(
    Languages!A47,
    Languages!$A$2:$AE$310,
    MATCH(
      _xlfn.XLOOKUP(M$1, 'Language &amp; Currency Data'!$A$2:$A$100, 'Language &amp; Currency Data'!$B$2:$B$100),
      Languages!$A$1:$AE$1,
      0),
    FALSE)</f>
        <v>Eine global koordinierte Milliardärssteuer würde die nationale Autonomie schwächen.</v>
      </c>
      <c r="N60" s="6" t="str">
        <f>VLOOKUP(
    Languages!A47,
    Languages!$A$2:$AE$310,
    MATCH(
      _xlfn.XLOOKUP(N$1, 'Language &amp; Currency Data'!$A$2:$A$100, 'Language &amp; Currency Data'!$B$2:$B$100),
      Languages!$A$1:$AE$1,
      0),
    FALSE)</f>
        <v>Ένας παγκοσμίως συντονισμένος φόρος δισεκατομμυριούχων θα αποδυνάμωνε την εθνική αυτονομία.</v>
      </c>
      <c r="O60" s="32" t="str">
        <f>VLOOKUP(
    Languages!A47,
    Languages!$A$2:$AE$310,
    MATCH(
      _xlfn.XLOOKUP(O$1, 'Language &amp; Currency Data'!$A$2:$A$100, 'Language &amp; Currency Data'!$B$2:$B$100),
      Languages!$A$1:$AE$1,
      0),
    FALSE)</f>
        <v>Egy globálisan koordinált milliárdos adó gyengítené a nemzeti autonómiát.</v>
      </c>
      <c r="P60" s="6" t="str">
        <f>VLOOKUP(
    Languages!A47,
    Languages!$A$2:$AE$310,
    MATCH(
      _xlfn.XLOOKUP(P$1, 'Language &amp; Currency Data'!$A$2:$A$100, 'Language &amp; Currency Data'!$B$2:$B$100),
      Languages!$A$1:$AE$1,
      0),
    FALSE)</f>
        <v>वैश्विक रूप से समन्वित अरबपति कर से राष्ट्रीय स्वायत्तता कमजोर होगी।</v>
      </c>
      <c r="Q60" s="6" t="str">
        <f>VLOOKUP(
    Languages!A47,
    Languages!$A$2:$AE$310,
    MATCH(
      _xlfn.XLOOKUP(Q$1, 'Language &amp; Currency Data'!$A$2:$A$100, 'Language &amp; Currency Data'!$B$2:$B$100),
      Languages!$A$1:$AE$1,
      0),
    FALSE)</f>
        <v>Pajak miliarder yang dikoordinasikan secara global akan melemahkan otonomi nasional.</v>
      </c>
      <c r="R60" s="6" t="str">
        <f>VLOOKUP(
    Languages!A47,
    Languages!$A$2:$AE$310,
    MATCH(
      _xlfn.XLOOKUP(R$1, 'Language &amp; Currency Data'!$A$2:$A$100, 'Language &amp; Currency Data'!$B$2:$B$100),
      Languages!$A$1:$AE$1,
      0),
    FALSE)</f>
        <v>A globally coordinated billionaire tax would weaken national autonomy.</v>
      </c>
      <c r="S60" s="14" t="str">
        <f>VLOOKUP(
    Languages!A47,
    Languages!$A$2:$AE$310,
    MATCH(
      _xlfn.XLOOKUP(S$1, 'Language &amp; Currency Data'!$A$2:$A$100, 'Language &amp; Currency Data'!$B$2:$B$100),
      Languages!$A$1:$AE$1,
      0),
    FALSE)</f>
        <v>Una tassa globale sui miliardari indebolirebbe l'autonomia nazionale.</v>
      </c>
      <c r="T60" s="14" t="str">
        <f>VLOOKUP(
    Languages!A47,
    Languages!$A$2:$AE$310,
    MATCH(
      _xlfn.XLOOKUP(T$1, 'Language &amp; Currency Data'!$A$2:$A$100, 'Language &amp; Currency Data'!$B$2:$B$100),
      Languages!$A$1:$AE$1,
      0),
    FALSE)</f>
        <v>世界的に調整された超富裕層税は国家の自治を弱めるだろう。</v>
      </c>
      <c r="U60" s="32" t="str">
        <f>VLOOKUP(
    Languages!A47,
    Languages!$A$2:$AE$310,
    MATCH(
      _xlfn.XLOOKUP(U$1, 'Language &amp; Currency Data'!$A$2:$A$100, 'Language &amp; Currency Data'!$B$2:$B$100),
      Languages!$A$1:$AE$1,
      0),
    FALSE)</f>
        <v>Cukai bilionair yang diselaraskan secara global akan melemahkan hak pemerintahan sendiri negara.</v>
      </c>
      <c r="V60" s="32" t="str">
        <f>VLOOKUP(
    Languages!A47,
    Languages!$A$2:$AE$310,
    MATCH(
      _xlfn.XLOOKUP(V$1, 'Language &amp; Currency Data'!$A$2:$A$100, 'Language &amp; Currency Data'!$B$2:$B$100),
      Languages!$A$1:$AE$1,
      0),
    FALSE)</f>
        <v>Un impuesto a los multimillonarios coordinado a escala mundial debilitaría la autonomía nacional.</v>
      </c>
      <c r="W60" s="14" t="str">
        <f>VLOOKUP(
    Languages!A47,
    Languages!$A$2:$AE$310,
    MATCH(
      _xlfn.XLOOKUP(W$1, 'Language &amp; Currency Data'!$A$2:$A$100, 'Language &amp; Currency Data'!$B$2:$B$100),
      Languages!$A$1:$AE$1,
      0),
    FALSE)</f>
        <v>Een wereldwijd gecoördineerde miljardairsbelasting zou de nationale autonomie verzwakken.</v>
      </c>
      <c r="X60" s="32" t="str">
        <f>VLOOKUP(
    Languages!A47,
    Languages!$A$2:$AE$310,
    MATCH(
      _xlfn.XLOOKUP(X$1, 'Language &amp; Currency Data'!$A$2:$A$100, 'Language &amp; Currency Data'!$B$2:$B$100),
      Languages!$A$1:$AE$1,
      0),
    FALSE)</f>
        <v>A globally coordinated billionaire tax would weaken national autonomy.</v>
      </c>
      <c r="Y60" s="32" t="str">
        <f>VLOOKUP(
    Languages!A47,
    Languages!$A$2:$AE$310,
    MATCH(
      _xlfn.XLOOKUP(Y$1, 'Language &amp; Currency Data'!$A$2:$A$100, 'Language &amp; Currency Data'!$B$2:$B$100),
      Languages!$A$1:$AE$1,
      0),
    FALSE)</f>
        <v>En global minimumsskatt for milliardærer vil svekke nasjonal autonomi.</v>
      </c>
      <c r="Z60" s="32" t="str">
        <f>VLOOKUP(
    Languages!A47,
    Languages!$A$2:$AE$310,
    MATCH(
      _xlfn.XLOOKUP(Z$1, 'Language &amp; Currency Data'!$A$2:$A$100, 'Language &amp; Currency Data'!$B$2:$B$100),
      Languages!$A$1:$AE$1,
      0),
    FALSE)</f>
        <v>عالمی سطح پر ارب پتی افراد پر ٹیکس نافذ کرنے سے قومی خودمختاری میں کمی آئے گی۔</v>
      </c>
      <c r="AA60" s="32" t="str">
        <f>VLOOKUP(
    Languages!A47,
    Languages!$A$2:$AE$310,
    MATCH(
      _xlfn.XLOOKUP(AA$1, 'Language &amp; Currency Data'!$A$2:$A$100, 'Language &amp; Currency Data'!$B$2:$B$100),
      Languages!$A$1:$AE$1,
      0),
    FALSE)</f>
        <v>Mapapahina ng globally coordinated na buwis sa mga bilyornaryo ang pambansang awtonomiya.</v>
      </c>
      <c r="AB60" s="32" t="str">
        <f>VLOOKUP(
    Languages!A47,
    Languages!$A$2:$AE$310,
    MATCH(
      _xlfn.XLOOKUP(AB$1, 'Language &amp; Currency Data'!$A$2:$A$100, 'Language &amp; Currency Data'!$B$2:$B$100),
      Languages!$A$1:$AE$1,
      0),
    FALSE)</f>
        <v>Globalnie skoordynowany podatek dla miliarderów osłabiłby autonomię narodową.</v>
      </c>
      <c r="AC60" t="str">
        <f>VLOOKUP(
    Languages!A47,
    Languages!$A$2:$AE$310,
    MATCH(
      _xlfn.XLOOKUP(AC$1, 'Language &amp; Currency Data'!$A$2:$A$100, 'Language &amp; Currency Data'!$B$2:$B$100),
      Languages!$A$1:$AE$1,
      0),
    FALSE)</f>
        <v>Um imposto sobre os multimilionários coordenado a nível global enfraqueceria a autonomia nacional.</v>
      </c>
      <c r="AD60" s="32" t="str">
        <f>VLOOKUP(
    Languages!A47,
    Languages!$A$2:$AE$310,
    MATCH(
      _xlfn.XLOOKUP(AD$1, 'Language &amp; Currency Data'!$A$2:$A$100, 'Language &amp; Currency Data'!$B$2:$B$100),
      Languages!$A$1:$AE$1,
      0),
    FALSE)</f>
        <v xml:space="preserve">O taxă pentru miliardari coordonată la nivel mondial ar slăbi autonomia națională. </v>
      </c>
      <c r="AE60" s="6" t="str">
        <f>VLOOKUP(
    Languages!A47,
    Languages!$A$2:$AE$310,
    MATCH(
      _xlfn.XLOOKUP(AE$1, 'Language &amp; Currency Data'!$A$2:$A$100, 'Language &amp; Currency Data'!$B$2:$B$100),
      Languages!$A$1:$AE$1,
      0),
    FALSE)</f>
        <v>Globálne koordinovaná miliardárska daň by oslabila nezávislosť jednotlivých štátov.</v>
      </c>
      <c r="AF60" s="6" t="str">
        <f>VLOOKUP(
    Languages!A47,
    Languages!$A$2:$AE$310,
    MATCH(
      _xlfn.XLOOKUP(AF$1, 'Language &amp; Currency Data'!$A$2:$A$100, 'Language &amp; Currency Data'!$B$2:$B$100),
      Languages!$A$1:$AE$1,
      0),
    FALSE)</f>
        <v>'n Wêreldwyd gekoördineerde miljardêrsbelasting sou nasionale outonomie verswak.</v>
      </c>
      <c r="AG60" s="6" t="str">
        <f>VLOOKUP(
    Languages!A47,
    Languages!$A$2:$AE$310,
    MATCH(
      _xlfn.XLOOKUP(AG$1, 'Language &amp; Currency Data'!$A$2:$A$100, 'Language &amp; Currency Data'!$B$2:$B$100),
      Languages!$A$1:$AE$1,
      0),
    FALSE)</f>
        <v>전 세계적으로 조율된 억만장자세는 국가의 자율성을 약화시킬 것이다.</v>
      </c>
      <c r="AH60" s="32" t="str">
        <f>VLOOKUP(
    Languages!A47,
    Languages!$A$2:$AE$310,
    MATCH(
      _xlfn.XLOOKUP(AH$1, 'Language &amp; Currency Data'!$A$2:$A$100, 'Language &amp; Currency Data'!$B$2:$B$100),
      Languages!$A$1:$AE$1,
      0),
    FALSE)</f>
        <v>Un impuesto a los multimillonarios coordinado a escala mundial debilitaría la autonomía nacional.</v>
      </c>
      <c r="AI60" s="32" t="str">
        <f>VLOOKUP(
    Languages!A47,
    Languages!$A$2:$AE$310,
    MATCH(
      _xlfn.XLOOKUP(AI$1, 'Language &amp; Currency Data'!$A$2:$A$100, 'Language &amp; Currency Data'!$B$2:$B$100),
      Languages!$A$1:$AE$1,
      0),
    FALSE)</f>
        <v>En globalt samordnad miljardärsskatt skulle försvaga det nationella självbestämmandet.</v>
      </c>
      <c r="AJ60" s="6" t="str">
        <f>VLOOKUP(
    Languages!A47,
    Languages!$A$2:$AE$310,
    MATCH(
      _xlfn.XLOOKUP(AJ$1, 'Language &amp; Currency Data'!$A$2:$A$100, 'Language &amp; Currency Data'!$B$2:$B$100),
      Languages!$A$1:$AE$1,
      0),
    FALSE)</f>
        <v>徵收富人全球合一稅將削弱國家的自主性。</v>
      </c>
      <c r="AK60" s="32" t="str">
        <f>VLOOKUP(
    Languages!A47,
    Languages!$A$2:$AE$310,
    MATCH(
      _xlfn.XLOOKUP(AK$1, 'Language &amp; Currency Data'!$A$2:$A$100, 'Language &amp; Currency Data'!$B$2:$B$100),
      Languages!$A$1:$AE$1,
      0),
    FALSE)</f>
        <v>การเรียกเก็บภาษีจากมหาเศรษฐีในระดับเดียวกันทั่วโลกจะทำให้อำนาจปกครองตนเองของชาติอ่อนแอลง</v>
      </c>
      <c r="AL60" s="37" t="str">
        <f>VLOOKUP(
    Languages!A47,
    Languages!$A$2:$AE$310,
    MATCH(
      _xlfn.XLOOKUP(AL$1, 'Language &amp; Currency Data'!$A$2:$A$100, 'Language &amp; Currency Data'!$B$2:$B$100),
      Languages!$A$1:$AE$1,
      0),
    FALSE)</f>
        <v>Küresel olarak koordine edilen bir milyarder vergisi ulusal özerkliği zayıflatacaktır.</v>
      </c>
      <c r="AM60" s="6" t="str">
        <f>VLOOKUP(
    Languages!A47,
    Languages!$A$2:$AE$310,
    MATCH(
      _xlfn.XLOOKUP(AM$1, 'Language &amp; Currency Data'!$A$2:$A$100, 'Language &amp; Currency Data'!$B$2:$B$100),
      Languages!$A$1:$AE$1,
      0),
    FALSE)</f>
        <v>A globally coordinated billionaire tax would weaken national autonomy.</v>
      </c>
      <c r="AN60" s="6" t="str">
        <f>VLOOKUP(
    Languages!A47,
    Languages!$A$2:$AE$310,
    MATCH(
      _xlfn.XLOOKUP(AN$1, 'Language &amp; Currency Data'!$A$2:$A$100, 'Language &amp; Currency Data'!$B$2:$B$100),
      Languages!$A$1:$AE$1,
      0),
    FALSE)</f>
        <v>A globally coordinated billionaire tax would weaken national autonomy.</v>
      </c>
      <c r="AO60" s="32" t="str">
        <f>VLOOKUP(
    Languages!A47,
    Languages!$A$2:$AE$310,
    MATCH(
      _xlfn.XLOOKUP(AO$1, 'Language &amp; Currency Data'!$A$2:$A$100, 'Language &amp; Currency Data'!$B$2:$B$100),
      Languages!$A$1:$AE$1,
      0),
    FALSE)</f>
        <v>Một loại thuế phối hợp toàn cầu đối với tỷ phú sẽ làm suy yếu quyền tự chủ của quốc gia.</v>
      </c>
      <c r="AP60" s="7" t="str">
        <f>VLOOKUP(
    Languages!A47,
    Languages!$A$2:$AE$310,
    MATCH(
      _xlfn.XLOOKUP("United Kingdom", 'Language &amp; Currency Data'!$A$2:$A$100, 'Language &amp; Currency Data'!$B$2:$B$100),
      Languages!$A$1:$AE$1,
      0),
    FALSE)</f>
        <v>A globally coordinated billionaire tax would weaken national autonomy.</v>
      </c>
      <c r="AQ60" s="7" t="str">
        <f>VLOOKUP(
    Languages!A47,
    Languages!$A$2:$AE$310,
    MATCH(
      _xlfn.XLOOKUP("United Kingdom", 'Language &amp; Currency Data'!$A$2:$A$100, 'Language &amp; Currency Data'!$B$2:$B$100),
      Languages!$A$1:$AE$1,
      0),
    FALSE)</f>
        <v>A globally coordinated billionaire tax would weaken national autonomy.</v>
      </c>
      <c r="AR60" s="7" t="str">
        <f>VLOOKUP(
    Languages!A47,
    Languages!$A$2:$AE$310,
    MATCH(
      _xlfn.XLOOKUP("United Kingdom", 'Language &amp; Currency Data'!$A$2:$A$100, 'Language &amp; Currency Data'!$B$2:$B$100),
      Languages!$A$1:$AE$1,
      0),
    FALSE)</f>
        <v>A globally coordinated billionaire tax would weaken national autonomy.</v>
      </c>
      <c r="AS60" s="7" t="str">
        <f>VLOOKUP(
    Languages!A47,
    Languages!$A$2:$AE$310,
    MATCH(
      _xlfn.XLOOKUP("United Kingdom", 'Language &amp; Currency Data'!$A$2:$A$100, 'Language &amp; Currency Data'!$B$2:$B$100),
      Languages!$A$1:$AE$1,
      0),
    FALSE)</f>
        <v>A globally coordinated billionaire tax would weaken national autonomy.</v>
      </c>
      <c r="AT60" s="7" t="str">
        <f>VLOOKUP(
    Languages!A47,
    Languages!$A$2:$AE$310,
    MATCH(
      _xlfn.XLOOKUP("United Kingdom", 'Language &amp; Currency Data'!$A$2:$A$100, 'Language &amp; Currency Data'!$B$2:$B$100),
      Languages!$A$1:$AE$1,
      0),
    FALSE)</f>
        <v>A globally coordinated billionaire tax would weaken national autonomy.</v>
      </c>
      <c r="AU60" s="7" t="str">
        <f>VLOOKUP(
    Languages!A47,
    Languages!$A$2:$AE$310,
    MATCH(
      _xlfn.XLOOKUP("United Kingdom", 'Language &amp; Currency Data'!$A$2:$A$100, 'Language &amp; Currency Data'!$B$2:$B$100),
      Languages!$A$1:$AE$1,
      0),
    FALSE)</f>
        <v>A globally coordinated billionaire tax would weaken national autonomy.</v>
      </c>
      <c r="AV60" s="7" t="str">
        <f>VLOOKUP(
    Languages!A47,
    Languages!$A$2:$AE$310,
    MATCH(
      _xlfn.XLOOKUP("United Kingdom", 'Language &amp; Currency Data'!$A$2:$A$100, 'Language &amp; Currency Data'!$B$2:$B$100),
      Languages!$A$1:$AE$1,
      0),
    FALSE)</f>
        <v>A globally coordinated billionaire tax would weaken national autonomy.</v>
      </c>
      <c r="AW60" s="7" t="str">
        <f>VLOOKUP(
    Languages!A47,
    Languages!$A$2:$AE$310,
    MATCH(
      _xlfn.XLOOKUP("United Kingdom", 'Language &amp; Currency Data'!$A$2:$A$100, 'Language &amp; Currency Data'!$B$2:$B$100),
      Languages!$A$1:$AE$1,
      0),
    FALSE)</f>
        <v>A globally coordinated billionaire tax would weaken national autonomy.</v>
      </c>
    </row>
    <row r="61" spans="1:49" s="7" customFormat="1" ht="42.75" x14ac:dyDescent="0.45">
      <c r="A61" s="7" t="str">
        <f>Languages!B48</f>
        <v>A globally coordinated billionaire tax would make the economy less efficient.</v>
      </c>
      <c r="B61" s="6" t="str">
        <f>VLOOKUP(
    Languages!A48,
    Languages!$A$2:$AE$310,
    MATCH(
      _xlfn.XLOOKUP(B$1, 'Language &amp; Currency Data'!$A$2:$A$100, 'Language &amp; Currency Data'!$B$2:$B$100),
      Languages!$A$1:$AE$1,
      0),
    FALSE)</f>
        <v>Un impuesto a los multimillonarios coordinado a escala mundial haría la economía menos eficiente.</v>
      </c>
      <c r="C61" s="6" t="str">
        <f>VLOOKUP(
    Languages!A48,
    Languages!$A$2:$AE$310,
    MATCH(
      _xlfn.XLOOKUP(C$1, 'Language &amp; Currency Data'!$A$2:$A$100, 'Language &amp; Currency Data'!$B$2:$B$100),
      Languages!$A$1:$AE$1,
      0),
    FALSE)</f>
        <v>A globally coordinated billionaire tax would make the economy less efficient.</v>
      </c>
      <c r="D61" s="6" t="str">
        <f>VLOOKUP(
    Languages!A48,
    Languages!$A$2:$AE$310,
    MATCH(
      _xlfn.XLOOKUP(D$1, 'Language &amp; Currency Data'!$A$2:$A$100, 'Language &amp; Currency Data'!$B$2:$B$100),
      Languages!$A$1:$AE$1,
      0),
    FALSE)</f>
        <v>Eine global koordinierte Milliardärssteuer würde die wirtschaftliche Effizienz senken.</v>
      </c>
      <c r="E61" s="14" t="str">
        <f>VLOOKUP(
    Languages!A48,
    Languages!$A$2:$AE$310,
    MATCH(
      _xlfn.XLOOKUP(E$1, 'Language &amp; Currency Data'!$A$2:$A$100, 'Language &amp; Currency Data'!$B$2:$B$100),
      Languages!$A$1:$AE$1,
      0),
    FALSE)</f>
        <v>Um imposto sobre os multimilionários coordenado a nível global tornaria a economia menos eficiente.</v>
      </c>
      <c r="F61" s="4" t="str">
        <f>VLOOKUP(
    Languages!A48,
    Languages!$A$2:$AE$310,
    MATCH(
      _xlfn.XLOOKUP(F$1, 'Language &amp; Currency Data'!$A$2:$A$100, 'Language &amp; Currency Data'!$B$2:$B$100),
      Languages!$A$1:$AE$1,
      0),
    FALSE)</f>
        <v>A globally coordinated billionaire tax would make the economy less efficient.</v>
      </c>
      <c r="G61" s="14" t="str">
        <f>VLOOKUP(
    Languages!A48,
    Languages!$A$2:$AE$310,
    MATCH(
      _xlfn.XLOOKUP(G$1, 'Language &amp; Currency Data'!$A$2:$A$100, 'Language &amp; Currency Data'!$B$2:$B$100),
      Languages!$A$1:$AE$1,
      0),
    FALSE)</f>
        <v>对全球亿万富翁征收协调税会降低经济效率。</v>
      </c>
      <c r="H61" s="6" t="str">
        <f>VLOOKUP(
    Languages!A48,
    Languages!$A$2:$AE$310,
    MATCH(
      _xlfn.XLOOKUP(H$1, 'Language &amp; Currency Data'!$A$2:$A$100, 'Language &amp; Currency Data'!$B$2:$B$100),
      Languages!$A$1:$AE$1,
      0),
    FALSE)</f>
        <v>Un impuesto a los multimillonarios coordinado a escala mundial haría la economía menos eficiente.</v>
      </c>
      <c r="I61" s="6" t="str">
        <f>VLOOKUP(
    Languages!A48,
    Languages!$A$2:$AE$310,
    MATCH(
      _xlfn.XLOOKUP(I$1, 'Language &amp; Currency Data'!$A$2:$A$100, 'Language &amp; Currency Data'!$B$2:$B$100),
      Languages!$A$1:$AE$1,
      0),
    FALSE)</f>
        <v>Un impuesto a los multimillonarios coordinado a escala mundial haría la economía menos eficiente.</v>
      </c>
      <c r="J61" s="6" t="str">
        <f>VLOOKUP(
    Languages!A48,
    Languages!$A$2:$AE$310,
    MATCH(
      _xlfn.XLOOKUP(J$1, 'Language &amp; Currency Data'!$A$2:$A$100, 'Language &amp; Currency Data'!$B$2:$B$100),
      Languages!$A$1:$AE$1,
      0),
    FALSE)</f>
        <v>Globálně koordinovaná miliardářská daň by snížila efektivitu ekonomiky.</v>
      </c>
      <c r="K61" s="6" t="str">
        <f>VLOOKUP(
    Languages!A48,
    Languages!$A$2:$AE$310,
    MATCH(
      _xlfn.XLOOKUP(K$1, 'Language &amp; Currency Data'!$A$2:$A$100, 'Language &amp; Currency Data'!$B$2:$B$100),
      Languages!$A$1:$AE$1,
      0),
    FALSE)</f>
        <v>Maailmanlaajuisesti koordinoitu miljardöörivero heikentäisi talouden tehokkuutta.</v>
      </c>
      <c r="L61" s="32" t="str">
        <f>VLOOKUP(
    Languages!A48,
    Languages!$A$2:$AE$310,
    MATCH(
      _xlfn.XLOOKUP(L$1, 'Language &amp; Currency Data'!$A$2:$A$100, 'Language &amp; Currency Data'!$B$2:$B$100),
      Languages!$A$1:$AE$1,
      0),
    FALSE)</f>
        <v>Un impôt sur les milliardaires coordonné au niveau mondial rendrait l'économie moins efficace.</v>
      </c>
      <c r="M61" s="32" t="str">
        <f>VLOOKUP(
    Languages!A48,
    Languages!$A$2:$AE$310,
    MATCH(
      _xlfn.XLOOKUP(M$1, 'Language &amp; Currency Data'!$A$2:$A$100, 'Language &amp; Currency Data'!$B$2:$B$100),
      Languages!$A$1:$AE$1,
      0),
    FALSE)</f>
        <v>Eine global koordinierte Milliardärssteuer würde die wirtschaftliche Effizienz senken.</v>
      </c>
      <c r="N61" s="6" t="str">
        <f>VLOOKUP(
    Languages!A48,
    Languages!$A$2:$AE$310,
    MATCH(
      _xlfn.XLOOKUP(N$1, 'Language &amp; Currency Data'!$A$2:$A$100, 'Language &amp; Currency Data'!$B$2:$B$100),
      Languages!$A$1:$AE$1,
      0),
    FALSE)</f>
        <v>Ένας παγκοσμίως συντονισμένος φόρος δισεκατομμυριούχων θα καθιστούσε την οικονομία λιγότερο αποτελεσματική.</v>
      </c>
      <c r="O61" s="32" t="str">
        <f>VLOOKUP(
    Languages!A48,
    Languages!$A$2:$AE$310,
    MATCH(
      _xlfn.XLOOKUP(O$1, 'Language &amp; Currency Data'!$A$2:$A$100, 'Language &amp; Currency Data'!$B$2:$B$100),
      Languages!$A$1:$AE$1,
      0),
    FALSE)</f>
        <v>Egy globálisan koordinált milliárdos adó kevésbé tenné hatékonyabbá a gazdaságot.</v>
      </c>
      <c r="P61" s="6" t="str">
        <f>VLOOKUP(
    Languages!A48,
    Languages!$A$2:$AE$310,
    MATCH(
      _xlfn.XLOOKUP(P$1, 'Language &amp; Currency Data'!$A$2:$A$100, 'Language &amp; Currency Data'!$B$2:$B$100),
      Languages!$A$1:$AE$1,
      0),
    FALSE)</f>
        <v>वैश्विक रूप से समन्वित अरबपति कर से अर्थव्यवस्था कम दक्ष बनेगी।</v>
      </c>
      <c r="Q61" s="6" t="str">
        <f>VLOOKUP(
    Languages!A48,
    Languages!$A$2:$AE$310,
    MATCH(
      _xlfn.XLOOKUP(Q$1, 'Language &amp; Currency Data'!$A$2:$A$100, 'Language &amp; Currency Data'!$B$2:$B$100),
      Languages!$A$1:$AE$1,
      0),
    FALSE)</f>
        <v>Pajak miliarder yang dikoordinasikan secara global akan membuat ekonomi menjadi kurang efisien.</v>
      </c>
      <c r="R61" s="6" t="str">
        <f>VLOOKUP(
    Languages!A48,
    Languages!$A$2:$AE$310,
    MATCH(
      _xlfn.XLOOKUP(R$1, 'Language &amp; Currency Data'!$A$2:$A$100, 'Language &amp; Currency Data'!$B$2:$B$100),
      Languages!$A$1:$AE$1,
      0),
    FALSE)</f>
        <v>A globally coordinated billionaire tax would make the economy less efficient.</v>
      </c>
      <c r="S61" s="14" t="str">
        <f>VLOOKUP(
    Languages!A48,
    Languages!$A$2:$AE$310,
    MATCH(
      _xlfn.XLOOKUP(S$1, 'Language &amp; Currency Data'!$A$2:$A$100, 'Language &amp; Currency Data'!$B$2:$B$100),
      Languages!$A$1:$AE$1,
      0),
    FALSE)</f>
        <v>Una tassa globale sui miliardari potrebbe incidere negativamente sull'efficienza economica.</v>
      </c>
      <c r="T61" s="14" t="str">
        <f>VLOOKUP(
    Languages!A48,
    Languages!$A$2:$AE$310,
    MATCH(
      _xlfn.XLOOKUP(T$1, 'Language &amp; Currency Data'!$A$2:$A$100, 'Language &amp; Currency Data'!$B$2:$B$100),
      Languages!$A$1:$AE$1,
      0),
    FALSE)</f>
        <v>世界的に調整された超富裕層税は経済の効率を低下させるだろう。</v>
      </c>
      <c r="U61" s="32" t="str">
        <f>VLOOKUP(
    Languages!A48,
    Languages!$A$2:$AE$310,
    MATCH(
      _xlfn.XLOOKUP(U$1, 'Language &amp; Currency Data'!$A$2:$A$100, 'Language &amp; Currency Data'!$B$2:$B$100),
      Languages!$A$1:$AE$1,
      0),
    FALSE)</f>
        <v>Cukai bilionair yang diselaraskan secara global akan menjadikan ekonomi kurang cekap.</v>
      </c>
      <c r="V61" s="32" t="str">
        <f>VLOOKUP(
    Languages!A48,
    Languages!$A$2:$AE$310,
    MATCH(
      _xlfn.XLOOKUP(V$1, 'Language &amp; Currency Data'!$A$2:$A$100, 'Language &amp; Currency Data'!$B$2:$B$100),
      Languages!$A$1:$AE$1,
      0),
    FALSE)</f>
        <v>Un impuesto a los multimillonarios coordinado a escala mundial haría la economía menos eficiente.</v>
      </c>
      <c r="W61" s="14" t="str">
        <f>VLOOKUP(
    Languages!A48,
    Languages!$A$2:$AE$310,
    MATCH(
      _xlfn.XLOOKUP(W$1, 'Language &amp; Currency Data'!$A$2:$A$100, 'Language &amp; Currency Data'!$B$2:$B$100),
      Languages!$A$1:$AE$1,
      0),
    FALSE)</f>
        <v>Een wereldwijd gecoördineerde miljardairsbelasting zou de economie minder efficiënt maken.</v>
      </c>
      <c r="X61" s="32" t="str">
        <f>VLOOKUP(
    Languages!A48,
    Languages!$A$2:$AE$310,
    MATCH(
      _xlfn.XLOOKUP(X$1, 'Language &amp; Currency Data'!$A$2:$A$100, 'Language &amp; Currency Data'!$B$2:$B$100),
      Languages!$A$1:$AE$1,
      0),
    FALSE)</f>
        <v>A globally coordinated billionaire tax would make the economy less efficient.</v>
      </c>
      <c r="Y61" s="32" t="str">
        <f>VLOOKUP(
    Languages!A48,
    Languages!$A$2:$AE$310,
    MATCH(
      _xlfn.XLOOKUP(Y$1, 'Language &amp; Currency Data'!$A$2:$A$100, 'Language &amp; Currency Data'!$B$2:$B$100),
      Languages!$A$1:$AE$1,
      0),
    FALSE)</f>
        <v>En global minimumsskatt for milliardærer vil gjøre økonomien mindre effektiv.</v>
      </c>
      <c r="Z61" s="32" t="str">
        <f>VLOOKUP(
    Languages!A48,
    Languages!$A$2:$AE$310,
    MATCH(
      _xlfn.XLOOKUP(Z$1, 'Language &amp; Currency Data'!$A$2:$A$100, 'Language &amp; Currency Data'!$B$2:$B$100),
      Languages!$A$1:$AE$1,
      0),
    FALSE)</f>
        <v>عالمی سطح پر ارب پتی افراد پر ٹیکس نافذ کرنے سے اقتصادی کارکردگی میں کمی آئے گی۔</v>
      </c>
      <c r="AA61" s="32" t="str">
        <f>VLOOKUP(
    Languages!A48,
    Languages!$A$2:$AE$310,
    MATCH(
      _xlfn.XLOOKUP(AA$1, 'Language &amp; Currency Data'!$A$2:$A$100, 'Language &amp; Currency Data'!$B$2:$B$100),
      Languages!$A$1:$AE$1,
      0),
    FALSE)</f>
        <v>Hindi mapapagana nang mahusay ang ekonomiya ng globally coordinated na buwis sa mga bilyornaryo.</v>
      </c>
      <c r="AB61" s="32" t="str">
        <f>VLOOKUP(
    Languages!A48,
    Languages!$A$2:$AE$310,
    MATCH(
      _xlfn.XLOOKUP(AB$1, 'Language &amp; Currency Data'!$A$2:$A$100, 'Language &amp; Currency Data'!$B$2:$B$100),
      Languages!$A$1:$AE$1,
      0),
    FALSE)</f>
        <v>Globalnie skoordynowany podatek dla miliarderów zmniejszyłby wydajność gospodarki.</v>
      </c>
      <c r="AC61" t="str">
        <f>VLOOKUP(
    Languages!A48,
    Languages!$A$2:$AE$310,
    MATCH(
      _xlfn.XLOOKUP(AC$1, 'Language &amp; Currency Data'!$A$2:$A$100, 'Language &amp; Currency Data'!$B$2:$B$100),
      Languages!$A$1:$AE$1,
      0),
    FALSE)</f>
        <v>Um imposto sobre os multimilionários coordenado a nível global tornaria a economia menos eficiente.</v>
      </c>
      <c r="AD61" s="32" t="str">
        <f>VLOOKUP(
    Languages!A48,
    Languages!$A$2:$AE$310,
    MATCH(
      _xlfn.XLOOKUP(AD$1, 'Language &amp; Currency Data'!$A$2:$A$100, 'Language &amp; Currency Data'!$B$2:$B$100),
      Languages!$A$1:$AE$1,
      0),
    FALSE)</f>
        <v>O taxă pentru miliardari coordonată la nivel mondial ar reduce eficiența economiei.</v>
      </c>
      <c r="AE61" s="6" t="str">
        <f>VLOOKUP(
    Languages!A48,
    Languages!$A$2:$AE$310,
    MATCH(
      _xlfn.XLOOKUP(AE$1, 'Language &amp; Currency Data'!$A$2:$A$100, 'Language &amp; Currency Data'!$B$2:$B$100),
      Languages!$A$1:$AE$1,
      0),
    FALSE)</f>
        <v>Globálne koordinovaná miliardárska daň by spôsobila nižšiu efektívnosť hospodárstva.</v>
      </c>
      <c r="AF61" s="6" t="str">
        <f>VLOOKUP(
    Languages!A48,
    Languages!$A$2:$AE$310,
    MATCH(
      _xlfn.XLOOKUP(AF$1, 'Language &amp; Currency Data'!$A$2:$A$100, 'Language &amp; Currency Data'!$B$2:$B$100),
      Languages!$A$1:$AE$1,
      0),
    FALSE)</f>
        <v>'n Wêreldwyd gekoördineerde miljardêrsbelasting sou die ekonomie minder doeltreffend maak.</v>
      </c>
      <c r="AG61" s="6" t="str">
        <f>VLOOKUP(
    Languages!A48,
    Languages!$A$2:$AE$310,
    MATCH(
      _xlfn.XLOOKUP(AG$1, 'Language &amp; Currency Data'!$A$2:$A$100, 'Language &amp; Currency Data'!$B$2:$B$100),
      Languages!$A$1:$AE$1,
      0),
    FALSE)</f>
        <v>전 세계적으로 조율된 억만장자세는 경제 효율성을 저해할 것이다.</v>
      </c>
      <c r="AH61" s="32" t="str">
        <f>VLOOKUP(
    Languages!A48,
    Languages!$A$2:$AE$310,
    MATCH(
      _xlfn.XLOOKUP(AH$1, 'Language &amp; Currency Data'!$A$2:$A$100, 'Language &amp; Currency Data'!$B$2:$B$100),
      Languages!$A$1:$AE$1,
      0),
    FALSE)</f>
        <v>Un impuesto a los multimillonarios coordinado a escala mundial haría la economía menos eficiente.</v>
      </c>
      <c r="AI61" s="32" t="str">
        <f>VLOOKUP(
    Languages!A48,
    Languages!$A$2:$AE$310,
    MATCH(
      _xlfn.XLOOKUP(AI$1, 'Language &amp; Currency Data'!$A$2:$A$100, 'Language &amp; Currency Data'!$B$2:$B$100),
      Languages!$A$1:$AE$1,
      0),
    FALSE)</f>
        <v>En globalt samordnad miljardärsskatt skulle göra ekonomin mindre effektiv.</v>
      </c>
      <c r="AJ61" s="6" t="str">
        <f>VLOOKUP(
    Languages!A48,
    Languages!$A$2:$AE$310,
    MATCH(
      _xlfn.XLOOKUP(AJ$1, 'Language &amp; Currency Data'!$A$2:$A$100, 'Language &amp; Currency Data'!$B$2:$B$100),
      Languages!$A$1:$AE$1,
      0),
    FALSE)</f>
        <v>徵收富人全球合一稅將降低經濟效率。</v>
      </c>
      <c r="AK61" s="32" t="str">
        <f>VLOOKUP(
    Languages!A48,
    Languages!$A$2:$AE$310,
    MATCH(
      _xlfn.XLOOKUP(AK$1, 'Language &amp; Currency Data'!$A$2:$A$100, 'Language &amp; Currency Data'!$B$2:$B$100),
      Languages!$A$1:$AE$1,
      0),
    FALSE)</f>
        <v>การเรียกเก็บภาษีจากมหาเศรษฐีในระดับเดียวกันทั่วโลกจะทำให้เศรษฐกิจมีประสิทธิภาพน้อยลง</v>
      </c>
      <c r="AL61" s="37" t="str">
        <f>VLOOKUP(
    Languages!A48,
    Languages!$A$2:$AE$310,
    MATCH(
      _xlfn.XLOOKUP(AL$1, 'Language &amp; Currency Data'!$A$2:$A$100, 'Language &amp; Currency Data'!$B$2:$B$100),
      Languages!$A$1:$AE$1,
      0),
    FALSE)</f>
        <v>Küresel olarak koordine edilen bir milyarder vergisi ekonomiyi daha az verimli hâle getirecektir.</v>
      </c>
      <c r="AM61" s="6" t="str">
        <f>VLOOKUP(
    Languages!A48,
    Languages!$A$2:$AE$310,
    MATCH(
      _xlfn.XLOOKUP(AM$1, 'Language &amp; Currency Data'!$A$2:$A$100, 'Language &amp; Currency Data'!$B$2:$B$100),
      Languages!$A$1:$AE$1,
      0),
    FALSE)</f>
        <v>A globally coordinated billionaire tax would make the economy less efficient.</v>
      </c>
      <c r="AN61" s="6" t="str">
        <f>VLOOKUP(
    Languages!A48,
    Languages!$A$2:$AE$310,
    MATCH(
      _xlfn.XLOOKUP(AN$1, 'Language &amp; Currency Data'!$A$2:$A$100, 'Language &amp; Currency Data'!$B$2:$B$100),
      Languages!$A$1:$AE$1,
      0),
    FALSE)</f>
        <v>A globally coordinated billionaire tax would make the economy less efficient.</v>
      </c>
      <c r="AO61" s="32" t="str">
        <f>VLOOKUP(
    Languages!A48,
    Languages!$A$2:$AE$310,
    MATCH(
      _xlfn.XLOOKUP(AO$1, 'Language &amp; Currency Data'!$A$2:$A$100, 'Language &amp; Currency Data'!$B$2:$B$100),
      Languages!$A$1:$AE$1,
      0),
    FALSE)</f>
        <v>Một loại thuế phối hợp toàn cầu đối với tỷ phú sẽ khiến nền kinh tế kém hiệu quả hơn.</v>
      </c>
      <c r="AP61" s="7" t="str">
        <f>VLOOKUP(
    Languages!A48,
    Languages!$A$2:$AE$310,
    MATCH(
      _xlfn.XLOOKUP("United Kingdom", 'Language &amp; Currency Data'!$A$2:$A$100, 'Language &amp; Currency Data'!$B$2:$B$100),
      Languages!$A$1:$AE$1,
      0),
    FALSE)</f>
        <v>A globally coordinated billionaire tax would make the economy less efficient.</v>
      </c>
      <c r="AQ61" s="7" t="str">
        <f>VLOOKUP(
    Languages!A48,
    Languages!$A$2:$AE$310,
    MATCH(
      _xlfn.XLOOKUP("United Kingdom", 'Language &amp; Currency Data'!$A$2:$A$100, 'Language &amp; Currency Data'!$B$2:$B$100),
      Languages!$A$1:$AE$1,
      0),
    FALSE)</f>
        <v>A globally coordinated billionaire tax would make the economy less efficient.</v>
      </c>
      <c r="AR61" s="7" t="str">
        <f>VLOOKUP(
    Languages!A48,
    Languages!$A$2:$AE$310,
    MATCH(
      _xlfn.XLOOKUP("United Kingdom", 'Language &amp; Currency Data'!$A$2:$A$100, 'Language &amp; Currency Data'!$B$2:$B$100),
      Languages!$A$1:$AE$1,
      0),
    FALSE)</f>
        <v>A globally coordinated billionaire tax would make the economy less efficient.</v>
      </c>
      <c r="AS61" s="7" t="str">
        <f>VLOOKUP(
    Languages!A48,
    Languages!$A$2:$AE$310,
    MATCH(
      _xlfn.XLOOKUP("United Kingdom", 'Language &amp; Currency Data'!$A$2:$A$100, 'Language &amp; Currency Data'!$B$2:$B$100),
      Languages!$A$1:$AE$1,
      0),
    FALSE)</f>
        <v>A globally coordinated billionaire tax would make the economy less efficient.</v>
      </c>
      <c r="AT61" s="7" t="str">
        <f>VLOOKUP(
    Languages!A48,
    Languages!$A$2:$AE$310,
    MATCH(
      _xlfn.XLOOKUP("United Kingdom", 'Language &amp; Currency Data'!$A$2:$A$100, 'Language &amp; Currency Data'!$B$2:$B$100),
      Languages!$A$1:$AE$1,
      0),
    FALSE)</f>
        <v>A globally coordinated billionaire tax would make the economy less efficient.</v>
      </c>
      <c r="AU61" s="7" t="str">
        <f>VLOOKUP(
    Languages!A48,
    Languages!$A$2:$AE$310,
    MATCH(
      _xlfn.XLOOKUP("United Kingdom", 'Language &amp; Currency Data'!$A$2:$A$100, 'Language &amp; Currency Data'!$B$2:$B$100),
      Languages!$A$1:$AE$1,
      0),
    FALSE)</f>
        <v>A globally coordinated billionaire tax would make the economy less efficient.</v>
      </c>
      <c r="AV61" s="7" t="str">
        <f>VLOOKUP(
    Languages!A48,
    Languages!$A$2:$AE$310,
    MATCH(
      _xlfn.XLOOKUP("United Kingdom", 'Language &amp; Currency Data'!$A$2:$A$100, 'Language &amp; Currency Data'!$B$2:$B$100),
      Languages!$A$1:$AE$1,
      0),
    FALSE)</f>
        <v>A globally coordinated billionaire tax would make the economy less efficient.</v>
      </c>
      <c r="AW61" s="7" t="str">
        <f>VLOOKUP(
    Languages!A48,
    Languages!$A$2:$AE$310,
    MATCH(
      _xlfn.XLOOKUP("United Kingdom", 'Language &amp; Currency Data'!$A$2:$A$100, 'Language &amp; Currency Data'!$B$2:$B$100),
      Languages!$A$1:$AE$1,
      0),
    FALSE)</f>
        <v>A globally coordinated billionaire tax would make the economy less efficient.</v>
      </c>
    </row>
    <row r="62" spans="1:49" s="7" customFormat="1" x14ac:dyDescent="0.45">
      <c r="A62" s="7" t="str">
        <f>Languages!B49</f>
        <v>Strongly disagree</v>
      </c>
      <c r="B62" s="6" t="str">
        <f>VLOOKUP(
    Languages!A49,
    Languages!$A$2:$AE$310,
    MATCH(
      _xlfn.XLOOKUP(B$1, 'Language &amp; Currency Data'!$A$2:$A$100, 'Language &amp; Currency Data'!$B$2:$B$100),
      Languages!$A$1:$AE$1,
      0),
    FALSE)</f>
        <v>Completamente en desacuerdo</v>
      </c>
      <c r="C62" s="6" t="str">
        <f>VLOOKUP(
    Languages!A49,
    Languages!$A$2:$AE$310,
    MATCH(
      _xlfn.XLOOKUP(C$1, 'Language &amp; Currency Data'!$A$2:$A$100, 'Language &amp; Currency Data'!$B$2:$B$100),
      Languages!$A$1:$AE$1,
      0),
    FALSE)</f>
        <v>Strongly disagree</v>
      </c>
      <c r="D62" s="6" t="str">
        <f>VLOOKUP(
    Languages!A49,
    Languages!$A$2:$AE$310,
    MATCH(
      _xlfn.XLOOKUP(D$1, 'Language &amp; Currency Data'!$A$2:$A$100, 'Language &amp; Currency Data'!$B$2:$B$100),
      Languages!$A$1:$AE$1,
      0),
    FALSE)</f>
        <v>Stimme überhaupt nicht zu</v>
      </c>
      <c r="E62" s="14" t="str">
        <f>VLOOKUP(
    Languages!A49,
    Languages!$A$2:$AE$310,
    MATCH(
      _xlfn.XLOOKUP(E$1, 'Language &amp; Currency Data'!$A$2:$A$100, 'Language &amp; Currency Data'!$B$2:$B$100),
      Languages!$A$1:$AE$1,
      0),
    FALSE)</f>
        <v>Discordo totalmente</v>
      </c>
      <c r="F62" s="4" t="str">
        <f>VLOOKUP(
    Languages!A49,
    Languages!$A$2:$AE$310,
    MATCH(
      _xlfn.XLOOKUP(F$1, 'Language &amp; Currency Data'!$A$2:$A$100, 'Language &amp; Currency Data'!$B$2:$B$100),
      Languages!$A$1:$AE$1,
      0),
    FALSE)</f>
        <v>Strongly disagree</v>
      </c>
      <c r="G62" s="14" t="str">
        <f>VLOOKUP(
    Languages!A49,
    Languages!$A$2:$AE$310,
    MATCH(
      _xlfn.XLOOKUP(G$1, 'Language &amp; Currency Data'!$A$2:$A$100, 'Language &amp; Currency Data'!$B$2:$B$100),
      Languages!$A$1:$AE$1,
      0),
    FALSE)</f>
        <v>强烈反对</v>
      </c>
      <c r="H62" s="6" t="str">
        <f>VLOOKUP(
    Languages!A49,
    Languages!$A$2:$AE$310,
    MATCH(
      _xlfn.XLOOKUP(H$1, 'Language &amp; Currency Data'!$A$2:$A$100, 'Language &amp; Currency Data'!$B$2:$B$100),
      Languages!$A$1:$AE$1,
      0),
    FALSE)</f>
        <v>Completamente en desacuerdo</v>
      </c>
      <c r="I62" s="6" t="str">
        <f>VLOOKUP(
    Languages!A49,
    Languages!$A$2:$AE$310,
    MATCH(
      _xlfn.XLOOKUP(I$1, 'Language &amp; Currency Data'!$A$2:$A$100, 'Language &amp; Currency Data'!$B$2:$B$100),
      Languages!$A$1:$AE$1,
      0),
    FALSE)</f>
        <v>Completamente en desacuerdo</v>
      </c>
      <c r="J62" s="6" t="str">
        <f>VLOOKUP(
    Languages!A49,
    Languages!$A$2:$AE$310,
    MATCH(
      _xlfn.XLOOKUP(J$1, 'Language &amp; Currency Data'!$A$2:$A$100, 'Language &amp; Currency Data'!$B$2:$B$100),
      Languages!$A$1:$AE$1,
      0),
    FALSE)</f>
        <v>Rozhodně nesouhlasím</v>
      </c>
      <c r="K62" s="6" t="str">
        <f>VLOOKUP(
    Languages!A49,
    Languages!$A$2:$AE$310,
    MATCH(
      _xlfn.XLOOKUP(K$1, 'Language &amp; Currency Data'!$A$2:$A$100, 'Language &amp; Currency Data'!$B$2:$B$100),
      Languages!$A$1:$AE$1,
      0),
    FALSE)</f>
        <v>Täysin eri mieltä</v>
      </c>
      <c r="L62" s="32" t="str">
        <f>VLOOKUP(
    Languages!A49,
    Languages!$A$2:$AE$310,
    MATCH(
      _xlfn.XLOOKUP(L$1, 'Language &amp; Currency Data'!$A$2:$A$100, 'Language &amp; Currency Data'!$B$2:$B$100),
      Languages!$A$1:$AE$1,
      0),
    FALSE)</f>
        <v>Pas du tout d'accord</v>
      </c>
      <c r="M62" s="32" t="str">
        <f>VLOOKUP(
    Languages!A49,
    Languages!$A$2:$AE$310,
    MATCH(
      _xlfn.XLOOKUP(M$1, 'Language &amp; Currency Data'!$A$2:$A$100, 'Language &amp; Currency Data'!$B$2:$B$100),
      Languages!$A$1:$AE$1,
      0),
    FALSE)</f>
        <v>Stimme überhaupt nicht zu</v>
      </c>
      <c r="N62" s="6" t="str">
        <f>VLOOKUP(
    Languages!A49,
    Languages!$A$2:$AE$310,
    MATCH(
      _xlfn.XLOOKUP(N$1, 'Language &amp; Currency Data'!$A$2:$A$100, 'Language &amp; Currency Data'!$B$2:$B$100),
      Languages!$A$1:$AE$1,
      0),
    FALSE)</f>
        <v>Διαφωνώ έντονα</v>
      </c>
      <c r="O62" s="32" t="str">
        <f>VLOOKUP(
    Languages!A49,
    Languages!$A$2:$AE$310,
    MATCH(
      _xlfn.XLOOKUP(O$1, 'Language &amp; Currency Data'!$A$2:$A$100, 'Language &amp; Currency Data'!$B$2:$B$100),
      Languages!$A$1:$AE$1,
      0),
    FALSE)</f>
        <v>Egyáltalán nem ért egyet</v>
      </c>
      <c r="P62" s="6" t="str">
        <f>VLOOKUP(
    Languages!A49,
    Languages!$A$2:$AE$310,
    MATCH(
      _xlfn.XLOOKUP(P$1, 'Language &amp; Currency Data'!$A$2:$A$100, 'Language &amp; Currency Data'!$B$2:$B$100),
      Languages!$A$1:$AE$1,
      0),
    FALSE)</f>
        <v>पूरी तरह असहमत</v>
      </c>
      <c r="Q62" s="6" t="str">
        <f>VLOOKUP(
    Languages!A49,
    Languages!$A$2:$AE$310,
    MATCH(
      _xlfn.XLOOKUP(Q$1, 'Language &amp; Currency Data'!$A$2:$A$100, 'Language &amp; Currency Data'!$B$2:$B$100),
      Languages!$A$1:$AE$1,
      0),
    FALSE)</f>
        <v>Sangat tidak setuju</v>
      </c>
      <c r="R62" s="6" t="str">
        <f>VLOOKUP(
    Languages!A49,
    Languages!$A$2:$AE$310,
    MATCH(
      _xlfn.XLOOKUP(R$1, 'Language &amp; Currency Data'!$A$2:$A$100, 'Language &amp; Currency Data'!$B$2:$B$100),
      Languages!$A$1:$AE$1,
      0),
    FALSE)</f>
        <v>Strongly disagree</v>
      </c>
      <c r="S62" s="14" t="str">
        <f>VLOOKUP(
    Languages!A49,
    Languages!$A$2:$AE$310,
    MATCH(
      _xlfn.XLOOKUP(S$1, 'Language &amp; Currency Data'!$A$2:$A$100, 'Language &amp; Currency Data'!$B$2:$B$100),
      Languages!$A$1:$AE$1,
      0),
    FALSE)</f>
        <v>Decisamente in disaccordo</v>
      </c>
      <c r="T62" s="14" t="str">
        <f>VLOOKUP(
    Languages!A49,
    Languages!$A$2:$AE$310,
    MATCH(
      _xlfn.XLOOKUP(T$1, 'Language &amp; Currency Data'!$A$2:$A$100, 'Language &amp; Currency Data'!$B$2:$B$100),
      Languages!$A$1:$AE$1,
      0),
    FALSE)</f>
        <v>まったく当てはまらない</v>
      </c>
      <c r="U62" s="32" t="str">
        <f>VLOOKUP(
    Languages!A49,
    Languages!$A$2:$AE$310,
    MATCH(
      _xlfn.XLOOKUP(U$1, 'Language &amp; Currency Data'!$A$2:$A$100, 'Language &amp; Currency Data'!$B$2:$B$100),
      Languages!$A$1:$AE$1,
      0),
    FALSE)</f>
        <v>Sangat tidak setuju</v>
      </c>
      <c r="V62" s="32" t="str">
        <f>VLOOKUP(
    Languages!A49,
    Languages!$A$2:$AE$310,
    MATCH(
      _xlfn.XLOOKUP(V$1, 'Language &amp; Currency Data'!$A$2:$A$100, 'Language &amp; Currency Data'!$B$2:$B$100),
      Languages!$A$1:$AE$1,
      0),
    FALSE)</f>
        <v>Completamente en desacuerdo</v>
      </c>
      <c r="W62" s="14" t="str">
        <f>VLOOKUP(
    Languages!A49,
    Languages!$A$2:$AE$310,
    MATCH(
      _xlfn.XLOOKUP(W$1, 'Language &amp; Currency Data'!$A$2:$A$100, 'Language &amp; Currency Data'!$B$2:$B$100),
      Languages!$A$1:$AE$1,
      0),
    FALSE)</f>
        <v>Helemaal mee oneens</v>
      </c>
      <c r="X62" s="32" t="str">
        <f>VLOOKUP(
    Languages!A49,
    Languages!$A$2:$AE$310,
    MATCH(
      _xlfn.XLOOKUP(X$1, 'Language &amp; Currency Data'!$A$2:$A$100, 'Language &amp; Currency Data'!$B$2:$B$100),
      Languages!$A$1:$AE$1,
      0),
    FALSE)</f>
        <v>Strongly disagree</v>
      </c>
      <c r="Y62" s="32" t="str">
        <f>VLOOKUP(
    Languages!A49,
    Languages!$A$2:$AE$310,
    MATCH(
      _xlfn.XLOOKUP(Y$1, 'Language &amp; Currency Data'!$A$2:$A$100, 'Language &amp; Currency Data'!$B$2:$B$100),
      Languages!$A$1:$AE$1,
      0),
    FALSE)</f>
        <v>Helt uenig</v>
      </c>
      <c r="Z62" s="32" t="str">
        <f>VLOOKUP(
    Languages!A49,
    Languages!$A$2:$AE$310,
    MATCH(
      _xlfn.XLOOKUP(Z$1, 'Language &amp; Currency Data'!$A$2:$A$100, 'Language &amp; Currency Data'!$B$2:$B$100),
      Languages!$A$1:$AE$1,
      0),
    FALSE)</f>
        <v>بھرپور غیرمتفق</v>
      </c>
      <c r="AA62" s="32" t="str">
        <f>VLOOKUP(
    Languages!A49,
    Languages!$A$2:$AE$310,
    MATCH(
      _xlfn.XLOOKUP(AA$1, 'Language &amp; Currency Data'!$A$2:$A$100, 'Language &amp; Currency Data'!$B$2:$B$100),
      Languages!$A$1:$AE$1,
      0),
    FALSE)</f>
        <v>Madiing tumatanggi</v>
      </c>
      <c r="AB62" s="32" t="str">
        <f>VLOOKUP(
    Languages!A49,
    Languages!$A$2:$AE$310,
    MATCH(
      _xlfn.XLOOKUP(AB$1, 'Language &amp; Currency Data'!$A$2:$A$100, 'Language &amp; Currency Data'!$B$2:$B$100),
      Languages!$A$1:$AE$1,
      0),
    FALSE)</f>
        <v>Zdecydowanie się nie zgadzam</v>
      </c>
      <c r="AC62" t="str">
        <f>VLOOKUP(
    Languages!A49,
    Languages!$A$2:$AE$310,
    MATCH(
      _xlfn.XLOOKUP(AC$1, 'Language &amp; Currency Data'!$A$2:$A$100, 'Language &amp; Currency Data'!$B$2:$B$100),
      Languages!$A$1:$AE$1,
      0),
    FALSE)</f>
        <v>Discordo totalmente</v>
      </c>
      <c r="AD62" s="32" t="str">
        <f>VLOOKUP(
    Languages!A49,
    Languages!$A$2:$AE$310,
    MATCH(
      _xlfn.XLOOKUP(AD$1, 'Language &amp; Currency Data'!$A$2:$A$100, 'Language &amp; Currency Data'!$B$2:$B$100),
      Languages!$A$1:$AE$1,
      0),
    FALSE)</f>
        <v>Nu sunt deloc de acord</v>
      </c>
      <c r="AE62" s="6" t="str">
        <f>VLOOKUP(
    Languages!A49,
    Languages!$A$2:$AE$310,
    MATCH(
      _xlfn.XLOOKUP(AE$1, 'Language &amp; Currency Data'!$A$2:$A$100, 'Language &amp; Currency Data'!$B$2:$B$100),
      Languages!$A$1:$AE$1,
      0),
    FALSE)</f>
        <v>Rozhodne nesúhlasím</v>
      </c>
      <c r="AF62" s="6" t="str">
        <f>VLOOKUP(
    Languages!A49,
    Languages!$A$2:$AE$310,
    MATCH(
      _xlfn.XLOOKUP(AF$1, 'Language &amp; Currency Data'!$A$2:$A$100, 'Language &amp; Currency Data'!$B$2:$B$100),
      Languages!$A$1:$AE$1,
      0),
    FALSE)</f>
        <v>Verskil sterk</v>
      </c>
      <c r="AG62" s="6" t="str">
        <f>VLOOKUP(
    Languages!A49,
    Languages!$A$2:$AE$310,
    MATCH(
      _xlfn.XLOOKUP(AG$1, 'Language &amp; Currency Data'!$A$2:$A$100, 'Language &amp; Currency Data'!$B$2:$B$100),
      Languages!$A$1:$AE$1,
      0),
    FALSE)</f>
        <v>전혀 동의하지 않음</v>
      </c>
      <c r="AH62" s="32" t="str">
        <f>VLOOKUP(
    Languages!A49,
    Languages!$A$2:$AE$310,
    MATCH(
      _xlfn.XLOOKUP(AH$1, 'Language &amp; Currency Data'!$A$2:$A$100, 'Language &amp; Currency Data'!$B$2:$B$100),
      Languages!$A$1:$AE$1,
      0),
    FALSE)</f>
        <v>Completamente en desacuerdo</v>
      </c>
      <c r="AI62" s="32" t="str">
        <f>VLOOKUP(
    Languages!A49,
    Languages!$A$2:$AE$310,
    MATCH(
      _xlfn.XLOOKUP(AI$1, 'Language &amp; Currency Data'!$A$2:$A$100, 'Language &amp; Currency Data'!$B$2:$B$100),
      Languages!$A$1:$AE$1,
      0),
    FALSE)</f>
        <v>Instämmer inte alls</v>
      </c>
      <c r="AJ62" s="6" t="str">
        <f>VLOOKUP(
    Languages!A49,
    Languages!$A$2:$AE$310,
    MATCH(
      _xlfn.XLOOKUP(AJ$1, 'Language &amp; Currency Data'!$A$2:$A$100, 'Language &amp; Currency Data'!$B$2:$B$100),
      Languages!$A$1:$AE$1,
      0),
    FALSE)</f>
        <v>非常不同意</v>
      </c>
      <c r="AK62" s="32" t="str">
        <f>VLOOKUP(
    Languages!A49,
    Languages!$A$2:$AE$310,
    MATCH(
      _xlfn.XLOOKUP(AK$1, 'Language &amp; Currency Data'!$A$2:$A$100, 'Language &amp; Currency Data'!$B$2:$B$100),
      Languages!$A$1:$AE$1,
      0),
    FALSE)</f>
        <v>ไม่เห็นด้วยอย่างยิ่ง</v>
      </c>
      <c r="AL62" s="37" t="str">
        <f>VLOOKUP(
    Languages!A49,
    Languages!$A$2:$AE$310,
    MATCH(
      _xlfn.XLOOKUP(AL$1, 'Language &amp; Currency Data'!$A$2:$A$100, 'Language &amp; Currency Data'!$B$2:$B$100),
      Languages!$A$1:$AE$1,
      0),
    FALSE)</f>
        <v>Kesinlikle katılmıyorum</v>
      </c>
      <c r="AM62" s="6" t="str">
        <f>VLOOKUP(
    Languages!A49,
    Languages!$A$2:$AE$310,
    MATCH(
      _xlfn.XLOOKUP(AM$1, 'Language &amp; Currency Data'!$A$2:$A$100, 'Language &amp; Currency Data'!$B$2:$B$100),
      Languages!$A$1:$AE$1,
      0),
    FALSE)</f>
        <v>Strongly disagree</v>
      </c>
      <c r="AN62" s="6" t="str">
        <f>VLOOKUP(
    Languages!A49,
    Languages!$A$2:$AE$310,
    MATCH(
      _xlfn.XLOOKUP(AN$1, 'Language &amp; Currency Data'!$A$2:$A$100, 'Language &amp; Currency Data'!$B$2:$B$100),
      Languages!$A$1:$AE$1,
      0),
    FALSE)</f>
        <v>Strongly disagree</v>
      </c>
      <c r="AO62" s="32" t="str">
        <f>VLOOKUP(
    Languages!A49,
    Languages!$A$2:$AE$310,
    MATCH(
      _xlfn.XLOOKUP(AO$1, 'Language &amp; Currency Data'!$A$2:$A$100, 'Language &amp; Currency Data'!$B$2:$B$100),
      Languages!$A$1:$AE$1,
      0),
    FALSE)</f>
        <v>Hoàn toàn không đồng ý</v>
      </c>
      <c r="AP62" s="7" t="str">
        <f>VLOOKUP(
    Languages!A49,
    Languages!$A$2:$AE$310,
    MATCH(
      _xlfn.XLOOKUP("United Kingdom", 'Language &amp; Currency Data'!$A$2:$A$100, 'Language &amp; Currency Data'!$B$2:$B$100),
      Languages!$A$1:$AE$1,
      0),
    FALSE)</f>
        <v>Strongly disagree</v>
      </c>
      <c r="AQ62" s="7" t="str">
        <f>VLOOKUP(
    Languages!A49,
    Languages!$A$2:$AE$310,
    MATCH(
      _xlfn.XLOOKUP("United Kingdom", 'Language &amp; Currency Data'!$A$2:$A$100, 'Language &amp; Currency Data'!$B$2:$B$100),
      Languages!$A$1:$AE$1,
      0),
    FALSE)</f>
        <v>Strongly disagree</v>
      </c>
      <c r="AR62" s="7" t="str">
        <f>VLOOKUP(
    Languages!A49,
    Languages!$A$2:$AE$310,
    MATCH(
      _xlfn.XLOOKUP("United Kingdom", 'Language &amp; Currency Data'!$A$2:$A$100, 'Language &amp; Currency Data'!$B$2:$B$100),
      Languages!$A$1:$AE$1,
      0),
    FALSE)</f>
        <v>Strongly disagree</v>
      </c>
      <c r="AS62" s="7" t="str">
        <f>VLOOKUP(
    Languages!A49,
    Languages!$A$2:$AE$310,
    MATCH(
      _xlfn.XLOOKUP("United Kingdom", 'Language &amp; Currency Data'!$A$2:$A$100, 'Language &amp; Currency Data'!$B$2:$B$100),
      Languages!$A$1:$AE$1,
      0),
    FALSE)</f>
        <v>Strongly disagree</v>
      </c>
      <c r="AT62" s="7" t="str">
        <f>VLOOKUP(
    Languages!A49,
    Languages!$A$2:$AE$310,
    MATCH(
      _xlfn.XLOOKUP("United Kingdom", 'Language &amp; Currency Data'!$A$2:$A$100, 'Language &amp; Currency Data'!$B$2:$B$100),
      Languages!$A$1:$AE$1,
      0),
    FALSE)</f>
        <v>Strongly disagree</v>
      </c>
      <c r="AU62" s="7" t="str">
        <f>VLOOKUP(
    Languages!A49,
    Languages!$A$2:$AE$310,
    MATCH(
      _xlfn.XLOOKUP("United Kingdom", 'Language &amp; Currency Data'!$A$2:$A$100, 'Language &amp; Currency Data'!$B$2:$B$100),
      Languages!$A$1:$AE$1,
      0),
    FALSE)</f>
        <v>Strongly disagree</v>
      </c>
      <c r="AV62" s="7" t="str">
        <f>VLOOKUP(
    Languages!A49,
    Languages!$A$2:$AE$310,
    MATCH(
      _xlfn.XLOOKUP("United Kingdom", 'Language &amp; Currency Data'!$A$2:$A$100, 'Language &amp; Currency Data'!$B$2:$B$100),
      Languages!$A$1:$AE$1,
      0),
    FALSE)</f>
        <v>Strongly disagree</v>
      </c>
      <c r="AW62" s="7" t="str">
        <f>VLOOKUP(
    Languages!A49,
    Languages!$A$2:$AE$310,
    MATCH(
      _xlfn.XLOOKUP("United Kingdom", 'Language &amp; Currency Data'!$A$2:$A$100, 'Language &amp; Currency Data'!$B$2:$B$100),
      Languages!$A$1:$AE$1,
      0),
    FALSE)</f>
        <v>Strongly disagree</v>
      </c>
    </row>
    <row r="63" spans="1:49" s="7" customFormat="1" x14ac:dyDescent="0.45">
      <c r="A63" s="7" t="str">
        <f>Languages!B50</f>
        <v>Somewhat disagree</v>
      </c>
      <c r="B63" s="6" t="str">
        <f>VLOOKUP(
    Languages!A50,
    Languages!$A$2:$AE$310,
    MATCH(
      _xlfn.XLOOKUP(B$1, 'Language &amp; Currency Data'!$A$2:$A$100, 'Language &amp; Currency Data'!$B$2:$B$100),
      Languages!$A$1:$AE$1,
      0),
    FALSE)</f>
        <v>Algo en desacuerdo</v>
      </c>
      <c r="C63" s="6" t="str">
        <f>VLOOKUP(
    Languages!A50,
    Languages!$A$2:$AE$310,
    MATCH(
      _xlfn.XLOOKUP(C$1, 'Language &amp; Currency Data'!$A$2:$A$100, 'Language &amp; Currency Data'!$B$2:$B$100),
      Languages!$A$1:$AE$1,
      0),
    FALSE)</f>
        <v>Somewhat disagree</v>
      </c>
      <c r="D63" s="6" t="str">
        <f>VLOOKUP(
    Languages!A50,
    Languages!$A$2:$AE$310,
    MATCH(
      _xlfn.XLOOKUP(D$1, 'Language &amp; Currency Data'!$A$2:$A$100, 'Language &amp; Currency Data'!$B$2:$B$100),
      Languages!$A$1:$AE$1,
      0),
    FALSE)</f>
        <v>Stimme eher nicht zu</v>
      </c>
      <c r="E63" s="14" t="str">
        <f>VLOOKUP(
    Languages!A50,
    Languages!$A$2:$AE$310,
    MATCH(
      _xlfn.XLOOKUP(E$1, 'Language &amp; Currency Data'!$A$2:$A$100, 'Language &amp; Currency Data'!$B$2:$B$100),
      Languages!$A$1:$AE$1,
      0),
    FALSE)</f>
        <v>Discordo em parte</v>
      </c>
      <c r="F63" s="4" t="str">
        <f>VLOOKUP(
    Languages!A50,
    Languages!$A$2:$AE$310,
    MATCH(
      _xlfn.XLOOKUP(F$1, 'Language &amp; Currency Data'!$A$2:$A$100, 'Language &amp; Currency Data'!$B$2:$B$100),
      Languages!$A$1:$AE$1,
      0),
    FALSE)</f>
        <v>Somewhat disagree</v>
      </c>
      <c r="G63" s="14" t="str">
        <f>VLOOKUP(
    Languages!A50,
    Languages!$A$2:$AE$310,
    MATCH(
      _xlfn.XLOOKUP(G$1, 'Language &amp; Currency Data'!$A$2:$A$100, 'Language &amp; Currency Data'!$B$2:$B$100),
      Languages!$A$1:$AE$1,
      0),
    FALSE)</f>
        <v>比较反对</v>
      </c>
      <c r="H63" s="6" t="str">
        <f>VLOOKUP(
    Languages!A50,
    Languages!$A$2:$AE$310,
    MATCH(
      _xlfn.XLOOKUP(H$1, 'Language &amp; Currency Data'!$A$2:$A$100, 'Language &amp; Currency Data'!$B$2:$B$100),
      Languages!$A$1:$AE$1,
      0),
    FALSE)</f>
        <v>Algo en desacuerdo</v>
      </c>
      <c r="I63" s="6" t="str">
        <f>VLOOKUP(
    Languages!A50,
    Languages!$A$2:$AE$310,
    MATCH(
      _xlfn.XLOOKUP(I$1, 'Language &amp; Currency Data'!$A$2:$A$100, 'Language &amp; Currency Data'!$B$2:$B$100),
      Languages!$A$1:$AE$1,
      0),
    FALSE)</f>
        <v>Algo en desacuerdo</v>
      </c>
      <c r="J63" s="6" t="str">
        <f>VLOOKUP(
    Languages!A50,
    Languages!$A$2:$AE$310,
    MATCH(
      _xlfn.XLOOKUP(J$1, 'Language &amp; Currency Data'!$A$2:$A$100, 'Language &amp; Currency Data'!$B$2:$B$100),
      Languages!$A$1:$AE$1,
      0),
    FALSE)</f>
        <v>Spíše nesouhlasím</v>
      </c>
      <c r="K63" s="6" t="str">
        <f>VLOOKUP(
    Languages!A50,
    Languages!$A$2:$AE$310,
    MATCH(
      _xlfn.XLOOKUP(K$1, 'Language &amp; Currency Data'!$A$2:$A$100, 'Language &amp; Currency Data'!$B$2:$B$100),
      Languages!$A$1:$AE$1,
      0),
    FALSE)</f>
        <v>Jokseenkin eri mieltä</v>
      </c>
      <c r="L63" s="32" t="str">
        <f>VLOOKUP(
    Languages!A50,
    Languages!$A$2:$AE$310,
    MATCH(
      _xlfn.XLOOKUP(L$1, 'Language &amp; Currency Data'!$A$2:$A$100, 'Language &amp; Currency Data'!$B$2:$B$100),
      Languages!$A$1:$AE$1,
      0),
    FALSE)</f>
        <v>Plutôt pas d'accord</v>
      </c>
      <c r="M63" s="32" t="str">
        <f>VLOOKUP(
    Languages!A50,
    Languages!$A$2:$AE$310,
    MATCH(
      _xlfn.XLOOKUP(M$1, 'Language &amp; Currency Data'!$A$2:$A$100, 'Language &amp; Currency Data'!$B$2:$B$100),
      Languages!$A$1:$AE$1,
      0),
    FALSE)</f>
        <v>Stimme eher nicht zu</v>
      </c>
      <c r="N63" s="6" t="str">
        <f>VLOOKUP(
    Languages!A50,
    Languages!$A$2:$AE$310,
    MATCH(
      _xlfn.XLOOKUP(N$1, 'Language &amp; Currency Data'!$A$2:$A$100, 'Language &amp; Currency Data'!$B$2:$B$100),
      Languages!$A$1:$AE$1,
      0),
    FALSE)</f>
        <v>Διαφωνώ κάπως</v>
      </c>
      <c r="O63" s="32" t="str">
        <f>VLOOKUP(
    Languages!A50,
    Languages!$A$2:$AE$310,
    MATCH(
      _xlfn.XLOOKUP(O$1, 'Language &amp; Currency Data'!$A$2:$A$100, 'Language &amp; Currency Data'!$B$2:$B$100),
      Languages!$A$1:$AE$1,
      0),
    FALSE)</f>
        <v>Valamelyest nem ért egyet</v>
      </c>
      <c r="P63" s="6" t="str">
        <f>VLOOKUP(
    Languages!A50,
    Languages!$A$2:$AE$310,
    MATCH(
      _xlfn.XLOOKUP(P$1, 'Language &amp; Currency Data'!$A$2:$A$100, 'Language &amp; Currency Data'!$B$2:$B$100),
      Languages!$A$1:$AE$1,
      0),
    FALSE)</f>
        <v>कुछ हद तक असहमत</v>
      </c>
      <c r="Q63" s="6" t="str">
        <f>VLOOKUP(
    Languages!A50,
    Languages!$A$2:$AE$310,
    MATCH(
      _xlfn.XLOOKUP(Q$1, 'Language &amp; Currency Data'!$A$2:$A$100, 'Language &amp; Currency Data'!$B$2:$B$100),
      Languages!$A$1:$AE$1,
      0),
    FALSE)</f>
        <v>Agak tidak setuju</v>
      </c>
      <c r="R63" s="6" t="str">
        <f>VLOOKUP(
    Languages!A50,
    Languages!$A$2:$AE$310,
    MATCH(
      _xlfn.XLOOKUP(R$1, 'Language &amp; Currency Data'!$A$2:$A$100, 'Language &amp; Currency Data'!$B$2:$B$100),
      Languages!$A$1:$AE$1,
      0),
    FALSE)</f>
        <v>Somewhat disagree</v>
      </c>
      <c r="S63" s="14" t="str">
        <f>VLOOKUP(
    Languages!A50,
    Languages!$A$2:$AE$310,
    MATCH(
      _xlfn.XLOOKUP(S$1, 'Language &amp; Currency Data'!$A$2:$A$100, 'Language &amp; Currency Data'!$B$2:$B$100),
      Languages!$A$1:$AE$1,
      0),
    FALSE)</f>
        <v>Abbastanza in disaccordo</v>
      </c>
      <c r="T63" s="14" t="str">
        <f>VLOOKUP(
    Languages!A50,
    Languages!$A$2:$AE$310,
    MATCH(
      _xlfn.XLOOKUP(T$1, 'Language &amp; Currency Data'!$A$2:$A$100, 'Language &amp; Currency Data'!$B$2:$B$100),
      Languages!$A$1:$AE$1,
      0),
    FALSE)</f>
        <v>あまり当てはまらない</v>
      </c>
      <c r="U63" s="32" t="str">
        <f>VLOOKUP(
    Languages!A50,
    Languages!$A$2:$AE$310,
    MATCH(
      _xlfn.XLOOKUP(U$1, 'Language &amp; Currency Data'!$A$2:$A$100, 'Language &amp; Currency Data'!$B$2:$B$100),
      Languages!$A$1:$AE$1,
      0),
    FALSE)</f>
        <v>Agak tidak setuju</v>
      </c>
      <c r="V63" s="32" t="str">
        <f>VLOOKUP(
    Languages!A50,
    Languages!$A$2:$AE$310,
    MATCH(
      _xlfn.XLOOKUP(V$1, 'Language &amp; Currency Data'!$A$2:$A$100, 'Language &amp; Currency Data'!$B$2:$B$100),
      Languages!$A$1:$AE$1,
      0),
    FALSE)</f>
        <v>Algo en desacuerdo</v>
      </c>
      <c r="W63" s="14" t="str">
        <f>VLOOKUP(
    Languages!A50,
    Languages!$A$2:$AE$310,
    MATCH(
      _xlfn.XLOOKUP(W$1, 'Language &amp; Currency Data'!$A$2:$A$100, 'Language &amp; Currency Data'!$B$2:$B$100),
      Languages!$A$1:$AE$1,
      0),
    FALSE)</f>
        <v>Enigszins mee oneens</v>
      </c>
      <c r="X63" s="32" t="str">
        <f>VLOOKUP(
    Languages!A50,
    Languages!$A$2:$AE$310,
    MATCH(
      _xlfn.XLOOKUP(X$1, 'Language &amp; Currency Data'!$A$2:$A$100, 'Language &amp; Currency Data'!$B$2:$B$100),
      Languages!$A$1:$AE$1,
      0),
    FALSE)</f>
        <v>Somewhat disagree</v>
      </c>
      <c r="Y63" s="32" t="str">
        <f>VLOOKUP(
    Languages!A50,
    Languages!$A$2:$AE$310,
    MATCH(
      _xlfn.XLOOKUP(Y$1, 'Language &amp; Currency Data'!$A$2:$A$100, 'Language &amp; Currency Data'!$B$2:$B$100),
      Languages!$A$1:$AE$1,
      0),
    FALSE)</f>
        <v>Delvis uenig</v>
      </c>
      <c r="Z63" s="32" t="str">
        <f>VLOOKUP(
    Languages!A50,
    Languages!$A$2:$AE$310,
    MATCH(
      _xlfn.XLOOKUP(Z$1, 'Language &amp; Currency Data'!$A$2:$A$100, 'Language &amp; Currency Data'!$B$2:$B$100),
      Languages!$A$1:$AE$1,
      0),
    FALSE)</f>
        <v>کسی حد تک غیرمتفق</v>
      </c>
      <c r="AA63" s="32" t="str">
        <f>VLOOKUP(
    Languages!A50,
    Languages!$A$2:$AE$310,
    MATCH(
      _xlfn.XLOOKUP(AA$1, 'Language &amp; Currency Data'!$A$2:$A$100, 'Language &amp; Currency Data'!$B$2:$B$100),
      Languages!$A$1:$AE$1,
      0),
    FALSE)</f>
        <v>Medyo tumatanggi</v>
      </c>
      <c r="AB63" s="32" t="str">
        <f>VLOOKUP(
    Languages!A50,
    Languages!$A$2:$AE$310,
    MATCH(
      _xlfn.XLOOKUP(AB$1, 'Language &amp; Currency Data'!$A$2:$A$100, 'Language &amp; Currency Data'!$B$2:$B$100),
      Languages!$A$1:$AE$1,
      0),
    FALSE)</f>
        <v>Raczej się nie zgadzam</v>
      </c>
      <c r="AC63" t="str">
        <f>VLOOKUP(
    Languages!A50,
    Languages!$A$2:$AE$310,
    MATCH(
      _xlfn.XLOOKUP(AC$1, 'Language &amp; Currency Data'!$A$2:$A$100, 'Language &amp; Currency Data'!$B$2:$B$100),
      Languages!$A$1:$AE$1,
      0),
    FALSE)</f>
        <v>Discordo em parte</v>
      </c>
      <c r="AD63" s="32" t="str">
        <f>VLOOKUP(
    Languages!A50,
    Languages!$A$2:$AE$310,
    MATCH(
      _xlfn.XLOOKUP(AD$1, 'Language &amp; Currency Data'!$A$2:$A$100, 'Language &amp; Currency Data'!$B$2:$B$100),
      Languages!$A$1:$AE$1,
      0),
    FALSE)</f>
        <v>Oarecum nu sunt de acord</v>
      </c>
      <c r="AE63" s="6" t="str">
        <f>VLOOKUP(
    Languages!A50,
    Languages!$A$2:$AE$310,
    MATCH(
      _xlfn.XLOOKUP(AE$1, 'Language &amp; Currency Data'!$A$2:$A$100, 'Language &amp; Currency Data'!$B$2:$B$100),
      Languages!$A$1:$AE$1,
      0),
    FALSE)</f>
        <v>Do určitej miery nesúhlasím</v>
      </c>
      <c r="AF63" s="6" t="str">
        <f>VLOOKUP(
    Languages!A50,
    Languages!$A$2:$AE$310,
    MATCH(
      _xlfn.XLOOKUP(AF$1, 'Language &amp; Currency Data'!$A$2:$A$100, 'Language &amp; Currency Data'!$B$2:$B$100),
      Languages!$A$1:$AE$1,
      0),
    FALSE)</f>
        <v>Verskil ietwat</v>
      </c>
      <c r="AG63" s="6" t="str">
        <f>VLOOKUP(
    Languages!A50,
    Languages!$A$2:$AE$310,
    MATCH(
      _xlfn.XLOOKUP(AG$1, 'Language &amp; Currency Data'!$A$2:$A$100, 'Language &amp; Currency Data'!$B$2:$B$100),
      Languages!$A$1:$AE$1,
      0),
    FALSE)</f>
        <v>별로 동의하지 않음</v>
      </c>
      <c r="AH63" s="32" t="str">
        <f>VLOOKUP(
    Languages!A50,
    Languages!$A$2:$AE$310,
    MATCH(
      _xlfn.XLOOKUP(AH$1, 'Language &amp; Currency Data'!$A$2:$A$100, 'Language &amp; Currency Data'!$B$2:$B$100),
      Languages!$A$1:$AE$1,
      0),
    FALSE)</f>
        <v>Algo en desacuerdo</v>
      </c>
      <c r="AI63" s="32" t="str">
        <f>VLOOKUP(
    Languages!A50,
    Languages!$A$2:$AE$310,
    MATCH(
      _xlfn.XLOOKUP(AI$1, 'Language &amp; Currency Data'!$A$2:$A$100, 'Language &amp; Currency Data'!$B$2:$B$100),
      Languages!$A$1:$AE$1,
      0),
    FALSE)</f>
        <v>Instämmer inte till viss del</v>
      </c>
      <c r="AJ63" s="6" t="str">
        <f>VLOOKUP(
    Languages!A50,
    Languages!$A$2:$AE$310,
    MATCH(
      _xlfn.XLOOKUP(AJ$1, 'Language &amp; Currency Data'!$A$2:$A$100, 'Language &amp; Currency Data'!$B$2:$B$100),
      Languages!$A$1:$AE$1,
      0),
    FALSE)</f>
        <v>有些不同意</v>
      </c>
      <c r="AK63" s="32" t="str">
        <f>VLOOKUP(
    Languages!A50,
    Languages!$A$2:$AE$310,
    MATCH(
      _xlfn.XLOOKUP(AK$1, 'Language &amp; Currency Data'!$A$2:$A$100, 'Language &amp; Currency Data'!$B$2:$B$100),
      Languages!$A$1:$AE$1,
      0),
    FALSE)</f>
        <v>ค่อนข้างไม่เห็นด้วย</v>
      </c>
      <c r="AL63" s="37" t="str">
        <f>VLOOKUP(
    Languages!A50,
    Languages!$A$2:$AE$310,
    MATCH(
      _xlfn.XLOOKUP(AL$1, 'Language &amp; Currency Data'!$A$2:$A$100, 'Language &amp; Currency Data'!$B$2:$B$100),
      Languages!$A$1:$AE$1,
      0),
    FALSE)</f>
        <v>Kısmen katılmıyorum</v>
      </c>
      <c r="AM63" s="6" t="str">
        <f>VLOOKUP(
    Languages!A50,
    Languages!$A$2:$AE$310,
    MATCH(
      _xlfn.XLOOKUP(AM$1, 'Language &amp; Currency Data'!$A$2:$A$100, 'Language &amp; Currency Data'!$B$2:$B$100),
      Languages!$A$1:$AE$1,
      0),
    FALSE)</f>
        <v>Somewhat disagree</v>
      </c>
      <c r="AN63" s="6" t="str">
        <f>VLOOKUP(
    Languages!A50,
    Languages!$A$2:$AE$310,
    MATCH(
      _xlfn.XLOOKUP(AN$1, 'Language &amp; Currency Data'!$A$2:$A$100, 'Language &amp; Currency Data'!$B$2:$B$100),
      Languages!$A$1:$AE$1,
      0),
    FALSE)</f>
        <v>Somewhat disagree</v>
      </c>
      <c r="AO63" s="32" t="str">
        <f>VLOOKUP(
    Languages!A50,
    Languages!$A$2:$AE$310,
    MATCH(
      _xlfn.XLOOKUP(AO$1, 'Language &amp; Currency Data'!$A$2:$A$100, 'Language &amp; Currency Data'!$B$2:$B$100),
      Languages!$A$1:$AE$1,
      0),
    FALSE)</f>
        <v>Không đồng ý một phần</v>
      </c>
      <c r="AP63" s="7" t="str">
        <f>VLOOKUP(
    Languages!A50,
    Languages!$A$2:$AE$310,
    MATCH(
      _xlfn.XLOOKUP("United Kingdom", 'Language &amp; Currency Data'!$A$2:$A$100, 'Language &amp; Currency Data'!$B$2:$B$100),
      Languages!$A$1:$AE$1,
      0),
    FALSE)</f>
        <v>Somewhat disagree</v>
      </c>
      <c r="AQ63" s="7" t="str">
        <f>VLOOKUP(
    Languages!A50,
    Languages!$A$2:$AE$310,
    MATCH(
      _xlfn.XLOOKUP("United Kingdom", 'Language &amp; Currency Data'!$A$2:$A$100, 'Language &amp; Currency Data'!$B$2:$B$100),
      Languages!$A$1:$AE$1,
      0),
    FALSE)</f>
        <v>Somewhat disagree</v>
      </c>
      <c r="AR63" s="7" t="str">
        <f>VLOOKUP(
    Languages!A50,
    Languages!$A$2:$AE$310,
    MATCH(
      _xlfn.XLOOKUP("United Kingdom", 'Language &amp; Currency Data'!$A$2:$A$100, 'Language &amp; Currency Data'!$B$2:$B$100),
      Languages!$A$1:$AE$1,
      0),
    FALSE)</f>
        <v>Somewhat disagree</v>
      </c>
      <c r="AS63" s="7" t="str">
        <f>VLOOKUP(
    Languages!A50,
    Languages!$A$2:$AE$310,
    MATCH(
      _xlfn.XLOOKUP("United Kingdom", 'Language &amp; Currency Data'!$A$2:$A$100, 'Language &amp; Currency Data'!$B$2:$B$100),
      Languages!$A$1:$AE$1,
      0),
    FALSE)</f>
        <v>Somewhat disagree</v>
      </c>
      <c r="AT63" s="7" t="str">
        <f>VLOOKUP(
    Languages!A50,
    Languages!$A$2:$AE$310,
    MATCH(
      _xlfn.XLOOKUP("United Kingdom", 'Language &amp; Currency Data'!$A$2:$A$100, 'Language &amp; Currency Data'!$B$2:$B$100),
      Languages!$A$1:$AE$1,
      0),
    FALSE)</f>
        <v>Somewhat disagree</v>
      </c>
      <c r="AU63" s="7" t="str">
        <f>VLOOKUP(
    Languages!A50,
    Languages!$A$2:$AE$310,
    MATCH(
      _xlfn.XLOOKUP("United Kingdom", 'Language &amp; Currency Data'!$A$2:$A$100, 'Language &amp; Currency Data'!$B$2:$B$100),
      Languages!$A$1:$AE$1,
      0),
    FALSE)</f>
        <v>Somewhat disagree</v>
      </c>
      <c r="AV63" s="7" t="str">
        <f>VLOOKUP(
    Languages!A50,
    Languages!$A$2:$AE$310,
    MATCH(
      _xlfn.XLOOKUP("United Kingdom", 'Language &amp; Currency Data'!$A$2:$A$100, 'Language &amp; Currency Data'!$B$2:$B$100),
      Languages!$A$1:$AE$1,
      0),
    FALSE)</f>
        <v>Somewhat disagree</v>
      </c>
      <c r="AW63" s="7" t="str">
        <f>VLOOKUP(
    Languages!A50,
    Languages!$A$2:$AE$310,
    MATCH(
      _xlfn.XLOOKUP("United Kingdom", 'Language &amp; Currency Data'!$A$2:$A$100, 'Language &amp; Currency Data'!$B$2:$B$100),
      Languages!$A$1:$AE$1,
      0),
    FALSE)</f>
        <v>Somewhat disagree</v>
      </c>
    </row>
    <row r="64" spans="1:49" s="7" customFormat="1" x14ac:dyDescent="0.45">
      <c r="A64" s="7" t="str">
        <f>Languages!B51</f>
        <v>Neither disagree nor agree</v>
      </c>
      <c r="B64" s="6" t="str">
        <f>VLOOKUP(
    Languages!A51,
    Languages!$A$2:$AE$310,
    MATCH(
      _xlfn.XLOOKUP(B$1, 'Language &amp; Currency Data'!$A$2:$A$100, 'Language &amp; Currency Data'!$B$2:$B$100),
      Languages!$A$1:$AE$1,
      0),
    FALSE)</f>
        <v>Ni de acuerdo ni en desacuerdo</v>
      </c>
      <c r="C64" s="6" t="str">
        <f>VLOOKUP(
    Languages!A51,
    Languages!$A$2:$AE$310,
    MATCH(
      _xlfn.XLOOKUP(C$1, 'Language &amp; Currency Data'!$A$2:$A$100, 'Language &amp; Currency Data'!$B$2:$B$100),
      Languages!$A$1:$AE$1,
      0),
    FALSE)</f>
        <v>Neither disagree nor agree</v>
      </c>
      <c r="D64" s="6" t="str">
        <f>VLOOKUP(
    Languages!A51,
    Languages!$A$2:$AE$310,
    MATCH(
      _xlfn.XLOOKUP(D$1, 'Language &amp; Currency Data'!$A$2:$A$100, 'Language &amp; Currency Data'!$B$2:$B$100),
      Languages!$A$1:$AE$1,
      0),
    FALSE)</f>
        <v>Weder – noch</v>
      </c>
      <c r="E64" s="14" t="str">
        <f>VLOOKUP(
    Languages!A51,
    Languages!$A$2:$AE$310,
    MATCH(
      _xlfn.XLOOKUP(E$1, 'Language &amp; Currency Data'!$A$2:$A$100, 'Language &amp; Currency Data'!$B$2:$B$100),
      Languages!$A$1:$AE$1,
      0),
    FALSE)</f>
        <v>Nem concordo nem discordo</v>
      </c>
      <c r="F64" s="4" t="str">
        <f>VLOOKUP(
    Languages!A51,
    Languages!$A$2:$AE$310,
    MATCH(
      _xlfn.XLOOKUP(F$1, 'Language &amp; Currency Data'!$A$2:$A$100, 'Language &amp; Currency Data'!$B$2:$B$100),
      Languages!$A$1:$AE$1,
      0),
    FALSE)</f>
        <v>Neither disagree nor agree</v>
      </c>
      <c r="G64" s="14" t="str">
        <f>VLOOKUP(
    Languages!A51,
    Languages!$A$2:$AE$310,
    MATCH(
      _xlfn.XLOOKUP(G$1, 'Language &amp; Currency Data'!$A$2:$A$100, 'Language &amp; Currency Data'!$B$2:$B$100),
      Languages!$A$1:$AE$1,
      0),
    FALSE)</f>
        <v>既不赞同也不反对</v>
      </c>
      <c r="H64" s="6" t="str">
        <f>VLOOKUP(
    Languages!A51,
    Languages!$A$2:$AE$310,
    MATCH(
      _xlfn.XLOOKUP(H$1, 'Language &amp; Currency Data'!$A$2:$A$100, 'Language &amp; Currency Data'!$B$2:$B$100),
      Languages!$A$1:$AE$1,
      0),
    FALSE)</f>
        <v>Ni de acuerdo ni en desacuerdo</v>
      </c>
      <c r="I64" s="6" t="str">
        <f>VLOOKUP(
    Languages!A51,
    Languages!$A$2:$AE$310,
    MATCH(
      _xlfn.XLOOKUP(I$1, 'Language &amp; Currency Data'!$A$2:$A$100, 'Language &amp; Currency Data'!$B$2:$B$100),
      Languages!$A$1:$AE$1,
      0),
    FALSE)</f>
        <v>Ni de acuerdo ni en desacuerdo</v>
      </c>
      <c r="J64" s="6" t="str">
        <f>VLOOKUP(
    Languages!A51,
    Languages!$A$2:$AE$310,
    MATCH(
      _xlfn.XLOOKUP(J$1, 'Language &amp; Currency Data'!$A$2:$A$100, 'Language &amp; Currency Data'!$B$2:$B$100),
      Languages!$A$1:$AE$1,
      0),
    FALSE)</f>
        <v>Ani souhlasím, ani nesouhlasím</v>
      </c>
      <c r="K64" s="6" t="str">
        <f>VLOOKUP(
    Languages!A51,
    Languages!$A$2:$AE$310,
    MATCH(
      _xlfn.XLOOKUP(K$1, 'Language &amp; Currency Data'!$A$2:$A$100, 'Language &amp; Currency Data'!$B$2:$B$100),
      Languages!$A$1:$AE$1,
      0),
    FALSE)</f>
        <v>Ei samaa eikä eri mieltä</v>
      </c>
      <c r="L64" s="32" t="str">
        <f>VLOOKUP(
    Languages!A51,
    Languages!$A$2:$AE$310,
    MATCH(
      _xlfn.XLOOKUP(L$1, 'Language &amp; Currency Data'!$A$2:$A$100, 'Language &amp; Currency Data'!$B$2:$B$100),
      Languages!$A$1:$AE$1,
      0),
    FALSE)</f>
        <v>Ni d'accord ni en désaccord</v>
      </c>
      <c r="M64" s="32" t="str">
        <f>VLOOKUP(
    Languages!A51,
    Languages!$A$2:$AE$310,
    MATCH(
      _xlfn.XLOOKUP(M$1, 'Language &amp; Currency Data'!$A$2:$A$100, 'Language &amp; Currency Data'!$B$2:$B$100),
      Languages!$A$1:$AE$1,
      0),
    FALSE)</f>
        <v>Weder – noch</v>
      </c>
      <c r="N64" s="6" t="str">
        <f>VLOOKUP(
    Languages!A51,
    Languages!$A$2:$AE$310,
    MATCH(
      _xlfn.XLOOKUP(N$1, 'Language &amp; Currency Data'!$A$2:$A$100, 'Language &amp; Currency Data'!$B$2:$B$100),
      Languages!$A$1:$AE$1,
      0),
    FALSE)</f>
        <v>Ούτε συμφωνώ ούτε διαφωνώ</v>
      </c>
      <c r="O64" s="32" t="str">
        <f>VLOOKUP(
    Languages!A51,
    Languages!$A$2:$AE$310,
    MATCH(
      _xlfn.XLOOKUP(O$1, 'Language &amp; Currency Data'!$A$2:$A$100, 'Language &amp; Currency Data'!$B$2:$B$100),
      Languages!$A$1:$AE$1,
      0),
    FALSE)</f>
        <v>Sem egyetért, sem nem ért egyet</v>
      </c>
      <c r="P64" s="6" t="str">
        <f>VLOOKUP(
    Languages!A51,
    Languages!$A$2:$AE$310,
    MATCH(
      _xlfn.XLOOKUP(P$1, 'Language &amp; Currency Data'!$A$2:$A$100, 'Language &amp; Currency Data'!$B$2:$B$100),
      Languages!$A$1:$AE$1,
      0),
    FALSE)</f>
        <v>ना तो सहमत ना ही असहमत</v>
      </c>
      <c r="Q64" s="6" t="str">
        <f>VLOOKUP(
    Languages!A51,
    Languages!$A$2:$AE$310,
    MATCH(
      _xlfn.XLOOKUP(Q$1, 'Language &amp; Currency Data'!$A$2:$A$100, 'Language &amp; Currency Data'!$B$2:$B$100),
      Languages!$A$1:$AE$1,
      0),
    FALSE)</f>
        <v>Netral</v>
      </c>
      <c r="R64" s="6" t="str">
        <f>VLOOKUP(
    Languages!A51,
    Languages!$A$2:$AE$310,
    MATCH(
      _xlfn.XLOOKUP(R$1, 'Language &amp; Currency Data'!$A$2:$A$100, 'Language &amp; Currency Data'!$B$2:$B$100),
      Languages!$A$1:$AE$1,
      0),
    FALSE)</f>
        <v>Neither disagree nor agree</v>
      </c>
      <c r="S64" s="14" t="str">
        <f>VLOOKUP(
    Languages!A51,
    Languages!$A$2:$AE$310,
    MATCH(
      _xlfn.XLOOKUP(S$1, 'Language &amp; Currency Data'!$A$2:$A$100, 'Language &amp; Currency Data'!$B$2:$B$100),
      Languages!$A$1:$AE$1,
      0),
    FALSE)</f>
        <v>Né d'accordo né in disaccordo</v>
      </c>
      <c r="T64" s="14" t="str">
        <f>VLOOKUP(
    Languages!A51,
    Languages!$A$2:$AE$310,
    MATCH(
      _xlfn.XLOOKUP(T$1, 'Language &amp; Currency Data'!$A$2:$A$100, 'Language &amp; Currency Data'!$B$2:$B$100),
      Languages!$A$1:$AE$1,
      0),
    FALSE)</f>
        <v>どちらともいえない</v>
      </c>
      <c r="U64" s="32" t="str">
        <f>VLOOKUP(
    Languages!A51,
    Languages!$A$2:$AE$310,
    MATCH(
      _xlfn.XLOOKUP(U$1, 'Language &amp; Currency Data'!$A$2:$A$100, 'Language &amp; Currency Data'!$B$2:$B$100),
      Languages!$A$1:$AE$1,
      0),
    FALSE)</f>
        <v>Setuju bukan, tidak setuju pun bukan</v>
      </c>
      <c r="V64" s="32" t="str">
        <f>VLOOKUP(
    Languages!A51,
    Languages!$A$2:$AE$310,
    MATCH(
      _xlfn.XLOOKUP(V$1, 'Language &amp; Currency Data'!$A$2:$A$100, 'Language &amp; Currency Data'!$B$2:$B$100),
      Languages!$A$1:$AE$1,
      0),
    FALSE)</f>
        <v>Ni de acuerdo ni en desacuerdo</v>
      </c>
      <c r="W64" s="14" t="str">
        <f>VLOOKUP(
    Languages!A51,
    Languages!$A$2:$AE$310,
    MATCH(
      _xlfn.XLOOKUP(W$1, 'Language &amp; Currency Data'!$A$2:$A$100, 'Language &amp; Currency Data'!$B$2:$B$100),
      Languages!$A$1:$AE$1,
      0),
    FALSE)</f>
        <v>Niet mee eens en niet mee oneens</v>
      </c>
      <c r="X64" s="32" t="str">
        <f>VLOOKUP(
    Languages!A51,
    Languages!$A$2:$AE$310,
    MATCH(
      _xlfn.XLOOKUP(X$1, 'Language &amp; Currency Data'!$A$2:$A$100, 'Language &amp; Currency Data'!$B$2:$B$100),
      Languages!$A$1:$AE$1,
      0),
    FALSE)</f>
        <v>Neither disagree nor agree</v>
      </c>
      <c r="Y64" s="32" t="str">
        <f>VLOOKUP(
    Languages!A51,
    Languages!$A$2:$AE$310,
    MATCH(
      _xlfn.XLOOKUP(Y$1, 'Language &amp; Currency Data'!$A$2:$A$100, 'Language &amp; Currency Data'!$B$2:$B$100),
      Languages!$A$1:$AE$1,
      0),
    FALSE)</f>
        <v>Hverken enig eller uenig</v>
      </c>
      <c r="Z64" s="32" t="str">
        <f>VLOOKUP(
    Languages!A51,
    Languages!$A$2:$AE$310,
    MATCH(
      _xlfn.XLOOKUP(Z$1, 'Language &amp; Currency Data'!$A$2:$A$100, 'Language &amp; Currency Data'!$B$2:$B$100),
      Languages!$A$1:$AE$1,
      0),
    FALSE)</f>
        <v>نہ متفق نہ غیرمتفق</v>
      </c>
      <c r="AA64" s="32" t="str">
        <f>VLOOKUP(
    Languages!A51,
    Languages!$A$2:$AE$310,
    MATCH(
      _xlfn.XLOOKUP(AA$1, 'Language &amp; Currency Data'!$A$2:$A$100, 'Language &amp; Currency Data'!$B$2:$B$100),
      Languages!$A$1:$AE$1,
      0),
    FALSE)</f>
        <v>Hindi sang-ayon o tumatanggi</v>
      </c>
      <c r="AB64" s="32" t="str">
        <f>VLOOKUP(
    Languages!A51,
    Languages!$A$2:$AE$310,
    MATCH(
      _xlfn.XLOOKUP(AB$1, 'Language &amp; Currency Data'!$A$2:$A$100, 'Language &amp; Currency Data'!$B$2:$B$100),
      Languages!$A$1:$AE$1,
      0),
    FALSE)</f>
        <v>Nie mam zdania</v>
      </c>
      <c r="AC64" t="str">
        <f>VLOOKUP(
    Languages!A51,
    Languages!$A$2:$AE$310,
    MATCH(
      _xlfn.XLOOKUP(AC$1, 'Language &amp; Currency Data'!$A$2:$A$100, 'Language &amp; Currency Data'!$B$2:$B$100),
      Languages!$A$1:$AE$1,
      0),
    FALSE)</f>
        <v>Nem concordo nem discordo</v>
      </c>
      <c r="AD64" s="32" t="str">
        <f>VLOOKUP(
    Languages!A51,
    Languages!$A$2:$AE$310,
    MATCH(
      _xlfn.XLOOKUP(AD$1, 'Language &amp; Currency Data'!$A$2:$A$100, 'Language &amp; Currency Data'!$B$2:$B$100),
      Languages!$A$1:$AE$1,
      0),
    FALSE)</f>
        <v>Nici acord, nici dezacord</v>
      </c>
      <c r="AE64" s="6" t="str">
        <f>VLOOKUP(
    Languages!A51,
    Languages!$A$2:$AE$310,
    MATCH(
      _xlfn.XLOOKUP(AE$1, 'Language &amp; Currency Data'!$A$2:$A$100, 'Language &amp; Currency Data'!$B$2:$B$100),
      Languages!$A$1:$AE$1,
      0),
    FALSE)</f>
        <v>Neviem sa vyjadriť</v>
      </c>
      <c r="AF64" s="6" t="str">
        <f>VLOOKUP(
    Languages!A51,
    Languages!$A$2:$AE$310,
    MATCH(
      _xlfn.XLOOKUP(AF$1, 'Language &amp; Currency Data'!$A$2:$A$100, 'Language &amp; Currency Data'!$B$2:$B$100),
      Languages!$A$1:$AE$1,
      0),
    FALSE)</f>
        <v>Neutraal</v>
      </c>
      <c r="AG64" s="6" t="str">
        <f>VLOOKUP(
    Languages!A51,
    Languages!$A$2:$AE$310,
    MATCH(
      _xlfn.XLOOKUP(AG$1, 'Language &amp; Currency Data'!$A$2:$A$100, 'Language &amp; Currency Data'!$B$2:$B$100),
      Languages!$A$1:$AE$1,
      0),
    FALSE)</f>
        <v>어느 쪽도 아님</v>
      </c>
      <c r="AH64" s="32" t="str">
        <f>VLOOKUP(
    Languages!A51,
    Languages!$A$2:$AE$310,
    MATCH(
      _xlfn.XLOOKUP(AH$1, 'Language &amp; Currency Data'!$A$2:$A$100, 'Language &amp; Currency Data'!$B$2:$B$100),
      Languages!$A$1:$AE$1,
      0),
    FALSE)</f>
        <v>Ni de acuerdo ni en desacuerdo</v>
      </c>
      <c r="AI64" s="32" t="str">
        <f>VLOOKUP(
    Languages!A51,
    Languages!$A$2:$AE$310,
    MATCH(
      _xlfn.XLOOKUP(AI$1, 'Language &amp; Currency Data'!$A$2:$A$100, 'Language &amp; Currency Data'!$B$2:$B$100),
      Languages!$A$1:$AE$1,
      0),
    FALSE)</f>
        <v>Varken instämmer eller inte instämmer</v>
      </c>
      <c r="AJ64" s="6" t="str">
        <f>VLOOKUP(
    Languages!A51,
    Languages!$A$2:$AE$310,
    MATCH(
      _xlfn.XLOOKUP(AJ$1, 'Language &amp; Currency Data'!$A$2:$A$100, 'Language &amp; Currency Data'!$B$2:$B$100),
      Languages!$A$1:$AE$1,
      0),
    FALSE)</f>
        <v>既不同意也不反對</v>
      </c>
      <c r="AK64" s="32" t="str">
        <f>VLOOKUP(
    Languages!A51,
    Languages!$A$2:$AE$310,
    MATCH(
      _xlfn.XLOOKUP(AK$1, 'Language &amp; Currency Data'!$A$2:$A$100, 'Language &amp; Currency Data'!$B$2:$B$100),
      Languages!$A$1:$AE$1,
      0),
    FALSE)</f>
        <v>เฉยๆ</v>
      </c>
      <c r="AL64" s="37" t="str">
        <f>VLOOKUP(
    Languages!A51,
    Languages!$A$2:$AE$310,
    MATCH(
      _xlfn.XLOOKUP(AL$1, 'Language &amp; Currency Data'!$A$2:$A$100, 'Language &amp; Currency Data'!$B$2:$B$100),
      Languages!$A$1:$AE$1,
      0),
    FALSE)</f>
        <v>Ne katılıyorum ne de katılmıyorum</v>
      </c>
      <c r="AM64" s="6" t="str">
        <f>VLOOKUP(
    Languages!A51,
    Languages!$A$2:$AE$310,
    MATCH(
      _xlfn.XLOOKUP(AM$1, 'Language &amp; Currency Data'!$A$2:$A$100, 'Language &amp; Currency Data'!$B$2:$B$100),
      Languages!$A$1:$AE$1,
      0),
    FALSE)</f>
        <v>Neither disagree nor agree</v>
      </c>
      <c r="AN64" s="6" t="str">
        <f>VLOOKUP(
    Languages!A51,
    Languages!$A$2:$AE$310,
    MATCH(
      _xlfn.XLOOKUP(AN$1, 'Language &amp; Currency Data'!$A$2:$A$100, 'Language &amp; Currency Data'!$B$2:$B$100),
      Languages!$A$1:$AE$1,
      0),
    FALSE)</f>
        <v>Neither disagree nor agree</v>
      </c>
      <c r="AO64" s="32" t="str">
        <f>VLOOKUP(
    Languages!A51,
    Languages!$A$2:$AE$310,
    MATCH(
      _xlfn.XLOOKUP(AO$1, 'Language &amp; Currency Data'!$A$2:$A$100, 'Language &amp; Currency Data'!$B$2:$B$100),
      Languages!$A$1:$AE$1,
      0),
    FALSE)</f>
        <v>Trung lập</v>
      </c>
      <c r="AP64" s="7" t="str">
        <f>VLOOKUP(
    Languages!A51,
    Languages!$A$2:$AE$310,
    MATCH(
      _xlfn.XLOOKUP("United Kingdom", 'Language &amp; Currency Data'!$A$2:$A$100, 'Language &amp; Currency Data'!$B$2:$B$100),
      Languages!$A$1:$AE$1,
      0),
    FALSE)</f>
        <v>Neither disagree nor agree</v>
      </c>
      <c r="AQ64" s="7" t="str">
        <f>VLOOKUP(
    Languages!A51,
    Languages!$A$2:$AE$310,
    MATCH(
      _xlfn.XLOOKUP("United Kingdom", 'Language &amp; Currency Data'!$A$2:$A$100, 'Language &amp; Currency Data'!$B$2:$B$100),
      Languages!$A$1:$AE$1,
      0),
    FALSE)</f>
        <v>Neither disagree nor agree</v>
      </c>
      <c r="AR64" s="7" t="str">
        <f>VLOOKUP(
    Languages!A51,
    Languages!$A$2:$AE$310,
    MATCH(
      _xlfn.XLOOKUP("United Kingdom", 'Language &amp; Currency Data'!$A$2:$A$100, 'Language &amp; Currency Data'!$B$2:$B$100),
      Languages!$A$1:$AE$1,
      0),
    FALSE)</f>
        <v>Neither disagree nor agree</v>
      </c>
      <c r="AS64" s="7" t="str">
        <f>VLOOKUP(
    Languages!A51,
    Languages!$A$2:$AE$310,
    MATCH(
      _xlfn.XLOOKUP("United Kingdom", 'Language &amp; Currency Data'!$A$2:$A$100, 'Language &amp; Currency Data'!$B$2:$B$100),
      Languages!$A$1:$AE$1,
      0),
    FALSE)</f>
        <v>Neither disagree nor agree</v>
      </c>
      <c r="AT64" s="7" t="str">
        <f>VLOOKUP(
    Languages!A51,
    Languages!$A$2:$AE$310,
    MATCH(
      _xlfn.XLOOKUP("United Kingdom", 'Language &amp; Currency Data'!$A$2:$A$100, 'Language &amp; Currency Data'!$B$2:$B$100),
      Languages!$A$1:$AE$1,
      0),
    FALSE)</f>
        <v>Neither disagree nor agree</v>
      </c>
      <c r="AU64" s="7" t="str">
        <f>VLOOKUP(
    Languages!A51,
    Languages!$A$2:$AE$310,
    MATCH(
      _xlfn.XLOOKUP("United Kingdom", 'Language &amp; Currency Data'!$A$2:$A$100, 'Language &amp; Currency Data'!$B$2:$B$100),
      Languages!$A$1:$AE$1,
      0),
    FALSE)</f>
        <v>Neither disagree nor agree</v>
      </c>
      <c r="AV64" s="7" t="str">
        <f>VLOOKUP(
    Languages!A51,
    Languages!$A$2:$AE$310,
    MATCH(
      _xlfn.XLOOKUP("United Kingdom", 'Language &amp; Currency Data'!$A$2:$A$100, 'Language &amp; Currency Data'!$B$2:$B$100),
      Languages!$A$1:$AE$1,
      0),
    FALSE)</f>
        <v>Neither disagree nor agree</v>
      </c>
      <c r="AW64" s="7" t="str">
        <f>VLOOKUP(
    Languages!A51,
    Languages!$A$2:$AE$310,
    MATCH(
      _xlfn.XLOOKUP("United Kingdom", 'Language &amp; Currency Data'!$A$2:$A$100, 'Language &amp; Currency Data'!$B$2:$B$100),
      Languages!$A$1:$AE$1,
      0),
    FALSE)</f>
        <v>Neither disagree nor agree</v>
      </c>
    </row>
    <row r="65" spans="1:49" s="7" customFormat="1" x14ac:dyDescent="0.45">
      <c r="A65" s="7" t="str">
        <f>Languages!B52</f>
        <v>Somewhat agree</v>
      </c>
      <c r="B65" s="6" t="str">
        <f>VLOOKUP(
    Languages!A52,
    Languages!$A$2:$AE$310,
    MATCH(
      _xlfn.XLOOKUP(B$1, 'Language &amp; Currency Data'!$A$2:$A$100, 'Language &amp; Currency Data'!$B$2:$B$100),
      Languages!$A$1:$AE$1,
      0),
    FALSE)</f>
        <v>Algo de acuerdo</v>
      </c>
      <c r="C65" s="6" t="str">
        <f>VLOOKUP(
    Languages!A52,
    Languages!$A$2:$AE$310,
    MATCH(
      _xlfn.XLOOKUP(C$1, 'Language &amp; Currency Data'!$A$2:$A$100, 'Language &amp; Currency Data'!$B$2:$B$100),
      Languages!$A$1:$AE$1,
      0),
    FALSE)</f>
        <v>Somewhat agree</v>
      </c>
      <c r="D65" s="6" t="str">
        <f>VLOOKUP(
    Languages!A52,
    Languages!$A$2:$AE$310,
    MATCH(
      _xlfn.XLOOKUP(D$1, 'Language &amp; Currency Data'!$A$2:$A$100, 'Language &amp; Currency Data'!$B$2:$B$100),
      Languages!$A$1:$AE$1,
      0),
    FALSE)</f>
        <v>Stimme eher zu</v>
      </c>
      <c r="E65" s="14" t="str">
        <f>VLOOKUP(
    Languages!A52,
    Languages!$A$2:$AE$310,
    MATCH(
      _xlfn.XLOOKUP(E$1, 'Language &amp; Currency Data'!$A$2:$A$100, 'Language &amp; Currency Data'!$B$2:$B$100),
      Languages!$A$1:$AE$1,
      0),
    FALSE)</f>
        <v>Concordo em parte</v>
      </c>
      <c r="F65" s="4" t="str">
        <f>VLOOKUP(
    Languages!A52,
    Languages!$A$2:$AE$310,
    MATCH(
      _xlfn.XLOOKUP(F$1, 'Language &amp; Currency Data'!$A$2:$A$100, 'Language &amp; Currency Data'!$B$2:$B$100),
      Languages!$A$1:$AE$1,
      0),
    FALSE)</f>
        <v>Somewhat agree</v>
      </c>
      <c r="G65" s="14" t="str">
        <f>VLOOKUP(
    Languages!A52,
    Languages!$A$2:$AE$310,
    MATCH(
      _xlfn.XLOOKUP(G$1, 'Language &amp; Currency Data'!$A$2:$A$100, 'Language &amp; Currency Data'!$B$2:$B$100),
      Languages!$A$1:$AE$1,
      0),
    FALSE)</f>
        <v>比较赞同</v>
      </c>
      <c r="H65" s="6" t="str">
        <f>VLOOKUP(
    Languages!A52,
    Languages!$A$2:$AE$310,
    MATCH(
      _xlfn.XLOOKUP(H$1, 'Language &amp; Currency Data'!$A$2:$A$100, 'Language &amp; Currency Data'!$B$2:$B$100),
      Languages!$A$1:$AE$1,
      0),
    FALSE)</f>
        <v>Algo de acuerdo</v>
      </c>
      <c r="I65" s="6" t="str">
        <f>VLOOKUP(
    Languages!A52,
    Languages!$A$2:$AE$310,
    MATCH(
      _xlfn.XLOOKUP(I$1, 'Language &amp; Currency Data'!$A$2:$A$100, 'Language &amp; Currency Data'!$B$2:$B$100),
      Languages!$A$1:$AE$1,
      0),
    FALSE)</f>
        <v>Algo de acuerdo</v>
      </c>
      <c r="J65" s="6" t="str">
        <f>VLOOKUP(
    Languages!A52,
    Languages!$A$2:$AE$310,
    MATCH(
      _xlfn.XLOOKUP(J$1, 'Language &amp; Currency Data'!$A$2:$A$100, 'Language &amp; Currency Data'!$B$2:$B$100),
      Languages!$A$1:$AE$1,
      0),
    FALSE)</f>
        <v>Spíše souhlasím</v>
      </c>
      <c r="K65" s="6" t="str">
        <f>VLOOKUP(
    Languages!A52,
    Languages!$A$2:$AE$310,
    MATCH(
      _xlfn.XLOOKUP(K$1, 'Language &amp; Currency Data'!$A$2:$A$100, 'Language &amp; Currency Data'!$B$2:$B$100),
      Languages!$A$1:$AE$1,
      0),
    FALSE)</f>
        <v>Jokseenkin samaa mieltä</v>
      </c>
      <c r="L65" s="32" t="str">
        <f>VLOOKUP(
    Languages!A52,
    Languages!$A$2:$AE$310,
    MATCH(
      _xlfn.XLOOKUP(L$1, 'Language &amp; Currency Data'!$A$2:$A$100, 'Language &amp; Currency Data'!$B$2:$B$100),
      Languages!$A$1:$AE$1,
      0),
    FALSE)</f>
        <v>Plutôt d'accord</v>
      </c>
      <c r="M65" s="32" t="str">
        <f>VLOOKUP(
    Languages!A52,
    Languages!$A$2:$AE$310,
    MATCH(
      _xlfn.XLOOKUP(M$1, 'Language &amp; Currency Data'!$A$2:$A$100, 'Language &amp; Currency Data'!$B$2:$B$100),
      Languages!$A$1:$AE$1,
      0),
    FALSE)</f>
        <v>Stimme eher zu</v>
      </c>
      <c r="N65" s="6" t="str">
        <f>VLOOKUP(
    Languages!A52,
    Languages!$A$2:$AE$310,
    MATCH(
      _xlfn.XLOOKUP(N$1, 'Language &amp; Currency Data'!$A$2:$A$100, 'Language &amp; Currency Data'!$B$2:$B$100),
      Languages!$A$1:$AE$1,
      0),
    FALSE)</f>
        <v>Συμφωνώ κάπως</v>
      </c>
      <c r="O65" s="32" t="str">
        <f>VLOOKUP(
    Languages!A52,
    Languages!$A$2:$AE$310,
    MATCH(
      _xlfn.XLOOKUP(O$1, 'Language &amp; Currency Data'!$A$2:$A$100, 'Language &amp; Currency Data'!$B$2:$B$100),
      Languages!$A$1:$AE$1,
      0),
    FALSE)</f>
        <v>Valamennyire egyetért</v>
      </c>
      <c r="P65" s="6" t="str">
        <f>VLOOKUP(
    Languages!A52,
    Languages!$A$2:$AE$310,
    MATCH(
      _xlfn.XLOOKUP(P$1, 'Language &amp; Currency Data'!$A$2:$A$100, 'Language &amp; Currency Data'!$B$2:$B$100),
      Languages!$A$1:$AE$1,
      0),
    FALSE)</f>
        <v>कुछ हद तक सहमत</v>
      </c>
      <c r="Q65" s="6" t="str">
        <f>VLOOKUP(
    Languages!A52,
    Languages!$A$2:$AE$310,
    MATCH(
      _xlfn.XLOOKUP(Q$1, 'Language &amp; Currency Data'!$A$2:$A$100, 'Language &amp; Currency Data'!$B$2:$B$100),
      Languages!$A$1:$AE$1,
      0),
    FALSE)</f>
        <v>Agak setuju</v>
      </c>
      <c r="R65" s="6" t="str">
        <f>VLOOKUP(
    Languages!A52,
    Languages!$A$2:$AE$310,
    MATCH(
      _xlfn.XLOOKUP(R$1, 'Language &amp; Currency Data'!$A$2:$A$100, 'Language &amp; Currency Data'!$B$2:$B$100),
      Languages!$A$1:$AE$1,
      0),
    FALSE)</f>
        <v>Somewhat agree</v>
      </c>
      <c r="S65" s="14" t="str">
        <f>VLOOKUP(
    Languages!A52,
    Languages!$A$2:$AE$310,
    MATCH(
      _xlfn.XLOOKUP(S$1, 'Language &amp; Currency Data'!$A$2:$A$100, 'Language &amp; Currency Data'!$B$2:$B$100),
      Languages!$A$1:$AE$1,
      0),
    FALSE)</f>
        <v>Abbastanza d'accordo</v>
      </c>
      <c r="T65" s="14" t="str">
        <f>VLOOKUP(
    Languages!A52,
    Languages!$A$2:$AE$310,
    MATCH(
      _xlfn.XLOOKUP(T$1, 'Language &amp; Currency Data'!$A$2:$A$100, 'Language &amp; Currency Data'!$B$2:$B$100),
      Languages!$A$1:$AE$1,
      0),
    FALSE)</f>
        <v>ある程度当てはまる</v>
      </c>
      <c r="U65" s="32" t="str">
        <f>VLOOKUP(
    Languages!A52,
    Languages!$A$2:$AE$310,
    MATCH(
      _xlfn.XLOOKUP(U$1, 'Language &amp; Currency Data'!$A$2:$A$100, 'Language &amp; Currency Data'!$B$2:$B$100),
      Languages!$A$1:$AE$1,
      0),
    FALSE)</f>
        <v>Agak setuju</v>
      </c>
      <c r="V65" s="32" t="str">
        <f>VLOOKUP(
    Languages!A52,
    Languages!$A$2:$AE$310,
    MATCH(
      _xlfn.XLOOKUP(V$1, 'Language &amp; Currency Data'!$A$2:$A$100, 'Language &amp; Currency Data'!$B$2:$B$100),
      Languages!$A$1:$AE$1,
      0),
    FALSE)</f>
        <v>Algo de acuerdo</v>
      </c>
      <c r="W65" s="14" t="str">
        <f>VLOOKUP(
    Languages!A52,
    Languages!$A$2:$AE$310,
    MATCH(
      _xlfn.XLOOKUP(W$1, 'Language &amp; Currency Data'!$A$2:$A$100, 'Language &amp; Currency Data'!$B$2:$B$100),
      Languages!$A$1:$AE$1,
      0),
    FALSE)</f>
        <v>Enigszins mee eens</v>
      </c>
      <c r="X65" s="32" t="str">
        <f>VLOOKUP(
    Languages!A52,
    Languages!$A$2:$AE$310,
    MATCH(
      _xlfn.XLOOKUP(X$1, 'Language &amp; Currency Data'!$A$2:$A$100, 'Language &amp; Currency Data'!$B$2:$B$100),
      Languages!$A$1:$AE$1,
      0),
    FALSE)</f>
        <v>Somewhat agree</v>
      </c>
      <c r="Y65" s="32" t="str">
        <f>VLOOKUP(
    Languages!A52,
    Languages!$A$2:$AE$310,
    MATCH(
      _xlfn.XLOOKUP(Y$1, 'Language &amp; Currency Data'!$A$2:$A$100, 'Language &amp; Currency Data'!$B$2:$B$100),
      Languages!$A$1:$AE$1,
      0),
    FALSE)</f>
        <v>Delvis enig</v>
      </c>
      <c r="Z65" s="32" t="str">
        <f>VLOOKUP(
    Languages!A52,
    Languages!$A$2:$AE$310,
    MATCH(
      _xlfn.XLOOKUP(Z$1, 'Language &amp; Currency Data'!$A$2:$A$100, 'Language &amp; Currency Data'!$B$2:$B$100),
      Languages!$A$1:$AE$1,
      0),
    FALSE)</f>
        <v>کسی حد تک متفق</v>
      </c>
      <c r="AA65" s="32" t="str">
        <f>VLOOKUP(
    Languages!A52,
    Languages!$A$2:$AE$310,
    MATCH(
      _xlfn.XLOOKUP(AA$1, 'Language &amp; Currency Data'!$A$2:$A$100, 'Language &amp; Currency Data'!$B$2:$B$100),
      Languages!$A$1:$AE$1,
      0),
    FALSE)</f>
        <v>Medyo sumasang-ayon</v>
      </c>
      <c r="AB65" s="32" t="str">
        <f>VLOOKUP(
    Languages!A52,
    Languages!$A$2:$AE$310,
    MATCH(
      _xlfn.XLOOKUP(AB$1, 'Language &amp; Currency Data'!$A$2:$A$100, 'Language &amp; Currency Data'!$B$2:$B$100),
      Languages!$A$1:$AE$1,
      0),
    FALSE)</f>
        <v>Raczej się zgadzam</v>
      </c>
      <c r="AC65" t="str">
        <f>VLOOKUP(
    Languages!A52,
    Languages!$A$2:$AE$310,
    MATCH(
      _xlfn.XLOOKUP(AC$1, 'Language &amp; Currency Data'!$A$2:$A$100, 'Language &amp; Currency Data'!$B$2:$B$100),
      Languages!$A$1:$AE$1,
      0),
    FALSE)</f>
        <v>Concordo em parte</v>
      </c>
      <c r="AD65" s="32" t="str">
        <f>VLOOKUP(
    Languages!A52,
    Languages!$A$2:$AE$310,
    MATCH(
      _xlfn.XLOOKUP(AD$1, 'Language &amp; Currency Data'!$A$2:$A$100, 'Language &amp; Currency Data'!$B$2:$B$100),
      Languages!$A$1:$AE$1,
      0),
    FALSE)</f>
        <v>Oarecum sunt de acord</v>
      </c>
      <c r="AE65" s="6" t="str">
        <f>VLOOKUP(
    Languages!A52,
    Languages!$A$2:$AE$310,
    MATCH(
      _xlfn.XLOOKUP(AE$1, 'Language &amp; Currency Data'!$A$2:$A$100, 'Language &amp; Currency Data'!$B$2:$B$100),
      Languages!$A$1:$AE$1,
      0),
    FALSE)</f>
        <v>Do určitej miery súhlasím</v>
      </c>
      <c r="AF65" s="6" t="str">
        <f>VLOOKUP(
    Languages!A52,
    Languages!$A$2:$AE$310,
    MATCH(
      _xlfn.XLOOKUP(AF$1, 'Language &amp; Currency Data'!$A$2:$A$100, 'Language &amp; Currency Data'!$B$2:$B$100),
      Languages!$A$1:$AE$1,
      0),
    FALSE)</f>
        <v>Stem ietwat saam</v>
      </c>
      <c r="AG65" s="6" t="str">
        <f>VLOOKUP(
    Languages!A52,
    Languages!$A$2:$AE$310,
    MATCH(
      _xlfn.XLOOKUP(AG$1, 'Language &amp; Currency Data'!$A$2:$A$100, 'Language &amp; Currency Data'!$B$2:$B$100),
      Languages!$A$1:$AE$1,
      0),
    FALSE)</f>
        <v>다소 동의</v>
      </c>
      <c r="AH65" s="32" t="str">
        <f>VLOOKUP(
    Languages!A52,
    Languages!$A$2:$AE$310,
    MATCH(
      _xlfn.XLOOKUP(AH$1, 'Language &amp; Currency Data'!$A$2:$A$100, 'Language &amp; Currency Data'!$B$2:$B$100),
      Languages!$A$1:$AE$1,
      0),
    FALSE)</f>
        <v>Algo de acuerdo</v>
      </c>
      <c r="AI65" s="32" t="str">
        <f>VLOOKUP(
    Languages!A52,
    Languages!$A$2:$AE$310,
    MATCH(
      _xlfn.XLOOKUP(AI$1, 'Language &amp; Currency Data'!$A$2:$A$100, 'Language &amp; Currency Data'!$B$2:$B$100),
      Languages!$A$1:$AE$1,
      0),
    FALSE)</f>
        <v>Instämmer till viss del</v>
      </c>
      <c r="AJ65" s="6" t="str">
        <f>VLOOKUP(
    Languages!A52,
    Languages!$A$2:$AE$310,
    MATCH(
      _xlfn.XLOOKUP(AJ$1, 'Language &amp; Currency Data'!$A$2:$A$100, 'Language &amp; Currency Data'!$B$2:$B$100),
      Languages!$A$1:$AE$1,
      0),
    FALSE)</f>
        <v>有些同意</v>
      </c>
      <c r="AK65" s="32" t="str">
        <f>VLOOKUP(
    Languages!A52,
    Languages!$A$2:$AE$310,
    MATCH(
      _xlfn.XLOOKUP(AK$1, 'Language &amp; Currency Data'!$A$2:$A$100, 'Language &amp; Currency Data'!$B$2:$B$100),
      Languages!$A$1:$AE$1,
      0),
    FALSE)</f>
        <v>ค่อนข้างเห็นด้วย</v>
      </c>
      <c r="AL65" s="37" t="str">
        <f>VLOOKUP(
    Languages!A52,
    Languages!$A$2:$AE$310,
    MATCH(
      _xlfn.XLOOKUP(AL$1, 'Language &amp; Currency Data'!$A$2:$A$100, 'Language &amp; Currency Data'!$B$2:$B$100),
      Languages!$A$1:$AE$1,
      0),
    FALSE)</f>
        <v>Kısmen katılıyorum</v>
      </c>
      <c r="AM65" s="6" t="str">
        <f>VLOOKUP(
    Languages!A52,
    Languages!$A$2:$AE$310,
    MATCH(
      _xlfn.XLOOKUP(AM$1, 'Language &amp; Currency Data'!$A$2:$A$100, 'Language &amp; Currency Data'!$B$2:$B$100),
      Languages!$A$1:$AE$1,
      0),
    FALSE)</f>
        <v>Somewhat agree</v>
      </c>
      <c r="AN65" s="6" t="str">
        <f>VLOOKUP(
    Languages!A52,
    Languages!$A$2:$AE$310,
    MATCH(
      _xlfn.XLOOKUP(AN$1, 'Language &amp; Currency Data'!$A$2:$A$100, 'Language &amp; Currency Data'!$B$2:$B$100),
      Languages!$A$1:$AE$1,
      0),
    FALSE)</f>
        <v>Somewhat agree</v>
      </c>
      <c r="AO65" s="32" t="str">
        <f>VLOOKUP(
    Languages!A52,
    Languages!$A$2:$AE$310,
    MATCH(
      _xlfn.XLOOKUP(AO$1, 'Language &amp; Currency Data'!$A$2:$A$100, 'Language &amp; Currency Data'!$B$2:$B$100),
      Languages!$A$1:$AE$1,
      0),
    FALSE)</f>
        <v>Đồng ý một phần</v>
      </c>
      <c r="AP65" s="7" t="str">
        <f>VLOOKUP(
    Languages!A52,
    Languages!$A$2:$AE$310,
    MATCH(
      _xlfn.XLOOKUP("United Kingdom", 'Language &amp; Currency Data'!$A$2:$A$100, 'Language &amp; Currency Data'!$B$2:$B$100),
      Languages!$A$1:$AE$1,
      0),
    FALSE)</f>
        <v>Somewhat agree</v>
      </c>
      <c r="AQ65" s="7" t="str">
        <f>VLOOKUP(
    Languages!A52,
    Languages!$A$2:$AE$310,
    MATCH(
      _xlfn.XLOOKUP("United Kingdom", 'Language &amp; Currency Data'!$A$2:$A$100, 'Language &amp; Currency Data'!$B$2:$B$100),
      Languages!$A$1:$AE$1,
      0),
    FALSE)</f>
        <v>Somewhat agree</v>
      </c>
      <c r="AR65" s="7" t="str">
        <f>VLOOKUP(
    Languages!A52,
    Languages!$A$2:$AE$310,
    MATCH(
      _xlfn.XLOOKUP("United Kingdom", 'Language &amp; Currency Data'!$A$2:$A$100, 'Language &amp; Currency Data'!$B$2:$B$100),
      Languages!$A$1:$AE$1,
      0),
    FALSE)</f>
        <v>Somewhat agree</v>
      </c>
      <c r="AS65" s="7" t="str">
        <f>VLOOKUP(
    Languages!A52,
    Languages!$A$2:$AE$310,
    MATCH(
      _xlfn.XLOOKUP("United Kingdom", 'Language &amp; Currency Data'!$A$2:$A$100, 'Language &amp; Currency Data'!$B$2:$B$100),
      Languages!$A$1:$AE$1,
      0),
    FALSE)</f>
        <v>Somewhat agree</v>
      </c>
      <c r="AT65" s="7" t="str">
        <f>VLOOKUP(
    Languages!A52,
    Languages!$A$2:$AE$310,
    MATCH(
      _xlfn.XLOOKUP("United Kingdom", 'Language &amp; Currency Data'!$A$2:$A$100, 'Language &amp; Currency Data'!$B$2:$B$100),
      Languages!$A$1:$AE$1,
      0),
    FALSE)</f>
        <v>Somewhat agree</v>
      </c>
      <c r="AU65" s="7" t="str">
        <f>VLOOKUP(
    Languages!A52,
    Languages!$A$2:$AE$310,
    MATCH(
      _xlfn.XLOOKUP("United Kingdom", 'Language &amp; Currency Data'!$A$2:$A$100, 'Language &amp; Currency Data'!$B$2:$B$100),
      Languages!$A$1:$AE$1,
      0),
    FALSE)</f>
        <v>Somewhat agree</v>
      </c>
      <c r="AV65" s="7" t="str">
        <f>VLOOKUP(
    Languages!A52,
    Languages!$A$2:$AE$310,
    MATCH(
      _xlfn.XLOOKUP("United Kingdom", 'Language &amp; Currency Data'!$A$2:$A$100, 'Language &amp; Currency Data'!$B$2:$B$100),
      Languages!$A$1:$AE$1,
      0),
    FALSE)</f>
        <v>Somewhat agree</v>
      </c>
      <c r="AW65" s="7" t="str">
        <f>VLOOKUP(
    Languages!A52,
    Languages!$A$2:$AE$310,
    MATCH(
      _xlfn.XLOOKUP("United Kingdom", 'Language &amp; Currency Data'!$A$2:$A$100, 'Language &amp; Currency Data'!$B$2:$B$100),
      Languages!$A$1:$AE$1,
      0),
    FALSE)</f>
        <v>Somewhat agree</v>
      </c>
    </row>
    <row r="66" spans="1:49" s="7" customFormat="1" x14ac:dyDescent="0.45">
      <c r="A66" s="7" t="str">
        <f>Languages!B53</f>
        <v>Strongly agree</v>
      </c>
      <c r="B66" s="6" t="str">
        <f>VLOOKUP(
    Languages!A53,
    Languages!$A$2:$AE$310,
    MATCH(
      _xlfn.XLOOKUP(B$1, 'Language &amp; Currency Data'!$A$2:$A$100, 'Language &amp; Currency Data'!$B$2:$B$100),
      Languages!$A$1:$AE$1,
      0),
    FALSE)</f>
        <v>Completamente de acuerdo</v>
      </c>
      <c r="C66" s="6" t="str">
        <f>VLOOKUP(
    Languages!A53,
    Languages!$A$2:$AE$310,
    MATCH(
      _xlfn.XLOOKUP(C$1, 'Language &amp; Currency Data'!$A$2:$A$100, 'Language &amp; Currency Data'!$B$2:$B$100),
      Languages!$A$1:$AE$1,
      0),
    FALSE)</f>
        <v>Strongly agree</v>
      </c>
      <c r="D66" s="6" t="str">
        <f>VLOOKUP(
    Languages!A53,
    Languages!$A$2:$AE$310,
    MATCH(
      _xlfn.XLOOKUP(D$1, 'Language &amp; Currency Data'!$A$2:$A$100, 'Language &amp; Currency Data'!$B$2:$B$100),
      Languages!$A$1:$AE$1,
      0),
    FALSE)</f>
        <v>Stimme voll und ganz zu</v>
      </c>
      <c r="E66" s="14" t="str">
        <f>VLOOKUP(
    Languages!A53,
    Languages!$A$2:$AE$310,
    MATCH(
      _xlfn.XLOOKUP(E$1, 'Language &amp; Currency Data'!$A$2:$A$100, 'Language &amp; Currency Data'!$B$2:$B$100),
      Languages!$A$1:$AE$1,
      0),
    FALSE)</f>
        <v>Concordo totalmente</v>
      </c>
      <c r="F66" s="4" t="str">
        <f>VLOOKUP(
    Languages!A53,
    Languages!$A$2:$AE$310,
    MATCH(
      _xlfn.XLOOKUP(F$1, 'Language &amp; Currency Data'!$A$2:$A$100, 'Language &amp; Currency Data'!$B$2:$B$100),
      Languages!$A$1:$AE$1,
      0),
    FALSE)</f>
        <v>Strongly agree</v>
      </c>
      <c r="G66" s="14" t="str">
        <f>VLOOKUP(
    Languages!A53,
    Languages!$A$2:$AE$310,
    MATCH(
      _xlfn.XLOOKUP(G$1, 'Language &amp; Currency Data'!$A$2:$A$100, 'Language &amp; Currency Data'!$B$2:$B$100),
      Languages!$A$1:$AE$1,
      0),
    FALSE)</f>
        <v>强烈赞同</v>
      </c>
      <c r="H66" s="6" t="str">
        <f>VLOOKUP(
    Languages!A53,
    Languages!$A$2:$AE$310,
    MATCH(
      _xlfn.XLOOKUP(H$1, 'Language &amp; Currency Data'!$A$2:$A$100, 'Language &amp; Currency Data'!$B$2:$B$100),
      Languages!$A$1:$AE$1,
      0),
    FALSE)</f>
        <v>Completamente de acuerdo</v>
      </c>
      <c r="I66" s="6" t="str">
        <f>VLOOKUP(
    Languages!A53,
    Languages!$A$2:$AE$310,
    MATCH(
      _xlfn.XLOOKUP(I$1, 'Language &amp; Currency Data'!$A$2:$A$100, 'Language &amp; Currency Data'!$B$2:$B$100),
      Languages!$A$1:$AE$1,
      0),
    FALSE)</f>
        <v>Completamente de acuerdo</v>
      </c>
      <c r="J66" s="6" t="str">
        <f>VLOOKUP(
    Languages!A53,
    Languages!$A$2:$AE$310,
    MATCH(
      _xlfn.XLOOKUP(J$1, 'Language &amp; Currency Data'!$A$2:$A$100, 'Language &amp; Currency Data'!$B$2:$B$100),
      Languages!$A$1:$AE$1,
      0),
    FALSE)</f>
        <v>Rozhodně souhlasím</v>
      </c>
      <c r="K66" s="6" t="str">
        <f>VLOOKUP(
    Languages!A53,
    Languages!$A$2:$AE$310,
    MATCH(
      _xlfn.XLOOKUP(K$1, 'Language &amp; Currency Data'!$A$2:$A$100, 'Language &amp; Currency Data'!$B$2:$B$100),
      Languages!$A$1:$AE$1,
      0),
    FALSE)</f>
        <v>Täysin samaa mieltä</v>
      </c>
      <c r="L66" s="32" t="str">
        <f>VLOOKUP(
    Languages!A53,
    Languages!$A$2:$AE$310,
    MATCH(
      _xlfn.XLOOKUP(L$1, 'Language &amp; Currency Data'!$A$2:$A$100, 'Language &amp; Currency Data'!$B$2:$B$100),
      Languages!$A$1:$AE$1,
      0),
    FALSE)</f>
        <v>Tout à fait d'accord</v>
      </c>
      <c r="M66" s="32" t="str">
        <f>VLOOKUP(
    Languages!A53,
    Languages!$A$2:$AE$310,
    MATCH(
      _xlfn.XLOOKUP(M$1, 'Language &amp; Currency Data'!$A$2:$A$100, 'Language &amp; Currency Data'!$B$2:$B$100),
      Languages!$A$1:$AE$1,
      0),
    FALSE)</f>
        <v>Stimme voll und ganz zu</v>
      </c>
      <c r="N66" s="6" t="str">
        <f>VLOOKUP(
    Languages!A53,
    Languages!$A$2:$AE$310,
    MATCH(
      _xlfn.XLOOKUP(N$1, 'Language &amp; Currency Data'!$A$2:$A$100, 'Language &amp; Currency Data'!$B$2:$B$100),
      Languages!$A$1:$AE$1,
      0),
    FALSE)</f>
        <v>Συμφωνώ έντονα</v>
      </c>
      <c r="O66" s="32" t="str">
        <f>VLOOKUP(
    Languages!A53,
    Languages!$A$2:$AE$310,
    MATCH(
      _xlfn.XLOOKUP(O$1, 'Language &amp; Currency Data'!$A$2:$A$100, 'Language &amp; Currency Data'!$B$2:$B$100),
      Languages!$A$1:$AE$1,
      0),
    FALSE)</f>
        <v>Teljesen egyetért</v>
      </c>
      <c r="P66" s="6" t="str">
        <f>VLOOKUP(
    Languages!A53,
    Languages!$A$2:$AE$310,
    MATCH(
      _xlfn.XLOOKUP(P$1, 'Language &amp; Currency Data'!$A$2:$A$100, 'Language &amp; Currency Data'!$B$2:$B$100),
      Languages!$A$1:$AE$1,
      0),
    FALSE)</f>
        <v>पूरी तरह सहमत</v>
      </c>
      <c r="Q66" s="6" t="str">
        <f>VLOOKUP(
    Languages!A53,
    Languages!$A$2:$AE$310,
    MATCH(
      _xlfn.XLOOKUP(Q$1, 'Language &amp; Currency Data'!$A$2:$A$100, 'Language &amp; Currency Data'!$B$2:$B$100),
      Languages!$A$1:$AE$1,
      0),
    FALSE)</f>
        <v>Sangat setuju</v>
      </c>
      <c r="R66" s="6" t="str">
        <f>VLOOKUP(
    Languages!A53,
    Languages!$A$2:$AE$310,
    MATCH(
      _xlfn.XLOOKUP(R$1, 'Language &amp; Currency Data'!$A$2:$A$100, 'Language &amp; Currency Data'!$B$2:$B$100),
      Languages!$A$1:$AE$1,
      0),
    FALSE)</f>
        <v>Strongly agree</v>
      </c>
      <c r="S66" s="14" t="str">
        <f>VLOOKUP(
    Languages!A53,
    Languages!$A$2:$AE$310,
    MATCH(
      _xlfn.XLOOKUP(S$1, 'Language &amp; Currency Data'!$A$2:$A$100, 'Language &amp; Currency Data'!$B$2:$B$100),
      Languages!$A$1:$AE$1,
      0),
    FALSE)</f>
        <v>Decisamente d'accordo</v>
      </c>
      <c r="T66" s="14" t="str">
        <f>VLOOKUP(
    Languages!A53,
    Languages!$A$2:$AE$310,
    MATCH(
      _xlfn.XLOOKUP(T$1, 'Language &amp; Currency Data'!$A$2:$A$100, 'Language &amp; Currency Data'!$B$2:$B$100),
      Languages!$A$1:$AE$1,
      0),
    FALSE)</f>
        <v>まさに当てはまる</v>
      </c>
      <c r="U66" s="32" t="str">
        <f>VLOOKUP(
    Languages!A53,
    Languages!$A$2:$AE$310,
    MATCH(
      _xlfn.XLOOKUP(U$1, 'Language &amp; Currency Data'!$A$2:$A$100, 'Language &amp; Currency Data'!$B$2:$B$100),
      Languages!$A$1:$AE$1,
      0),
    FALSE)</f>
        <v>Sangat setuju</v>
      </c>
      <c r="V66" s="32" t="str">
        <f>VLOOKUP(
    Languages!A53,
    Languages!$A$2:$AE$310,
    MATCH(
      _xlfn.XLOOKUP(V$1, 'Language &amp; Currency Data'!$A$2:$A$100, 'Language &amp; Currency Data'!$B$2:$B$100),
      Languages!$A$1:$AE$1,
      0),
    FALSE)</f>
        <v>Completamente de acuerdo</v>
      </c>
      <c r="W66" s="14" t="str">
        <f>VLOOKUP(
    Languages!A53,
    Languages!$A$2:$AE$310,
    MATCH(
      _xlfn.XLOOKUP(W$1, 'Language &amp; Currency Data'!$A$2:$A$100, 'Language &amp; Currency Data'!$B$2:$B$100),
      Languages!$A$1:$AE$1,
      0),
    FALSE)</f>
        <v>Helemaal mee eens</v>
      </c>
      <c r="X66" s="32" t="str">
        <f>VLOOKUP(
    Languages!A53,
    Languages!$A$2:$AE$310,
    MATCH(
      _xlfn.XLOOKUP(X$1, 'Language &amp; Currency Data'!$A$2:$A$100, 'Language &amp; Currency Data'!$B$2:$B$100),
      Languages!$A$1:$AE$1,
      0),
    FALSE)</f>
        <v>Strongly agree</v>
      </c>
      <c r="Y66" s="32" t="str">
        <f>VLOOKUP(
    Languages!A53,
    Languages!$A$2:$AE$310,
    MATCH(
      _xlfn.XLOOKUP(Y$1, 'Language &amp; Currency Data'!$A$2:$A$100, 'Language &amp; Currency Data'!$B$2:$B$100),
      Languages!$A$1:$AE$1,
      0),
    FALSE)</f>
        <v>Helt enig</v>
      </c>
      <c r="Z66" s="32" t="str">
        <f>VLOOKUP(
    Languages!A53,
    Languages!$A$2:$AE$310,
    MATCH(
      _xlfn.XLOOKUP(Z$1, 'Language &amp; Currency Data'!$A$2:$A$100, 'Language &amp; Currency Data'!$B$2:$B$100),
      Languages!$A$1:$AE$1,
      0),
    FALSE)</f>
        <v>بھرپور متفق</v>
      </c>
      <c r="AA66" s="32" t="str">
        <f>VLOOKUP(
    Languages!A53,
    Languages!$A$2:$AE$310,
    MATCH(
      _xlfn.XLOOKUP(AA$1, 'Language &amp; Currency Data'!$A$2:$A$100, 'Language &amp; Currency Data'!$B$2:$B$100),
      Languages!$A$1:$AE$1,
      0),
    FALSE)</f>
        <v>Madiing sumasang-ayon</v>
      </c>
      <c r="AB66" s="32" t="str">
        <f>VLOOKUP(
    Languages!A53,
    Languages!$A$2:$AE$310,
    MATCH(
      _xlfn.XLOOKUP(AB$1, 'Language &amp; Currency Data'!$A$2:$A$100, 'Language &amp; Currency Data'!$B$2:$B$100),
      Languages!$A$1:$AE$1,
      0),
    FALSE)</f>
        <v>Zdecydowanie się zgadzam</v>
      </c>
      <c r="AC66" t="str">
        <f>VLOOKUP(
    Languages!A53,
    Languages!$A$2:$AE$310,
    MATCH(
      _xlfn.XLOOKUP(AC$1, 'Language &amp; Currency Data'!$A$2:$A$100, 'Language &amp; Currency Data'!$B$2:$B$100),
      Languages!$A$1:$AE$1,
      0),
    FALSE)</f>
        <v>Concordo totalmente</v>
      </c>
      <c r="AD66" s="32" t="str">
        <f>VLOOKUP(
    Languages!A53,
    Languages!$A$2:$AE$310,
    MATCH(
      _xlfn.XLOOKUP(AD$1, 'Language &amp; Currency Data'!$A$2:$A$100, 'Language &amp; Currency Data'!$B$2:$B$100),
      Languages!$A$1:$AE$1,
      0),
    FALSE)</f>
        <v>Sunt complet de acord</v>
      </c>
      <c r="AE66" s="6" t="str">
        <f>VLOOKUP(
    Languages!A53,
    Languages!$A$2:$AE$310,
    MATCH(
      _xlfn.XLOOKUP(AE$1, 'Language &amp; Currency Data'!$A$2:$A$100, 'Language &amp; Currency Data'!$B$2:$B$100),
      Languages!$A$1:$AE$1,
      0),
    FALSE)</f>
        <v>Rozhodne súhlasím</v>
      </c>
      <c r="AF66" s="6" t="str">
        <f>VLOOKUP(
    Languages!A53,
    Languages!$A$2:$AE$310,
    MATCH(
      _xlfn.XLOOKUP(AF$1, 'Language &amp; Currency Data'!$A$2:$A$100, 'Language &amp; Currency Data'!$B$2:$B$100),
      Languages!$A$1:$AE$1,
      0),
    FALSE)</f>
        <v>Stem sterk saam</v>
      </c>
      <c r="AG66" s="6" t="str">
        <f>VLOOKUP(
    Languages!A53,
    Languages!$A$2:$AE$310,
    MATCH(
      _xlfn.XLOOKUP(AG$1, 'Language &amp; Currency Data'!$A$2:$A$100, 'Language &amp; Currency Data'!$B$2:$B$100),
      Languages!$A$1:$AE$1,
      0),
    FALSE)</f>
        <v>전적으로 동의</v>
      </c>
      <c r="AH66" s="32" t="str">
        <f>VLOOKUP(
    Languages!A53,
    Languages!$A$2:$AE$310,
    MATCH(
      _xlfn.XLOOKUP(AH$1, 'Language &amp; Currency Data'!$A$2:$A$100, 'Language &amp; Currency Data'!$B$2:$B$100),
      Languages!$A$1:$AE$1,
      0),
    FALSE)</f>
        <v>Completamente de acuerdo</v>
      </c>
      <c r="AI66" s="32" t="str">
        <f>VLOOKUP(
    Languages!A53,
    Languages!$A$2:$AE$310,
    MATCH(
      _xlfn.XLOOKUP(AI$1, 'Language &amp; Currency Data'!$A$2:$A$100, 'Language &amp; Currency Data'!$B$2:$B$100),
      Languages!$A$1:$AE$1,
      0),
    FALSE)</f>
        <v>Instämmer helt</v>
      </c>
      <c r="AJ66" s="6" t="str">
        <f>VLOOKUP(
    Languages!A53,
    Languages!$A$2:$AE$310,
    MATCH(
      _xlfn.XLOOKUP(AJ$1, 'Language &amp; Currency Data'!$A$2:$A$100, 'Language &amp; Currency Data'!$B$2:$B$100),
      Languages!$A$1:$AE$1,
      0),
    FALSE)</f>
        <v>非常同意</v>
      </c>
      <c r="AK66" s="32" t="str">
        <f>VLOOKUP(
    Languages!A53,
    Languages!$A$2:$AE$310,
    MATCH(
      _xlfn.XLOOKUP(AK$1, 'Language &amp; Currency Data'!$A$2:$A$100, 'Language &amp; Currency Data'!$B$2:$B$100),
      Languages!$A$1:$AE$1,
      0),
    FALSE)</f>
        <v>เห็นด้วยอย่างยิ่ง</v>
      </c>
      <c r="AL66" s="37" t="str">
        <f>VLOOKUP(
    Languages!A53,
    Languages!$A$2:$AE$310,
    MATCH(
      _xlfn.XLOOKUP(AL$1, 'Language &amp; Currency Data'!$A$2:$A$100, 'Language &amp; Currency Data'!$B$2:$B$100),
      Languages!$A$1:$AE$1,
      0),
    FALSE)</f>
        <v>Kesinlikle katılıyorum</v>
      </c>
      <c r="AM66" s="6" t="str">
        <f>VLOOKUP(
    Languages!A53,
    Languages!$A$2:$AE$310,
    MATCH(
      _xlfn.XLOOKUP(AM$1, 'Language &amp; Currency Data'!$A$2:$A$100, 'Language &amp; Currency Data'!$B$2:$B$100),
      Languages!$A$1:$AE$1,
      0),
    FALSE)</f>
        <v>Strongly agree</v>
      </c>
      <c r="AN66" s="6" t="str">
        <f>VLOOKUP(
    Languages!A53,
    Languages!$A$2:$AE$310,
    MATCH(
      _xlfn.XLOOKUP(AN$1, 'Language &amp; Currency Data'!$A$2:$A$100, 'Language &amp; Currency Data'!$B$2:$B$100),
      Languages!$A$1:$AE$1,
      0),
    FALSE)</f>
        <v>Strongly agree</v>
      </c>
      <c r="AO66" s="32" t="str">
        <f>VLOOKUP(
    Languages!A53,
    Languages!$A$2:$AE$310,
    MATCH(
      _xlfn.XLOOKUP(AO$1, 'Language &amp; Currency Data'!$A$2:$A$100, 'Language &amp; Currency Data'!$B$2:$B$100),
      Languages!$A$1:$AE$1,
      0),
    FALSE)</f>
        <v>Hoàn toàn đồng ý</v>
      </c>
      <c r="AP66" s="7" t="str">
        <f>VLOOKUP(
    Languages!A53,
    Languages!$A$2:$AE$310,
    MATCH(
      _xlfn.XLOOKUP("United Kingdom", 'Language &amp; Currency Data'!$A$2:$A$100, 'Language &amp; Currency Data'!$B$2:$B$100),
      Languages!$A$1:$AE$1,
      0),
    FALSE)</f>
        <v>Strongly agree</v>
      </c>
      <c r="AQ66" s="7" t="str">
        <f>VLOOKUP(
    Languages!A53,
    Languages!$A$2:$AE$310,
    MATCH(
      _xlfn.XLOOKUP("United Kingdom", 'Language &amp; Currency Data'!$A$2:$A$100, 'Language &amp; Currency Data'!$B$2:$B$100),
      Languages!$A$1:$AE$1,
      0),
    FALSE)</f>
        <v>Strongly agree</v>
      </c>
      <c r="AR66" s="7" t="str">
        <f>VLOOKUP(
    Languages!A53,
    Languages!$A$2:$AE$310,
    MATCH(
      _xlfn.XLOOKUP("United Kingdom", 'Language &amp; Currency Data'!$A$2:$A$100, 'Language &amp; Currency Data'!$B$2:$B$100),
      Languages!$A$1:$AE$1,
      0),
    FALSE)</f>
        <v>Strongly agree</v>
      </c>
      <c r="AS66" s="7" t="str">
        <f>VLOOKUP(
    Languages!A53,
    Languages!$A$2:$AE$310,
    MATCH(
      _xlfn.XLOOKUP("United Kingdom", 'Language &amp; Currency Data'!$A$2:$A$100, 'Language &amp; Currency Data'!$B$2:$B$100),
      Languages!$A$1:$AE$1,
      0),
    FALSE)</f>
        <v>Strongly agree</v>
      </c>
      <c r="AT66" s="7" t="str">
        <f>VLOOKUP(
    Languages!A53,
    Languages!$A$2:$AE$310,
    MATCH(
      _xlfn.XLOOKUP("United Kingdom", 'Language &amp; Currency Data'!$A$2:$A$100, 'Language &amp; Currency Data'!$B$2:$B$100),
      Languages!$A$1:$AE$1,
      0),
    FALSE)</f>
        <v>Strongly agree</v>
      </c>
      <c r="AU66" s="7" t="str">
        <f>VLOOKUP(
    Languages!A53,
    Languages!$A$2:$AE$310,
    MATCH(
      _xlfn.XLOOKUP("United Kingdom", 'Language &amp; Currency Data'!$A$2:$A$100, 'Language &amp; Currency Data'!$B$2:$B$100),
      Languages!$A$1:$AE$1,
      0),
    FALSE)</f>
        <v>Strongly agree</v>
      </c>
      <c r="AV66" s="7" t="str">
        <f>VLOOKUP(
    Languages!A53,
    Languages!$A$2:$AE$310,
    MATCH(
      _xlfn.XLOOKUP("United Kingdom", 'Language &amp; Currency Data'!$A$2:$A$100, 'Language &amp; Currency Data'!$B$2:$B$100),
      Languages!$A$1:$AE$1,
      0),
    FALSE)</f>
        <v>Strongly agree</v>
      </c>
      <c r="AW66" s="7" t="str">
        <f>VLOOKUP(
    Languages!A53,
    Languages!$A$2:$AE$310,
    MATCH(
      _xlfn.XLOOKUP("United Kingdom", 'Language &amp; Currency Data'!$A$2:$A$100, 'Language &amp; Currency Data'!$B$2:$B$100),
      Languages!$A$1:$AE$1,
      0),
    FALSE)</f>
        <v>Strongly agree</v>
      </c>
    </row>
    <row r="67" spans="1:49" s="7" customFormat="1" ht="142.5" x14ac:dyDescent="0.45">
      <c r="A67" s="7" t="str">
        <f>Languages!B54</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c r="B67" s="6" t="str">
        <f>VLOOKUP(
    Languages!A54,
    Languages!$A$2:$AE$310,
    MATCH(
      _xlfn.XLOOKUP(B$1, 'Language &amp; Currency Data'!$A$2:$A$100, 'Language &amp; Currency Data'!$B$2:$B$100),
      Languages!$A$1:$AE$1,
      0),
    FALSE)</f>
        <v>La propuesta de un impuesto a los multimillonarios coordinado a escala mundial se ha debatido recientemente en la ONU, el G7 y el G20. El debate político sobre el impuesto es polémico. Este estudio académico pretende ayudar a los responsables políticos y a la opinión pública a comprender mejor el sentimiento público al respecto. Las principales conclusiones del estudio se compartirán con un importante medio de comunicación de su país.</v>
      </c>
      <c r="C67" s="6" t="str">
        <f>VLOOKUP(
    Languages!A54,
    Languages!$A$2:$AE$310,
    MATCH(
      _xlfn.XLOOKUP(C$1, 'Language &amp; Currency Data'!$A$2:$A$100, 'Language &amp; Currency Data'!$B$2:$B$100),
      Languages!$A$1:$AE$1,
      0),
    FALSE)</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c r="D67" s="6" t="str">
        <f>VLOOKUP(
    Languages!A54,
    Languages!$A$2:$AE$310,
    MATCH(
      _xlfn.XLOOKUP(D$1, 'Language &amp; Currency Data'!$A$2:$A$100, 'Language &amp; Currency Data'!$B$2:$B$100),
      Languages!$A$1:$AE$1,
      0),
    FALSE)</f>
        <v>Vor Kurzem wurde bei den Vereinten Nationen, der G7 und der G20 der Vorschlag einer global koordinierten Milliardärssteuer diskutiert. Die politische Steuerdebatte läuft weiter. Diese akademische Studie möchte Politikern und der Öffentlichkeit ein Bild zur allgemeinen Stimmung bezüglich dieses Themas geben. Die wichtigsten Ergebnisse aus dieser Studie werden an die größten Nachrichtenagenturen Ihres Landes weitergegeben.</v>
      </c>
      <c r="E67" s="14" t="str">
        <f>VLOOKUP(
    Languages!A54,
    Languages!$A$2:$AE$310,
    MATCH(
      _xlfn.XLOOKUP(E$1, 'Language &amp; Currency Data'!$A$2:$A$100, 'Language &amp; Currency Data'!$B$2:$B$100),
      Languages!$A$1:$AE$1,
      0),
    FALSE)</f>
        <v>A proposta de um imposto sobre os multimilionários coordenado a nível global foi recentemente debatida nas Nações Unidas, no G7 e no G20. O debate político sobre o imposto é controverso, e este estudo acadêmico visa ajudar os agentes políticos e o público em geral a compreender melhor a opinião pública sobre o assunto. As principais conclusões do estudo serão partilhadas com um importante meio de comunicação social do seu país.</v>
      </c>
      <c r="F67" s="4" t="str">
        <f>VLOOKUP(
    Languages!A54,
    Languages!$A$2:$AE$310,
    MATCH(
      _xlfn.XLOOKUP(F$1, 'Language &amp; Currency Data'!$A$2:$A$100, 'Language &amp; Currency Data'!$B$2:$B$100),
      Languages!$A$1:$AE$1,
      0),
    FALSE)</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c r="G67" s="14" t="str">
        <f>VLOOKUP(
    Languages!A54,
    Languages!$A$2:$AE$310,
    MATCH(
      _xlfn.XLOOKUP(G$1, 'Language &amp; Currency Data'!$A$2:$A$100, 'Language &amp; Currency Data'!$B$2:$B$100),
      Languages!$A$1:$AE$1,
      0),
    FALSE)</f>
        <v>联合国、七国集团 (G7) 以及二十国集团 (G20) 最近已就有关对全球亿万富翁征收协调税的提案开展了辩论。就该税收政策开展的政治辩论颇具争议，且本次学术调研旨在帮助政策制定者和公众更深入地了解民众对此政策的看法。我们将与您所在国家的主流新闻媒体分享本次调研的主要发现。</v>
      </c>
      <c r="H67" s="6" t="str">
        <f>VLOOKUP(
    Languages!A54,
    Languages!$A$2:$AE$310,
    MATCH(
      _xlfn.XLOOKUP(H$1, 'Language &amp; Currency Data'!$A$2:$A$100, 'Language &amp; Currency Data'!$B$2:$B$100),
      Languages!$A$1:$AE$1,
      0),
    FALSE)</f>
        <v>La propuesta de un impuesto a los multimillonarios coordinado a escala mundial se ha debatido recientemente en la ONU, el G7 y el G20. El debate político sobre el impuesto es polémico. Este estudio académico pretende ayudar a los responsables políticos y a la opinión pública a comprender mejor el sentimiento público al respecto. Las principales conclusiones del estudio se compartirán con un importante medio de comunicación de su país.</v>
      </c>
      <c r="I67" s="6" t="str">
        <f>VLOOKUP(
    Languages!A54,
    Languages!$A$2:$AE$310,
    MATCH(
      _xlfn.XLOOKUP(I$1, 'Language &amp; Currency Data'!$A$2:$A$100, 'Language &amp; Currency Data'!$B$2:$B$100),
      Languages!$A$1:$AE$1,
      0),
    FALSE)</f>
        <v>La propuesta de un impuesto a los multimillonarios coordinado a escala mundial se ha debatido recientemente en la ONU, el G7 y el G20. El debate político sobre el impuesto es polémico. Este estudio académico pretende ayudar a los responsables políticos y a la opinión pública a comprender mejor el sentimiento público al respecto. Las principales conclusiones del estudio se compartirán con un importante medio de comunicación de su país.</v>
      </c>
      <c r="J67" s="6" t="str">
        <f>VLOOKUP(
    Languages!A54,
    Languages!$A$2:$AE$310,
    MATCH(
      _xlfn.XLOOKUP(J$1, 'Language &amp; Currency Data'!$A$2:$A$100, 'Language &amp; Currency Data'!$B$2:$B$100),
      Languages!$A$1:$AE$1,
      0),
    FALSE)</f>
        <v>Návrh na globálně koordinovanou miliardářskou daň byl nedávno projednáván v OSN, G7 a G20. Politická debata o této dani je kontroverzní a tato akademická studie si klade za cíl pomoci politickým činitelům a veřejnosti lépe porozumět veřejnému mínění k tomuto tématu. Hlavní závěry studie budou sdíleny s významným zpravodajským médiem ve vaší zemi.</v>
      </c>
      <c r="K67" s="6" t="str">
        <f>VLOOKUP(
    Languages!A54,
    Languages!$A$2:$AE$310,
    MATCH(
      _xlfn.XLOOKUP(K$1, 'Language &amp; Currency Data'!$A$2:$A$100, 'Language &amp; Currency Data'!$B$2:$B$100),
      Languages!$A$1:$AE$1,
      0),
    FALSE)</f>
        <v>Ehdotusta maailmanlaajuisesti koordinoidusta miljardööriverosta on hiljattain käsitelty YK:ssa, G7-maissa ja G20-maissa. Poliittinen keskustelu miljardööriverosta on kiistanalaista, ja tämän akateemisen tutkimuksen tavoitteena on auttaa päättäjiä ja kansalaisia ymmärtämään paremmin julkista mielipidettä veroa kohtaan. Tutkimuksen keskeisimmät havainnot välitetään merkittävälle uutiskanavalle maassasi.</v>
      </c>
      <c r="L67" s="32" t="str">
        <f>VLOOKUP(
    Languages!A54,
    Languages!$A$2:$AE$310,
    MATCH(
      _xlfn.XLOOKUP(L$1, 'Language &amp; Currency Data'!$A$2:$A$100, 'Language &amp; Currency Data'!$B$2:$B$100),
      Languages!$A$1:$AE$1,
      0),
    FALSE)</f>
        <v>La proposition d'un impôt sur les milliardaires coordonné au niveau mondial a récemment été débattue au sein des Nations unies, du G7 et du G20. Le débat politique sur l'impôt est controversé, et cette étude universitaire vise à aider les décideurs politiques et le public à mieux comprendre le sentiment de la population à son égard. Les principales conclusions de l'étude seront communiquées à un grand média de votre pays.</v>
      </c>
      <c r="M67" s="32" t="str">
        <f>VLOOKUP(
    Languages!A54,
    Languages!$A$2:$AE$310,
    MATCH(
      _xlfn.XLOOKUP(M$1, 'Language &amp; Currency Data'!$A$2:$A$100, 'Language &amp; Currency Data'!$B$2:$B$100),
      Languages!$A$1:$AE$1,
      0),
    FALSE)</f>
        <v>Vor Kurzem wurde bei den Vereinten Nationen, der G7 und der G20 der Vorschlag einer global koordinierten Milliardärssteuer diskutiert. Die politische Steuerdebatte läuft weiter. Diese akademische Studie möchte Politikern und der Öffentlichkeit ein Bild zur allgemeinen Stimmung bezüglich dieses Themas geben. Die wichtigsten Ergebnisse aus dieser Studie werden an die größten Nachrichtenagenturen Ihres Landes weitergegeben.</v>
      </c>
      <c r="N67" s="6" t="str">
        <f>VLOOKUP(
    Languages!A54,
    Languages!$A$2:$AE$310,
    MATCH(
      _xlfn.XLOOKUP(N$1, 'Language &amp; Currency Data'!$A$2:$A$100, 'Language &amp; Currency Data'!$B$2:$B$100),
      Languages!$A$1:$AE$1,
      0),
    FALSE)</f>
        <v>Η πρόταση για έναν παγκοσμίως συντονισμένο φόρο δισεκατομμυριούχων συζητήθηκε πρόσφατα στα Ηνωμένα Έθνη, G7 και G20. Η πολιτική συζήτηση σχετικά με τον φόρο είναι αμφιλεγόμενη και αυτή η ακαδημαϊκή μελέτη στοχεύει να βοηθήσει τους υπεύθυνους χάραξης πολιτικής και το κοινό να κατανοήσουν καλύτερα το δημόσιο αίσθημα απέναντί ​​του. Τα κύρια ευρήματα της μελέτης θα κοινοποιηθούν σε ένα σημαντικό ειδησεογραφικό πρακτορείο στη χώρα σας.</v>
      </c>
      <c r="O67" s="32" t="str">
        <f>VLOOKUP(
    Languages!A54,
    Languages!$A$2:$AE$310,
    MATCH(
      _xlfn.XLOOKUP(O$1, 'Language &amp; Currency Data'!$A$2:$A$100, 'Language &amp; Currency Data'!$B$2:$B$100),
      Languages!$A$1:$AE$1,
      0),
    FALSE)</f>
        <v>Az ENSZ, a G7 és a G20 nemrégiben megvitatott egy globálisan koordinált milliárdos adóra vonatkozó javaslatot. Az adóval kapcsolatos politikai vita vitatott, és ez a tudományos tanulmány segíteni kívánja a politikai döntéshozókat és a közvéleményt abban, hogy jobban megértsék a közhangulatot az adóval kapcsolatban. A tanulmány főbb megállapításait a készítők meg fogják osztani az Ön országának egyik jelentős hírügynökségével.</v>
      </c>
      <c r="P67" s="6" t="str">
        <f>VLOOKUP(
    Languages!A54,
    Languages!$A$2:$AE$310,
    MATCH(
      _xlfn.XLOOKUP(P$1, 'Language &amp; Currency Data'!$A$2:$A$100, 'Language &amp; Currency Data'!$B$2:$B$100),
      Languages!$A$1:$AE$1,
      0),
    FALSE)</f>
        <v>वैश्विक रूप से समन्वित अरबपति कर के प्रस्ताव पर हाल ही में संयुक्त राष्ट्र, G7 और G20 में बहस हुई है। कर पर राजनैतिक बहस, विवादास्पद है, और इस अकादमिक अध्ययन का उद्देश्य, नीति निर्माताओं और जनता को इसे लेकर लोगों की भावना को बेहतर ढंग से समझने में मदद करना है। अध्ययन के मुख्य बातों को आपके देश के एक प्रमुख न्यूज़ आउटलेट के साथ साझा किया जाएगा।</v>
      </c>
      <c r="Q67" s="6" t="str">
        <f>VLOOKUP(
    Languages!A54,
    Languages!$A$2:$AE$310,
    MATCH(
      _xlfn.XLOOKUP(Q$1, 'Language &amp; Currency Data'!$A$2:$A$100, 'Language &amp; Currency Data'!$B$2:$B$100),
      Languages!$A$1:$AE$1,
      0),
    FALSE)</f>
        <v>Usulan untuk pajak miliarder yang dikoordinasikan secara global baru-baru ini diperdebatkan di Perserikatan Bangsa-Bangsa (PBB), G7, dan G20. Perdebatan politik mengenai pajak ini cukup kontroversial, dan studi akademis ini bertujuan membantu para pembuat kebijakan dan masyarakat umum memahami sentimen publik terhadap usulan tersebut. Temuan utama dari studi ini akan dibagikan kepada media terkemuka di negara Anda.</v>
      </c>
      <c r="R67" s="6" t="str">
        <f>VLOOKUP(
    Languages!A54,
    Languages!$A$2:$AE$310,
    MATCH(
      _xlfn.XLOOKUP(R$1, 'Language &amp; Currency Data'!$A$2:$A$100, 'Language &amp; Currency Data'!$B$2:$B$100),
      Languages!$A$1:$AE$1,
      0),
    FALSE)</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c r="S67" s="14" t="str">
        <f>VLOOKUP(
    Languages!A54,
    Languages!$A$2:$AE$310,
    MATCH(
      _xlfn.XLOOKUP(S$1, 'Language &amp; Currency Data'!$A$2:$A$100, 'Language &amp; Currency Data'!$B$2:$B$100),
      Languages!$A$1:$AE$1,
      0),
    FALSE)</f>
        <v>La proposta di una tassa globale sui miliardari è stata recentemente al centro del dibattito internazionale, affrontata in sedi come le Nazioni Unite, il G7 e il G20. Il dibattito politico sulla tassa è controverso e questo studio accademico si propone di aiutare i politici e l'opinione pubblica a comprendere meglio il sentimento collettivo che lo circonda. I principali risultati dello studio saranno condivisi con un'importante testata giornalistica del Suo Paese.</v>
      </c>
      <c r="T67" s="14" t="str">
        <f>VLOOKUP(
    Languages!A54,
    Languages!$A$2:$AE$310,
    MATCH(
      _xlfn.XLOOKUP(T$1, 'Language &amp; Currency Data'!$A$2:$A$100, 'Language &amp; Currency Data'!$B$2:$B$100),
      Languages!$A$1:$AE$1,
      0),
    FALSE)</f>
        <v>世界的に調整された超富裕層税の提案は最近、国連、G7、およびG20で議論されています。この税をめぐる政治的議論には賛否両論があり、この学術研究は政策立案者と一般市民が、この税に対する国民感情をより良く理解するのに役立つことを目的としています。この研究の主要な結果は、あなたの国の主要報道機関に共有される予定です。</v>
      </c>
      <c r="U67" s="32" t="str">
        <f>VLOOKUP(
    Languages!A54,
    Languages!$A$2:$AE$310,
    MATCH(
      _xlfn.XLOOKUP(U$1, 'Language &amp; Currency Data'!$A$2:$A$100, 'Language &amp; Currency Data'!$B$2:$B$100),
      Languages!$A$1:$AE$1,
      0),
    FALSE)</f>
        <v>Cadangan untuk cukai bilionair yang diselaraskan secara global  telah dibahaskan baru-baru ini di Pertubuhan Bangsa-Bangsa Bersatu, G7 dan G20. Perdebatan politik mengenai cukai tersebut telah menimbulkan perbalahan, dan kajian akademik ini bertujuan untuk membantu penggubal dasar dan orang ramai lebih memahami sentimen orang ramai terhadapnya. Penemuan utama daripada kajian ini akan dikongsi dengan saluran berita utama di negara anda.</v>
      </c>
      <c r="V67" s="32" t="str">
        <f>VLOOKUP(
    Languages!A54,
    Languages!$A$2:$AE$310,
    MATCH(
      _xlfn.XLOOKUP(V$1, 'Language &amp; Currency Data'!$A$2:$A$100, 'Language &amp; Currency Data'!$B$2:$B$100),
      Languages!$A$1:$AE$1,
      0),
    FALSE)</f>
        <v>La propuesta de un impuesto a los multimillonarios coordinado a escala mundial se ha debatido recientemente en la ONU, el G7 y el G20. El debate político sobre el impuesto es polémico. Este estudio académico pretende ayudar a los responsables políticos y a la opinión pública a comprender mejor el sentimiento público al respecto. Las principales conclusiones del estudio se compartirán con un importante medio de comunicación de su país.</v>
      </c>
      <c r="W67" s="14" t="str">
        <f>VLOOKUP(
    Languages!A54,
    Languages!$A$2:$AE$310,
    MATCH(
      _xlfn.XLOOKUP(W$1, 'Language &amp; Currency Data'!$A$2:$A$100, 'Language &amp; Currency Data'!$B$2:$B$100),
      Languages!$A$1:$AE$1,
      0),
    FALSE)</f>
        <v>Het voorstel voor een wereldwijd gecoördineerde miljardairsbelasting is onlangs besproken in de Verenigde Naties, de G7 en de G20. Het politieke debat over de belasting is omstreden, en dit academisch onderzoek helpt beleidsmakers en het publiek om het publieke sentiment hierover beter te begrijpen. De voornaamste bevindingen van het onderzoek zullen met een vooraanstaande nieuwsbron in uw land worden gedeeld.</v>
      </c>
      <c r="X67" s="32" t="str">
        <f>VLOOKUP(
    Languages!A54,
    Languages!$A$2:$AE$310,
    MATCH(
      _xlfn.XLOOKUP(X$1, 'Language &amp; Currency Data'!$A$2:$A$100, 'Language &amp; Currency Data'!$B$2:$B$100),
      Languages!$A$1:$AE$1,
      0),
    FALSE)</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c r="Y67" s="32" t="str">
        <f>VLOOKUP(
    Languages!A54,
    Languages!$A$2:$AE$310,
    MATCH(
      _xlfn.XLOOKUP(Y$1, 'Language &amp; Currency Data'!$A$2:$A$100, 'Language &amp; Currency Data'!$B$2:$B$100),
      Languages!$A$1:$AE$1,
      0),
    FALSE)</f>
        <v>Forslaget om en global minimumsskatt for milliardærer har nylig vært diskutert i FN, G7 og G20. Debatten rundt forslaget er politisk betent, og denne akademiske studien har som mål å hjelpe beslutningstakere og allmennheten med å forstå folks holdninger til skatten. Hovedfunnene fra studien vil bli delt med en stor avis i ditt land.</v>
      </c>
      <c r="Z67" s="32" t="str">
        <f>VLOOKUP(
    Languages!A54,
    Languages!$A$2:$AE$310,
    MATCH(
      _xlfn.XLOOKUP(Z$1, 'Language &amp; Currency Data'!$A$2:$A$100, 'Language &amp; Currency Data'!$B$2:$B$100),
      Languages!$A$1:$AE$1,
      0),
    FALSE)</f>
        <v>عالمی سطح پر ارب پتی افراد پر ٹیکس نافذ کرنے کی تجویز حال ہی میں اقوام متحدہ میں، G7 اور G20 کے درمیان زیر بحث رہی ہے۔ اس ٹیکس کے حوالے سے سیاسی بحث متنازعہ ہے، اور یہ تعلیمی مطالعہ پالیسی سازوں اور عوام کو اس معاملے پر عوامی رجحان کا بہتر ادراک فراہم کرنے کے لیے ترتیب دیا گیا ہے۔ اس مطالعہ کے بنیادی نتائج آپ کے ملک کے ایک ممتاز خبر رساں ادارے کے ساتھ شیئر کیے جائیں گے۔</v>
      </c>
      <c r="AA67" s="32" t="str">
        <f>VLOOKUP(
    Languages!A54,
    Languages!$A$2:$AE$310,
    MATCH(
      _xlfn.XLOOKUP(AA$1, 'Language &amp; Currency Data'!$A$2:$A$100, 'Language &amp; Currency Data'!$B$2:$B$100),
      Languages!$A$1:$AE$1,
      0),
    FALSE)</f>
        <v>Pinagdebatihan kamakailan sa United Nations, G7, at G20, ang mungkahi para sa coordinated na buwis sa mga bilyonaryo. Mainit ang politikal na debate para sa buwis, at layunin ng pag-aaral na ito na tulungan ang mga gumagawa ng patakaran at ang publiko na maunawaan ang sentimiyento ng publiko tunkol dito. Ibabahagi ang mga pangunahing matutunan sa pag-aaral na ito sa mga pangunahing news outlet sa iyong bansa.</v>
      </c>
      <c r="AB67" s="32" t="str">
        <f>VLOOKUP(
    Languages!A54,
    Languages!$A$2:$AE$310,
    MATCH(
      _xlfn.XLOOKUP(AB$1, 'Language &amp; Currency Data'!$A$2:$A$100, 'Language &amp; Currency Data'!$B$2:$B$100),
      Languages!$A$1:$AE$1,
      0),
    FALSE)</f>
        <v>Propozycja globalnie skoordynowanego podatku dla miliarderów była ostatnio przedmiotem debaty w Organizacji Narodów Zjednoczonych, G7 i G20. Debata polityczna na temat podatku jest kontrowersyjna, a niniejsze badanie naukowe ma na celu pomóc decydentom i opinii publicznej lepiej zrozumieć nastawienie opinii publicznej do tego podatku. Podstawowe wnioski z tego badania badania zostaną udostępnione głównemu serwisowi informacyjnemu w Pana\/Pani kraju.</v>
      </c>
      <c r="AC67" t="str">
        <f>VLOOKUP(
    Languages!A54,
    Languages!$A$2:$AE$310,
    MATCH(
      _xlfn.XLOOKUP(AC$1, 'Language &amp; Currency Data'!$A$2:$A$100, 'Language &amp; Currency Data'!$B$2:$B$100),
      Languages!$A$1:$AE$1,
      0),
    FALSE)</f>
        <v>A proposta de um imposto sobre os multimilionários coordenado a nível global foi recentemente debatida nas Nações Unidas, no G7 e no G20. O debate político sobre o imposto é controverso, e este estudo académico visa ajudar os decisores políticos e o público em geral a compreender melhor a opinião pública sobre o assunto. As principais conclusões do estudo serão partilhadas com um importante meio de comunicação social do seu país.</v>
      </c>
      <c r="AD67" s="32" t="str">
        <f>VLOOKUP(
    Languages!A54,
    Languages!$A$2:$AE$310,
    MATCH(
      _xlfn.XLOOKUP(AD$1, 'Language &amp; Currency Data'!$A$2:$A$100, 'Language &amp; Currency Data'!$B$2:$B$100),
      Languages!$A$1:$AE$1,
      0),
    FALSE)</f>
        <v xml:space="preserve">Propunerea privind o taxă pentru miliardari coordonată la nivel mondial a fost dezbătută recent în cadrul Organizației Națiunilor Unite, cu ocazia G7 și G20. Dezbaterea politică privind taxa este controversată, iar acest studiu academic urmărește să ajute factorii de decizie și publicul să înțeleagă mai bine percepția publicului cu privire la aceasta. Principalele constatări ale studiului vor fi comunicate unui canal de știri important din țara dvs. </v>
      </c>
      <c r="AE67" s="6" t="str">
        <f>VLOOKUP(
    Languages!A54,
    Languages!$A$2:$AE$310,
    MATCH(
      _xlfn.XLOOKUP(AE$1, 'Language &amp; Currency Data'!$A$2:$A$100, 'Language &amp; Currency Data'!$B$2:$B$100),
      Languages!$A$1:$AE$1,
      0),
    FALSE)</f>
        <v>Návrh globálne koordinovanej miliardárskej dane bol nedávno prerokúvaný v rámci Organizácie spojených národov, G7 a G20. Politická diskusia zameraná na túto daň je sporná a cieľom tejto akademickej štúdie je pomôcť tvorcom politík pochopiť stanovisko verejnosti voči tejto otázke. Hlavné zistenia tejto štúdie budú sprístupnené najväčším spravodajským médiám vo vašej krajine.</v>
      </c>
      <c r="AF67" s="6" t="str">
        <f>VLOOKUP(
    Languages!A54,
    Languages!$A$2:$AE$310,
    MATCH(
      _xlfn.XLOOKUP(AF$1, 'Language &amp; Currency Data'!$A$2:$A$100, 'Language &amp; Currency Data'!$B$2:$B$100),
      Languages!$A$1:$AE$1,
      0),
    FALSE)</f>
        <v>Die voorstel vir 'n wêreldwyd gekoördineerde miljardêrsbelasting is onlangs in die Verenigde Nasies, die G7 en die G20 gedebatteer. Die politieke debat oor die belasting is omstrede, en hierdie akademiese studie is daarop gemik om beleidmakers en die publiek te help om die openbare sentiment daaroor beter te verstaan. Die belangrikste bevindinge van die studie sal met 'n belangrike nuusagentskap in u land gedeel word.</v>
      </c>
      <c r="AG67" s="6" t="str">
        <f>VLOOKUP(
    Languages!A54,
    Languages!$A$2:$AE$310,
    MATCH(
      _xlfn.XLOOKUP(AG$1, 'Language &amp; Currency Data'!$A$2:$A$100, 'Language &amp; Currency Data'!$B$2:$B$100),
      Languages!$A$1:$AE$1,
      0),
    FALSE)</f>
        <v>전 세계적으로 조율된 억만장자세 도입 제안이 최근 유엔, G7, G20에서 논의되었습니다. 이 세금에 대한 정치적 논쟁은 매우 첨예하게 진행되고 있으며, 본 학술 연구는 정책 입안자와 대중이 이에 대한 여론을 더 잘 이해할 수 있도록 도움을 주기 위한 것입니다. 이 연구의 주요 결과는 귀하 국가의 주요 언론사와 공유될 것입니다.</v>
      </c>
      <c r="AH67" s="32" t="str">
        <f>VLOOKUP(
    Languages!A54,
    Languages!$A$2:$AE$310,
    MATCH(
      _xlfn.XLOOKUP(AH$1, 'Language &amp; Currency Data'!$A$2:$A$100, 'Language &amp; Currency Data'!$B$2:$B$100),
      Languages!$A$1:$AE$1,
      0),
    FALSE)</f>
        <v>La propuesta de un impuesto a los multimillonarios coordinado a escala mundial se ha debatido recientemente en la ONU, el G7 y el G20. El debate político sobre el impuesto es polémico. Este estudio académico pretende ayudar a los responsables políticos y a la opinión pública a comprender mejor el sentimiento público al respecto. Las principales conclusiones del estudio se compartirán con un importante medio de comunicación de su país.</v>
      </c>
      <c r="AI67" s="32" t="str">
        <f>VLOOKUP(
    Languages!A54,
    Languages!$A$2:$AE$310,
    MATCH(
      _xlfn.XLOOKUP(AI$1, 'Language &amp; Currency Data'!$A$2:$A$100, 'Language &amp; Currency Data'!$B$2:$B$100),
      Languages!$A$1:$AE$1,
      0),
    FALSE)</f>
        <v>Förslaget om en globalt samordnad miljardärsskatt har nyligen debatterats i FN, G7 och G20. Den politiska debatten om skatten är omtvistad och denna akademiska studie syftar till att hjälpa beslutsfattare och allmänheten att bättre förstå allmänhetens inställning till den. De viktigaste resultaten från studien kommer att delas med en stor nyhetskanal i ditt land.</v>
      </c>
      <c r="AJ67" s="6" t="str">
        <f>VLOOKUP(
    Languages!A54,
    Languages!$A$2:$AE$310,
    MATCH(
      _xlfn.XLOOKUP(AJ$1, 'Language &amp; Currency Data'!$A$2:$A$100, 'Language &amp; Currency Data'!$B$2:$B$100),
      Languages!$A$1:$AE$1,
      0),
    FALSE)</f>
        <v>關於徵收富人全球合一稅的提案，近期已在聯合國、七大工業國組織 (G7) 和二十大工業國組織 (G20) 中展開辯論。關於這項稅收的政治辯論引起廣泛爭議，本研究旨在協助政策制定者與大眾更瞭解社會各界對此議題的看法。本調查的主要結果將會分享給您所在國家的某一家主要新聞媒體。</v>
      </c>
      <c r="AK67" s="32" t="str">
        <f>VLOOKUP(
    Languages!A54,
    Languages!$A$2:$AE$310,
    MATCH(
      _xlfn.XLOOKUP(AK$1, 'Language &amp; Currency Data'!$A$2:$A$100, 'Language &amp; Currency Data'!$B$2:$B$100),
      Languages!$A$1:$AE$1,
      0),
    FALSE)</f>
        <v>ข้อเสนอให้มีการเรียกเก็บภาษีจากมหาเศรษฐีในระดับเดียวกันทั่วโลกกลายเป็นประเด็นที่มีการถกเถียงกันเมื่อเร็วๆ นี้ในเวทีองค์การสหประชาชาติ, G7 และ G20 การโต้แย้งทางการเมืองเกี่ยวกับภาษีดังกล่าวยังคงเป็นที่ถกเถียงกัน และการศึกษาทางวิชาการนี้มุ่งหวังที่จะช่วยให้ผู้กำหนดนโยบายและประชาชนรับทราบถึงความรู้สึกของสาธารณชนที่มีต่อการเรียกเก็บภาษีดังกล่าวได้ดีขึ้น ทั้งนี้จะมีการแบ่งปันผลการค้นพบที่สำคัญกับสำนักข่าวหลักในประเทศของคุณ</v>
      </c>
      <c r="AL67" s="37" t="str">
        <f>VLOOKUP(
    Languages!A54,
    Languages!$A$2:$AE$310,
    MATCH(
      _xlfn.XLOOKUP(AL$1, 'Language &amp; Currency Data'!$A$2:$A$100, 'Language &amp; Currency Data'!$B$2:$B$100),
      Languages!$A$1:$AE$1,
      0),
    FALSE)</f>
        <v>Küresel olarak koordine edilen bir milyarder vergisi önerisi yakın zamanda Birleşmiş Milletler, G7 ve G20'de tartışılmıştır.Vergiyle ilgili siyasi tartışma çekişmelidir ve bu akademik çalışma, politika yapıcıların ve kamuoyunun buna yönelik toplumsal görüşü daha iyi anlamalarına yardımcı olmayı amaçlamaktadır. Çalışmadan elde edilen temel bulgular ülkenizdeki önemli bir haber kuruluşu ile paylaşılacaktır.</v>
      </c>
      <c r="AM67" s="6" t="str">
        <f>VLOOKUP(
    Languages!A54,
    Languages!$A$2:$AE$310,
    MATCH(
      _xlfn.XLOOKUP(AM$1, 'Language &amp; Currency Data'!$A$2:$A$100, 'Language &amp; Currency Data'!$B$2:$B$100),
      Languages!$A$1:$AE$1,
      0),
    FALSE)</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c r="AN67" s="6" t="str">
        <f>VLOOKUP(
    Languages!A54,
    Languages!$A$2:$AE$310,
    MATCH(
      _xlfn.XLOOKUP(AN$1, 'Language &amp; Currency Data'!$A$2:$A$100, 'Language &amp; Currency Data'!$B$2:$B$100),
      Languages!$A$1:$AE$1,
      0),
    FALSE)</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c r="AO67" s="32" t="str">
        <f>VLOOKUP(
    Languages!A54,
    Languages!$A$2:$AE$310,
    MATCH(
      _xlfn.XLOOKUP(AO$1, 'Language &amp; Currency Data'!$A$2:$A$100, 'Language &amp; Currency Data'!$B$2:$B$100),
      Languages!$A$1:$AE$1,
      0),
    FALSE)</f>
        <v>Đề xuất về thuế phối hợp toàn cầu đối với tỷ phú gần đây đã được tranh luận tại Liên Hợp Quốc, hội nghị G7 và G20. Cuộc tranh luận chính trị về loại thuế này gây nhiều tranh cãi, và nghiên cứu học thuật này nhằm mục đích giúp các nhà hoạch định chính sách và công chúng hiểu rõ hơn về cảm nghĩ của công chúng đối với loại thuế này. Các kết quả nghiên cứu chính sẽ được công bố bởi một hãng tin lớn tại Việt Nam.</v>
      </c>
      <c r="AP67" s="7" t="str">
        <f>VLOOKUP(
    Languages!A54,
    Languages!$A$2:$AE$310,
    MATCH(
      _xlfn.XLOOKUP("United Kingdom", 'Language &amp; Currency Data'!$A$2:$A$100, 'Language &amp; Currency Data'!$B$2:$B$100),
      Languages!$A$1:$AE$1,
      0),
    FALSE)</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c r="AQ67" s="7" t="str">
        <f>VLOOKUP(
    Languages!A54,
    Languages!$A$2:$AE$310,
    MATCH(
      _xlfn.XLOOKUP("United Kingdom", 'Language &amp; Currency Data'!$A$2:$A$100, 'Language &amp; Currency Data'!$B$2:$B$100),
      Languages!$A$1:$AE$1,
      0),
    FALSE)</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c r="AR67" s="7" t="str">
        <f>VLOOKUP(
    Languages!A54,
    Languages!$A$2:$AE$310,
    MATCH(
      _xlfn.XLOOKUP("United Kingdom", 'Language &amp; Currency Data'!$A$2:$A$100, 'Language &amp; Currency Data'!$B$2:$B$100),
      Languages!$A$1:$AE$1,
      0),
    FALSE)</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c r="AS67" s="7" t="str">
        <f>VLOOKUP(
    Languages!A54,
    Languages!$A$2:$AE$310,
    MATCH(
      _xlfn.XLOOKUP("United Kingdom", 'Language &amp; Currency Data'!$A$2:$A$100, 'Language &amp; Currency Data'!$B$2:$B$100),
      Languages!$A$1:$AE$1,
      0),
    FALSE)</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c r="AT67" s="7" t="str">
        <f>VLOOKUP(
    Languages!A54,
    Languages!$A$2:$AE$310,
    MATCH(
      _xlfn.XLOOKUP("United Kingdom", 'Language &amp; Currency Data'!$A$2:$A$100, 'Language &amp; Currency Data'!$B$2:$B$100),
      Languages!$A$1:$AE$1,
      0),
    FALSE)</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c r="AU67" s="7" t="str">
        <f>VLOOKUP(
    Languages!A54,
    Languages!$A$2:$AE$310,
    MATCH(
      _xlfn.XLOOKUP("United Kingdom", 'Language &amp; Currency Data'!$A$2:$A$100, 'Language &amp; Currency Data'!$B$2:$B$100),
      Languages!$A$1:$AE$1,
      0),
    FALSE)</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c r="AV67" s="7" t="str">
        <f>VLOOKUP(
    Languages!A54,
    Languages!$A$2:$AE$310,
    MATCH(
      _xlfn.XLOOKUP("United Kingdom", 'Language &amp; Currency Data'!$A$2:$A$100, 'Language &amp; Currency Data'!$B$2:$B$100),
      Languages!$A$1:$AE$1,
      0),
    FALSE)</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c r="AW67" s="7" t="str">
        <f>VLOOKUP(
    Languages!A54,
    Languages!$A$2:$AE$310,
    MATCH(
      _xlfn.XLOOKUP("United Kingdom", 'Language &amp; Currency Data'!$A$2:$A$100, 'Language &amp; Currency Data'!$B$2:$B$100),
      Languages!$A$1:$AE$1,
      0),
    FALSE)</f>
        <v>The proposal for a globally coordinated billionaire tax has recently been debated in the United Nations, the G7, and the G20. The political debate over the tax is contentious, and this academic study aims to help policymakers and the public better understand public sentiment toward it. The main findings from the study will be shared with a major news outlet in your country.</v>
      </c>
    </row>
    <row r="68" spans="1:49" s="7" customFormat="1" ht="42.75" x14ac:dyDescent="0.45">
      <c r="A68" s="7" t="str">
        <f>Languages!B55</f>
        <v>We are interested in whether you would be willing to pay for advocacy either for or against the tax.</v>
      </c>
      <c r="B68" s="6" t="str">
        <f>VLOOKUP(
    Languages!A55,
    Languages!$A$2:$AE$310,
    MATCH(
      _xlfn.XLOOKUP(B$1, 'Language &amp; Currency Data'!$A$2:$A$100, 'Language &amp; Currency Data'!$B$2:$B$100),
      Languages!$A$1:$AE$1,
      0),
    FALSE)</f>
        <v>Nos interesa saber si estaría dispuesto a pagar por abogar a favor o en contra del impuesto.</v>
      </c>
      <c r="C68" s="6" t="str">
        <f>VLOOKUP(
    Languages!A55,
    Languages!$A$2:$AE$310,
    MATCH(
      _xlfn.XLOOKUP(C$1, 'Language &amp; Currency Data'!$A$2:$A$100, 'Language &amp; Currency Data'!$B$2:$B$100),
      Languages!$A$1:$AE$1,
      0),
    FALSE)</f>
        <v>We are interested in whether you would be willing to pay for advocacy either for or against the tax.</v>
      </c>
      <c r="D68" s="6" t="str">
        <f>VLOOKUP(
    Languages!A55,
    Languages!$A$2:$AE$310,
    MATCH(
      _xlfn.XLOOKUP(D$1, 'Language &amp; Currency Data'!$A$2:$A$100, 'Language &amp; Currency Data'!$B$2:$B$100),
      Languages!$A$1:$AE$1,
      0),
    FALSE)</f>
        <v>Wir sind daran interessiert, ob Sie bereit wären, für Interessenvertretung entweder für oder gegen die Steuer Geld zu bezahlen.</v>
      </c>
      <c r="E68" s="14" t="str">
        <f>VLOOKUP(
    Languages!A55,
    Languages!$A$2:$AE$310,
    MATCH(
      _xlfn.XLOOKUP(E$1, 'Language &amp; Currency Data'!$A$2:$A$100, 'Language &amp; Currency Data'!$B$2:$B$100),
      Languages!$A$1:$AE$1,
      0),
    FALSE)</f>
        <v>Estamos interessados em saber se estaria disposto(a) a pagar por uma campanha a favor ou contra o imposto.</v>
      </c>
      <c r="F68" s="4" t="str">
        <f>VLOOKUP(
    Languages!A55,
    Languages!$A$2:$AE$310,
    MATCH(
      _xlfn.XLOOKUP(F$1, 'Language &amp; Currency Data'!$A$2:$A$100, 'Language &amp; Currency Data'!$B$2:$B$100),
      Languages!$A$1:$AE$1,
      0),
    FALSE)</f>
        <v>We are interested in whether you would be willing to pay for advocacy either for or against the tax.</v>
      </c>
      <c r="G68" s="14" t="str">
        <f>VLOOKUP(
    Languages!A55,
    Languages!$A$2:$AE$310,
    MATCH(
      _xlfn.XLOOKUP(G$1, 'Language &amp; Currency Data'!$A$2:$A$100, 'Language &amp; Currency Data'!$B$2:$B$100),
      Languages!$A$1:$AE$1,
      0),
    FALSE)</f>
        <v>我们感兴趣的是，您是否愿意为支持或反对该税收政策的倡导活动出资。</v>
      </c>
      <c r="H68" s="6" t="str">
        <f>VLOOKUP(
    Languages!A55,
    Languages!$A$2:$AE$310,
    MATCH(
      _xlfn.XLOOKUP(H$1, 'Language &amp; Currency Data'!$A$2:$A$100, 'Language &amp; Currency Data'!$B$2:$B$100),
      Languages!$A$1:$AE$1,
      0),
    FALSE)</f>
        <v>Nos interesa saber si estaría dispuesto a pagar por abogar a favor o en contra del impuesto.</v>
      </c>
      <c r="I68" s="6" t="str">
        <f>VLOOKUP(
    Languages!A55,
    Languages!$A$2:$AE$310,
    MATCH(
      _xlfn.XLOOKUP(I$1, 'Language &amp; Currency Data'!$A$2:$A$100, 'Language &amp; Currency Data'!$B$2:$B$100),
      Languages!$A$1:$AE$1,
      0),
    FALSE)</f>
        <v>Nos interesa saber si estaría dispuesto a pagar por abogar a favor o en contra del impuesto.</v>
      </c>
      <c r="J68" s="6" t="str">
        <f>VLOOKUP(
    Languages!A55,
    Languages!$A$2:$AE$310,
    MATCH(
      _xlfn.XLOOKUP(J$1, 'Language &amp; Currency Data'!$A$2:$A$100, 'Language &amp; Currency Data'!$B$2:$B$100),
      Languages!$A$1:$AE$1,
      0),
    FALSE)</f>
        <v>Zajímá nás, zda byste byli ochotni zaplatit za podporu této daně nebo za boj proti ní.</v>
      </c>
      <c r="K68" s="6" t="str">
        <f>VLOOKUP(
    Languages!A55,
    Languages!$A$2:$AE$310,
    MATCH(
      _xlfn.XLOOKUP(K$1, 'Language &amp; Currency Data'!$A$2:$A$100, 'Language &amp; Currency Data'!$B$2:$B$100),
      Languages!$A$1:$AE$1,
      0),
    FALSE)</f>
        <v>Meitä kiinnostaa tietää, olisitko halukas maksamaan edunvalvonnasta joko tämän veron puolesta tai sitä vastaan.</v>
      </c>
      <c r="L68" s="32" t="str">
        <f>VLOOKUP(
    Languages!A55,
    Languages!$A$2:$AE$310,
    MATCH(
      _xlfn.XLOOKUP(L$1, 'Language &amp; Currency Data'!$A$2:$A$100, 'Language &amp; Currency Data'!$B$2:$B$100),
      Languages!$A$1:$AE$1,
      0),
    FALSE)</f>
        <v>Nous souhaitons savoir si vous seriez prêts à payer pour soutenir un groupe de pression favorable ou opposé à cette taxe.</v>
      </c>
      <c r="M68" s="32" t="str">
        <f>VLOOKUP(
    Languages!A55,
    Languages!$A$2:$AE$310,
    MATCH(
      _xlfn.XLOOKUP(M$1, 'Language &amp; Currency Data'!$A$2:$A$100, 'Language &amp; Currency Data'!$B$2:$B$100),
      Languages!$A$1:$AE$1,
      0),
    FALSE)</f>
        <v>Wir sind daran interessiert, ob Sie bereit wären, für Interessenvertretung entweder für oder gegen die Steuer Geld zu bezahlen.</v>
      </c>
      <c r="N68" s="6" t="str">
        <f>VLOOKUP(
    Languages!A55,
    Languages!$A$2:$AE$310,
    MATCH(
      _xlfn.XLOOKUP(N$1, 'Language &amp; Currency Data'!$A$2:$A$100, 'Language &amp; Currency Data'!$B$2:$B$100),
      Languages!$A$1:$AE$1,
      0),
    FALSE)</f>
        <v>Μας ενδιαφέρει να μάθουμε εάν θα ήσασταν διατεθειμένοι να πληρώσετε για την υπεράσπιση είτε υπέρ είτε κατά του φόρου.</v>
      </c>
      <c r="O68" s="32" t="str">
        <f>VLOOKUP(
    Languages!A55,
    Languages!$A$2:$AE$310,
    MATCH(
      _xlfn.XLOOKUP(O$1, 'Language &amp; Currency Data'!$A$2:$A$100, 'Language &amp; Currency Data'!$B$2:$B$100),
      Languages!$A$1:$AE$1,
      0),
    FALSE)</f>
        <v>Érdekel bennünket, hogy hajlandóak lennének-e fizetni az adót támogató vagy ellenző érdekérvényesítésért.</v>
      </c>
      <c r="P68" s="6" t="str">
        <f>VLOOKUP(
    Languages!A55,
    Languages!$A$2:$AE$310,
    MATCH(
      _xlfn.XLOOKUP(P$1, 'Language &amp; Currency Data'!$A$2:$A$100, 'Language &amp; Currency Data'!$B$2:$B$100),
      Languages!$A$1:$AE$1,
      0),
    FALSE)</f>
        <v>हमें इस बात में दिलचस्पी है कि क्या आप कर के पक्ष में या उसके खिलाफ़ हिमायत करने के लिए भुगतान करने को तैयार होंगे।</v>
      </c>
      <c r="Q68" s="6" t="str">
        <f>VLOOKUP(
    Languages!A55,
    Languages!$A$2:$AE$310,
    MATCH(
      _xlfn.XLOOKUP(Q$1, 'Language &amp; Currency Data'!$A$2:$A$100, 'Language &amp; Currency Data'!$B$2:$B$100),
      Languages!$A$1:$AE$1,
      0),
    FALSE)</f>
        <v>Kami ingin mengetahui apakah Anda bersedia membayar untuk advokasi, baik yang mendukung atau menentang pajak.</v>
      </c>
      <c r="R68" s="6" t="str">
        <f>VLOOKUP(
    Languages!A55,
    Languages!$A$2:$AE$310,
    MATCH(
      _xlfn.XLOOKUP(R$1, 'Language &amp; Currency Data'!$A$2:$A$100, 'Language &amp; Currency Data'!$B$2:$B$100),
      Languages!$A$1:$AE$1,
      0),
    FALSE)</f>
        <v>We are interested in whether you would be willing to pay for advocacy either for or against the tax.</v>
      </c>
      <c r="S68" s="14" t="str">
        <f>VLOOKUP(
    Languages!A55,
    Languages!$A$2:$AE$310,
    MATCH(
      _xlfn.XLOOKUP(S$1, 'Language &amp; Currency Data'!$A$2:$A$100, 'Language &amp; Currency Data'!$B$2:$B$100),
      Languages!$A$1:$AE$1,
      0),
    FALSE)</f>
        <v>Desideriamo sapere se sarebbe disposto a contribuire economicamente a sostegno o contro la proposta della tassa.</v>
      </c>
      <c r="T68" s="14" t="str">
        <f>VLOOKUP(
    Languages!A55,
    Languages!$A$2:$AE$310,
    MATCH(
      _xlfn.XLOOKUP(T$1, 'Language &amp; Currency Data'!$A$2:$A$100, 'Language &amp; Currency Data'!$B$2:$B$100),
      Languages!$A$1:$AE$1,
      0),
    FALSE)</f>
        <v>我々は、あなたが税金賛成または反対の支援活動にお金を払う意思があるかどうかに関心があります。</v>
      </c>
      <c r="U68" s="32" t="str">
        <f>VLOOKUP(
    Languages!A55,
    Languages!$A$2:$AE$310,
    MATCH(
      _xlfn.XLOOKUP(U$1, 'Language &amp; Currency Data'!$A$2:$A$100, 'Language &amp; Currency Data'!$B$2:$B$100),
      Languages!$A$1:$AE$1,
      0),
    FALSE)</f>
        <v>Kami berminat sama ada anda sanggup membayar untuk menyokong usaha yang menggalakkan atau menentang cukai tersebut.</v>
      </c>
      <c r="V68" s="32" t="str">
        <f>VLOOKUP(
    Languages!A55,
    Languages!$A$2:$AE$310,
    MATCH(
      _xlfn.XLOOKUP(V$1, 'Language &amp; Currency Data'!$A$2:$A$100, 'Language &amp; Currency Data'!$B$2:$B$100),
      Languages!$A$1:$AE$1,
      0),
    FALSE)</f>
        <v>Nos interesa saber si estaría dispuesto a pagar por abogar a favor o en contra del impuesto.</v>
      </c>
      <c r="W68" s="14" t="str">
        <f>VLOOKUP(
    Languages!A55,
    Languages!$A$2:$AE$310,
    MATCH(
      _xlfn.XLOOKUP(W$1, 'Language &amp; Currency Data'!$A$2:$A$100, 'Language &amp; Currency Data'!$B$2:$B$100),
      Languages!$A$1:$AE$1,
      0),
    FALSE)</f>
        <v>Wij willen graag weten of u bereid bent te betalen voor belangenbehartiging die vóór dan wel tegen de belasting is gericht.</v>
      </c>
      <c r="X68" s="32" t="str">
        <f>VLOOKUP(
    Languages!A55,
    Languages!$A$2:$AE$310,
    MATCH(
      _xlfn.XLOOKUP(X$1, 'Language &amp; Currency Data'!$A$2:$A$100, 'Language &amp; Currency Data'!$B$2:$B$100),
      Languages!$A$1:$AE$1,
      0),
    FALSE)</f>
        <v>We are interested in whether you would be willing to pay for advocacy either for or against the tax.</v>
      </c>
      <c r="Y68" s="32" t="str">
        <f>VLOOKUP(
    Languages!A55,
    Languages!$A$2:$AE$310,
    MATCH(
      _xlfn.XLOOKUP(Y$1, 'Language &amp; Currency Data'!$A$2:$A$100, 'Language &amp; Currency Data'!$B$2:$B$100),
      Languages!$A$1:$AE$1,
      0),
    FALSE)</f>
        <v>Vi er interessert i å vite om du ville være villig til å betale for å fremme synspunkter enten for eller imot skatten.</v>
      </c>
      <c r="Z68" s="32" t="str">
        <f>VLOOKUP(
    Languages!A55,
    Languages!$A$2:$AE$310,
    MATCH(
      _xlfn.XLOOKUP(Z$1, 'Language &amp; Currency Data'!$A$2:$A$100, 'Language &amp; Currency Data'!$B$2:$B$100),
      Languages!$A$1:$AE$1,
      0),
    FALSE)</f>
        <v>ہم یہ جاننا چاہتے ہیں کہ آیا آپ ٹیکس کے حق یا مخالفت میں وکالت کے لیے ادائیگی کرنے پر آمادہ ہوں گے۔</v>
      </c>
      <c r="AA68" s="32" t="str">
        <f>VLOOKUP(
    Languages!A55,
    Languages!$A$2:$AE$310,
    MATCH(
      _xlfn.XLOOKUP(AA$1, 'Language &amp; Currency Data'!$A$2:$A$100, 'Language &amp; Currency Data'!$B$2:$B$100),
      Languages!$A$1:$AE$1,
      0),
    FALSE)</f>
        <v>Interesado kami kung papayag kang magbayad para sa adbokasiya para sa buwis o salungat dito.</v>
      </c>
      <c r="AB68" s="32" t="str">
        <f>VLOOKUP(
    Languages!A55,
    Languages!$A$2:$AE$310,
    MATCH(
      _xlfn.XLOOKUP(AB$1, 'Language &amp; Currency Data'!$A$2:$A$100, 'Language &amp; Currency Data'!$B$2:$B$100),
      Languages!$A$1:$AE$1,
      0),
    FALSE)</f>
        <v>Interesuje nas, czy był(a)by Pan\/Pani skłonny\/-a zapłacić za lobbowanie za lub przeciwko podatkowi.</v>
      </c>
      <c r="AC68" t="str">
        <f>VLOOKUP(
    Languages!A55,
    Languages!$A$2:$AE$310,
    MATCH(
      _xlfn.XLOOKUP(AC$1, 'Language &amp; Currency Data'!$A$2:$A$100, 'Language &amp; Currency Data'!$B$2:$B$100),
      Languages!$A$1:$AE$1,
      0),
    FALSE)</f>
        <v>Estamos interessados em saber se estaria disposto(a) a pagar por uma campanha a favor ou contra o imposto.</v>
      </c>
      <c r="AD68" s="32" t="str">
        <f>VLOOKUP(
    Languages!A55,
    Languages!$A$2:$AE$310,
    MATCH(
      _xlfn.XLOOKUP(AD$1, 'Language &amp; Currency Data'!$A$2:$A$100, 'Language &amp; Currency Data'!$B$2:$B$100),
      Languages!$A$1:$AE$1,
      0),
    FALSE)</f>
        <v xml:space="preserve">Ne interesează dacă sunteți dispus(ă) să plătiți pentru promovare, fie în favoarea, fie împotriva taxei. </v>
      </c>
      <c r="AE68" s="6" t="str">
        <f>VLOOKUP(
    Languages!A55,
    Languages!$A$2:$AE$310,
    MATCH(
      _xlfn.XLOOKUP(AE$1, 'Language &amp; Currency Data'!$A$2:$A$100, 'Language &amp; Currency Data'!$B$2:$B$100),
      Languages!$A$1:$AE$1,
      0),
    FALSE)</f>
        <v>Chceme zistiť, či by ste boli ochotný(á) zaplatiť za obhajovanie tejto dane alebo jej odporovanie.</v>
      </c>
      <c r="AF68" s="6" t="str">
        <f>VLOOKUP(
    Languages!A55,
    Languages!$A$2:$AE$310,
    MATCH(
      _xlfn.XLOOKUP(AF$1, 'Language &amp; Currency Data'!$A$2:$A$100, 'Language &amp; Currency Data'!$B$2:$B$100),
      Languages!$A$1:$AE$1,
      0),
    FALSE)</f>
        <v>Ons stel belang in of u bereid sal wees om te betaal vir voorspraak, hetsy vir of teen die belasting.</v>
      </c>
      <c r="AG68" s="6" t="str">
        <f>VLOOKUP(
    Languages!A55,
    Languages!$A$2:$AE$310,
    MATCH(
      _xlfn.XLOOKUP(AG$1, 'Language &amp; Currency Data'!$A$2:$A$100, 'Language &amp; Currency Data'!$B$2:$B$100),
      Languages!$A$1:$AE$1,
      0),
    FALSE)</f>
        <v>저희는 귀하가 이 세금에 대한 찬성 또는 반대 입장을 옹호하는 활동에 비용을 지불할 의향이 있는지에 대해 알고 싶습니다.</v>
      </c>
      <c r="AH68" s="32" t="str">
        <f>VLOOKUP(
    Languages!A55,
    Languages!$A$2:$AE$310,
    MATCH(
      _xlfn.XLOOKUP(AH$1, 'Language &amp; Currency Data'!$A$2:$A$100, 'Language &amp; Currency Data'!$B$2:$B$100),
      Languages!$A$1:$AE$1,
      0),
    FALSE)</f>
        <v>Nos interesa saber si estaría dispuesto a pagar por abogar a favor o en contra del impuesto.</v>
      </c>
      <c r="AI68" s="32" t="str">
        <f>VLOOKUP(
    Languages!A55,
    Languages!$A$2:$AE$310,
    MATCH(
      _xlfn.XLOOKUP(AI$1, 'Language &amp; Currency Data'!$A$2:$A$100, 'Language &amp; Currency Data'!$B$2:$B$100),
      Languages!$A$1:$AE$1,
      0),
    FALSE)</f>
        <v>Vi vill veta om du skulle vara villig att betala för ett påverkansarbete antingen för eller emot denna skatt.</v>
      </c>
      <c r="AJ68" s="6" t="str">
        <f>VLOOKUP(
    Languages!A55,
    Languages!$A$2:$AE$310,
    MATCH(
      _xlfn.XLOOKUP(AJ$1, 'Language &amp; Currency Data'!$A$2:$A$100, 'Language &amp; Currency Data'!$B$2:$B$100),
      Languages!$A$1:$AE$1,
      0),
    FALSE)</f>
        <v>我們想瞭解您是否願意出資支持或反對這項稅收。</v>
      </c>
      <c r="AK68" s="32" t="str">
        <f>VLOOKUP(
    Languages!A55,
    Languages!$A$2:$AE$310,
    MATCH(
      _xlfn.XLOOKUP(AK$1, 'Language &amp; Currency Data'!$A$2:$A$100, 'Language &amp; Currency Data'!$B$2:$B$100),
      Languages!$A$1:$AE$1,
      0),
    FALSE)</f>
        <v>เราต้องการทราบว่าคุณยินดีที่จะบริจาคเงินรางวัลให้แก่กลุ่มงานรณรงค์ที่สนับสนุนหรือคัดค้านการเรียกเก็บภาษีดังกล่าวหรือไม่</v>
      </c>
      <c r="AL68" s="37" t="str">
        <f>VLOOKUP(
    Languages!A55,
    Languages!$A$2:$AE$310,
    MATCH(
      _xlfn.XLOOKUP(AL$1, 'Language &amp; Currency Data'!$A$2:$A$100, 'Language &amp; Currency Data'!$B$2:$B$100),
      Languages!$A$1:$AE$1,
      0),
    FALSE)</f>
        <v>Vergi lehine ya da aleyhine savunuculuk için ödeme yapmaya istekli olup olmadığınızla ilgileniyoruz.</v>
      </c>
      <c r="AM68" s="6" t="str">
        <f>VLOOKUP(
    Languages!A55,
    Languages!$A$2:$AE$310,
    MATCH(
      _xlfn.XLOOKUP(AM$1, 'Language &amp; Currency Data'!$A$2:$A$100, 'Language &amp; Currency Data'!$B$2:$B$100),
      Languages!$A$1:$AE$1,
      0),
    FALSE)</f>
        <v>We are interested in whether you would be willing to pay for advocacy either for or against the tax.</v>
      </c>
      <c r="AN68" s="6" t="str">
        <f>VLOOKUP(
    Languages!A55,
    Languages!$A$2:$AE$310,
    MATCH(
      _xlfn.XLOOKUP(AN$1, 'Language &amp; Currency Data'!$A$2:$A$100, 'Language &amp; Currency Data'!$B$2:$B$100),
      Languages!$A$1:$AE$1,
      0),
    FALSE)</f>
        <v>We are interested in whether you would be willing to pay for advocacy either for or against the tax.</v>
      </c>
      <c r="AO68" s="32" t="str">
        <f>VLOOKUP(
    Languages!A55,
    Languages!$A$2:$AE$310,
    MATCH(
      _xlfn.XLOOKUP(AO$1, 'Language &amp; Currency Data'!$A$2:$A$100, 'Language &amp; Currency Data'!$B$2:$B$100),
      Languages!$A$1:$AE$1,
      0),
    FALSE)</f>
        <v>Chúng tôi muốn biết liệu quý vị có sẵn lòng trả tiền để vận động ủng hộ hay phản đối loại thuế này hay không.</v>
      </c>
      <c r="AP68" s="7" t="str">
        <f>VLOOKUP(
    Languages!A55,
    Languages!$A$2:$AE$310,
    MATCH(
      _xlfn.XLOOKUP("United Kingdom", 'Language &amp; Currency Data'!$A$2:$A$100, 'Language &amp; Currency Data'!$B$2:$B$100),
      Languages!$A$1:$AE$1,
      0),
    FALSE)</f>
        <v>We are interested in whether you would be willing to pay for advocacy either for or against the tax.</v>
      </c>
      <c r="AQ68" s="7" t="str">
        <f>VLOOKUP(
    Languages!A55,
    Languages!$A$2:$AE$310,
    MATCH(
      _xlfn.XLOOKUP("United Kingdom", 'Language &amp; Currency Data'!$A$2:$A$100, 'Language &amp; Currency Data'!$B$2:$B$100),
      Languages!$A$1:$AE$1,
      0),
    FALSE)</f>
        <v>We are interested in whether you would be willing to pay for advocacy either for or against the tax.</v>
      </c>
      <c r="AR68" s="7" t="str">
        <f>VLOOKUP(
    Languages!A55,
    Languages!$A$2:$AE$310,
    MATCH(
      _xlfn.XLOOKUP("United Kingdom", 'Language &amp; Currency Data'!$A$2:$A$100, 'Language &amp; Currency Data'!$B$2:$B$100),
      Languages!$A$1:$AE$1,
      0),
    FALSE)</f>
        <v>We are interested in whether you would be willing to pay for advocacy either for or against the tax.</v>
      </c>
      <c r="AS68" s="7" t="str">
        <f>VLOOKUP(
    Languages!A55,
    Languages!$A$2:$AE$310,
    MATCH(
      _xlfn.XLOOKUP("United Kingdom", 'Language &amp; Currency Data'!$A$2:$A$100, 'Language &amp; Currency Data'!$B$2:$B$100),
      Languages!$A$1:$AE$1,
      0),
    FALSE)</f>
        <v>We are interested in whether you would be willing to pay for advocacy either for or against the tax.</v>
      </c>
      <c r="AT68" s="7" t="str">
        <f>VLOOKUP(
    Languages!A55,
    Languages!$A$2:$AE$310,
    MATCH(
      _xlfn.XLOOKUP("United Kingdom", 'Language &amp; Currency Data'!$A$2:$A$100, 'Language &amp; Currency Data'!$B$2:$B$100),
      Languages!$A$1:$AE$1,
      0),
    FALSE)</f>
        <v>We are interested in whether you would be willing to pay for advocacy either for or against the tax.</v>
      </c>
      <c r="AU68" s="7" t="str">
        <f>VLOOKUP(
    Languages!A55,
    Languages!$A$2:$AE$310,
    MATCH(
      _xlfn.XLOOKUP("United Kingdom", 'Language &amp; Currency Data'!$A$2:$A$100, 'Language &amp; Currency Data'!$B$2:$B$100),
      Languages!$A$1:$AE$1,
      0),
    FALSE)</f>
        <v>We are interested in whether you would be willing to pay for advocacy either for or against the tax.</v>
      </c>
      <c r="AV68" s="7" t="str">
        <f>VLOOKUP(
    Languages!A55,
    Languages!$A$2:$AE$310,
    MATCH(
      _xlfn.XLOOKUP("United Kingdom", 'Language &amp; Currency Data'!$A$2:$A$100, 'Language &amp; Currency Data'!$B$2:$B$100),
      Languages!$A$1:$AE$1,
      0),
    FALSE)</f>
        <v>We are interested in whether you would be willing to pay for advocacy either for or against the tax.</v>
      </c>
      <c r="AW68" s="7" t="str">
        <f>VLOOKUP(
    Languages!A55,
    Languages!$A$2:$AE$310,
    MATCH(
      _xlfn.XLOOKUP("United Kingdom", 'Language &amp; Currency Data'!$A$2:$A$100, 'Language &amp; Currency Data'!$B$2:$B$100),
      Languages!$A$1:$AE$1,
      0),
    FALSE)</f>
        <v>We are interested in whether you would be willing to pay for advocacy either for or against the tax.</v>
      </c>
    </row>
    <row r="69" spans="1:49" s="7" customFormat="1" ht="114" x14ac:dyDescent="0.45">
      <c r="A69" s="7" t="str">
        <f>Languages!B56</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c r="B69" s="6" t="str">
        <f>VLOOKUP(
    Languages!A56,
    Languages!$A$2:$AE$310,
    MATCH(
      _xlfn.XLOOKUP(B$1, 'Language &amp; Currency Data'!$A$2:$A$100, 'Language &amp; Currency Data'!$B$2:$B$100),
      Languages!$A$1:$AE$1,
      0),
    FALSE)</f>
        <v>Le inscribimos en un sorteo en el que tiene una pequeña posibilidad de ganar $100. Puede elegir utilizar una parte (o la totalidad) de sus posibles ganancias para ayudar a financiar un grupo que defiende o se opone al impuesto a los multimillonarios coordinado a escala mundial. Usted recibirá la cantidad que no done.</v>
      </c>
      <c r="C69" s="6" t="str">
        <f>VLOOKUP(
    Languages!A56,
    Languages!$A$2:$AE$310,
    MATCH(
      _xlfn.XLOOKUP(C$1, 'Language &amp; Currency Data'!$A$2:$A$100, 'Language &amp; Currency Data'!$B$2:$B$100),
      Languages!$A$1:$AE$1,
      0),
    FALSE)</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c r="D69" s="6" t="str">
        <f>VLOOKUP(
    Languages!A56,
    Languages!$A$2:$AE$310,
    MATCH(
      _xlfn.XLOOKUP(D$1, 'Language &amp; Currency Data'!$A$2:$A$100, 'Language &amp; Currency Data'!$B$2:$B$100),
      Languages!$A$1:$AE$1,
      0),
    FALSE)</f>
        <v>Sie kommen in einen Lostopf mit der kleinen Chance, $100 zu gewinnen. Sie können einen Teil (oder die gesamte Höhe) Ihres möglichen Gewinnes dazu verwenden, eine Interessengruppe zu finanzieren, die sich entweder für oder gegen die global koordinierte Milliardärssteuer stark macht. Alles, was Sie nicht spenden, wird an Sie überwiesen.</v>
      </c>
      <c r="E69" s="14" t="str">
        <f>VLOOKUP(
    Languages!A56,
    Languages!$A$2:$AE$310,
    MATCH(
      _xlfn.XLOOKUP(E$1, 'Language &amp; Currency Data'!$A$2:$A$100, 'Language &amp; Currency Data'!$B$2:$B$100),
      Languages!$A$1:$AE$1,
      0),
    FALSE)</f>
        <v>Iremos incluí-lo(a) num sorteio no qual existe uma pequena possibilidade de ganhar $100. Pode optar por utilizar parte (ou a totalidade) dos seus ganhos potenciais para ajudar a financiar um grupo de defesa a favor ou contra o imposto sobre os multimilionários coordenado a nível global. Qualquer montante que não doar será transferido para si.</v>
      </c>
      <c r="F69" s="4" t="str">
        <f>VLOOKUP(
    Languages!A56,
    Languages!$A$2:$AE$310,
    MATCH(
      _xlfn.XLOOKUP(F$1, 'Language &amp; Currency Data'!$A$2:$A$100, 'Language &amp; Currency Data'!$B$2:$B$100),
      Languages!$A$1:$AE$1,
      0),
    FALSE)</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c r="G69" s="14" t="str">
        <f>VLOOKUP(
    Languages!A56,
    Languages!$A$2:$AE$310,
    MATCH(
      _xlfn.XLOOKUP(G$1, 'Language &amp; Currency Data'!$A$2:$A$100, 'Language &amp; Currency Data'!$B$2:$B$100),
      Languages!$A$1:$AE$1,
      0),
    FALSE)</f>
        <v>现在请您参与一项抽奖活动，您将有机会获得 $100，但中奖概率很小。您可选择捐赠您的一部分（或所有）潜在奖金以用于资助支持或反对对全球亿万富翁征收协调税的倡导小组。您捐赠后剩余的任何金额将转入您的账户。</v>
      </c>
      <c r="H69" s="6" t="str">
        <f>VLOOKUP(
    Languages!A56,
    Languages!$A$2:$AE$310,
    MATCH(
      _xlfn.XLOOKUP(H$1, 'Language &amp; Currency Data'!$A$2:$A$100, 'Language &amp; Currency Data'!$B$2:$B$100),
      Languages!$A$1:$AE$1,
      0),
    FALSE)</f>
        <v>Le inscribimos en un sorteo en el que tiene una pequeña posibilidad de ganar $100. Puede elegir utilizar una parte (o la totalidad) de sus posibles ganancias para ayudar a financiar un grupo que defiende o se opone al impuesto a los multimillonarios coordinado a escala mundial. Usted recibirá la cantidad que no done.</v>
      </c>
      <c r="I69" s="6" t="str">
        <f>VLOOKUP(
    Languages!A56,
    Languages!$A$2:$AE$310,
    MATCH(
      _xlfn.XLOOKUP(I$1, 'Language &amp; Currency Data'!$A$2:$A$100, 'Language &amp; Currency Data'!$B$2:$B$100),
      Languages!$A$1:$AE$1,
      0),
    FALSE)</f>
        <v>Le inscribimos en un sorteo en el que tiene una pequeña posibilidad de ganar $100. Puede elegir utilizar una parte (o la totalidad) de sus posibles ganancias para ayudar a financiar un grupo que defiende o se opone al impuesto a los multimillonarios coordinado a escala mundial. Usted recibirá la cantidad que no done.</v>
      </c>
      <c r="J69" s="6" t="str">
        <f>VLOOKUP(
    Languages!A56,
    Languages!$A$2:$AE$310,
    MATCH(
      _xlfn.XLOOKUP(J$1, 'Language &amp; Currency Data'!$A$2:$A$100, 'Language &amp; Currency Data'!$B$2:$B$100),
      Languages!$A$1:$AE$1,
      0),
    FALSE)</f>
        <v>Zařadíme vás do loterie s malou šancí na výhru $100. Část (nebo celou) potenciální výhru můžete použít na financování zájmové skupiny, která podporuje nebo odmítá globálně koordinovanou miliardářskou daň. Částka, kterou nedarujete, vám bude převedena.</v>
      </c>
      <c r="K69" s="6" t="str">
        <f>VLOOKUP(
    Languages!A56,
    Languages!$A$2:$AE$310,
    MATCH(
      _xlfn.XLOOKUP(K$1, 'Language &amp; Currency Data'!$A$2:$A$100, 'Language &amp; Currency Data'!$B$2:$B$100),
      Languages!$A$1:$AE$1,
      0),
    FALSE)</f>
        <v>Ilmoitamme sinut arvontaan, jossa on pieni mahdollisuus voittaa $100. Voit käyttää osan (tai kaiken) mahdollisista voitoistasi rahoittamaan edunvalvontaryhmää, joka joko kannattaa tai vastustaa maailmanlaajuisesti koordinoitua miljardööriveroa. Se rahasumma, jota et lahjoita, siirretään sinulle.</v>
      </c>
      <c r="L69" s="32" t="str">
        <f>VLOOKUP(
    Languages!A56,
    Languages!$A$2:$AE$310,
    MATCH(
      _xlfn.XLOOKUP(L$1, 'Language &amp; Currency Data'!$A$2:$A$100, 'Language &amp; Currency Data'!$B$2:$B$100),
      Languages!$A$1:$AE$1,
      0),
    FALSE)</f>
        <v>Nous vous inscrivons à une loterie avec une petite chance de gagner $100. Vous pouvez choisir d'utiliser une partie (ou la totalité) de vos gains potentiels pour aider à financer un groupe de pression qui est soit en faveur, soit contre l'impôt sur les milliardaires coordonné au niveau mondial. Tout montant que vous ne donnez pas vous sera transféré.</v>
      </c>
      <c r="M69" s="32" t="str">
        <f>VLOOKUP(
    Languages!A56,
    Languages!$A$2:$AE$310,
    MATCH(
      _xlfn.XLOOKUP(M$1, 'Language &amp; Currency Data'!$A$2:$A$100, 'Language &amp; Currency Data'!$B$2:$B$100),
      Languages!$A$1:$AE$1,
      0),
    FALSE)</f>
        <v>Sie kommen in einen Lostopf mit der kleinen Chance, $100 zu gewinnen. Sie können einen Teil (oder die gesamte Höhe) Ihres möglichen Gewinnes dazu verwenden, eine Interessengruppe zu finanzieren, die sich entweder für oder gegen die global koordinierte Milliardärssteuer stark macht. Alles, was Sie nicht spenden, wird an Sie überwiesen.</v>
      </c>
      <c r="N69" s="6" t="str">
        <f>VLOOKUP(
    Languages!A56,
    Languages!$A$2:$AE$310,
    MATCH(
      _xlfn.XLOOKUP(N$1, 'Language &amp; Currency Data'!$A$2:$A$100, 'Language &amp; Currency Data'!$B$2:$B$100),
      Languages!$A$1:$AE$1,
      0),
    FALSE)</f>
        <v>Σας βάζουμε σε μια κλήρωση με μια μικρή πιθανότητα να κερδίσετε $100. Μπορείτε να επιλέξετε να χρησιμοποιήσετε κάποα (ή όλα) τα πιθανά σας κέρδη για να βοηθήσετε στη χρηματοδότηση μιας ομάδας υπεράσπισης που είναι είτε υπέρ είτε κατά του παγκοσμίως συντονισμένου φόρου δισεκατομμυριούχων. Οποιοδήποτε ποσό δεν δωρίσετε θα μεταβιβαστεί σε εσάς.</v>
      </c>
      <c r="O69" s="32" t="str">
        <f>VLOOKUP(
    Languages!A56,
    Languages!$A$2:$AE$310,
    MATCH(
      _xlfn.XLOOKUP(O$1, 'Language &amp; Currency Data'!$A$2:$A$100, 'Language &amp; Currency Data'!$B$2:$B$100),
      Languages!$A$1:$AE$1,
      0),
    FALSE)</f>
        <v>Beléptetjük egy sorsolásra, ahol Ön kis eséllyel $100ot összeget nyerhet. Ön dönthet úgy, hogy a lehetséges nyereményének egy részét (vagy egészét) egy olyan érdekvédelmi csoport finanszírozására fordítja, amely vagy támogatja, vagy ellenzi a globálisan koordinált milliárdos adót. Minden olyan összeget, amelyet nem adományoz, átutalnak Önnek.</v>
      </c>
      <c r="P69" s="6" t="str">
        <f>VLOOKUP(
    Languages!A56,
    Languages!$A$2:$AE$310,
    MATCH(
      _xlfn.XLOOKUP(P$1, 'Language &amp; Currency Data'!$A$2:$A$100, 'Language &amp; Currency Data'!$B$2:$B$100),
      Languages!$A$1:$AE$1,
      0),
    FALSE)</f>
        <v>हम आपको एक लॉटरी में शामिल कर रहे हैं जिसमें आपके पास $100 जीतने की एक छोटी सी संभावना है। आप चाहें तो इस संभावित राशि का कुछ हिस्सा (या पूरा) एक ऐसे अभियान समूह को दान कर सकते हैं जो दुनियाभर में मिलकर अरबपतियों पर टैक्स लगाने के पक्ष या विरोध में काम करता है। जो भी रकम आप दान नहीं करेंगे, वो सीधे आपको ट्रांसफर कर दी जाएगी।</v>
      </c>
      <c r="Q69" s="6" t="str">
        <f>VLOOKUP(
    Languages!A56,
    Languages!$A$2:$AE$310,
    MATCH(
      _xlfn.XLOOKUP(Q$1, 'Language &amp; Currency Data'!$A$2:$A$100, 'Language &amp; Currency Data'!$B$2:$B$100),
      Languages!$A$1:$AE$1,
      0),
    FALSE)</f>
        <v>Kami akan memasukkan Anda ke dalam undian dengan kemungkinan kecil untuk memenangkan $100. Anda dapat memilih untuk menggunakan sebagian (atau seluruh) dari potensi kemenangan Anda untuk membantu mendanai kelompok advokasi yang mendukung atau menentang pajak miliarder yang dikoordinasikan secara global. Jumlah yang tidak Anda donasikan akan diberikan kepada Anda.</v>
      </c>
      <c r="R69" s="6" t="str">
        <f>VLOOKUP(
    Languages!A56,
    Languages!$A$2:$AE$310,
    MATCH(
      _xlfn.XLOOKUP(R$1, 'Language &amp; Currency Data'!$A$2:$A$100, 'Language &amp; Currency Data'!$B$2:$B$100),
      Languages!$A$1:$AE$1,
      0),
    FALSE)</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c r="S69" s="14" t="str">
        <f>VLOOKUP(
    Languages!A56,
    Languages!$A$2:$AE$310,
    MATCH(
      _xlfn.XLOOKUP(S$1, 'Language &amp; Currency Data'!$A$2:$A$100, 'Language &amp; Currency Data'!$B$2:$B$100),
      Languages!$A$1:$AE$1,
      0),
    FALSE)</f>
        <v>La Sua partecipazione comprende l'iscrizione a una lotteria con la possibilità di vincere $100. Avrà la possibilità di devolvere una parte (o l'intero importo) dell'eventuale vincita al finanziamento di un gruppo di advocacy a sostegno o contrario alla tassa globale sui miliardari. L'importo che non devolverà Le verrà corrisposto direttamente.</v>
      </c>
      <c r="T69" s="14" t="str">
        <f>VLOOKUP(
    Languages!A56,
    Languages!$A$2:$AE$310,
    MATCH(
      _xlfn.XLOOKUP(T$1, 'Language &amp; Currency Data'!$A$2:$A$100, 'Language &amp; Currency Data'!$B$2:$B$100),
      Languages!$A$1:$AE$1,
      0),
    FALSE)</f>
        <v>わずかな確率ですが$100が当たる抽選にご応募いただけます。賞金の一部（または全額）を、世界的に調整された超富裕層税に賛成または反対する支援団体への寄付にご活用いただけます。ご寄付いただけなかった金額は、ご本人様に送金されます。</v>
      </c>
      <c r="U69" s="32" t="str">
        <f>VLOOKUP(
    Languages!A56,
    Languages!$A$2:$AE$310,
    MATCH(
      _xlfn.XLOOKUP(U$1, 'Language &amp; Currency Data'!$A$2:$A$100, 'Language &amp; Currency Data'!$B$2:$B$100),
      Languages!$A$1:$AE$1,
      0),
    FALSE)</f>
        <v>Kami akan memasukkan anda ke dalam loteri dengan peluang yang kecil untuk memenangi $100. Anda boleh memilih untuk menggunakan sebahagian (atau semua) potensi kemenangan anda untuk membantu membiayai kumpulan advokasi yang sama ada bersetuju atau menentang cukai bilionair yang diselaraskan secara global. Apa-apa jumlah yang anda tidak dermakan akan dipindahkan kepada anda.</v>
      </c>
      <c r="V69" s="32" t="str">
        <f>VLOOKUP(
    Languages!A56,
    Languages!$A$2:$AE$310,
    MATCH(
      _xlfn.XLOOKUP(V$1, 'Language &amp; Currency Data'!$A$2:$A$100, 'Language &amp; Currency Data'!$B$2:$B$100),
      Languages!$A$1:$AE$1,
      0),
    FALSE)</f>
        <v>Le inscribimos en un sorteo en el que tiene una pequeña posibilidad de ganar $100. Puede elegir utilizar una parte (o la totalidad) de sus posibles ganancias para ayudar a financiar un grupo que defiende o se opone al impuesto a los multimillonarios coordinado a escala mundial. Usted recibirá la cantidad que no done.</v>
      </c>
      <c r="W69" s="14" t="str">
        <f>VLOOKUP(
    Languages!A56,
    Languages!$A$2:$AE$310,
    MATCH(
      _xlfn.XLOOKUP(W$1, 'Language &amp; Currency Data'!$A$2:$A$100, 'Language &amp; Currency Data'!$B$2:$B$100),
      Languages!$A$1:$AE$1,
      0),
    FALSE)</f>
        <v>We schrijven u in voor een loterij, waarbij u kans maakt op het winnen van $100. U kunt ervoor kiezen uw volledige potentiële winst of een deel daarvan te gebruiken voor het financieren van een belangenbehartigingsgroep die vóór dan wel tegen de wereldwijd gecoördineerde miljardairsbelasting ijvert. Elk (resterend) bedrag dat u niet doneert, zal naar u worden overgemaakt.</v>
      </c>
      <c r="X69" s="32" t="str">
        <f>VLOOKUP(
    Languages!A56,
    Languages!$A$2:$AE$310,
    MATCH(
      _xlfn.XLOOKUP(X$1, 'Language &amp; Currency Data'!$A$2:$A$100, 'Language &amp; Currency Data'!$B$2:$B$100),
      Languages!$A$1:$AE$1,
      0),
    FALSE)</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c r="Y69" s="32" t="str">
        <f>VLOOKUP(
    Languages!A56,
    Languages!$A$2:$AE$310,
    MATCH(
      _xlfn.XLOOKUP(Y$1, 'Language &amp; Currency Data'!$A$2:$A$100, 'Language &amp; Currency Data'!$B$2:$B$100),
      Languages!$A$1:$AE$1,
      0),
    FALSE)</f>
        <v>Du er nå med i et lotteri med en liten sjanse til å vinne $100. Du kan velge å bruke noe (eller alt) av den potensielle gevinsten til å støtte en interesseorganisasjon som enten støtter eller motsetter seg den globale minimumsskatten for milliardærer. Alt du ikke donerer, beholder du selv.</v>
      </c>
      <c r="Z69" s="32" t="str">
        <f>VLOOKUP(
    Languages!A56,
    Languages!$A$2:$AE$310,
    MATCH(
      _xlfn.XLOOKUP(Z$1, 'Language &amp; Currency Data'!$A$2:$A$100, 'Language &amp; Currency Data'!$B$2:$B$100),
      Languages!$A$1:$AE$1,
      0),
    FALSE)</f>
        <v>ہم آپ کو ایک لاٹری میں شامل کر رہے ہیں جس میں آپ کے لیے 100$ جیتنے کا ایک چھوٹا سا موقع ہے۔ آپ اپنی ممکنہ انعامی رقم میں سے کچھ (یا تمام) رقم کسی وکالتی گروپ کو فنڈ کرنے کے لیے استعمال کر سکتے ہیں جو عالمی سطح پر ارب پتی افراد پر ٹیکس نافذ کرنے کے حق یا مخالفت میں ہو۔ جو رقم آپ عطیہ نہیں کریں گے، وہ آپ کو ٹرانسفر کر دی جائے گی۔</v>
      </c>
      <c r="AA69" s="32" t="str">
        <f>VLOOKUP(
    Languages!A56,
    Languages!$A$2:$AE$310,
    MATCH(
      _xlfn.XLOOKUP(AA$1, 'Language &amp; Currency Data'!$A$2:$A$100, 'Language &amp; Currency Data'!$B$2:$B$100),
      Languages!$A$1:$AE$1,
      0),
    FALSE)</f>
        <v>Isasali ka namin sa isang lotter na may maliit na tsansang manalo ng $100. Puwede mong piliing gamitin ang ilan (o lahat) ng potensyal mong mapapanalunan para magpondo ng grupong pang-adbokasiya na pabor o salungat sa globally coordinated na buwis para sa bilyonaryo. Ipapadala sa iyo ang anumang halaga na hindi mo ido-donate.</v>
      </c>
      <c r="AB69" s="32" t="str">
        <f>VLOOKUP(
    Languages!A56,
    Languages!$A$2:$AE$310,
    MATCH(
      _xlfn.XLOOKUP(AB$1, 'Language &amp; Currency Data'!$A$2:$A$100, 'Language &amp; Currency Data'!$B$2:$B$100),
      Languages!$A$1:$AE$1,
      0),
    FALSE)</f>
        <v>Zostanie Pan\/Pani uwzględniony\/-a w loterii z małą szansą na wygranie $100. Może Pan\/Pani zdecydować się na wykorzystanie części (lub całości) swojej potencjalnej wygranej, aby pomóc sfinansować grupę, która jest za lub przeciwko globalnie skoordynowanemu podatkowi dla miliarderów. Kwota, której Pan\/Pani nie ofiaruje na ten cel, zostanie przekazana Panu\/Pani.</v>
      </c>
      <c r="AC69" t="str">
        <f>VLOOKUP(
    Languages!A56,
    Languages!$A$2:$AE$310,
    MATCH(
      _xlfn.XLOOKUP(AC$1, 'Language &amp; Currency Data'!$A$2:$A$100, 'Language &amp; Currency Data'!$B$2:$B$100),
      Languages!$A$1:$AE$1,
      0),
    FALSE)</f>
        <v>Iremos incluí-lo(a) num sorteio no qual existe uma pequena possibilidade de ganhar $100. Pode optar por utilizar parte (ou a totalidade) dos seus ganhos potenciais para ajudar a financiar um grupo de defesa a favor ou contra o imposto sobre os multimilionários coordenado a nível global. Qualquer montante que não doar será transferido para si.</v>
      </c>
      <c r="AD69" s="32" t="str">
        <f>VLOOKUP(
    Languages!A56,
    Languages!$A$2:$AE$310,
    MATCH(
      _xlfn.XLOOKUP(AD$1, 'Language &amp; Currency Data'!$A$2:$A$100, 'Language &amp; Currency Data'!$B$2:$B$100),
      Languages!$A$1:$AE$1,
      0),
    FALSE)</f>
        <v xml:space="preserve">Veți participa la o loterie cu o mică șansă de a câștiga $100. Puteți alege să utilizați unele (sau toate) câștigurile dvs. potențiale pentru a contribui la finanțarea unui grup de promovare care este fie în favoarea, fie împotriva taxei pentru miliardari coordonată la nivel mondial. Orice sumă pe care nu o donați vă va fi transferată. </v>
      </c>
      <c r="AE69" s="6" t="str">
        <f>VLOOKUP(
    Languages!A56,
    Languages!$A$2:$AE$310,
    MATCH(
      _xlfn.XLOOKUP(AE$1, 'Language &amp; Currency Data'!$A$2:$A$100, 'Language &amp; Currency Data'!$B$2:$B$100),
      Languages!$A$1:$AE$1,
      0),
    FALSE)</f>
        <v>Zaraďujeme vás do lotérie s malou šancou na výhru $100. Môžete sa rozhodnúť, že použijete časť svojej potenciálnej výhry (alebo celú výhru), aby ste pomohli financovať skupinu na podporu globálne koordinovanej miliardárskej dane alebo jej odporovanie. Suma, ktorú nevenujete, bude odovzdaná vám.</v>
      </c>
      <c r="AF69" s="6" t="str">
        <f>VLOOKUP(
    Languages!A56,
    Languages!$A$2:$AE$310,
    MATCH(
      _xlfn.XLOOKUP(AF$1, 'Language &amp; Currency Data'!$A$2:$A$100, 'Language &amp; Currency Data'!$B$2:$B$100),
      Languages!$A$1:$AE$1,
      0),
    FALSE)</f>
        <v>Ons skryf jou in vir 'n lotery met 'n klein kans om $100 te wen. Jy kan kies om van (of al) jou potensiële winste te gebruik om 'n belangegroep te befonds wat óf ten gunste óf teen die wêreldwyd gekoördineerde miljardêrsbelasting is. Enige bedrag wat jy nie skenk nie, sal aan jou oorgeplaas word.</v>
      </c>
      <c r="AG69" s="6" t="str">
        <f>VLOOKUP(
    Languages!A56,
    Languages!$A$2:$AE$310,
    MATCH(
      _xlfn.XLOOKUP(AG$1, 'Language &amp; Currency Data'!$A$2:$A$100, 'Language &amp; Currency Data'!$B$2:$B$100),
      Languages!$A$1:$AE$1,
      0),
    FALSE)</f>
        <v>연구에 참여하시면 낮은 확률로 $100의 당첨금을 받을 수 있는 추첨에 자동으로 응모하게 됩니다. 당첨금의 일부 또는 전액을 전 세계적으로 조율된 억만장자세에 찬성하거나 반대하는 옹호 단체에 기부할 수 있습니다. 기부하지 않은 금액은 귀하에게 귀속됩니다.</v>
      </c>
      <c r="AH69" s="32" t="str">
        <f>VLOOKUP(
    Languages!A56,
    Languages!$A$2:$AE$310,
    MATCH(
      _xlfn.XLOOKUP(AH$1, 'Language &amp; Currency Data'!$A$2:$A$100, 'Language &amp; Currency Data'!$B$2:$B$100),
      Languages!$A$1:$AE$1,
      0),
    FALSE)</f>
        <v>Le inscribimos en un sorteo en el que tiene una pequeña posibilidad de ganar $100. Puede elegir utilizar una parte (o la totalidad) de sus posibles ganancias para ayudar a financiar un grupo que defiende o se opone al impuesto a los multimillonarios coordinado a escala mundial. Usted recibirá la cantidad que no done.</v>
      </c>
      <c r="AI69" s="32" t="str">
        <f>VLOOKUP(
    Languages!A56,
    Languages!$A$2:$AE$310,
    MATCH(
      _xlfn.XLOOKUP(AI$1, 'Language &amp; Currency Data'!$A$2:$A$100, 'Language &amp; Currency Data'!$B$2:$B$100),
      Languages!$A$1:$AE$1,
      0),
    FALSE)</f>
        <v>Vi anmäler dig till ett lotteri med chans att vinna $100. Du kan välja att använda en del av (eller hela) din potentiella vinst för att hjälpa till att finansiera en påverkansgrupp som antingen är för eller motsätter sig den globalt samordnade miljardärskatten. Varje belopp som du inte donerar kommer att överföras till dig.</v>
      </c>
      <c r="AJ69" s="6" t="str">
        <f>VLOOKUP(
    Languages!A56,
    Languages!$A$2:$AE$310,
    MATCH(
      _xlfn.XLOOKUP(AJ$1, 'Language &amp; Currency Data'!$A$2:$A$100, 'Language &amp; Currency Data'!$B$2:$B$100),
      Languages!$A$1:$AE$1,
      0),
    FALSE)</f>
        <v>您將會參加一個抽獎活動，有機會贏得 $100。您可以選擇將可能中獎金額的部分（或全部）捐助給支持或反對徵收富人全球合一稅的倡議團體。未捐出的金額將會直接轉給您。</v>
      </c>
      <c r="AK69" s="32" t="str">
        <f>VLOOKUP(
    Languages!A56,
    Languages!$A$2:$AE$310,
    MATCH(
      _xlfn.XLOOKUP(AK$1, 'Language &amp; Currency Data'!$A$2:$A$100, 'Language &amp; Currency Data'!$B$2:$B$100),
      Languages!$A$1:$AE$1,
      0),
    FALSE)</f>
        <v>เราจะเชิญคุณเข้าร่วมกิจกรรมเสี่ยงโชคซึ่งมีโอกาสลุ้นรับเงินรางวัลมูลค่า $100 คุณสามารถเลือกใช้เงินรางวัลบางส่วน (หรือทั้งหมด) ที่อาจได้รับเพื่อช่วยระดมทุนให้แก่กลุ่มงานรณรงค์ที่สนับสนุนหรือคัดค้านการเรียกเก็บภาษีจากมหาเศรษฐีในระดับเดียวกันทั่วโลกได้ เราจะโอนเงินรางวัลส่วนที่เหลือที่คุณไม่ได้บริจาคให้แก่คุณ</v>
      </c>
      <c r="AL69" s="37" t="str">
        <f>VLOOKUP(
    Languages!A56,
    Languages!$A$2:$AE$310,
    MATCH(
      _xlfn.XLOOKUP(AL$1, 'Language &amp; Currency Data'!$A$2:$A$100, 'Language &amp; Currency Data'!$B$2:$B$100),
      Languages!$A$1:$AE$1,
      0),
    FALSE)</f>
        <v>Sizi küçük bir ihtimal de olsa $100 kazanabileceğiniz bir piyangoya dâhil ediyoruz. Potansiyel kazancınızın bir kısmını (veya tamamını) küresel olarak koordine edilen milyarder vergisinin lehinde veya aleyhinde olan bir savunuculuk grubuna fon sağlamaya yardımcı olmak için kullanmayı seçebilirsiniz. Bağışlamadığınız herhangi bir miktar size aktarılacaktır.</v>
      </c>
      <c r="AM69" s="6" t="str">
        <f>VLOOKUP(
    Languages!A56,
    Languages!$A$2:$AE$310,
    MATCH(
      _xlfn.XLOOKUP(AM$1, 'Language &amp; Currency Data'!$A$2:$A$100, 'Language &amp; Currency Data'!$B$2:$B$100),
      Languages!$A$1:$AE$1,
      0),
    FALSE)</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c r="AN69" s="6" t="str">
        <f>VLOOKUP(
    Languages!A56,
    Languages!$A$2:$AE$310,
    MATCH(
      _xlfn.XLOOKUP(AN$1, 'Language &amp; Currency Data'!$A$2:$A$100, 'Language &amp; Currency Data'!$B$2:$B$100),
      Languages!$A$1:$AE$1,
      0),
    FALSE)</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c r="AO69" s="32" t="str">
        <f>VLOOKUP(
    Languages!A56,
    Languages!$A$2:$AE$310,
    MATCH(
      _xlfn.XLOOKUP(AO$1, 'Language &amp; Currency Data'!$A$2:$A$100, 'Language &amp; Currency Data'!$B$2:$B$100),
      Languages!$A$1:$AE$1,
      0),
    FALSE)</f>
        <v>Quý vị sẽ được tham gia bốc thăm trúng thưởng với một cơ hội nhỏ để nhận phần thưởng là $100. Quý vị sẽ được lựa chọn để sử dụng một phần (hoặc toàn bộ) khoản tiền thưởng của mình (nếu có) để quyên góp cho nhóm vận động ủng hộ hoặc chống lại đạo luật thuế áp dụng cho giới tỷ phú trên phạm vi toàn cầu. Số tiền còn lại không được quyên góp sẽ được chuyển lại cho quý vị.</v>
      </c>
      <c r="AP69" s="7" t="str">
        <f>VLOOKUP(
    Languages!A56,
    Languages!$A$2:$AE$310,
    MATCH(
      _xlfn.XLOOKUP("United Kingdom", 'Language &amp; Currency Data'!$A$2:$A$100, 'Language &amp; Currency Data'!$B$2:$B$100),
      Languages!$A$1:$AE$1,
      0),
    FALSE)</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c r="AQ69" s="7" t="str">
        <f>VLOOKUP(
    Languages!A56,
    Languages!$A$2:$AE$310,
    MATCH(
      _xlfn.XLOOKUP("United Kingdom", 'Language &amp; Currency Data'!$A$2:$A$100, 'Language &amp; Currency Data'!$B$2:$B$100),
      Languages!$A$1:$AE$1,
      0),
    FALSE)</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c r="AR69" s="7" t="str">
        <f>VLOOKUP(
    Languages!A56,
    Languages!$A$2:$AE$310,
    MATCH(
      _xlfn.XLOOKUP("United Kingdom", 'Language &amp; Currency Data'!$A$2:$A$100, 'Language &amp; Currency Data'!$B$2:$B$100),
      Languages!$A$1:$AE$1,
      0),
    FALSE)</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c r="AS69" s="7" t="str">
        <f>VLOOKUP(
    Languages!A56,
    Languages!$A$2:$AE$310,
    MATCH(
      _xlfn.XLOOKUP("United Kingdom", 'Language &amp; Currency Data'!$A$2:$A$100, 'Language &amp; Currency Data'!$B$2:$B$100),
      Languages!$A$1:$AE$1,
      0),
    FALSE)</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c r="AT69" s="7" t="str">
        <f>VLOOKUP(
    Languages!A56,
    Languages!$A$2:$AE$310,
    MATCH(
      _xlfn.XLOOKUP("United Kingdom", 'Language &amp; Currency Data'!$A$2:$A$100, 'Language &amp; Currency Data'!$B$2:$B$100),
      Languages!$A$1:$AE$1,
      0),
    FALSE)</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c r="AU69" s="7" t="str">
        <f>VLOOKUP(
    Languages!A56,
    Languages!$A$2:$AE$310,
    MATCH(
      _xlfn.XLOOKUP("United Kingdom", 'Language &amp; Currency Data'!$A$2:$A$100, 'Language &amp; Currency Data'!$B$2:$B$100),
      Languages!$A$1:$AE$1,
      0),
    FALSE)</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c r="AV69" s="7" t="str">
        <f>VLOOKUP(
    Languages!A56,
    Languages!$A$2:$AE$310,
    MATCH(
      _xlfn.XLOOKUP("United Kingdom", 'Language &amp; Currency Data'!$A$2:$A$100, 'Language &amp; Currency Data'!$B$2:$B$100),
      Languages!$A$1:$AE$1,
      0),
    FALSE)</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c r="AW69" s="7" t="str">
        <f>VLOOKUP(
    Languages!A56,
    Languages!$A$2:$AE$310,
    MATCH(
      _xlfn.XLOOKUP("United Kingdom", 'Language &amp; Currency Data'!$A$2:$A$100, 'Language &amp; Currency Data'!$B$2:$B$100),
      Languages!$A$1:$AE$1,
      0),
    FALSE)</f>
        <v>We are entering you into a lottery with a small chance of winning $100. You can choose to use some (or all) of your potential winnings to help fund an advocacy group that is either in favor or against the globally coordinated billionaire tax. Any amount that you do not donate will be transferred to you.</v>
      </c>
    </row>
    <row r="70" spans="1:49" s="7" customFormat="1" ht="57" x14ac:dyDescent="0.45">
      <c r="A70" s="7" t="str">
        <f>Languages!B57</f>
        <v>Please state whether you would be willing to donate any of your potential winnings to an advocacy group either supporting or opposing the globally coordinated billionaire tax.</v>
      </c>
      <c r="B70" s="6" t="str">
        <f>VLOOKUP(
    Languages!A57,
    Languages!$A$2:$AE$310,
    MATCH(
      _xlfn.XLOOKUP(B$1, 'Language &amp; Currency Data'!$A$2:$A$100, 'Language &amp; Currency Data'!$B$2:$B$100),
      Languages!$A$1:$AE$1,
      0),
    FALSE)</f>
        <v>Indique si estaría dispuesto a donar parte de sus posibles ganancias a un grupo que defiende o se opone al impuesto a los multimillonarios coordinado a escala mundial.</v>
      </c>
      <c r="C70" s="6" t="str">
        <f>VLOOKUP(
    Languages!A57,
    Languages!$A$2:$AE$310,
    MATCH(
      _xlfn.XLOOKUP(C$1, 'Language &amp; Currency Data'!$A$2:$A$100, 'Language &amp; Currency Data'!$B$2:$B$100),
      Languages!$A$1:$AE$1,
      0),
    FALSE)</f>
        <v>Please state whether you would be willing to donate any of your potential winnings to an advocacy group either supporting or opposing the globally coordinated billionaire tax.</v>
      </c>
      <c r="D70" s="6" t="str">
        <f>VLOOKUP(
    Languages!A57,
    Languages!$A$2:$AE$310,
    MATCH(
      _xlfn.XLOOKUP(D$1, 'Language &amp; Currency Data'!$A$2:$A$100, 'Language &amp; Currency Data'!$B$2:$B$100),
      Languages!$A$1:$AE$1,
      0),
    FALSE)</f>
        <v>Geben Sie bitte an, ob Sie bereit wären, einen Anteil Ihres möglichen Gewinns an eine Interessengruppe zu spenden, die sich entweder für oder gegen die global koordinierte Milliardärssteuer stark macht.</v>
      </c>
      <c r="E70" s="14" t="str">
        <f>VLOOKUP(
    Languages!A57,
    Languages!$A$2:$AE$310,
    MATCH(
      _xlfn.XLOOKUP(E$1, 'Language &amp; Currency Data'!$A$2:$A$100, 'Language &amp; Currency Data'!$B$2:$B$100),
      Languages!$A$1:$AE$1,
      0),
    FALSE)</f>
        <v>Por favor, indique se está disposto(a) a doar parte dos seus ganhos potenciais a um grupo de defesa a favor ou contra o imposto sobre os multimilionários coordenado a nível global.</v>
      </c>
      <c r="F70" s="4" t="str">
        <f>VLOOKUP(
    Languages!A57,
    Languages!$A$2:$AE$310,
    MATCH(
      _xlfn.XLOOKUP(F$1, 'Language &amp; Currency Data'!$A$2:$A$100, 'Language &amp; Currency Data'!$B$2:$B$100),
      Languages!$A$1:$AE$1,
      0),
    FALSE)</f>
        <v>Please state whether you would be willing to donate any of your potential winnings to an advocacy group either supporting or opposing the globally coordinated billionaire tax.</v>
      </c>
      <c r="G70" s="14" t="str">
        <f>VLOOKUP(
    Languages!A57,
    Languages!$A$2:$AE$310,
    MATCH(
      _xlfn.XLOOKUP(G$1, 'Language &amp; Currency Data'!$A$2:$A$100, 'Language &amp; Currency Data'!$B$2:$B$100),
      Languages!$A$1:$AE$1,
      0),
    FALSE)</f>
        <v>请说明您是否愿意将您的任何潜在奖金捐赠给支持或反对对全球亿万富翁征收协调税的倡导小组。</v>
      </c>
      <c r="H70" s="6" t="str">
        <f>VLOOKUP(
    Languages!A57,
    Languages!$A$2:$AE$310,
    MATCH(
      _xlfn.XLOOKUP(H$1, 'Language &amp; Currency Data'!$A$2:$A$100, 'Language &amp; Currency Data'!$B$2:$B$100),
      Languages!$A$1:$AE$1,
      0),
    FALSE)</f>
        <v>Indique si estaría dispuesto a donar parte de sus posibles ganancias a un grupo que defiende o se opone al impuesto a los multimillonarios coordinado a escala mundial.</v>
      </c>
      <c r="I70" s="6" t="str">
        <f>VLOOKUP(
    Languages!A57,
    Languages!$A$2:$AE$310,
    MATCH(
      _xlfn.XLOOKUP(I$1, 'Language &amp; Currency Data'!$A$2:$A$100, 'Language &amp; Currency Data'!$B$2:$B$100),
      Languages!$A$1:$AE$1,
      0),
    FALSE)</f>
        <v>Indique si estaría dispuesto a donar parte de sus posibles ganancias a un grupo que defiende o se opone al impuesto a los multimillonarios coordinado a escala mundial.</v>
      </c>
      <c r="J70" s="6" t="str">
        <f>VLOOKUP(
    Languages!A57,
    Languages!$A$2:$AE$310,
    MATCH(
      _xlfn.XLOOKUP(J$1, 'Language &amp; Currency Data'!$A$2:$A$100, 'Language &amp; Currency Data'!$B$2:$B$100),
      Languages!$A$1:$AE$1,
      0),
    FALSE)</f>
        <v>Uveďte prosím, zda byste byli ochotni věnovat část své potenciální výhry na podporu zájmové skupiny, která podporuje nebo odmítá globálně koordinovanou miliardářskou daň.</v>
      </c>
      <c r="K70" s="6" t="str">
        <f>VLOOKUP(
    Languages!A57,
    Languages!$A$2:$AE$310,
    MATCH(
      _xlfn.XLOOKUP(K$1, 'Language &amp; Currency Data'!$A$2:$A$100, 'Language &amp; Currency Data'!$B$2:$B$100),
      Languages!$A$1:$AE$1,
      0),
    FALSE)</f>
        <v>Kerro, olisitko halukas lahjoittamaan osan mahdollisista voitoistasi edunvalvontaryhmälle, joka joko kannattaa tai vastustaa maailmanlaajuisesti koordinoitua miljardööriveroa.</v>
      </c>
      <c r="L70" s="32" t="str">
        <f>VLOOKUP(
    Languages!A57,
    Languages!$A$2:$AE$310,
    MATCH(
      _xlfn.XLOOKUP(L$1, 'Language &amp; Currency Data'!$A$2:$A$100, 'Language &amp; Currency Data'!$B$2:$B$100),
      Languages!$A$1:$AE$1,
      0),
    FALSE)</f>
        <v>Veuillez indiquer si vous seriez prêt à faire don d'une partie de vos gains potentiels à un groupe de pression soutenant ou s'opposant à l'impôt sur les milliardaires coordonné au niveau mondial.</v>
      </c>
      <c r="M70" s="32" t="str">
        <f>VLOOKUP(
    Languages!A57,
    Languages!$A$2:$AE$310,
    MATCH(
      _xlfn.XLOOKUP(M$1, 'Language &amp; Currency Data'!$A$2:$A$100, 'Language &amp; Currency Data'!$B$2:$B$100),
      Languages!$A$1:$AE$1,
      0),
    FALSE)</f>
        <v>Geben Sie bitte an, ob Sie bereit wären, einen Anteil Ihres möglichen Gewinns an eine Interessengruppe zu spenden, die sich entweder für oder gegen die global koordinierte Milliardärssteuer stark macht.</v>
      </c>
      <c r="N70" s="6" t="str">
        <f>VLOOKUP(
    Languages!A57,
    Languages!$A$2:$AE$310,
    MATCH(
      _xlfn.XLOOKUP(N$1, 'Language &amp; Currency Data'!$A$2:$A$100, 'Language &amp; Currency Data'!$B$2:$B$100),
      Languages!$A$1:$AE$1,
      0),
    FALSE)</f>
        <v>Δηλώστε εάν θα ήσασταν διατεθειμένοι να δωρίσετε οποιαδήποτε από τα πιθανά κέρδη σας σε μια ομάδα υπεράσπισης που είτε είναι υπέρ είτε κατά του παγκοσμίως συντονισμένου φόρου δισεκατομμυριούχων.</v>
      </c>
      <c r="O70" s="32" t="str">
        <f>VLOOKUP(
    Languages!A57,
    Languages!$A$2:$AE$310,
    MATCH(
      _xlfn.XLOOKUP(O$1, 'Language &amp; Currency Data'!$A$2:$A$100, 'Language &amp; Currency Data'!$B$2:$B$100),
      Languages!$A$1:$AE$1,
      0),
    FALSE)</f>
        <v>Kérjük, adja meg, hogy hajlandó-e a lehetséges nyereményeiből adományozni egy olyan érdekvédelmi csoportnak, amely támogatja vagy ellenzi a globálisan koordinált milliárdos adót.</v>
      </c>
      <c r="P70" s="6" t="str">
        <f>VLOOKUP(
    Languages!A57,
    Languages!$A$2:$AE$310,
    MATCH(
      _xlfn.XLOOKUP(P$1, 'Language &amp; Currency Data'!$A$2:$A$100, 'Language &amp; Currency Data'!$B$2:$B$100),
      Languages!$A$1:$AE$1,
      0),
    FALSE)</f>
        <v>कृपया बताएं कि क्या आप वैश्विक रूप से समन्वित अरबपति कर का समर्थन करने वाले या विरोध करने वाले हिमायती समूह को अपनी संभावित जीत का कोई हिस्सा दान करने को तैयार होंगे।</v>
      </c>
      <c r="Q70" s="6" t="str">
        <f>VLOOKUP(
    Languages!A57,
    Languages!$A$2:$AE$310,
    MATCH(
      _xlfn.XLOOKUP(Q$1, 'Language &amp; Currency Data'!$A$2:$A$100, 'Language &amp; Currency Data'!$B$2:$B$100),
      Languages!$A$1:$AE$1,
      0),
    FALSE)</f>
        <v>Silakan nyatakan apakah Anda bersedia menyumbangkan sebagian dari potensi kemenangan Anda kepada kelompok advokasi yang mendukung atau menentang pajak miliarder yang dikoordinasikan secara global.</v>
      </c>
      <c r="R70" s="6" t="str">
        <f>VLOOKUP(
    Languages!A57,
    Languages!$A$2:$AE$310,
    MATCH(
      _xlfn.XLOOKUP(R$1, 'Language &amp; Currency Data'!$A$2:$A$100, 'Language &amp; Currency Data'!$B$2:$B$100),
      Languages!$A$1:$AE$1,
      0),
    FALSE)</f>
        <v>Please state whether you would be willing to donate any of your potential winnings to an advocacy group either supporting or opposing the globally coordinated billionaire tax.</v>
      </c>
      <c r="S70" s="14" t="str">
        <f>VLOOKUP(
    Languages!A57,
    Languages!$A$2:$AE$310,
    MATCH(
      _xlfn.XLOOKUP(S$1, 'Language &amp; Currency Data'!$A$2:$A$100, 'Language &amp; Currency Data'!$B$2:$B$100),
      Languages!$A$1:$AE$1,
      0),
    FALSE)</f>
        <v>La invitiamo a indicarci se è disposto a devolvere una parte della potenziale vincita a un gruppo di advocacy a sostegno o contrario alla tassa globale sui miliardari.</v>
      </c>
      <c r="T70" s="14" t="str">
        <f>VLOOKUP(
    Languages!A57,
    Languages!$A$2:$AE$310,
    MATCH(
      _xlfn.XLOOKUP(T$1, 'Language &amp; Currency Data'!$A$2:$A$100, 'Language &amp; Currency Data'!$B$2:$B$100),
      Languages!$A$1:$AE$1,
      0),
    FALSE)</f>
        <v>あなたが獲得するかもしれない賞金の一部を、世界的に調整された超富裕層税に賛成または反対する支援団体に寄付してもよいかどうかを明記してください。</v>
      </c>
      <c r="U70" s="32" t="str">
        <f>VLOOKUP(
    Languages!A57,
    Languages!$A$2:$AE$310,
    MATCH(
      _xlfn.XLOOKUP(U$1, 'Language &amp; Currency Data'!$A$2:$A$100, 'Language &amp; Currency Data'!$B$2:$B$100),
      Languages!$A$1:$AE$1,
      0),
    FALSE)</f>
        <v>Sila nyatakan sama ada anda sanggup mendermakan sebarang potensi kemenangan anda kepada kumpulan advokasi, sama ada yang menyokong atau menentang cukai bilionair yang diselaraskan secara global.</v>
      </c>
      <c r="V70" s="32" t="str">
        <f>VLOOKUP(
    Languages!A57,
    Languages!$A$2:$AE$310,
    MATCH(
      _xlfn.XLOOKUP(V$1, 'Language &amp; Currency Data'!$A$2:$A$100, 'Language &amp; Currency Data'!$B$2:$B$100),
      Languages!$A$1:$AE$1,
      0),
    FALSE)</f>
        <v>Indique si estaría dispuesto a donar parte de sus posibles ganancias a un grupo que defiende o se opone al impuesto a los multimillonarios coordinado a escala mundial.</v>
      </c>
      <c r="W70" s="14" t="str">
        <f>VLOOKUP(
    Languages!A57,
    Languages!$A$2:$AE$310,
    MATCH(
      _xlfn.XLOOKUP(W$1, 'Language &amp; Currency Data'!$A$2:$A$100, 'Language &amp; Currency Data'!$B$2:$B$100),
      Languages!$A$1:$AE$1,
      0),
    FALSE)</f>
        <v>Geef aan of u bereid bent een deel van uw potentiële winst te doneren aan een belangenbehartigingsgroep die vóór dan wel tegen de wereldwijd gecoördineerde miljardairsbelasting ijvert.</v>
      </c>
      <c r="X70" s="32" t="str">
        <f>VLOOKUP(
    Languages!A57,
    Languages!$A$2:$AE$310,
    MATCH(
      _xlfn.XLOOKUP(X$1, 'Language &amp; Currency Data'!$A$2:$A$100, 'Language &amp; Currency Data'!$B$2:$B$100),
      Languages!$A$1:$AE$1,
      0),
    FALSE)</f>
        <v>Please state whether you would be willing to donate any of your potential winnings to an advocacy group either supporting or opposing the globally coordinated billionaire tax.</v>
      </c>
      <c r="Y70" s="32" t="str">
        <f>VLOOKUP(
    Languages!A57,
    Languages!$A$2:$AE$310,
    MATCH(
      _xlfn.XLOOKUP(Y$1, 'Language &amp; Currency Data'!$A$2:$A$100, 'Language &amp; Currency Data'!$B$2:$B$100),
      Languages!$A$1:$AE$1,
      0),
    FALSE)</f>
        <v>Oppgi om du vil være villig til å donere noe av din potensielle gevinst til en interesseorganisasjon som enten støtter eller motsetter seg den globale minimumsskatten for milliardærer.</v>
      </c>
      <c r="Z70" s="32" t="str">
        <f>VLOOKUP(
    Languages!A57,
    Languages!$A$2:$AE$310,
    MATCH(
      _xlfn.XLOOKUP(Z$1, 'Language &amp; Currency Data'!$A$2:$A$100, 'Language &amp; Currency Data'!$B$2:$B$100),
      Languages!$A$1:$AE$1,
      0),
    FALSE)</f>
        <v>براہ کرم بتائیں کہ آیا آپ اپنی ممکنہ انعامی رقم میں سے کچھ رقم عالمی سطح پر ارب پتی افراد پر ٹیکس نافذ کرنے کے حق یا مخالفت میں کام کرنے والے وکالتی گروپ کو عطیہ کرنے کے لیے تیار ہیں۔</v>
      </c>
      <c r="AA70" s="32" t="str">
        <f>VLOOKUP(
    Languages!A57,
    Languages!$A$2:$AE$310,
    MATCH(
      _xlfn.XLOOKUP(AA$1, 'Language &amp; Currency Data'!$A$2:$A$100, 'Language &amp; Currency Data'!$B$2:$B$100),
      Languages!$A$1:$AE$1,
      0),
    FALSE)</f>
        <v>Pakisabi kung payag kang i-donate ang magkano man sa mga potensyal mong mapapanalunan sa isang grupo ng adbokasiya na sumusuporta o sumasalungat sa globally coordinated na buwis ng bilyonaryo.</v>
      </c>
      <c r="AB70" s="32" t="str">
        <f>VLOOKUP(
    Languages!A57,
    Languages!$A$2:$AE$310,
    MATCH(
      _xlfn.XLOOKUP(AB$1, 'Language &amp; Currency Data'!$A$2:$A$100, 'Language &amp; Currency Data'!$B$2:$B$100),
      Languages!$A$1:$AE$1,
      0),
    FALSE)</f>
        <v>Prosimy podać, czy był(a)by Pan\/Pani skłonny\/-a przekazać cokolwiek ze swojej potencjalnej wygranej grupie popierającej lub sprzeciwiającej się globalnie skoordynowanemu podatkowi dla miliarderów.</v>
      </c>
      <c r="AC70" t="str">
        <f>VLOOKUP(
    Languages!A57,
    Languages!$A$2:$AE$310,
    MATCH(
      _xlfn.XLOOKUP(AC$1, 'Language &amp; Currency Data'!$A$2:$A$100, 'Language &amp; Currency Data'!$B$2:$B$100),
      Languages!$A$1:$AE$1,
      0),
    FALSE)</f>
        <v>Por favor, indique se está disposto(a) a doar parte dos seus ganhos potenciais a um grupo de defesa a favor ou contra o imposto sobre os multimilionários coordenado a nível global.</v>
      </c>
      <c r="AD70" s="32" t="str">
        <f>VLOOKUP(
    Languages!A57,
    Languages!$A$2:$AE$310,
    MATCH(
      _xlfn.XLOOKUP(AD$1, 'Language &amp; Currency Data'!$A$2:$A$100, 'Language &amp; Currency Data'!$B$2:$B$100),
      Languages!$A$1:$AE$1,
      0),
    FALSE)</f>
        <v xml:space="preserve">Vă rugăm să precizați dacă sunteți dispus(ă) să donați vreunul dintre câștigurile dvs. potențiale unui grup de promovare care fie sprijină, fie se opune taxei pentru miliardari coordonată la nivel mondial. </v>
      </c>
      <c r="AE70" s="6" t="str">
        <f>VLOOKUP(
    Languages!A57,
    Languages!$A$2:$AE$310,
    MATCH(
      _xlfn.XLOOKUP(AE$1, 'Language &amp; Currency Data'!$A$2:$A$100, 'Language &amp; Currency Data'!$B$2:$B$100),
      Languages!$A$1:$AE$1,
      0),
    FALSE)</f>
        <v>Uveďte, či by ste boli ochotný(á) venovať ľubovoľnú čiastku z výhry skupine na podporu globálne koordinovanej miliardárskej dane alebo jej odporovanie.</v>
      </c>
      <c r="AF70" s="6" t="str">
        <f>VLOOKUP(
    Languages!A57,
    Languages!$A$2:$AE$310,
    MATCH(
      _xlfn.XLOOKUP(AF$1, 'Language &amp; Currency Data'!$A$2:$A$100, 'Language &amp; Currency Data'!$B$2:$B$100),
      Languages!$A$1:$AE$1,
      0),
    FALSE)</f>
        <v>Dui asseblief aan of u bereid sou wees om enige van u potensiële winste te skenk aan 'n belangegroep wat die wêreldwyd gekoördineerde miljardêrsbelasting ondersteun of teenstaan.</v>
      </c>
      <c r="AG70" s="6" t="str">
        <f>VLOOKUP(
    Languages!A57,
    Languages!$A$2:$AE$310,
    MATCH(
      _xlfn.XLOOKUP(AG$1, 'Language &amp; Currency Data'!$A$2:$A$100, 'Language &amp; Currency Data'!$B$2:$B$100),
      Languages!$A$1:$AE$1,
      0),
    FALSE)</f>
        <v>전 세계적으로 조율된 억만장자세에 찬성하거나 반대하는 옹호 단체에 당첨금 중 일부를 기부하실 의향이 있는지 알려주십시오.</v>
      </c>
      <c r="AH70" s="32" t="str">
        <f>VLOOKUP(
    Languages!A57,
    Languages!$A$2:$AE$310,
    MATCH(
      _xlfn.XLOOKUP(AH$1, 'Language &amp; Currency Data'!$A$2:$A$100, 'Language &amp; Currency Data'!$B$2:$B$100),
      Languages!$A$1:$AE$1,
      0),
    FALSE)</f>
        <v>Indique si estaría dispuesto a donar parte de sus posibles ganancias a un grupo que defiende o se opone al impuesto a los multimillonarios coordinado a escala mundial.</v>
      </c>
      <c r="AI70" s="32" t="str">
        <f>VLOOKUP(
    Languages!A57,
    Languages!$A$2:$AE$310,
    MATCH(
      _xlfn.XLOOKUP(AI$1, 'Language &amp; Currency Data'!$A$2:$A$100, 'Language &amp; Currency Data'!$B$2:$B$100),
      Languages!$A$1:$AE$1,
      0),
    FALSE)</f>
        <v>Vänligen ange om du skulle vara villig att donera någon del av din eventuella vinst till en påverkansgrupp som antingen stödjer eller motsätter sig den globalt samordnade miljardärsskatten.</v>
      </c>
      <c r="AJ70" s="6" t="str">
        <f>VLOOKUP(
    Languages!A57,
    Languages!$A$2:$AE$310,
    MATCH(
      _xlfn.XLOOKUP(AJ$1, 'Language &amp; Currency Data'!$A$2:$A$100, 'Language &amp; Currency Data'!$B$2:$B$100),
      Languages!$A$1:$AE$1,
      0),
    FALSE)</f>
        <v>請說明您是否願意將中獎金額的一部分捐助給支持或反對徵收富人全球合一稅的倡議團體。</v>
      </c>
      <c r="AK70" s="32" t="str">
        <f>VLOOKUP(
    Languages!A57,
    Languages!$A$2:$AE$310,
    MATCH(
      _xlfn.XLOOKUP(AK$1, 'Language &amp; Currency Data'!$A$2:$A$100, 'Language &amp; Currency Data'!$B$2:$B$100),
      Languages!$A$1:$AE$1,
      0),
    FALSE)</f>
        <v>โปรดระบุว่าคุณยินดีที่จะบริจาคเงินรางวัลที่อาจได้รับให้แก่กลุ่มงานรณรงค์ที่สนับสนุนหรือคัดค้านการเรียกเก็บภาษีจากมหาเศรษฐีในระดับเดียวกันทั่วโลกหรือไม่</v>
      </c>
      <c r="AL70" s="37" t="str">
        <f>VLOOKUP(
    Languages!A57,
    Languages!$A$2:$AE$310,
    MATCH(
      _xlfn.XLOOKUP(AL$1, 'Language &amp; Currency Data'!$A$2:$A$100, 'Language &amp; Currency Data'!$B$2:$B$100),
      Languages!$A$1:$AE$1,
      0),
    FALSE)</f>
        <v>Lütfen potansiyel kazancınızın herhangi birini küresel olarak koordine edilen milyarder vergisini destekleyen veya buna karşı çıkan bir savunuculuk grubuna bağışlamak isteyip istemediğinizi belirtin.</v>
      </c>
      <c r="AM70" s="6" t="str">
        <f>VLOOKUP(
    Languages!A57,
    Languages!$A$2:$AE$310,
    MATCH(
      _xlfn.XLOOKUP(AM$1, 'Language &amp; Currency Data'!$A$2:$A$100, 'Language &amp; Currency Data'!$B$2:$B$100),
      Languages!$A$1:$AE$1,
      0),
    FALSE)</f>
        <v>Please state whether you would be willing to donate any of your potential winnings to an advocacy group either supporting or opposing the globally coordinated billionaire tax.</v>
      </c>
      <c r="AN70" s="6" t="str">
        <f>VLOOKUP(
    Languages!A57,
    Languages!$A$2:$AE$310,
    MATCH(
      _xlfn.XLOOKUP(AN$1, 'Language &amp; Currency Data'!$A$2:$A$100, 'Language &amp; Currency Data'!$B$2:$B$100),
      Languages!$A$1:$AE$1,
      0),
    FALSE)</f>
        <v>Please state whether you would be willing to donate any of your potential winnings to an advocacy group either supporting or opposing the globally coordinated billionaire tax.</v>
      </c>
      <c r="AO70" s="32" t="str">
        <f>VLOOKUP(
    Languages!A57,
    Languages!$A$2:$AE$310,
    MATCH(
      _xlfn.XLOOKUP(AO$1, 'Language &amp; Currency Data'!$A$2:$A$100, 'Language &amp; Currency Data'!$B$2:$B$100),
      Languages!$A$1:$AE$1,
      0),
    FALSE)</f>
        <v>Xin vui lòng cho chúng tôi biết liệu quý vị có sẵn lòng quyên góp một phần (hoặc toàn bộ) số tiền thưởng (nếu có) của mình cho nhóm vận động ủng hộ hoặc chống lại đạo luật thuế áp dụng cho giới tỷ phú toàn cầu.</v>
      </c>
      <c r="AP70" s="7" t="str">
        <f>VLOOKUP(
    Languages!A57,
    Languages!$A$2:$AE$310,
    MATCH(
      _xlfn.XLOOKUP("United Kingdom", 'Language &amp; Currency Data'!$A$2:$A$100, 'Language &amp; Currency Data'!$B$2:$B$100),
      Languages!$A$1:$AE$1,
      0),
    FALSE)</f>
        <v>Please state whether you would be willing to donate any of your potential winnings to an advocacy group either supporting or opposing the globally coordinated billionaire tax.</v>
      </c>
      <c r="AQ70" s="7" t="str">
        <f>VLOOKUP(
    Languages!A57,
    Languages!$A$2:$AE$310,
    MATCH(
      _xlfn.XLOOKUP("United Kingdom", 'Language &amp; Currency Data'!$A$2:$A$100, 'Language &amp; Currency Data'!$B$2:$B$100),
      Languages!$A$1:$AE$1,
      0),
    FALSE)</f>
        <v>Please state whether you would be willing to donate any of your potential winnings to an advocacy group either supporting or opposing the globally coordinated billionaire tax.</v>
      </c>
      <c r="AR70" s="7" t="str">
        <f>VLOOKUP(
    Languages!A57,
    Languages!$A$2:$AE$310,
    MATCH(
      _xlfn.XLOOKUP("United Kingdom", 'Language &amp; Currency Data'!$A$2:$A$100, 'Language &amp; Currency Data'!$B$2:$B$100),
      Languages!$A$1:$AE$1,
      0),
    FALSE)</f>
        <v>Please state whether you would be willing to donate any of your potential winnings to an advocacy group either supporting or opposing the globally coordinated billionaire tax.</v>
      </c>
      <c r="AS70" s="7" t="str">
        <f>VLOOKUP(
    Languages!A57,
    Languages!$A$2:$AE$310,
    MATCH(
      _xlfn.XLOOKUP("United Kingdom", 'Language &amp; Currency Data'!$A$2:$A$100, 'Language &amp; Currency Data'!$B$2:$B$100),
      Languages!$A$1:$AE$1,
      0),
    FALSE)</f>
        <v>Please state whether you would be willing to donate any of your potential winnings to an advocacy group either supporting or opposing the globally coordinated billionaire tax.</v>
      </c>
      <c r="AT70" s="7" t="str">
        <f>VLOOKUP(
    Languages!A57,
    Languages!$A$2:$AE$310,
    MATCH(
      _xlfn.XLOOKUP("United Kingdom", 'Language &amp; Currency Data'!$A$2:$A$100, 'Language &amp; Currency Data'!$B$2:$B$100),
      Languages!$A$1:$AE$1,
      0),
    FALSE)</f>
        <v>Please state whether you would be willing to donate any of your potential winnings to an advocacy group either supporting or opposing the globally coordinated billionaire tax.</v>
      </c>
      <c r="AU70" s="7" t="str">
        <f>VLOOKUP(
    Languages!A57,
    Languages!$A$2:$AE$310,
    MATCH(
      _xlfn.XLOOKUP("United Kingdom", 'Language &amp; Currency Data'!$A$2:$A$100, 'Language &amp; Currency Data'!$B$2:$B$100),
      Languages!$A$1:$AE$1,
      0),
    FALSE)</f>
        <v>Please state whether you would be willing to donate any of your potential winnings to an advocacy group either supporting or opposing the globally coordinated billionaire tax.</v>
      </c>
      <c r="AV70" s="7" t="str">
        <f>VLOOKUP(
    Languages!A57,
    Languages!$A$2:$AE$310,
    MATCH(
      _xlfn.XLOOKUP("United Kingdom", 'Language &amp; Currency Data'!$A$2:$A$100, 'Language &amp; Currency Data'!$B$2:$B$100),
      Languages!$A$1:$AE$1,
      0),
    FALSE)</f>
        <v>Please state whether you would be willing to donate any of your potential winnings to an advocacy group either supporting or opposing the globally coordinated billionaire tax.</v>
      </c>
      <c r="AW70" s="7" t="str">
        <f>VLOOKUP(
    Languages!A57,
    Languages!$A$2:$AE$310,
    MATCH(
      _xlfn.XLOOKUP("United Kingdom", 'Language &amp; Currency Data'!$A$2:$A$100, 'Language &amp; Currency Data'!$B$2:$B$100),
      Languages!$A$1:$AE$1,
      0),
    FALSE)</f>
        <v>Please state whether you would be willing to donate any of your potential winnings to an advocacy group either supporting or opposing the globally coordinated billionaire tax.</v>
      </c>
    </row>
    <row r="71" spans="1:49" s="7" customFormat="1" ht="42.75" x14ac:dyDescent="0.45">
      <c r="A71" s="7" t="str">
        <f>Languages!B58</f>
        <v>I would be willing to donate some of the $100 to an advocacy group &lt;b&gt;opposing&lt;\/b&gt; the globally coordinated billionaire tax.</v>
      </c>
      <c r="B71" s="6" t="str">
        <f>VLOOKUP(
    Languages!A58,
    Languages!$A$2:$AE$310,
    MATCH(
      _xlfn.XLOOKUP(B$1, 'Language &amp; Currency Data'!$A$2:$A$100, 'Language &amp; Currency Data'!$B$2:$B$100),
      Languages!$A$1:$AE$1,
      0),
    FALSE)</f>
        <v>Estaría dispuesto a donar parte de los $100 a un grupo &lt;b&gt;que se opone&lt;\/b&gt; al impuesto a los multimillonarios coordinado a escala mundial.</v>
      </c>
      <c r="C71" s="6" t="str">
        <f>VLOOKUP(
    Languages!A58,
    Languages!$A$2:$AE$310,
    MATCH(
      _xlfn.XLOOKUP(C$1, 'Language &amp; Currency Data'!$A$2:$A$100, 'Language &amp; Currency Data'!$B$2:$B$100),
      Languages!$A$1:$AE$1,
      0),
    FALSE)</f>
        <v>I would be willing to donate some of the $100 to an advocacy group &lt;b&gt;opposing&lt;\/b&gt; the globally coordinated billionaire tax.</v>
      </c>
      <c r="D71" s="6" t="str">
        <f>VLOOKUP(
    Languages!A58,
    Languages!$A$2:$AE$310,
    MATCH(
      _xlfn.XLOOKUP(D$1, 'Language &amp; Currency Data'!$A$2:$A$100, 'Language &amp; Currency Data'!$B$2:$B$100),
      Languages!$A$1:$AE$1,
      0),
    FALSE)</f>
        <v>Ich wäre bereit, einen Teil der $100 an eine Interessengruppe zu spenden, die sich &lt;b&gt;gegen&lt;\/b&gt; die global koordinierte Milliardärssteuer stark macht.</v>
      </c>
      <c r="E71" s="14" t="str">
        <f>VLOOKUP(
    Languages!A58,
    Languages!$A$2:$AE$310,
    MATCH(
      _xlfn.XLOOKUP(E$1, 'Language &amp; Currency Data'!$A$2:$A$100, 'Language &amp; Currency Data'!$B$2:$B$100),
      Languages!$A$1:$AE$1,
      0),
    FALSE)</f>
        <v>Estaria disposto(a) a doar parte dos $100 a um grupo de defesa &lt;b&gt;contra &lt;\/b&gt; o imposto sobre os multimilionários coordenado a nível global.</v>
      </c>
      <c r="F71" s="4" t="str">
        <f>VLOOKUP(
    Languages!A58,
    Languages!$A$2:$AE$310,
    MATCH(
      _xlfn.XLOOKUP(F$1, 'Language &amp; Currency Data'!$A$2:$A$100, 'Language &amp; Currency Data'!$B$2:$B$100),
      Languages!$A$1:$AE$1,
      0),
    FALSE)</f>
        <v>I would be willing to donate some of the $100 to an advocacy group &lt;b&gt;opposing&lt;\/b&gt; the globally coordinated billionaire tax.</v>
      </c>
      <c r="G71" s="14" t="str">
        <f>VLOOKUP(
    Languages!A58,
    Languages!$A$2:$AE$310,
    MATCH(
      _xlfn.XLOOKUP(G$1, 'Language &amp; Currency Data'!$A$2:$A$100, 'Language &amp; Currency Data'!$B$2:$B$100),
      Languages!$A$1:$AE$1,
      0),
    FALSE)</f>
        <v>我愿意从 $100 中拿出一部分捐赠给&lt;b&gt;反对&lt;\/b&gt;对全球亿万富翁征收协调税的倡导小组。</v>
      </c>
      <c r="H71" s="6" t="str">
        <f>VLOOKUP(
    Languages!A58,
    Languages!$A$2:$AE$310,
    MATCH(
      _xlfn.XLOOKUP(H$1, 'Language &amp; Currency Data'!$A$2:$A$100, 'Language &amp; Currency Data'!$B$2:$B$100),
      Languages!$A$1:$AE$1,
      0),
    FALSE)</f>
        <v>Estaría dispuesto a donar parte de los $100 a un grupo &lt;b&gt;que se opone&lt;\/b&gt; al impuesto a los multimillonarios coordinado a escala mundial.</v>
      </c>
      <c r="I71" s="6" t="str">
        <f>VLOOKUP(
    Languages!A58,
    Languages!$A$2:$AE$310,
    MATCH(
      _xlfn.XLOOKUP(I$1, 'Language &amp; Currency Data'!$A$2:$A$100, 'Language &amp; Currency Data'!$B$2:$B$100),
      Languages!$A$1:$AE$1,
      0),
    FALSE)</f>
        <v>Estaría dispuesto a donar parte de los $100 a un grupo &lt;b&gt;que se opone&lt;\/b&gt; al impuesto a los multimillonarios coordinado a escala mundial.</v>
      </c>
      <c r="J71" s="6" t="str">
        <f>VLOOKUP(
    Languages!A58,
    Languages!$A$2:$AE$310,
    MATCH(
      _xlfn.XLOOKUP(J$1, 'Language &amp; Currency Data'!$A$2:$A$100, 'Language &amp; Currency Data'!$B$2:$B$100),
      Languages!$A$1:$AE$1,
      0),
    FALSE)</f>
        <v>Byl\/a bych ochoten\/ochotna věnovat část z $100 zájmové skupině, která &lt;b&gt;odmítá&lt;\/b&gt; globálně koordinovanou miliardářskou daň.</v>
      </c>
      <c r="K71" s="6" t="str">
        <f>VLOOKUP(
    Languages!A58,
    Languages!$A$2:$AE$310,
    MATCH(
      _xlfn.XLOOKUP(K$1, 'Language &amp; Currency Data'!$A$2:$A$100, 'Language &amp; Currency Data'!$B$2:$B$100),
      Languages!$A$1:$AE$1,
      0),
    FALSE)</f>
        <v>Olisin halukas lahjoittamaan osan $100:sta edunvalvontaryhmälle, joka &lt;b&gt;vastustaa&lt;\/b&gt; maailmanlaajuisesti koordinoitua miljardööriveroa.</v>
      </c>
      <c r="L71" s="32" t="str">
        <f>VLOOKUP(
    Languages!A58,
    Languages!$A$2:$AE$310,
    MATCH(
      _xlfn.XLOOKUP(L$1, 'Language &amp; Currency Data'!$A$2:$A$100, 'Language &amp; Currency Data'!$B$2:$B$100),
      Languages!$A$1:$AE$1,
      0),
    FALSE)</f>
        <v>Je serais prêt à faire don d'une partie de ces $100 à un groupe de pression &lt;b&gt;qui s'oppose&lt;\/b&gt; à l'impôt sur les milliardaires coordonné au niveau mondial.</v>
      </c>
      <c r="M71" s="32" t="str">
        <f>VLOOKUP(
    Languages!A58,
    Languages!$A$2:$AE$310,
    MATCH(
      _xlfn.XLOOKUP(M$1, 'Language &amp; Currency Data'!$A$2:$A$100, 'Language &amp; Currency Data'!$B$2:$B$100),
      Languages!$A$1:$AE$1,
      0),
    FALSE)</f>
        <v>Ich wäre bereit, einen Teil der $100 an eine Interessengruppe zu spenden, die sich &lt;b&gt;gegen&lt;\/b&gt; die global koordinierte Milliardärssteuer stark macht.</v>
      </c>
      <c r="N71" s="6" t="str">
        <f>VLOOKUP(
    Languages!A58,
    Languages!$A$2:$AE$310,
    MATCH(
      _xlfn.XLOOKUP(N$1, 'Language &amp; Currency Data'!$A$2:$A$100, 'Language &amp; Currency Data'!$B$2:$B$100),
      Languages!$A$1:$AE$1,
      0),
    FALSE)</f>
        <v>Θα ήμουν πρόθυμος\/-η να δωρίσω μέρος των $100 σε μια ομάδα υπεράσπισης &lt;b&gt;κατά&lt;\/b&gt; του παγκοσμίως συντονισμένου φόρου δισεκατομμυριούχων.</v>
      </c>
      <c r="O71" s="32" t="str">
        <f>VLOOKUP(
    Languages!A58,
    Languages!$A$2:$AE$310,
    MATCH(
      _xlfn.XLOOKUP(O$1, 'Language &amp; Currency Data'!$A$2:$A$100, 'Language &amp; Currency Data'!$B$2:$B$100),
      Languages!$A$1:$AE$1,
      0),
    FALSE)</f>
        <v>Hajlandó lennék a $100ot egy részét a globálisan koordinált milliárdos adót &lt;b&gt;ellenző&lt;\/b&gt; csoportnak adományozni.</v>
      </c>
      <c r="P71" s="6" t="str">
        <f>VLOOKUP(
    Languages!A58,
    Languages!$A$2:$AE$310,
    MATCH(
      _xlfn.XLOOKUP(P$1, 'Language &amp; Currency Data'!$A$2:$A$100, 'Language &amp; Currency Data'!$B$2:$B$100),
      Languages!$A$1:$AE$1,
      0),
    FALSE)</f>
        <v>मैं $100 में से कुछ धनराशि, वैश्विक रूप से समन्वित अरबपति कर का &lt;b&gt;विरोध&lt;\/b&gt; करने वाले हिमायती  समूह को दान करने के लिए तैयार हूं।</v>
      </c>
      <c r="Q71" s="6" t="str">
        <f>VLOOKUP(
    Languages!A58,
    Languages!$A$2:$AE$310,
    MATCH(
      _xlfn.XLOOKUP(Q$1, 'Language &amp; Currency Data'!$A$2:$A$100, 'Language &amp; Currency Data'!$B$2:$B$100),
      Languages!$A$1:$AE$1,
      0),
    FALSE)</f>
        <v>Saya bersedia menyumbangkan sebagian dari $100 kepada kelompok advokasi yang &lt;b&gt;menentang&lt;\/b&gt; pajak miliarder yang dikoordinasikan secara global.</v>
      </c>
      <c r="R71" s="6" t="str">
        <f>VLOOKUP(
    Languages!A58,
    Languages!$A$2:$AE$310,
    MATCH(
      _xlfn.XLOOKUP(R$1, 'Language &amp; Currency Data'!$A$2:$A$100, 'Language &amp; Currency Data'!$B$2:$B$100),
      Languages!$A$1:$AE$1,
      0),
    FALSE)</f>
        <v>I would be willing to donate some of the $100 to an advocacy group &lt;b&gt;opposing&lt;\/b&gt; the globally coordinated billionaire tax.</v>
      </c>
      <c r="S71" s="14" t="str">
        <f>VLOOKUP(
    Languages!A58,
    Languages!$A$2:$AE$310,
    MATCH(
      _xlfn.XLOOKUP(S$1, 'Language &amp; Currency Data'!$A$2:$A$100, 'Language &amp; Currency Data'!$B$2:$B$100),
      Languages!$A$1:$AE$1,
      0),
    FALSE)</f>
        <v>Sarei disposto a devolvere una parte dei $100 a un gruppo di advocacy &lt;b&gt;contrario&lt;\/b&gt; alla tassa globale sui miliardari.</v>
      </c>
      <c r="T71" s="14" t="str">
        <f>VLOOKUP(
    Languages!A58,
    Languages!$A$2:$AE$310,
    MATCH(
      _xlfn.XLOOKUP(T$1, 'Language &amp; Currency Data'!$A$2:$A$100, 'Language &amp; Currency Data'!$B$2:$B$100),
      Languages!$A$1:$AE$1,
      0),
    FALSE)</f>
        <v>私はその$100の一部を世界的に調整された超富裕層税に&lt;b&gt;反対&lt;\/b&gt;する支援団体に寄付したい。</v>
      </c>
      <c r="U71" s="32" t="str">
        <f>VLOOKUP(
    Languages!A58,
    Languages!$A$2:$AE$310,
    MATCH(
      _xlfn.XLOOKUP(U$1, 'Language &amp; Currency Data'!$A$2:$A$100, 'Language &amp; Currency Data'!$B$2:$B$100),
      Languages!$A$1:$AE$1,
      0),
    FALSE)</f>
        <v>Saya sanggup mendermakan sebahagian daripada $100 itu kepada kumpulan advokasi yang &lt;b&gt;menentang&lt;\/b&gt; cukai bilionair yang diselaraskan secara global.</v>
      </c>
      <c r="V71" s="32" t="str">
        <f>VLOOKUP(
    Languages!A58,
    Languages!$A$2:$AE$310,
    MATCH(
      _xlfn.XLOOKUP(V$1, 'Language &amp; Currency Data'!$A$2:$A$100, 'Language &amp; Currency Data'!$B$2:$B$100),
      Languages!$A$1:$AE$1,
      0),
    FALSE)</f>
        <v>Estaría dispuesto a donar parte de los $100 a un grupo &lt;b&gt;que se opone&lt;\/b&gt; al impuesto a los multimillonarios coordinado a escala mundial.</v>
      </c>
      <c r="W71" s="14" t="str">
        <f>VLOOKUP(
    Languages!A58,
    Languages!$A$2:$AE$310,
    MATCH(
      _xlfn.XLOOKUP(W$1, 'Language &amp; Currency Data'!$A$2:$A$100, 'Language &amp; Currency Data'!$B$2:$B$100),
      Languages!$A$1:$AE$1,
      0),
    FALSE)</f>
        <v>Ik ben bereid een deel van de $100 te doneren aan een belangenbehartigingsgroep die &lt;b&gt;tegen&lt;\/b&gt; de wereldwijd gecoördineerde miljardairsbelasting ijvert.</v>
      </c>
      <c r="X71" s="32" t="str">
        <f>VLOOKUP(
    Languages!A58,
    Languages!$A$2:$AE$310,
    MATCH(
      _xlfn.XLOOKUP(X$1, 'Language &amp; Currency Data'!$A$2:$A$100, 'Language &amp; Currency Data'!$B$2:$B$100),
      Languages!$A$1:$AE$1,
      0),
    FALSE)</f>
        <v>I would be willing to donate some of the $100 to an advocacy group &lt;b&gt;opposing&lt;\/b&gt; the globally coordinated billionaire tax.</v>
      </c>
      <c r="Y71" s="32" t="str">
        <f>VLOOKUP(
    Languages!A58,
    Languages!$A$2:$AE$310,
    MATCH(
      _xlfn.XLOOKUP(Y$1, 'Language &amp; Currency Data'!$A$2:$A$100, 'Language &amp; Currency Data'!$B$2:$B$100),
      Languages!$A$1:$AE$1,
      0),
    FALSE)</f>
        <v>Jeg vil være villig til å donere noe av de $100 til en interesseorganisasjon som &lt;b&gt;motsetter seg&lt;\/b&gt; den globale minimumsskatten for milliardærer.</v>
      </c>
      <c r="Z71" s="32" t="str">
        <f>VLOOKUP(
    Languages!A58,
    Languages!$A$2:$AE$310,
    MATCH(
      _xlfn.XLOOKUP(Z$1, 'Language &amp; Currency Data'!$A$2:$A$100, 'Language &amp; Currency Data'!$B$2:$B$100),
      Languages!$A$1:$AE$1,
      0),
    FALSE)</f>
        <v>میں 100$ میں سے کچھ رقم عالمی سطح پر ارب پتی افراد پر ٹیکس نافذ کرنے کی &lt;b&gt;مخالفت&lt;\/b&gt; کرنے والے وکالتی گروپ کو عطیہ کرنے کے لیے تیار ہوں۔</v>
      </c>
      <c r="AA71" s="32" t="str">
        <f>VLOOKUP(
    Languages!A58,
    Languages!$A$2:$AE$310,
    MATCH(
      _xlfn.XLOOKUP(AA$1, 'Language &amp; Currency Data'!$A$2:$A$100, 'Language &amp; Currency Data'!$B$2:$B$100),
      Languages!$A$1:$AE$1,
      0),
    FALSE)</f>
        <v>Payag akong i-donate ang bahagi ng $100 sa isang grupo ng adbokasiya na &lt;b&gt;salungat&lt;\/b&gt; sa globally coordinated na buwis ng bilyonaryo.</v>
      </c>
      <c r="AB71" s="32" t="str">
        <f>VLOOKUP(
    Languages!A58,
    Languages!$A$2:$AE$310,
    MATCH(
      _xlfn.XLOOKUP(AB$1, 'Language &amp; Currency Data'!$A$2:$A$100, 'Language &amp; Currency Data'!$B$2:$B$100),
      Languages!$A$1:$AE$1,
      0),
    FALSE)</f>
        <v>Był(a)bym skłonny\/-a przekazać część ze $100 dolarów grupie &lt;b&gt;sprzeciwiającej się&lt;\/b&gt; globalnie skoordynowanemu podatkowi dla miliarderów.</v>
      </c>
      <c r="AC71" t="str">
        <f>VLOOKUP(
    Languages!A58,
    Languages!$A$2:$AE$310,
    MATCH(
      _xlfn.XLOOKUP(AC$1, 'Language &amp; Currency Data'!$A$2:$A$100, 'Language &amp; Currency Data'!$B$2:$B$100),
      Languages!$A$1:$AE$1,
      0),
    FALSE)</f>
        <v>Estaria disposto(a) a doar parte dos $100 a um grupo de defesa &lt;b&gt;contra &lt;\/b&gt; o imposto sobre os multimilionários coordenado a nível global.</v>
      </c>
      <c r="AD71" s="32" t="str">
        <f>VLOOKUP(
    Languages!A58,
    Languages!$A$2:$AE$310,
    MATCH(
      _xlfn.XLOOKUP(AD$1, 'Language &amp; Currency Data'!$A$2:$A$100, 'Language &amp; Currency Data'!$B$2:$B$100),
      Languages!$A$1:$AE$1,
      0),
    FALSE)</f>
        <v xml:space="preserve">Aș fi dispus să donez o parte din suma de $100 unui grup de promovare care &lt;b&gt;se opune&lt;\/b&gt; taxei pentru miliardari coordonată la nivel mondial. </v>
      </c>
      <c r="AE71" s="6" t="str">
        <f>VLOOKUP(
    Languages!A58,
    Languages!$A$2:$AE$310,
    MATCH(
      _xlfn.XLOOKUP(AE$1, 'Language &amp; Currency Data'!$A$2:$A$100, 'Language &amp; Currency Data'!$B$2:$B$100),
      Languages!$A$1:$AE$1,
      0),
    FALSE)</f>
        <v>Bol(a) by som ochotný(á) venovať časť zo sumy $100 skupine na &lt;b&gt;odporovanie&lt;\/b&gt; globálne koordinovanej miliardárskej dane.</v>
      </c>
      <c r="AF71" s="6" t="str">
        <f>VLOOKUP(
    Languages!A58,
    Languages!$A$2:$AE$310,
    MATCH(
      _xlfn.XLOOKUP(AF$1, 'Language &amp; Currency Data'!$A$2:$A$100, 'Language &amp; Currency Data'!$B$2:$B$100),
      Languages!$A$1:$AE$1,
      0),
    FALSE)</f>
        <v>Ek sou bereid wees om van die $100 te skenk aan 'n belangegroep wat die wêreldwyd gekoördineerde miljardêrsbelasting &lt;b&gt;teenstaan&lt;\/b&gt;.</v>
      </c>
      <c r="AG71" s="6" t="str">
        <f>VLOOKUP(
    Languages!A58,
    Languages!$A$2:$AE$310,
    MATCH(
      _xlfn.XLOOKUP(AG$1, 'Language &amp; Currency Data'!$A$2:$A$100, 'Language &amp; Currency Data'!$B$2:$B$100),
      Languages!$A$1:$AE$1,
      0),
    FALSE)</f>
        <v>$100 중 일부를 전 세계적으로 조율된 억만장자세에 &lt;b&gt;반대하는&lt;\/b&gt; 옹호 단체에 기부할 의향이 있다.</v>
      </c>
      <c r="AH71" s="32" t="str">
        <f>VLOOKUP(
    Languages!A58,
    Languages!$A$2:$AE$310,
    MATCH(
      _xlfn.XLOOKUP(AH$1, 'Language &amp; Currency Data'!$A$2:$A$100, 'Language &amp; Currency Data'!$B$2:$B$100),
      Languages!$A$1:$AE$1,
      0),
    FALSE)</f>
        <v>Estaría dispuesto a donar parte de los $100 a un grupo &lt;b&gt;que se opone&lt;\/b&gt; al impuesto a los multimillonarios coordinado a escala mundial.</v>
      </c>
      <c r="AI71" s="32" t="str">
        <f>VLOOKUP(
    Languages!A58,
    Languages!$A$2:$AE$310,
    MATCH(
      _xlfn.XLOOKUP(AI$1, 'Language &amp; Currency Data'!$A$2:$A$100, 'Language &amp; Currency Data'!$B$2:$B$100),
      Languages!$A$1:$AE$1,
      0),
    FALSE)</f>
        <v>Jag skulle kunna tänka mig att donera en del av dessa $100 till en påverkansgrupp som &lt;b&gt;motsätter sig&lt;\/b&gt; den globalt samordnade miljardärsskatten.</v>
      </c>
      <c r="AJ71" s="6" t="str">
        <f>VLOOKUP(
    Languages!A58,
    Languages!$A$2:$AE$310,
    MATCH(
      _xlfn.XLOOKUP(AJ$1, 'Language &amp; Currency Data'!$A$2:$A$100, 'Language &amp; Currency Data'!$B$2:$B$100),
      Languages!$A$1:$AE$1,
      0),
    FALSE)</f>
        <v>我願意捐出 $100 的其中一部分給&lt;b&gt;反對&lt;\/b&gt;徵收富人全球合一稅的倡議團體。</v>
      </c>
      <c r="AK71" s="32" t="str">
        <f>VLOOKUP(
    Languages!A58,
    Languages!$A$2:$AE$310,
    MATCH(
      _xlfn.XLOOKUP(AK$1, 'Language &amp; Currency Data'!$A$2:$A$100, 'Language &amp; Currency Data'!$B$2:$B$100),
      Languages!$A$1:$AE$1,
      0),
    FALSE)</f>
        <v>ฉันยินดีที่จะบริจาคเงินรางวัลบางส่วนจาก $100 ให้แก่กลุ่มงานรณรงค์ที่&lt;b&gt;คัดค้าน&lt;\/b&gt;การเรียกเก็บภาษีจากมหาเศรษฐีในระดับเดียวกันทั่วโลก</v>
      </c>
      <c r="AL71" s="37" t="str">
        <f>VLOOKUP(
    Languages!A58,
    Languages!$A$2:$AE$310,
    MATCH(
      _xlfn.XLOOKUP(AL$1, 'Language &amp; Currency Data'!$A$2:$A$100, 'Language &amp; Currency Data'!$B$2:$B$100),
      Languages!$A$1:$AE$1,
      0),
    FALSE)</f>
        <v>$100 ödülün bir kısmını, küresel olarak koordine edilen milyarder vergisine &lt;b&gt;karşı çıkan&lt;\/b&gt; bir savunuculuk grubuna bağışlamaya istekliyim.</v>
      </c>
      <c r="AM71" s="6" t="str">
        <f>VLOOKUP(
    Languages!A58,
    Languages!$A$2:$AE$310,
    MATCH(
      _xlfn.XLOOKUP(AM$1, 'Language &amp; Currency Data'!$A$2:$A$100, 'Language &amp; Currency Data'!$B$2:$B$100),
      Languages!$A$1:$AE$1,
      0),
    FALSE)</f>
        <v>I would be willing to donate some of the $100 to an advocacy group &lt;b&gt;opposing&lt;\/b&gt; the globally coordinated billionaire tax.</v>
      </c>
      <c r="AN71" s="6" t="str">
        <f>VLOOKUP(
    Languages!A58,
    Languages!$A$2:$AE$310,
    MATCH(
      _xlfn.XLOOKUP(AN$1, 'Language &amp; Currency Data'!$A$2:$A$100, 'Language &amp; Currency Data'!$B$2:$B$100),
      Languages!$A$1:$AE$1,
      0),
    FALSE)</f>
        <v>I would be willing to donate some of the $100 to an advocacy group &lt;b&gt;opposing&lt;\/b&gt; the globally coordinated billionaire tax.</v>
      </c>
      <c r="AO71" s="32" t="str">
        <f>VLOOKUP(
    Languages!A58,
    Languages!$A$2:$AE$310,
    MATCH(
      _xlfn.XLOOKUP(AO$1, 'Language &amp; Currency Data'!$A$2:$A$100, 'Language &amp; Currency Data'!$B$2:$B$100),
      Languages!$A$1:$AE$1,
      0),
    FALSE)</f>
        <v>Tôi sẵn sàng quyên góp một phần trong số $100 cho một nhóm vận động &lt;b&gt;để phản đối&lt;\/b&gt; thuế phối hợp toàn cầu đối với tỷ phú.</v>
      </c>
      <c r="AP71" s="7" t="str">
        <f>VLOOKUP(
    Languages!A58,
    Languages!$A$2:$AE$310,
    MATCH(
      _xlfn.XLOOKUP("United Kingdom", 'Language &amp; Currency Data'!$A$2:$A$100, 'Language &amp; Currency Data'!$B$2:$B$100),
      Languages!$A$1:$AE$1,
      0),
    FALSE)</f>
        <v>I would be willing to donate some of the $100 to an advocacy group &lt;b&gt;opposing&lt;\/b&gt; the globally coordinated billionaire tax.</v>
      </c>
      <c r="AQ71" s="7" t="str">
        <f>VLOOKUP(
    Languages!A58,
    Languages!$A$2:$AE$310,
    MATCH(
      _xlfn.XLOOKUP("United Kingdom", 'Language &amp; Currency Data'!$A$2:$A$100, 'Language &amp; Currency Data'!$B$2:$B$100),
      Languages!$A$1:$AE$1,
      0),
    FALSE)</f>
        <v>I would be willing to donate some of the $100 to an advocacy group &lt;b&gt;opposing&lt;\/b&gt; the globally coordinated billionaire tax.</v>
      </c>
      <c r="AR71" s="7" t="str">
        <f>VLOOKUP(
    Languages!A58,
    Languages!$A$2:$AE$310,
    MATCH(
      _xlfn.XLOOKUP("United Kingdom", 'Language &amp; Currency Data'!$A$2:$A$100, 'Language &amp; Currency Data'!$B$2:$B$100),
      Languages!$A$1:$AE$1,
      0),
    FALSE)</f>
        <v>I would be willing to donate some of the $100 to an advocacy group &lt;b&gt;opposing&lt;\/b&gt; the globally coordinated billionaire tax.</v>
      </c>
      <c r="AS71" s="7" t="str">
        <f>VLOOKUP(
    Languages!A58,
    Languages!$A$2:$AE$310,
    MATCH(
      _xlfn.XLOOKUP("United Kingdom", 'Language &amp; Currency Data'!$A$2:$A$100, 'Language &amp; Currency Data'!$B$2:$B$100),
      Languages!$A$1:$AE$1,
      0),
    FALSE)</f>
        <v>I would be willing to donate some of the $100 to an advocacy group &lt;b&gt;opposing&lt;\/b&gt; the globally coordinated billionaire tax.</v>
      </c>
      <c r="AT71" s="7" t="str">
        <f>VLOOKUP(
    Languages!A58,
    Languages!$A$2:$AE$310,
    MATCH(
      _xlfn.XLOOKUP("United Kingdom", 'Language &amp; Currency Data'!$A$2:$A$100, 'Language &amp; Currency Data'!$B$2:$B$100),
      Languages!$A$1:$AE$1,
      0),
    FALSE)</f>
        <v>I would be willing to donate some of the $100 to an advocacy group &lt;b&gt;opposing&lt;\/b&gt; the globally coordinated billionaire tax.</v>
      </c>
      <c r="AU71" s="7" t="str">
        <f>VLOOKUP(
    Languages!A58,
    Languages!$A$2:$AE$310,
    MATCH(
      _xlfn.XLOOKUP("United Kingdom", 'Language &amp; Currency Data'!$A$2:$A$100, 'Language &amp; Currency Data'!$B$2:$B$100),
      Languages!$A$1:$AE$1,
      0),
    FALSE)</f>
        <v>I would be willing to donate some of the $100 to an advocacy group &lt;b&gt;opposing&lt;\/b&gt; the globally coordinated billionaire tax.</v>
      </c>
      <c r="AV71" s="7" t="str">
        <f>VLOOKUP(
    Languages!A58,
    Languages!$A$2:$AE$310,
    MATCH(
      _xlfn.XLOOKUP("United Kingdom", 'Language &amp; Currency Data'!$A$2:$A$100, 'Language &amp; Currency Data'!$B$2:$B$100),
      Languages!$A$1:$AE$1,
      0),
    FALSE)</f>
        <v>I would be willing to donate some of the $100 to an advocacy group &lt;b&gt;opposing&lt;\/b&gt; the globally coordinated billionaire tax.</v>
      </c>
      <c r="AW71" s="7" t="str">
        <f>VLOOKUP(
    Languages!A58,
    Languages!$A$2:$AE$310,
    MATCH(
      _xlfn.XLOOKUP("United Kingdom", 'Language &amp; Currency Data'!$A$2:$A$100, 'Language &amp; Currency Data'!$B$2:$B$100),
      Languages!$A$1:$AE$1,
      0),
    FALSE)</f>
        <v>I would be willing to donate some of the $100 to an advocacy group &lt;b&gt;opposing&lt;\/b&gt; the globally coordinated billionaire tax.</v>
      </c>
    </row>
    <row r="72" spans="1:49" s="7" customFormat="1" ht="28.5" x14ac:dyDescent="0.45">
      <c r="A72" s="7" t="str">
        <f>Languages!B59</f>
        <v>I would prefer to &lt;b&gt;keep all of the $100 myself.&lt;\/b&gt;</v>
      </c>
      <c r="B72" s="6" t="str">
        <f>VLOOKUP(
    Languages!A59,
    Languages!$A$2:$AE$310,
    MATCH(
      _xlfn.XLOOKUP(B$1, 'Language &amp; Currency Data'!$A$2:$A$100, 'Language &amp; Currency Data'!$B$2:$B$100),
      Languages!$A$1:$AE$1,
      0),
    FALSE)</f>
        <v>Preferiría &lt;b&gt;quedarme con los $100&lt;\/b&gt;.</v>
      </c>
      <c r="C72" s="6" t="str">
        <f>VLOOKUP(
    Languages!A59,
    Languages!$A$2:$AE$310,
    MATCH(
      _xlfn.XLOOKUP(C$1, 'Language &amp; Currency Data'!$A$2:$A$100, 'Language &amp; Currency Data'!$B$2:$B$100),
      Languages!$A$1:$AE$1,
      0),
    FALSE)</f>
        <v>I would prefer to &lt;b&gt;keep all of the $100 myself.&lt;\/b&gt;</v>
      </c>
      <c r="D72" s="6" t="str">
        <f>VLOOKUP(
    Languages!A59,
    Languages!$A$2:$AE$310,
    MATCH(
      _xlfn.XLOOKUP(D$1, 'Language &amp; Currency Data'!$A$2:$A$100, 'Language &amp; Currency Data'!$B$2:$B$100),
      Languages!$A$1:$AE$1,
      0),
    FALSE)</f>
        <v>Ich würde lieber &lt;b&gt;den Gesamtbetrag von $100 behalten.&lt;\/b&gt;</v>
      </c>
      <c r="E72" s="14" t="str">
        <f>VLOOKUP(
    Languages!A59,
    Languages!$A$2:$AE$310,
    MATCH(
      _xlfn.XLOOKUP(E$1, 'Language &amp; Currency Data'!$A$2:$A$100, 'Language &amp; Currency Data'!$B$2:$B$100),
      Languages!$A$1:$AE$1,
      0),
    FALSE)</f>
        <v>Preferiria &lt;b&gt;ficar com os $100.&lt;\/b&gt;</v>
      </c>
      <c r="F72" s="4" t="str">
        <f>VLOOKUP(
    Languages!A59,
    Languages!$A$2:$AE$310,
    MATCH(
      _xlfn.XLOOKUP(F$1, 'Language &amp; Currency Data'!$A$2:$A$100, 'Language &amp; Currency Data'!$B$2:$B$100),
      Languages!$A$1:$AE$1,
      0),
    FALSE)</f>
        <v>I would prefer to &lt;b&gt;keep all of the $100 myself.&lt;\/b&gt;</v>
      </c>
      <c r="G72" s="14" t="str">
        <f>VLOOKUP(
    Languages!A59,
    Languages!$A$2:$AE$310,
    MATCH(
      _xlfn.XLOOKUP(G$1, 'Language &amp; Currency Data'!$A$2:$A$100, 'Language &amp; Currency Data'!$B$2:$B$100),
      Languages!$A$1:$AE$1,
      0),
    FALSE)</f>
        <v>我更愿意&lt;b&gt;将 $100 全部留给自己。&lt;\/b&gt;</v>
      </c>
      <c r="H72" s="6" t="str">
        <f>VLOOKUP(
    Languages!A59,
    Languages!$A$2:$AE$310,
    MATCH(
      _xlfn.XLOOKUP(H$1, 'Language &amp; Currency Data'!$A$2:$A$100, 'Language &amp; Currency Data'!$B$2:$B$100),
      Languages!$A$1:$AE$1,
      0),
    FALSE)</f>
        <v>Preferiría &lt;b&gt;quedarme con los $100&lt;\/b&gt;.</v>
      </c>
      <c r="I72" s="6" t="str">
        <f>VLOOKUP(
    Languages!A59,
    Languages!$A$2:$AE$310,
    MATCH(
      _xlfn.XLOOKUP(I$1, 'Language &amp; Currency Data'!$A$2:$A$100, 'Language &amp; Currency Data'!$B$2:$B$100),
      Languages!$A$1:$AE$1,
      0),
    FALSE)</f>
        <v>Preferiría &lt;b&gt;quedarme con los $100&lt;\/b&gt;.</v>
      </c>
      <c r="J72" s="6" t="str">
        <f>VLOOKUP(
    Languages!A59,
    Languages!$A$2:$AE$310,
    MATCH(
      _xlfn.XLOOKUP(J$1, 'Language &amp; Currency Data'!$A$2:$A$100, 'Language &amp; Currency Data'!$B$2:$B$100),
      Languages!$A$1:$AE$1,
      0),
    FALSE)</f>
        <v>Raději bych si &lt;b&gt;celých $100 nechal\/a pro sebe.&lt;\/b&gt;</v>
      </c>
      <c r="K72" s="6" t="str">
        <f>VLOOKUP(
    Languages!A59,
    Languages!$A$2:$AE$310,
    MATCH(
      _xlfn.XLOOKUP(K$1, 'Language &amp; Currency Data'!$A$2:$A$100, 'Language &amp; Currency Data'!$B$2:$B$100),
      Languages!$A$1:$AE$1,
      0),
    FALSE)</f>
        <v>Mieluummin &lt;b&gt;pitäisin koko $100 itse.&lt;\/b&gt;</v>
      </c>
      <c r="L72" s="32" t="str">
        <f>VLOOKUP(
    Languages!A59,
    Languages!$A$2:$AE$310,
    MATCH(
      _xlfn.XLOOKUP(L$1, 'Language &amp; Currency Data'!$A$2:$A$100, 'Language &amp; Currency Data'!$B$2:$B$100),
      Languages!$A$1:$AE$1,
      0),
    FALSE)</f>
        <v>Je préférerais &lt;b&gt;garder les $100 pour moi.&lt;\/b&gt;</v>
      </c>
      <c r="M72" s="32" t="str">
        <f>VLOOKUP(
    Languages!A59,
    Languages!$A$2:$AE$310,
    MATCH(
      _xlfn.XLOOKUP(M$1, 'Language &amp; Currency Data'!$A$2:$A$100, 'Language &amp; Currency Data'!$B$2:$B$100),
      Languages!$A$1:$AE$1,
      0),
    FALSE)</f>
        <v>Ich würde lieber &lt;b&gt;den Gesamtbetrag von $100 behalten.&lt;\/b&gt;</v>
      </c>
      <c r="N72" s="6" t="str">
        <f>VLOOKUP(
    Languages!A59,
    Languages!$A$2:$AE$310,
    MATCH(
      _xlfn.XLOOKUP(N$1, 'Language &amp; Currency Data'!$A$2:$A$100, 'Language &amp; Currency Data'!$B$2:$B$100),
      Languages!$A$1:$AE$1,
      0),
    FALSE)</f>
        <v>Θα προτιμούσα να &lt;b&gt;κρατήσω τα $100 για μένα.&lt;\/b&gt;</v>
      </c>
      <c r="O72" s="32" t="str">
        <f>VLOOKUP(
    Languages!A59,
    Languages!$A$2:$AE$310,
    MATCH(
      _xlfn.XLOOKUP(O$1, 'Language &amp; Currency Data'!$A$2:$A$100, 'Language &amp; Currency Data'!$B$2:$B$100),
      Languages!$A$1:$AE$1,
      0),
    FALSE)</f>
        <v>Én inkább &lt;b&gt; megtartanám a teljes $100ot magamnak.&lt;\/b&gt;</v>
      </c>
      <c r="P72" s="6" t="str">
        <f>VLOOKUP(
    Languages!A59,
    Languages!$A$2:$AE$310,
    MATCH(
      _xlfn.XLOOKUP(P$1, 'Language &amp; Currency Data'!$A$2:$A$100, 'Language &amp; Currency Data'!$B$2:$B$100),
      Languages!$A$1:$AE$1,
      0),
    FALSE)</f>
        <v>$100 में से मैं &lt;b&gt;कुछ धनराशि खुद रखना पसंद करूंगा।&lt;\/b&gt;</v>
      </c>
      <c r="Q72" s="6" t="str">
        <f>VLOOKUP(
    Languages!A59,
    Languages!$A$2:$AE$310,
    MATCH(
      _xlfn.XLOOKUP(Q$1, 'Language &amp; Currency Data'!$A$2:$A$100, 'Language &amp; Currency Data'!$B$2:$B$100),
      Languages!$A$1:$AE$1,
      0),
    FALSE)</f>
        <v>Saya lebih memilih untuk &lt;b&gt;menyimpan seluruh $100 untuk diri saya sendiri.&lt;\/b&gt;</v>
      </c>
      <c r="R72" s="6" t="str">
        <f>VLOOKUP(
    Languages!A59,
    Languages!$A$2:$AE$310,
    MATCH(
      _xlfn.XLOOKUP(R$1, 'Language &amp; Currency Data'!$A$2:$A$100, 'Language &amp; Currency Data'!$B$2:$B$100),
      Languages!$A$1:$AE$1,
      0),
    FALSE)</f>
        <v>I would prefer to &lt;b&gt;keep all of the $100 myself.&lt;\/b&gt;</v>
      </c>
      <c r="S72" s="14" t="str">
        <f>VLOOKUP(
    Languages!A59,
    Languages!$A$2:$AE$310,
    MATCH(
      _xlfn.XLOOKUP(S$1, 'Language &amp; Currency Data'!$A$2:$A$100, 'Language &amp; Currency Data'!$B$2:$B$100),
      Languages!$A$1:$AE$1,
      0),
    FALSE)</f>
        <v>Preferirei &lt;b&gt;tenere per me l'intero importo di $100.&lt;\/b&gt;</v>
      </c>
      <c r="T72" s="14" t="str">
        <f>VLOOKUP(
    Languages!A59,
    Languages!$A$2:$AE$310,
    MATCH(
      _xlfn.XLOOKUP(T$1, 'Language &amp; Currency Data'!$A$2:$A$100, 'Language &amp; Currency Data'!$B$2:$B$100),
      Languages!$A$1:$AE$1,
      0),
    FALSE)</f>
        <v>私は&lt;b&gt;$100すべてを自分で保持&lt;\/b&gt;したい。</v>
      </c>
      <c r="U72" s="32" t="str">
        <f>VLOOKUP(
    Languages!A59,
    Languages!$A$2:$AE$310,
    MATCH(
      _xlfn.XLOOKUP(U$1, 'Language &amp; Currency Data'!$A$2:$A$100, 'Language &amp; Currency Data'!$B$2:$B$100),
      Languages!$A$1:$AE$1,
      0),
    FALSE)</f>
        <v>Saya lebih suka &lt;b&gt;menyimpan kesemua $100 itu untuk diri sendiri.&lt;\/b&gt;</v>
      </c>
      <c r="V72" s="32" t="str">
        <f>VLOOKUP(
    Languages!A59,
    Languages!$A$2:$AE$310,
    MATCH(
      _xlfn.XLOOKUP(V$1, 'Language &amp; Currency Data'!$A$2:$A$100, 'Language &amp; Currency Data'!$B$2:$B$100),
      Languages!$A$1:$AE$1,
      0),
    FALSE)</f>
        <v>Preferiría &lt;b&gt;quedarme con los $100&lt;\/b&gt;.</v>
      </c>
      <c r="W72" s="14" t="str">
        <f>VLOOKUP(
    Languages!A59,
    Languages!$A$2:$AE$310,
    MATCH(
      _xlfn.XLOOKUP(W$1, 'Language &amp; Currency Data'!$A$2:$A$100, 'Language &amp; Currency Data'!$B$2:$B$100),
      Languages!$A$1:$AE$1,
      0),
    FALSE)</f>
        <v>&lt;b&gt;Ik houd het volledige bedrag van $100 liever zelf.&lt;\/b&gt;</v>
      </c>
      <c r="X72" s="32" t="str">
        <f>VLOOKUP(
    Languages!A59,
    Languages!$A$2:$AE$310,
    MATCH(
      _xlfn.XLOOKUP(X$1, 'Language &amp; Currency Data'!$A$2:$A$100, 'Language &amp; Currency Data'!$B$2:$B$100),
      Languages!$A$1:$AE$1,
      0),
    FALSE)</f>
        <v>I would prefer to &lt;b&gt;keep all of the $100 myself.&lt;\/b&gt;</v>
      </c>
      <c r="Y72" s="32" t="str">
        <f>VLOOKUP(
    Languages!A59,
    Languages!$A$2:$AE$310,
    MATCH(
      _xlfn.XLOOKUP(Y$1, 'Language &amp; Currency Data'!$A$2:$A$100, 'Language &amp; Currency Data'!$B$2:$B$100),
      Languages!$A$1:$AE$1,
      0),
    FALSE)</f>
        <v>Jeg vil &lt;b&gt;beholde hele beløpet på $100 selv.&lt;\/b&gt;</v>
      </c>
      <c r="Z72" s="32" t="str">
        <f>VLOOKUP(
    Languages!A59,
    Languages!$A$2:$AE$310,
    MATCH(
      _xlfn.XLOOKUP(Z$1, 'Language &amp; Currency Data'!$A$2:$A$100, 'Language &amp; Currency Data'!$B$2:$B$100),
      Languages!$A$1:$AE$1,
      0),
    FALSE)</f>
        <v>میں ترجیح دوں گا\/گی کہ &lt;b&gt;$100 کی پوری رقم اپنے پاس رکھوں&lt;\/b&gt;۔</v>
      </c>
      <c r="AA72" s="32" t="str">
        <f>VLOOKUP(
    Languages!A59,
    Languages!$A$2:$AE$310,
    MATCH(
      _xlfn.XLOOKUP(AA$1, 'Language &amp; Currency Data'!$A$2:$A$100, 'Language &amp; Currency Data'!$B$2:$B$100),
      Languages!$A$1:$AE$1,
      0),
    FALSE)</f>
        <v>Mas gusto kong &lt;b&gt;kunin ang buong $100 para sa sarili ko.&lt;\/b&gt;</v>
      </c>
      <c r="AB72" s="32" t="str">
        <f>VLOOKUP(
    Languages!A59,
    Languages!$A$2:$AE$310,
    MATCH(
      _xlfn.XLOOKUP(AB$1, 'Language &amp; Currency Data'!$A$2:$A$100, 'Language &amp; Currency Data'!$B$2:$B$100),
      Languages!$A$1:$AE$1,
      0),
    FALSE)</f>
        <v>Wolał(a)bym &lt;b&gt;zatrzymać całe $100 dla siebie.&lt;\/b&gt;</v>
      </c>
      <c r="AC72" t="str">
        <f>VLOOKUP(
    Languages!A59,
    Languages!$A$2:$AE$310,
    MATCH(
      _xlfn.XLOOKUP(AC$1, 'Language &amp; Currency Data'!$A$2:$A$100, 'Language &amp; Currency Data'!$B$2:$B$100),
      Languages!$A$1:$AE$1,
      0),
    FALSE)</f>
        <v>Preferiria &lt;b&gt;ficar com os $100.&lt;\/b&gt;</v>
      </c>
      <c r="AD72" s="32" t="str">
        <f>VLOOKUP(
    Languages!A59,
    Languages!$A$2:$AE$310,
    MATCH(
      _xlfn.XLOOKUP(AD$1, 'Language &amp; Currency Data'!$A$2:$A$100, 'Language &amp; Currency Data'!$B$2:$B$100),
      Languages!$A$1:$AE$1,
      0),
    FALSE)</f>
        <v>Aș prefera &lt;b&gt;să păstrez întreaga sumă de $100 pentru mine.&lt;\/b&gt;</v>
      </c>
      <c r="AE72" s="6" t="str">
        <f>VLOOKUP(
    Languages!A59,
    Languages!$A$2:$AE$310,
    MATCH(
      _xlfn.XLOOKUP(AE$1, 'Language &amp; Currency Data'!$A$2:$A$100, 'Language &amp; Currency Data'!$B$2:$B$100),
      Languages!$A$1:$AE$1,
      0),
    FALSE)</f>
        <v>Najradšej by som si &lt;b&gt;nechal(a) celú sumu $100 pre seba.&lt;\/b&gt;</v>
      </c>
      <c r="AF72" s="6" t="str">
        <f>VLOOKUP(
    Languages!A59,
    Languages!$A$2:$AE$310,
    MATCH(
      _xlfn.XLOOKUP(AF$1, 'Language &amp; Currency Data'!$A$2:$A$100, 'Language &amp; Currency Data'!$B$2:$B$100),
      Languages!$A$1:$AE$1,
      0),
    FALSE)</f>
        <v>Ek verkies om &lt;b&gt;die $100 vir myself te hou.&lt;\/b&gt;</v>
      </c>
      <c r="AG72" s="6" t="str">
        <f>VLOOKUP(
    Languages!A59,
    Languages!$A$2:$AE$310,
    MATCH(
      _xlfn.XLOOKUP(AG$1, 'Language &amp; Currency Data'!$A$2:$A$100, 'Language &amp; Currency Data'!$B$2:$B$100),
      Languages!$A$1:$AE$1,
      0),
    FALSE)</f>
        <v>&lt;b&gt;$100 전액을 가지고&lt;\/b&gt; 싶다.</v>
      </c>
      <c r="AH72" s="32" t="str">
        <f>VLOOKUP(
    Languages!A59,
    Languages!$A$2:$AE$310,
    MATCH(
      _xlfn.XLOOKUP(AH$1, 'Language &amp; Currency Data'!$A$2:$A$100, 'Language &amp; Currency Data'!$B$2:$B$100),
      Languages!$A$1:$AE$1,
      0),
    FALSE)</f>
        <v>Preferiría &lt;b&gt;quedarme con los $100&lt;\/b&gt;.</v>
      </c>
      <c r="AI72" s="32" t="str">
        <f>VLOOKUP(
    Languages!A59,
    Languages!$A$2:$AE$310,
    MATCH(
      _xlfn.XLOOKUP(AI$1, 'Language &amp; Currency Data'!$A$2:$A$100, 'Language &amp; Currency Data'!$B$2:$B$100),
      Languages!$A$1:$AE$1,
      0),
    FALSE)</f>
        <v>Jag skulle föredra att &lt;b&gt;behålla hela beloppet på $100 själv.&lt;\/b&gt;</v>
      </c>
      <c r="AJ72" s="6" t="str">
        <f>VLOOKUP(
    Languages!A59,
    Languages!$A$2:$AE$310,
    MATCH(
      _xlfn.XLOOKUP(AJ$1, 'Language &amp; Currency Data'!$A$2:$A$100, 'Language &amp; Currency Data'!$B$2:$B$100),
      Languages!$A$1:$AE$1,
      0),
    FALSE)</f>
        <v>我傾向&lt;b&gt;保留全部 $100 給自己。&lt;\/b&gt;</v>
      </c>
      <c r="AK72" s="32" t="str">
        <f>VLOOKUP(
    Languages!A59,
    Languages!$A$2:$AE$310,
    MATCH(
      _xlfn.XLOOKUP(AK$1, 'Language &amp; Currency Data'!$A$2:$A$100, 'Language &amp; Currency Data'!$B$2:$B$100),
      Languages!$A$1:$AE$1,
      0),
    FALSE)</f>
        <v>ฉันต้องการที่จะ&lt;b&gt;เก็บเงินรางวัล $100 ทั้งหมดไว้เอง&lt;\/b&gt;</v>
      </c>
      <c r="AL72" s="37" t="str">
        <f>VLOOKUP(
    Languages!A59,
    Languages!$A$2:$AE$310,
    MATCH(
      _xlfn.XLOOKUP(AL$1, 'Language &amp; Currency Data'!$A$2:$A$100, 'Language &amp; Currency Data'!$B$2:$B$100),
      Languages!$A$1:$AE$1,
      0),
    FALSE)</f>
        <v>&lt;b&gt;$100 tutarın tamamını kendime saklamayı&lt;\/b&gt; tercih ederim.</v>
      </c>
      <c r="AM72" s="6" t="str">
        <f>VLOOKUP(
    Languages!A59,
    Languages!$A$2:$AE$310,
    MATCH(
      _xlfn.XLOOKUP(AM$1, 'Language &amp; Currency Data'!$A$2:$A$100, 'Language &amp; Currency Data'!$B$2:$B$100),
      Languages!$A$1:$AE$1,
      0),
    FALSE)</f>
        <v>I would prefer to &lt;b&gt;keep all of the $100 myself.&lt;\/b&gt;</v>
      </c>
      <c r="AN72" s="6" t="str">
        <f>VLOOKUP(
    Languages!A59,
    Languages!$A$2:$AE$310,
    MATCH(
      _xlfn.XLOOKUP(AN$1, 'Language &amp; Currency Data'!$A$2:$A$100, 'Language &amp; Currency Data'!$B$2:$B$100),
      Languages!$A$1:$AE$1,
      0),
    FALSE)</f>
        <v>I would prefer to &lt;b&gt;keep all of the $100 myself.&lt;\/b&gt;</v>
      </c>
      <c r="AO72" s="32" t="str">
        <f>VLOOKUP(
    Languages!A59,
    Languages!$A$2:$AE$310,
    MATCH(
      _xlfn.XLOOKUP(AO$1, 'Language &amp; Currency Data'!$A$2:$A$100, 'Language &amp; Currency Data'!$B$2:$B$100),
      Languages!$A$1:$AE$1,
      0),
    FALSE)</f>
        <v>Tôi muốn &lt;b&gt;giữ lại toàn bộ số tiền $100 cho mình.&lt;\/b&gt;</v>
      </c>
      <c r="AP72" s="7" t="str">
        <f>VLOOKUP(
    Languages!A59,
    Languages!$A$2:$AE$310,
    MATCH(
      _xlfn.XLOOKUP("United Kingdom", 'Language &amp; Currency Data'!$A$2:$A$100, 'Language &amp; Currency Data'!$B$2:$B$100),
      Languages!$A$1:$AE$1,
      0),
    FALSE)</f>
        <v>I would prefer to &lt;b&gt;keep all of the $100 myself.&lt;\/b&gt;</v>
      </c>
      <c r="AQ72" s="7" t="str">
        <f>VLOOKUP(
    Languages!A59,
    Languages!$A$2:$AE$310,
    MATCH(
      _xlfn.XLOOKUP("United Kingdom", 'Language &amp; Currency Data'!$A$2:$A$100, 'Language &amp; Currency Data'!$B$2:$B$100),
      Languages!$A$1:$AE$1,
      0),
    FALSE)</f>
        <v>I would prefer to &lt;b&gt;keep all of the $100 myself.&lt;\/b&gt;</v>
      </c>
      <c r="AR72" s="7" t="str">
        <f>VLOOKUP(
    Languages!A59,
    Languages!$A$2:$AE$310,
    MATCH(
      _xlfn.XLOOKUP("United Kingdom", 'Language &amp; Currency Data'!$A$2:$A$100, 'Language &amp; Currency Data'!$B$2:$B$100),
      Languages!$A$1:$AE$1,
      0),
    FALSE)</f>
        <v>I would prefer to &lt;b&gt;keep all of the $100 myself.&lt;\/b&gt;</v>
      </c>
      <c r="AS72" s="7" t="str">
        <f>VLOOKUP(
    Languages!A59,
    Languages!$A$2:$AE$310,
    MATCH(
      _xlfn.XLOOKUP("United Kingdom", 'Language &amp; Currency Data'!$A$2:$A$100, 'Language &amp; Currency Data'!$B$2:$B$100),
      Languages!$A$1:$AE$1,
      0),
    FALSE)</f>
        <v>I would prefer to &lt;b&gt;keep all of the $100 myself.&lt;\/b&gt;</v>
      </c>
      <c r="AT72" s="7" t="str">
        <f>VLOOKUP(
    Languages!A59,
    Languages!$A$2:$AE$310,
    MATCH(
      _xlfn.XLOOKUP("United Kingdom", 'Language &amp; Currency Data'!$A$2:$A$100, 'Language &amp; Currency Data'!$B$2:$B$100),
      Languages!$A$1:$AE$1,
      0),
    FALSE)</f>
        <v>I would prefer to &lt;b&gt;keep all of the $100 myself.&lt;\/b&gt;</v>
      </c>
      <c r="AU72" s="7" t="str">
        <f>VLOOKUP(
    Languages!A59,
    Languages!$A$2:$AE$310,
    MATCH(
      _xlfn.XLOOKUP("United Kingdom", 'Language &amp; Currency Data'!$A$2:$A$100, 'Language &amp; Currency Data'!$B$2:$B$100),
      Languages!$A$1:$AE$1,
      0),
    FALSE)</f>
        <v>I would prefer to &lt;b&gt;keep all of the $100 myself.&lt;\/b&gt;</v>
      </c>
      <c r="AV72" s="7" t="str">
        <f>VLOOKUP(
    Languages!A59,
    Languages!$A$2:$AE$310,
    MATCH(
      _xlfn.XLOOKUP("United Kingdom", 'Language &amp; Currency Data'!$A$2:$A$100, 'Language &amp; Currency Data'!$B$2:$B$100),
      Languages!$A$1:$AE$1,
      0),
    FALSE)</f>
        <v>I would prefer to &lt;b&gt;keep all of the $100 myself.&lt;\/b&gt;</v>
      </c>
      <c r="AW72" s="7" t="str">
        <f>VLOOKUP(
    Languages!A59,
    Languages!$A$2:$AE$310,
    MATCH(
      _xlfn.XLOOKUP("United Kingdom", 'Language &amp; Currency Data'!$A$2:$A$100, 'Language &amp; Currency Data'!$B$2:$B$100),
      Languages!$A$1:$AE$1,
      0),
    FALSE)</f>
        <v>I would prefer to &lt;b&gt;keep all of the $100 myself.&lt;\/b&gt;</v>
      </c>
    </row>
    <row r="73" spans="1:49" s="7" customFormat="1" ht="42.75" x14ac:dyDescent="0.45">
      <c r="A73" s="7" t="str">
        <f>Languages!B60</f>
        <v>I would be willing to donate some of the $100 to an advocacy group &lt;b&gt;supporting&lt;\/b&gt; the globally coordinated billionaire tax.</v>
      </c>
      <c r="B73" s="6" t="str">
        <f>VLOOKUP(
    Languages!A60,
    Languages!$A$2:$AE$310,
    MATCH(
      _xlfn.XLOOKUP(B$1, 'Language &amp; Currency Data'!$A$2:$A$100, 'Language &amp; Currency Data'!$B$2:$B$100),
      Languages!$A$1:$AE$1,
      0),
    FALSE)</f>
        <v>Estaría dispuesto a donar parte de los $100 a un grupo &lt;b&gt;que apoya&lt;\/b&gt; el impuesto a los multimillonarios coordinado a escala mundial.</v>
      </c>
      <c r="C73" s="6" t="str">
        <f>VLOOKUP(
    Languages!A60,
    Languages!$A$2:$AE$310,
    MATCH(
      _xlfn.XLOOKUP(C$1, 'Language &amp; Currency Data'!$A$2:$A$100, 'Language &amp; Currency Data'!$B$2:$B$100),
      Languages!$A$1:$AE$1,
      0),
    FALSE)</f>
        <v>I would be willing to donate some of the $100 to an advocacy group &lt;b&gt;supporting&lt;\/b&gt; the globally coordinated billionaire tax.</v>
      </c>
      <c r="D73" s="6" t="str">
        <f>VLOOKUP(
    Languages!A60,
    Languages!$A$2:$AE$310,
    MATCH(
      _xlfn.XLOOKUP(D$1, 'Language &amp; Currency Data'!$A$2:$A$100, 'Language &amp; Currency Data'!$B$2:$B$100),
      Languages!$A$1:$AE$1,
      0),
    FALSE)</f>
        <v>Ich wäre bereit, einen Teil der $100 an eine Interessengruppe zu spenden, die sich &lt;b&gt;für&lt;\/b&gt; die global koordinierte Milliardärssteuer stark macht.</v>
      </c>
      <c r="E73" s="14" t="str">
        <f>VLOOKUP(
    Languages!A60,
    Languages!$A$2:$AE$310,
    MATCH(
      _xlfn.XLOOKUP(E$1, 'Language &amp; Currency Data'!$A$2:$A$100, 'Language &amp; Currency Data'!$B$2:$B$100),
      Languages!$A$1:$AE$1,
      0),
    FALSE)</f>
        <v>Estaria disposto(a) a doar parte dos $100 a um grupo de defesa &lt;b&gt;a favor&lt;\/b&gt; do imposto sobre os multimilionários coordenado a nível global.</v>
      </c>
      <c r="F73" s="4" t="str">
        <f>VLOOKUP(
    Languages!A60,
    Languages!$A$2:$AE$310,
    MATCH(
      _xlfn.XLOOKUP(F$1, 'Language &amp; Currency Data'!$A$2:$A$100, 'Language &amp; Currency Data'!$B$2:$B$100),
      Languages!$A$1:$AE$1,
      0),
    FALSE)</f>
        <v>I would be willing to donate some of the $100 to an advocacy group &lt;b&gt;supporting&lt;\/b&gt; the globally coordinated billionaire tax.</v>
      </c>
      <c r="G73" s="14" t="str">
        <f>VLOOKUP(
    Languages!A60,
    Languages!$A$2:$AE$310,
    MATCH(
      _xlfn.XLOOKUP(G$1, 'Language &amp; Currency Data'!$A$2:$A$100, 'Language &amp; Currency Data'!$B$2:$B$100),
      Languages!$A$1:$AE$1,
      0),
    FALSE)</f>
        <v>我愿意从 $100 中拿出一部分捐赠给&lt;b&gt;支持&lt;\/b&gt;对全球亿万富翁征收协调税的倡导小组。</v>
      </c>
      <c r="H73" s="6" t="str">
        <f>VLOOKUP(
    Languages!A60,
    Languages!$A$2:$AE$310,
    MATCH(
      _xlfn.XLOOKUP(H$1, 'Language &amp; Currency Data'!$A$2:$A$100, 'Language &amp; Currency Data'!$B$2:$B$100),
      Languages!$A$1:$AE$1,
      0),
    FALSE)</f>
        <v>Estaría dispuesto a donar parte de los $100 a un grupo &lt;b&gt;que apoya&lt;\/b&gt; el impuesto a los multimillonarios coordinado a escala mundial.</v>
      </c>
      <c r="I73" s="6" t="str">
        <f>VLOOKUP(
    Languages!A60,
    Languages!$A$2:$AE$310,
    MATCH(
      _xlfn.XLOOKUP(I$1, 'Language &amp; Currency Data'!$A$2:$A$100, 'Language &amp; Currency Data'!$B$2:$B$100),
      Languages!$A$1:$AE$1,
      0),
    FALSE)</f>
        <v>Estaría dispuesto a donar parte de los $100 a un grupo &lt;b&gt;que apoya&lt;\/b&gt; el impuesto a los multimillonarios coordinado a escala mundial.</v>
      </c>
      <c r="J73" s="6" t="str">
        <f>VLOOKUP(
    Languages!A60,
    Languages!$A$2:$AE$310,
    MATCH(
      _xlfn.XLOOKUP(J$1, 'Language &amp; Currency Data'!$A$2:$A$100, 'Language &amp; Currency Data'!$B$2:$B$100),
      Languages!$A$1:$AE$1,
      0),
    FALSE)</f>
        <v>Byl\/a bych ochoten\/ochotna věnovat část z $100 zájmové skupině, která &lt;b&gt;podporuje&lt;\/b&gt; globálně koordinovanou miliardářskou daň.</v>
      </c>
      <c r="K73" s="6" t="str">
        <f>VLOOKUP(
    Languages!A60,
    Languages!$A$2:$AE$310,
    MATCH(
      _xlfn.XLOOKUP(K$1, 'Language &amp; Currency Data'!$A$2:$A$100, 'Language &amp; Currency Data'!$B$2:$B$100),
      Languages!$A$1:$AE$1,
      0),
    FALSE)</f>
        <v>Olisin halukas lahjoittamaan osan $100:sta edunvalvontaryhmälle, joka &lt;b&gt;kannattaa&lt;\/b&gt; maailmanlaajuisesti koordinoitua miljardööriveroa.</v>
      </c>
      <c r="L73" s="32" t="str">
        <f>VLOOKUP(
    Languages!A60,
    Languages!$A$2:$AE$310,
    MATCH(
      _xlfn.XLOOKUP(L$1, 'Language &amp; Currency Data'!$A$2:$A$100, 'Language &amp; Currency Data'!$B$2:$B$100),
      Languages!$A$1:$AE$1,
      0),
    FALSE)</f>
        <v>Je serais prêt à faire don d'une partie de ces $100 à un groupe de pression &lt;b&gt;qui soutient&lt;\/b&gt; l'impôt sur les milliardaires coordonné au niveau mondial.</v>
      </c>
      <c r="M73" s="32" t="str">
        <f>VLOOKUP(
    Languages!A60,
    Languages!$A$2:$AE$310,
    MATCH(
      _xlfn.XLOOKUP(M$1, 'Language &amp; Currency Data'!$A$2:$A$100, 'Language &amp; Currency Data'!$B$2:$B$100),
      Languages!$A$1:$AE$1,
      0),
    FALSE)</f>
        <v>Ich wäre bereit, einen Teil der $100 an eine Interessengruppe zu spenden, die sich &lt;b&gt;für&lt;\/b&gt; die global koordinierte Milliardärssteuer stark macht.</v>
      </c>
      <c r="N73" s="6" t="str">
        <f>VLOOKUP(
    Languages!A60,
    Languages!$A$2:$AE$310,
    MATCH(
      _xlfn.XLOOKUP(N$1, 'Language &amp; Currency Data'!$A$2:$A$100, 'Language &amp; Currency Data'!$B$2:$B$100),
      Languages!$A$1:$AE$1,
      0),
    FALSE)</f>
        <v>Θα ήμουν πρόθυμος\/-η να δωρίσω μέρος των $100 σε μια ομάδα υπεράσπισης &lt;b&gt;υπέρ&lt;\/b&gt; του παγκοσμίως συντονισμένου φόρου δισεκατομμυριούχων.</v>
      </c>
      <c r="O73" s="32" t="str">
        <f>VLOOKUP(
    Languages!A60,
    Languages!$A$2:$AE$310,
    MATCH(
      _xlfn.XLOOKUP(O$1, 'Language &amp; Currency Data'!$A$2:$A$100, 'Language &amp; Currency Data'!$B$2:$B$100),
      Languages!$A$1:$AE$1,
      0),
    FALSE)</f>
        <v>Hajlandó lennék a $100 egy részét a globálisan koordinált milliárdos adót &lt;b&gt;támogató&lt;\/b&gt; csoportnak adományozni.</v>
      </c>
      <c r="P73" s="6" t="str">
        <f>VLOOKUP(
    Languages!A60,
    Languages!$A$2:$AE$310,
    MATCH(
      _xlfn.XLOOKUP(P$1, 'Language &amp; Currency Data'!$A$2:$A$100, 'Language &amp; Currency Data'!$B$2:$B$100),
      Languages!$A$1:$AE$1,
      0),
    FALSE)</f>
        <v>$100 में से मैं कुछ धनराशि, वैश्विक रूप से समन्वित अरबपति कर का &lt;b&gt;समर्थन&lt;\/b&gt;करने वाले हिमायती समूह को दान करने के लिए तैयार हूं।</v>
      </c>
      <c r="Q73" s="6" t="str">
        <f>VLOOKUP(
    Languages!A60,
    Languages!$A$2:$AE$310,
    MATCH(
      _xlfn.XLOOKUP(Q$1, 'Language &amp; Currency Data'!$A$2:$A$100, 'Language &amp; Currency Data'!$B$2:$B$100),
      Languages!$A$1:$AE$1,
      0),
    FALSE)</f>
        <v>Saya bersedia menyumbangkan sebagian dari $100 kepada kelompok advokasi yang &lt;b&gt;mendukung&lt;\/b&gt; pajak miliarder yang dikoordinasikan secara global.</v>
      </c>
      <c r="R73" s="6" t="str">
        <f>VLOOKUP(
    Languages!A60,
    Languages!$A$2:$AE$310,
    MATCH(
      _xlfn.XLOOKUP(R$1, 'Language &amp; Currency Data'!$A$2:$A$100, 'Language &amp; Currency Data'!$B$2:$B$100),
      Languages!$A$1:$AE$1,
      0),
    FALSE)</f>
        <v>I would be willing to donate some of the $100 to an advocacy group &lt;b&gt;supporting&lt;\/b&gt; the globally coordinated billionaire tax.</v>
      </c>
      <c r="S73" s="14" t="str">
        <f>VLOOKUP(
    Languages!A60,
    Languages!$A$2:$AE$310,
    MATCH(
      _xlfn.XLOOKUP(S$1, 'Language &amp; Currency Data'!$A$2:$A$100, 'Language &amp; Currency Data'!$B$2:$B$100),
      Languages!$A$1:$AE$1,
      0),
    FALSE)</f>
        <v>Sarei disposto a devolvere una parte dei $100 a un gruppo di advocacy a &lt;b&gt;sostegno&lt;\/b&gt; della tassa globale sui miliardari.</v>
      </c>
      <c r="T73" s="14" t="str">
        <f>VLOOKUP(
    Languages!A60,
    Languages!$A$2:$AE$310,
    MATCH(
      _xlfn.XLOOKUP(T$1, 'Language &amp; Currency Data'!$A$2:$A$100, 'Language &amp; Currency Data'!$B$2:$B$100),
      Languages!$A$1:$AE$1,
      0),
    FALSE)</f>
        <v>私はその$100の一部を世界的に調整された超富裕層税に&lt;b&gt;賛成&lt;\/b&gt;する支援団体に寄付したい。</v>
      </c>
      <c r="U73" s="32" t="str">
        <f>VLOOKUP(
    Languages!A60,
    Languages!$A$2:$AE$310,
    MATCH(
      _xlfn.XLOOKUP(U$1, 'Language &amp; Currency Data'!$A$2:$A$100, 'Language &amp; Currency Data'!$B$2:$B$100),
      Languages!$A$1:$AE$1,
      0),
    FALSE)</f>
        <v>Saya sanggup mendermakan sebahagian daripada $100 itu kepada kumpulan advokasi yang &lt;b&gt;menyokong&lt;\/b&gt; cukai bilionair yang diselaraskan secara global.</v>
      </c>
      <c r="V73" s="32" t="str">
        <f>VLOOKUP(
    Languages!A60,
    Languages!$A$2:$AE$310,
    MATCH(
      _xlfn.XLOOKUP(V$1, 'Language &amp; Currency Data'!$A$2:$A$100, 'Language &amp; Currency Data'!$B$2:$B$100),
      Languages!$A$1:$AE$1,
      0),
    FALSE)</f>
        <v>Estaría dispuesto a donar parte de los $100 a un grupo &lt;b&gt;que apoya&lt;\/b&gt; el impuesto a los multimillonarios coordinado a escala mundial.</v>
      </c>
      <c r="W73" s="14" t="str">
        <f>VLOOKUP(
    Languages!A60,
    Languages!$A$2:$AE$310,
    MATCH(
      _xlfn.XLOOKUP(W$1, 'Language &amp; Currency Data'!$A$2:$A$100, 'Language &amp; Currency Data'!$B$2:$B$100),
      Languages!$A$1:$AE$1,
      0),
    FALSE)</f>
        <v>Ik ben bereid een deel van de $100 te doneren aan een belangenbehartigingsgroep die &lt;b&gt;vóór&lt;\/b&gt; de wereldwijd gecoördineerde miljardairsbelasting ijvert.</v>
      </c>
      <c r="X73" s="32" t="str">
        <f>VLOOKUP(
    Languages!A60,
    Languages!$A$2:$AE$310,
    MATCH(
      _xlfn.XLOOKUP(X$1, 'Language &amp; Currency Data'!$A$2:$A$100, 'Language &amp; Currency Data'!$B$2:$B$100),
      Languages!$A$1:$AE$1,
      0),
    FALSE)</f>
        <v>I would be willing to donate some of the $100 to an advocacy group &lt;b&gt;supporting&lt;\/b&gt; the globally coordinated billionaire tax.</v>
      </c>
      <c r="Y73" s="32" t="str">
        <f>VLOOKUP(
    Languages!A60,
    Languages!$A$2:$AE$310,
    MATCH(
      _xlfn.XLOOKUP(Y$1, 'Language &amp; Currency Data'!$A$2:$A$100, 'Language &amp; Currency Data'!$B$2:$B$100),
      Languages!$A$1:$AE$1,
      0),
    FALSE)</f>
        <v>Jeg vil være villig til å donere noe av de $100 til en interesseorganisasjon som &lt;b&gt;støtter&lt;\/b&gt; den globale minimumsskatten for milliardærer.</v>
      </c>
      <c r="Z73" s="32" t="str">
        <f>VLOOKUP(
    Languages!A60,
    Languages!$A$2:$AE$310,
    MATCH(
      _xlfn.XLOOKUP(Z$1, 'Language &amp; Currency Data'!$A$2:$A$100, 'Language &amp; Currency Data'!$B$2:$B$100),
      Languages!$A$1:$AE$1,
      0),
    FALSE)</f>
        <v>میں 100$ میں سے کچھ رقم عالمی سطح پر ارب پتی افراد پر ٹیکس نافذ کرنے کی &lt;b&gt;حمایت&lt;\/b&gt; کرنے والے وکالتی گروپ کو عطیہ کرنے کے لیے تیار ہوں۔</v>
      </c>
      <c r="AA73" s="32" t="str">
        <f>VLOOKUP(
    Languages!A60,
    Languages!$A$2:$AE$310,
    MATCH(
      _xlfn.XLOOKUP(AA$1, 'Language &amp; Currency Data'!$A$2:$A$100, 'Language &amp; Currency Data'!$B$2:$B$100),
      Languages!$A$1:$AE$1,
      0),
    FALSE)</f>
        <v>Payag akong i-donate ang bahagi ng $100 sa isang grupo ng adbokasiya na &lt;b&gt;sumusuporta&lt;\/b&gt; sa globally coordinated na buwis ng bilyonaryo.</v>
      </c>
      <c r="AB73" s="32" t="str">
        <f>VLOOKUP(
    Languages!A60,
    Languages!$A$2:$AE$310,
    MATCH(
      _xlfn.XLOOKUP(AB$1, 'Language &amp; Currency Data'!$A$2:$A$100, 'Language &amp; Currency Data'!$B$2:$B$100),
      Languages!$A$1:$AE$1,
      0),
    FALSE)</f>
        <v>Był(a)bym skłonny\/-a przekazać część ze $100 grupie &lt;b&gt;popierającej&lt;\/b&gt; globalnie skoordynowany podatek dla miliarderów.</v>
      </c>
      <c r="AC73" t="str">
        <f>VLOOKUP(
    Languages!A60,
    Languages!$A$2:$AE$310,
    MATCH(
      _xlfn.XLOOKUP(AC$1, 'Language &amp; Currency Data'!$A$2:$A$100, 'Language &amp; Currency Data'!$B$2:$B$100),
      Languages!$A$1:$AE$1,
      0),
    FALSE)</f>
        <v>Estaria disposto(a) a doar parte dos $100 a um grupo de defesa &lt;b&gt;a favor&lt;\/b&gt; do imposto sobre os multimilionários coordenado a nível global.</v>
      </c>
      <c r="AD73" s="32" t="str">
        <f>VLOOKUP(
    Languages!A60,
    Languages!$A$2:$AE$310,
    MATCH(
      _xlfn.XLOOKUP(AD$1, 'Language &amp; Currency Data'!$A$2:$A$100, 'Language &amp; Currency Data'!$B$2:$B$100),
      Languages!$A$1:$AE$1,
      0),
    FALSE)</f>
        <v>Aș fi dispus(ă) să donez o parte din suma de $100 unui grup de promovare care &lt;b&gt;sprijină&lt;\/b&gt; taxa pentru miliadari coordonată la nivel mondial.</v>
      </c>
      <c r="AE73" s="6" t="str">
        <f>VLOOKUP(
    Languages!A60,
    Languages!$A$2:$AE$310,
    MATCH(
      _xlfn.XLOOKUP(AE$1, 'Language &amp; Currency Data'!$A$2:$A$100, 'Language &amp; Currency Data'!$B$2:$B$100),
      Languages!$A$1:$AE$1,
      0),
    FALSE)</f>
        <v>Bol(a) by som ochotný(á) venovať časť zo sumy $100 skupine na &lt;b&gt;podporu&lt;\/b&gt; globálne koordinovanej miliardárskej dane.</v>
      </c>
      <c r="AF73" s="6" t="str">
        <f>VLOOKUP(
    Languages!A60,
    Languages!$A$2:$AE$310,
    MATCH(
      _xlfn.XLOOKUP(AF$1, 'Language &amp; Currency Data'!$A$2:$A$100, 'Language &amp; Currency Data'!$B$2:$B$100),
      Languages!$A$1:$AE$1,
      0),
    FALSE)</f>
        <v>Ek sou bereid wees om van die $100 te skenk aan 'n belangegroep wat die wêreldwyd gekoördineerde miljardêrsbelasting &lt;b&gt;ondersteun&lt;\/b&gt;.</v>
      </c>
      <c r="AG73" s="6" t="str">
        <f>VLOOKUP(
    Languages!A60,
    Languages!$A$2:$AE$310,
    MATCH(
      _xlfn.XLOOKUP(AG$1, 'Language &amp; Currency Data'!$A$2:$A$100, 'Language &amp; Currency Data'!$B$2:$B$100),
      Languages!$A$1:$AE$1,
      0),
    FALSE)</f>
        <v>$100 중 일부를 전 세계적으로 조율된 억만장자세에 &lt;b&gt;찬성하는&lt;\/b&gt; 옹호 단체에 기부할 의향이 있다.</v>
      </c>
      <c r="AH73" s="32" t="str">
        <f>VLOOKUP(
    Languages!A60,
    Languages!$A$2:$AE$310,
    MATCH(
      _xlfn.XLOOKUP(AH$1, 'Language &amp; Currency Data'!$A$2:$A$100, 'Language &amp; Currency Data'!$B$2:$B$100),
      Languages!$A$1:$AE$1,
      0),
    FALSE)</f>
        <v>Estaría dispuesto a donar parte de los $100 a un grupo &lt;b&gt;que apoya&lt;\/b&gt; el impuesto a los multimillonarios coordinado a escala mundial.</v>
      </c>
      <c r="AI73" s="32" t="str">
        <f>VLOOKUP(
    Languages!A60,
    Languages!$A$2:$AE$310,
    MATCH(
      _xlfn.XLOOKUP(AI$1, 'Language &amp; Currency Data'!$A$2:$A$100, 'Language &amp; Currency Data'!$B$2:$B$100),
      Languages!$A$1:$AE$1,
      0),
    FALSE)</f>
        <v>Jag skulle vara beredd att donera en del av dessa $100 till en påverkansgrupp som &lt;b&gt;stödjer&lt;\/b&gt; den globalt samordnade miljardärsskatten.</v>
      </c>
      <c r="AJ73" s="6" t="str">
        <f>VLOOKUP(
    Languages!A60,
    Languages!$A$2:$AE$310,
    MATCH(
      _xlfn.XLOOKUP(AJ$1, 'Language &amp; Currency Data'!$A$2:$A$100, 'Language &amp; Currency Data'!$B$2:$B$100),
      Languages!$A$1:$AE$1,
      0),
    FALSE)</f>
        <v>我願意捐出 $100 的其中一部分給&lt;b&gt;支持&lt;\/b&gt;徵收富人全球合一稅的倡議團體。</v>
      </c>
      <c r="AK73" s="32" t="str">
        <f>VLOOKUP(
    Languages!A60,
    Languages!$A$2:$AE$310,
    MATCH(
      _xlfn.XLOOKUP(AK$1, 'Language &amp; Currency Data'!$A$2:$A$100, 'Language &amp; Currency Data'!$B$2:$B$100),
      Languages!$A$1:$AE$1,
      0),
    FALSE)</f>
        <v>ฉันยินดีที่จะบริจาคเงินรางวัลบางส่วนจาก $100 ให้แก่กลุ่มงานรณรงค์ที่&lt;b&gt;สนับสนุน&lt;\/b&gt;การเรียกเก็บภาษีจากมหาเศรษฐีในระดับเดียวกันทั่วโลก</v>
      </c>
      <c r="AL73" s="37" t="str">
        <f>VLOOKUP(
    Languages!A60,
    Languages!$A$2:$AE$310,
    MATCH(
      _xlfn.XLOOKUP(AL$1, 'Language &amp; Currency Data'!$A$2:$A$100, 'Language &amp; Currency Data'!$B$2:$B$100),
      Languages!$A$1:$AE$1,
      0),
    FALSE)</f>
        <v>$100 ödülün bir kısmını, küresel olarak koordine edilen milyarder vergisini &lt;b&gt;destekleyen&lt;\/b&gt; bir savunuculuk grubuna bağışlamaya istekliyim.</v>
      </c>
      <c r="AM73" s="6" t="str">
        <f>VLOOKUP(
    Languages!A60,
    Languages!$A$2:$AE$310,
    MATCH(
      _xlfn.XLOOKUP(AM$1, 'Language &amp; Currency Data'!$A$2:$A$100, 'Language &amp; Currency Data'!$B$2:$B$100),
      Languages!$A$1:$AE$1,
      0),
    FALSE)</f>
        <v>I would be willing to donate some of the $100 to an advocacy group &lt;b&gt;supporting&lt;\/b&gt; the globally coordinated billionaire tax.</v>
      </c>
      <c r="AN73" s="6" t="str">
        <f>VLOOKUP(
    Languages!A60,
    Languages!$A$2:$AE$310,
    MATCH(
      _xlfn.XLOOKUP(AN$1, 'Language &amp; Currency Data'!$A$2:$A$100, 'Language &amp; Currency Data'!$B$2:$B$100),
      Languages!$A$1:$AE$1,
      0),
    FALSE)</f>
        <v>I would be willing to donate some of the $100 to an advocacy group &lt;b&gt;supporting&lt;\/b&gt; the globally coordinated billionaire tax.</v>
      </c>
      <c r="AO73" s="32" t="str">
        <f>VLOOKUP(
    Languages!A60,
    Languages!$A$2:$AE$310,
    MATCH(
      _xlfn.XLOOKUP(AO$1, 'Language &amp; Currency Data'!$A$2:$A$100, 'Language &amp; Currency Data'!$B$2:$B$100),
      Languages!$A$1:$AE$1,
      0),
    FALSE)</f>
        <v>Tôi sẵn sàng quyên góp một phần trong số $100 cho một nhóm vận động &lt;b&gt;ủng hộ&lt;\/b&gt; thuế phối hợp toàn cầu đối với tỷ phú.</v>
      </c>
      <c r="AP73" s="7" t="str">
        <f>VLOOKUP(
    Languages!A60,
    Languages!$A$2:$AE$310,
    MATCH(
      _xlfn.XLOOKUP("United Kingdom", 'Language &amp; Currency Data'!$A$2:$A$100, 'Language &amp; Currency Data'!$B$2:$B$100),
      Languages!$A$1:$AE$1,
      0),
    FALSE)</f>
        <v>I would be willing to donate some of the $100 to an advocacy group &lt;b&gt;supporting&lt;\/b&gt; the globally coordinated billionaire tax.</v>
      </c>
      <c r="AQ73" s="7" t="str">
        <f>VLOOKUP(
    Languages!A60,
    Languages!$A$2:$AE$310,
    MATCH(
      _xlfn.XLOOKUP("United Kingdom", 'Language &amp; Currency Data'!$A$2:$A$100, 'Language &amp; Currency Data'!$B$2:$B$100),
      Languages!$A$1:$AE$1,
      0),
    FALSE)</f>
        <v>I would be willing to donate some of the $100 to an advocacy group &lt;b&gt;supporting&lt;\/b&gt; the globally coordinated billionaire tax.</v>
      </c>
      <c r="AR73" s="7" t="str">
        <f>VLOOKUP(
    Languages!A60,
    Languages!$A$2:$AE$310,
    MATCH(
      _xlfn.XLOOKUP("United Kingdom", 'Language &amp; Currency Data'!$A$2:$A$100, 'Language &amp; Currency Data'!$B$2:$B$100),
      Languages!$A$1:$AE$1,
      0),
    FALSE)</f>
        <v>I would be willing to donate some of the $100 to an advocacy group &lt;b&gt;supporting&lt;\/b&gt; the globally coordinated billionaire tax.</v>
      </c>
      <c r="AS73" s="7" t="str">
        <f>VLOOKUP(
    Languages!A60,
    Languages!$A$2:$AE$310,
    MATCH(
      _xlfn.XLOOKUP("United Kingdom", 'Language &amp; Currency Data'!$A$2:$A$100, 'Language &amp; Currency Data'!$B$2:$B$100),
      Languages!$A$1:$AE$1,
      0),
    FALSE)</f>
        <v>I would be willing to donate some of the $100 to an advocacy group &lt;b&gt;supporting&lt;\/b&gt; the globally coordinated billionaire tax.</v>
      </c>
      <c r="AT73" s="7" t="str">
        <f>VLOOKUP(
    Languages!A60,
    Languages!$A$2:$AE$310,
    MATCH(
      _xlfn.XLOOKUP("United Kingdom", 'Language &amp; Currency Data'!$A$2:$A$100, 'Language &amp; Currency Data'!$B$2:$B$100),
      Languages!$A$1:$AE$1,
      0),
    FALSE)</f>
        <v>I would be willing to donate some of the $100 to an advocacy group &lt;b&gt;supporting&lt;\/b&gt; the globally coordinated billionaire tax.</v>
      </c>
      <c r="AU73" s="7" t="str">
        <f>VLOOKUP(
    Languages!A60,
    Languages!$A$2:$AE$310,
    MATCH(
      _xlfn.XLOOKUP("United Kingdom", 'Language &amp; Currency Data'!$A$2:$A$100, 'Language &amp; Currency Data'!$B$2:$B$100),
      Languages!$A$1:$AE$1,
      0),
    FALSE)</f>
        <v>I would be willing to donate some of the $100 to an advocacy group &lt;b&gt;supporting&lt;\/b&gt; the globally coordinated billionaire tax.</v>
      </c>
      <c r="AV73" s="7" t="str">
        <f>VLOOKUP(
    Languages!A60,
    Languages!$A$2:$AE$310,
    MATCH(
      _xlfn.XLOOKUP("United Kingdom", 'Language &amp; Currency Data'!$A$2:$A$100, 'Language &amp; Currency Data'!$B$2:$B$100),
      Languages!$A$1:$AE$1,
      0),
    FALSE)</f>
        <v>I would be willing to donate some of the $100 to an advocacy group &lt;b&gt;supporting&lt;\/b&gt; the globally coordinated billionaire tax.</v>
      </c>
      <c r="AW73" s="7" t="str">
        <f>VLOOKUP(
    Languages!A60,
    Languages!$A$2:$AE$310,
    MATCH(
      _xlfn.XLOOKUP("United Kingdom", 'Language &amp; Currency Data'!$A$2:$A$100, 'Language &amp; Currency Data'!$B$2:$B$100),
      Languages!$A$1:$AE$1,
      0),
    FALSE)</f>
        <v>I would be willing to donate some of the $100 to an advocacy group &lt;b&gt;supporting&lt;\/b&gt; the globally coordinated billionaire tax.</v>
      </c>
    </row>
    <row r="74" spans="1:49" s="7" customFormat="1" ht="57" x14ac:dyDescent="0.45">
      <c r="A74" s="7" t="str">
        <f>Languages!B61</f>
        <v>How much of the $100 would you be willing to donate to the advocacy group &lt;b&gt;opposing&lt;\/b&gt; the globally coordinated billionaire tax?</v>
      </c>
      <c r="B74" s="6" t="str">
        <f>VLOOKUP(
    Languages!A61,
    Languages!$A$2:$AE$310,
    MATCH(
      _xlfn.XLOOKUP(B$1, 'Language &amp; Currency Data'!$A$2:$A$100, 'Language &amp; Currency Data'!$B$2:$B$100),
      Languages!$A$1:$AE$1,
      0),
    FALSE)</f>
        <v>¿Qué parte de esos $100 estaría dispuesto a donar al grupo &lt;b&gt;que se opone&lt;\/b&gt; al impuesto a los multimillonarios coordinado a escala mundial?</v>
      </c>
      <c r="C74" s="6" t="str">
        <f>VLOOKUP(
    Languages!A61,
    Languages!$A$2:$AE$310,
    MATCH(
      _xlfn.XLOOKUP(C$1, 'Language &amp; Currency Data'!$A$2:$A$100, 'Language &amp; Currency Data'!$B$2:$B$100),
      Languages!$A$1:$AE$1,
      0),
    FALSE)</f>
        <v>How much of the $100 would you be willing to donate to the advocacy group &lt;b&gt;opposing&lt;\/b&gt; the globally coordinated billionaire tax?</v>
      </c>
      <c r="D74" s="6" t="str">
        <f>VLOOKUP(
    Languages!A61,
    Languages!$A$2:$AE$310,
    MATCH(
      _xlfn.XLOOKUP(D$1, 'Language &amp; Currency Data'!$A$2:$A$100, 'Language &amp; Currency Data'!$B$2:$B$100),
      Languages!$A$1:$AE$1,
      0),
    FALSE)</f>
        <v>Welchen Teil der $100 wären Sie bereit, der Interessengruppe zu spenden, die sich &lt;b&gt;gegen&lt;\/b&gt; die global koordinierte Milliardärssteuer stark macht?</v>
      </c>
      <c r="E74" s="14" t="str">
        <f>VLOOKUP(
    Languages!A61,
    Languages!$A$2:$AE$310,
    MATCH(
      _xlfn.XLOOKUP(E$1, 'Language &amp; Currency Data'!$A$2:$A$100, 'Language &amp; Currency Data'!$B$2:$B$100),
      Languages!$A$1:$AE$1,
      0),
    FALSE)</f>
        <v>Que parte dos $100 estaria disposto(a) a doar ao grupo de defesa &lt;b&gt;contra&lt;\/b&gt; o imposto sobre os multimilionários coordenado a nível global?</v>
      </c>
      <c r="F74" s="4" t="str">
        <f>VLOOKUP(
    Languages!A61,
    Languages!$A$2:$AE$310,
    MATCH(
      _xlfn.XLOOKUP(F$1, 'Language &amp; Currency Data'!$A$2:$A$100, 'Language &amp; Currency Data'!$B$2:$B$100),
      Languages!$A$1:$AE$1,
      0),
    FALSE)</f>
        <v>How much of the $100 would you be willing to donate to the advocacy group &lt;b&gt;opposing&lt;\/b&gt; the globally coordinated billionaire tax?</v>
      </c>
      <c r="G74" s="14" t="str">
        <f>VLOOKUP(
    Languages!A61,
    Languages!$A$2:$AE$310,
    MATCH(
      _xlfn.XLOOKUP(G$1, 'Language &amp; Currency Data'!$A$2:$A$100, 'Language &amp; Currency Data'!$B$2:$B$100),
      Languages!$A$1:$AE$1,
      0),
    FALSE)</f>
        <v>您愿意从 $100 中拿出多少来捐赠给&lt;b&gt;反对&lt;\/b&gt;对全球亿万富翁征收协调税的倡导小组？</v>
      </c>
      <c r="H74" s="6" t="str">
        <f>VLOOKUP(
    Languages!A61,
    Languages!$A$2:$AE$310,
    MATCH(
      _xlfn.XLOOKUP(H$1, 'Language &amp; Currency Data'!$A$2:$A$100, 'Language &amp; Currency Data'!$B$2:$B$100),
      Languages!$A$1:$AE$1,
      0),
    FALSE)</f>
        <v>¿Qué parte de esos $100 estaría dispuesto a donar al grupo &lt;b&gt;que se opone&lt;\/b&gt; al impuesto a los multimillonarios coordinado a escala mundial?</v>
      </c>
      <c r="I74" s="6" t="str">
        <f>VLOOKUP(
    Languages!A61,
    Languages!$A$2:$AE$310,
    MATCH(
      _xlfn.XLOOKUP(I$1, 'Language &amp; Currency Data'!$A$2:$A$100, 'Language &amp; Currency Data'!$B$2:$B$100),
      Languages!$A$1:$AE$1,
      0),
    FALSE)</f>
        <v>¿Qué parte de esos $100 estaría dispuesto a donar al grupo &lt;b&gt;que se opone&lt;\/b&gt; al impuesto a los multimillonarios coordinado a escala mundial?</v>
      </c>
      <c r="J74" s="6" t="str">
        <f>VLOOKUP(
    Languages!A61,
    Languages!$A$2:$AE$310,
    MATCH(
      _xlfn.XLOOKUP(J$1, 'Language &amp; Currency Data'!$A$2:$A$100, 'Language &amp; Currency Data'!$B$2:$B$100),
      Languages!$A$1:$AE$1,
      0),
    FALSE)</f>
        <v>Kolik z těchto $100 byste byl\/a ochoten\/ochotna věnovat zájmové skupině, která &lt;b&gt;odmítá&lt;\/b&gt; globálně koordinovanou miliardářskou daň?</v>
      </c>
      <c r="K74" s="6" t="str">
        <f>VLOOKUP(
    Languages!A61,
    Languages!$A$2:$AE$310,
    MATCH(
      _xlfn.XLOOKUP(K$1, 'Language &amp; Currency Data'!$A$2:$A$100, 'Language &amp; Currency Data'!$B$2:$B$100),
      Languages!$A$1:$AE$1,
      0),
    FALSE)</f>
        <v>Kuinka suuren osan $100:sta olisit halukas lahjoittamaan edunvalvontaryhmälle, joka &lt;b&gt;vastustaa&lt;\/b&gt; maailmanlaajuisesti koordinoitua miljardööriveroa?</v>
      </c>
      <c r="L74" s="32" t="str">
        <f>VLOOKUP(
    Languages!A61,
    Languages!$A$2:$AE$310,
    MATCH(
      _xlfn.XLOOKUP(L$1, 'Language &amp; Currency Data'!$A$2:$A$100, 'Language &amp; Currency Data'!$B$2:$B$100),
      Languages!$A$1:$AE$1,
      0),
    FALSE)</f>
        <v>Quelle part de ces $100 seriez-vous prêt à donner au groupe de pression &lt;b&gt;qui s'oppose&lt;\/b&gt; à l'impôt sur les milliardaires coordonné au niveau mondial ?</v>
      </c>
      <c r="M74" s="32" t="str">
        <f>VLOOKUP(
    Languages!A61,
    Languages!$A$2:$AE$310,
    MATCH(
      _xlfn.XLOOKUP(M$1, 'Language &amp; Currency Data'!$A$2:$A$100, 'Language &amp; Currency Data'!$B$2:$B$100),
      Languages!$A$1:$AE$1,
      0),
    FALSE)</f>
        <v>Welchen Teil der $100 wären Sie bereit, der Interessengruppe zu spenden, die sich &lt;b&gt;gegen&lt;\/b&gt; die global koordinierte Milliardärssteuer stark macht?</v>
      </c>
      <c r="N74" s="6" t="str">
        <f>VLOOKUP(
    Languages!A61,
    Languages!$A$2:$AE$310,
    MATCH(
      _xlfn.XLOOKUP(N$1, 'Language &amp; Currency Data'!$A$2:$A$100, 'Language &amp; Currency Data'!$B$2:$B$100),
      Languages!$A$1:$AE$1,
      0),
    FALSE)</f>
        <v>Πόσα από τα $100 θα ήσασταν διατεθειμένοι να δωρίσετε στην ομάδα υπεράσπισης που είναι &lt;b&gt;κατά&lt;\/b&gt; του παγκοσμίως συντονισμένου φόρου δισεκατομμυριούχων;</v>
      </c>
      <c r="O74" s="32" t="str">
        <f>VLOOKUP(
    Languages!A61,
    Languages!$A$2:$AE$310,
    MATCH(
      _xlfn.XLOOKUP(O$1, 'Language &amp; Currency Data'!$A$2:$A$100, 'Language &amp; Currency Data'!$B$2:$B$100),
      Languages!$A$1:$AE$1,
      0),
    FALSE)</f>
        <v>Mennyit adományozna a $100-ból a globálisan koordinált milliárdos adót &lt;b&gt;ellenző&lt;\/b&gt; érdekvédelmi csoportnak?</v>
      </c>
      <c r="P74" s="6" t="str">
        <f>VLOOKUP(
    Languages!A61,
    Languages!$A$2:$AE$310,
    MATCH(
      _xlfn.XLOOKUP(P$1, 'Language &amp; Currency Data'!$A$2:$A$100, 'Language &amp; Currency Data'!$B$2:$B$100),
      Languages!$A$1:$AE$1,
      0),
    FALSE)</f>
        <v>$100 में से आप कितनी धनराशि को वैश्विक रूप से समन्वित अरबपति कर का &lt;b&gt;विरोध&lt;\/b&gt;करने वाले हिमायती समूह को दान करने को तैयार हैं?</v>
      </c>
      <c r="Q74" s="6" t="str">
        <f>VLOOKUP(
    Languages!A61,
    Languages!$A$2:$AE$310,
    MATCH(
      _xlfn.XLOOKUP(Q$1, 'Language &amp; Currency Data'!$A$2:$A$100, 'Language &amp; Currency Data'!$B$2:$B$100),
      Languages!$A$1:$AE$1,
      0),
    FALSE)</f>
        <v>Berapa besar dari $100 yang bersedia Anda sumbangkan kepada kelompok advokasi yang &lt;b&gt;menentang&lt;\/b&gt; pajak miliarder yang dikoordinasikan secara global?</v>
      </c>
      <c r="R74" s="6" t="str">
        <f>VLOOKUP(
    Languages!A61,
    Languages!$A$2:$AE$310,
    MATCH(
      _xlfn.XLOOKUP(R$1, 'Language &amp; Currency Data'!$A$2:$A$100, 'Language &amp; Currency Data'!$B$2:$B$100),
      Languages!$A$1:$AE$1,
      0),
    FALSE)</f>
        <v>How much of the $100 would you be willing to donate to the advocacy group &lt;b&gt;opposing&lt;\/b&gt; the globally coordinated billionaire tax?</v>
      </c>
      <c r="S74" s="14" t="str">
        <f>VLOOKUP(
    Languages!A61,
    Languages!$A$2:$AE$310,
    MATCH(
      _xlfn.XLOOKUP(S$1, 'Language &amp; Currency Data'!$A$2:$A$100, 'Language &amp; Currency Data'!$B$2:$B$100),
      Languages!$A$1:$AE$1,
      0),
    FALSE)</f>
        <v>Quanto dei $100 sarebbe disposto a devolvere al gruppo di advocacy &lt;b&gt;contrario&lt;\/b&gt; alla tassa globale sui miliardari?</v>
      </c>
      <c r="T74" s="14" t="str">
        <f>VLOOKUP(
    Languages!A61,
    Languages!$A$2:$AE$310,
    MATCH(
      _xlfn.XLOOKUP(T$1, 'Language &amp; Currency Data'!$A$2:$A$100, 'Language &amp; Currency Data'!$B$2:$B$100),
      Languages!$A$1:$AE$1,
      0),
    FALSE)</f>
        <v>$100のうち、世界的に調整された超富裕層税に&lt;b&gt;反対&lt;\/b&gt;する支援団体にいくら寄付したいですか?</v>
      </c>
      <c r="U74" s="32" t="str">
        <f>VLOOKUP(
    Languages!A61,
    Languages!$A$2:$AE$310,
    MATCH(
      _xlfn.XLOOKUP(U$1, 'Language &amp; Currency Data'!$A$2:$A$100, 'Language &amp; Currency Data'!$B$2:$B$100),
      Languages!$A$1:$AE$1,
      0),
    FALSE)</f>
        <v>Berapa banyak daripada $100 itu yang anda sanggup dermakan kepada kumpulan advokasi yang &lt;b&gt;menentang&lt;\/b&gt; cukai bilionair yang diselaraskan secara global?</v>
      </c>
      <c r="V74" s="32" t="str">
        <f>VLOOKUP(
    Languages!A61,
    Languages!$A$2:$AE$310,
    MATCH(
      _xlfn.XLOOKUP(V$1, 'Language &amp; Currency Data'!$A$2:$A$100, 'Language &amp; Currency Data'!$B$2:$B$100),
      Languages!$A$1:$AE$1,
      0),
    FALSE)</f>
        <v>¿Qué parte de esos $100 estaría dispuesto a donar al grupo &lt;b&gt;que se opone&lt;\/b&gt; al impuesto a los multimillonarios coordinado a escala mundial?</v>
      </c>
      <c r="W74" s="14" t="str">
        <f>VLOOKUP(
    Languages!A61,
    Languages!$A$2:$AE$310,
    MATCH(
      _xlfn.XLOOKUP(W$1, 'Language &amp; Currency Data'!$A$2:$A$100, 'Language &amp; Currency Data'!$B$2:$B$100),
      Languages!$A$1:$AE$1,
      0),
    FALSE)</f>
        <v>Welk deel van de $100 bent u bereid te doneren aan een belangenbehartigingsgroep die &lt;b&gt;tegen&lt;\/b&gt; de wereldwijd gecoördineerde miljardairsbelasting ijvert?</v>
      </c>
      <c r="X74" s="32" t="str">
        <f>VLOOKUP(
    Languages!A61,
    Languages!$A$2:$AE$310,
    MATCH(
      _xlfn.XLOOKUP(X$1, 'Language &amp; Currency Data'!$A$2:$A$100, 'Language &amp; Currency Data'!$B$2:$B$100),
      Languages!$A$1:$AE$1,
      0),
    FALSE)</f>
        <v>How much of the $100 would you be willing to donate to the advocacy group &lt;b&gt;opposing&lt;\/b&gt; the globally coordinated billionaire tax?</v>
      </c>
      <c r="Y74" s="32" t="str">
        <f>VLOOKUP(
    Languages!A61,
    Languages!$A$2:$AE$310,
    MATCH(
      _xlfn.XLOOKUP(Y$1, 'Language &amp; Currency Data'!$A$2:$A$100, 'Language &amp; Currency Data'!$B$2:$B$100),
      Languages!$A$1:$AE$1,
      0),
    FALSE)</f>
        <v>Hvor mye av de $100 er du villig til å donere til en interesseorganisasjon som &lt;b&gt;motsetter seg&lt;\/b&gt; den globale minimumsskatten for milliardærer?</v>
      </c>
      <c r="Z74" s="32" t="str">
        <f>VLOOKUP(
    Languages!A61,
    Languages!$A$2:$AE$310,
    MATCH(
      _xlfn.XLOOKUP(Z$1, 'Language &amp; Currency Data'!$A$2:$A$100, 'Language &amp; Currency Data'!$B$2:$B$100),
      Languages!$A$1:$AE$1,
      0),
    FALSE)</f>
        <v>آپ عالمی سطح پر ارب پتی افراد پر ٹیکس نافذ کرنے کی &lt;b&gt;مخالفت&lt;\/b&gt; کرنے والے وکالتی گروپ کو $100 میں سے کتنی رقم عطیہ کرنے کے لیے تیار ہوں گے؟</v>
      </c>
      <c r="AA74" s="32" t="str">
        <f>VLOOKUP(
    Languages!A61,
    Languages!$A$2:$AE$310,
    MATCH(
      _xlfn.XLOOKUP(AA$1, 'Language &amp; Currency Data'!$A$2:$A$100, 'Language &amp; Currency Data'!$B$2:$B$100),
      Languages!$A$1:$AE$1,
      0),
    FALSE)</f>
        <v>Magkano sa $100 ang gusto mong i-donate sa grupo ng adbokasiya na &lt;b&gt;salungat&lt;\/b&gt; sa globally coordinated na buwis ng bilyonaryo?</v>
      </c>
      <c r="AB74" s="32" t="str">
        <f>VLOOKUP(
    Languages!A61,
    Languages!$A$2:$AE$310,
    MATCH(
      _xlfn.XLOOKUP(AB$1, 'Language &amp; Currency Data'!$A$2:$A$100, 'Language &amp; Currency Data'!$B$2:$B$100),
      Languages!$A$1:$AE$1,
      0),
    FALSE)</f>
        <v>Ile z tych $100 był(a)by Pan\/Pani skłonny\/-a przekazać grupie  &lt;b&gt;przeciwstawiającej się&lt;\/b&gt; globalnie skoordynowanemu podatkowi dla miliarderów?</v>
      </c>
      <c r="AC74" t="str">
        <f>VLOOKUP(
    Languages!A61,
    Languages!$A$2:$AE$310,
    MATCH(
      _xlfn.XLOOKUP(AC$1, 'Language &amp; Currency Data'!$A$2:$A$100, 'Language &amp; Currency Data'!$B$2:$B$100),
      Languages!$A$1:$AE$1,
      0),
    FALSE)</f>
        <v>Que parte dos $100 estaria disposto(a) a doar ao grupo de defesa &lt;b&gt;contra&lt;\/b&gt; o imposto sobre os multimilionários coordenado a nível global?</v>
      </c>
      <c r="AD74" s="32" t="str">
        <f>VLOOKUP(
    Languages!A61,
    Languages!$A$2:$AE$310,
    MATCH(
      _xlfn.XLOOKUP(AD$1, 'Language &amp; Currency Data'!$A$2:$A$100, 'Language &amp; Currency Data'!$B$2:$B$100),
      Languages!$A$1:$AE$1,
      0),
    FALSE)</f>
        <v>Cât din suma de $100 ați fi dispus(ă) să donați grupului de promovare care &lt;b&gt;se opune&lt;\/b&gt; taxei pentru miliardari coordonată la nivel mondial?</v>
      </c>
      <c r="AE74" s="6" t="str">
        <f>VLOOKUP(
    Languages!A61,
    Languages!$A$2:$AE$310,
    MATCH(
      _xlfn.XLOOKUP(AE$1, 'Language &amp; Currency Data'!$A$2:$A$100, 'Language &amp; Currency Data'!$B$2:$B$100),
      Languages!$A$1:$AE$1,
      0),
    FALSE)</f>
        <v>Koľko zo sumy $100 by ste boli ochotný(á) venovať skupine na &lt;b&gt;odporovanie&lt;\/b&gt; globálne koordinovanej miliardárskej dane?</v>
      </c>
      <c r="AF74" s="6" t="str">
        <f>VLOOKUP(
    Languages!A61,
    Languages!$A$2:$AE$310,
    MATCH(
      _xlfn.XLOOKUP(AF$1, 'Language &amp; Currency Data'!$A$2:$A$100, 'Language &amp; Currency Data'!$B$2:$B$100),
      Languages!$A$1:$AE$1,
      0),
    FALSE)</f>
        <v>Hoeveel van die $100 sou jy bereid wees om te skenk aan die belangegroep wat die wêreldwyd gekoördineerde miljardêrsbelasting &lt;b&gt;teenstaan&lt;\/b&gt;?</v>
      </c>
      <c r="AG74" s="6" t="str">
        <f>VLOOKUP(
    Languages!A61,
    Languages!$A$2:$AE$310,
    MATCH(
      _xlfn.XLOOKUP(AG$1, 'Language &amp; Currency Data'!$A$2:$A$100, 'Language &amp; Currency Data'!$B$2:$B$100),
      Languages!$A$1:$AE$1,
      0),
    FALSE)</f>
        <v>$100 중 얼마를 전 세계적으로 조율된 억만장자세에 &lt;b&gt;반대하는&lt;\/b&gt; 단체에 기부하시겠습니까?</v>
      </c>
      <c r="AH74" s="32" t="str">
        <f>VLOOKUP(
    Languages!A61,
    Languages!$A$2:$AE$310,
    MATCH(
      _xlfn.XLOOKUP(AH$1, 'Language &amp; Currency Data'!$A$2:$A$100, 'Language &amp; Currency Data'!$B$2:$B$100),
      Languages!$A$1:$AE$1,
      0),
    FALSE)</f>
        <v>¿Qué parte de esos $100 estaría dispuesto a donar al grupo &lt;b&gt;que se opone&lt;\/b&gt; al impuesto a los multimillonarios coordinado a escala mundial?</v>
      </c>
      <c r="AI74" s="32" t="str">
        <f>VLOOKUP(
    Languages!A61,
    Languages!$A$2:$AE$310,
    MATCH(
      _xlfn.XLOOKUP(AI$1, 'Language &amp; Currency Data'!$A$2:$A$100, 'Language &amp; Currency Data'!$B$2:$B$100),
      Languages!$A$1:$AE$1,
      0),
    FALSE)</f>
        <v>Hur mycket av dessa $100 skulle du vara beredd att donera till den påverkansgrupp som &lt;b&gt;motsätter sig&lt;\/b&gt; den globalt samordnade miljardärsskatten?</v>
      </c>
      <c r="AJ74" s="6" t="str">
        <f>VLOOKUP(
    Languages!A61,
    Languages!$A$2:$AE$310,
    MATCH(
      _xlfn.XLOOKUP(AJ$1, 'Language &amp; Currency Data'!$A$2:$A$100, 'Language &amp; Currency Data'!$B$2:$B$100),
      Languages!$A$1:$AE$1,
      0),
    FALSE)</f>
        <v>您願意將 $100 中的多少金額捐給&lt;b&gt;反對&lt;\/b&gt;徵收富人全球合一稅的倡議團體？</v>
      </c>
      <c r="AK74" s="32" t="str">
        <f>VLOOKUP(
    Languages!A61,
    Languages!$A$2:$AE$310,
    MATCH(
      _xlfn.XLOOKUP(AK$1, 'Language &amp; Currency Data'!$A$2:$A$100, 'Language &amp; Currency Data'!$B$2:$B$100),
      Languages!$A$1:$AE$1,
      0),
    FALSE)</f>
        <v>คุณยินดีที่จะบริจาคเงินรางวัลเท่าใดจาก $100 ให้แก่กลุ่มงานรณรงค์ที่&lt;b&gt;คัดค้าน&lt;\/b&gt;การเรียกเก็บภาษีจากมหาเศรษฐีในระดับเดียวกันทั่วโลก</v>
      </c>
      <c r="AL74" s="37" t="str">
        <f>VLOOKUP(
    Languages!A61,
    Languages!$A$2:$AE$310,
    MATCH(
      _xlfn.XLOOKUP(AL$1, 'Language &amp; Currency Data'!$A$2:$A$100, 'Language &amp; Currency Data'!$B$2:$B$100),
      Languages!$A$1:$AE$1,
      0),
    FALSE)</f>
        <v>$100 tutarın ne kadarını küresel olarak koordine edilen milyarder vergisine &lt;b&gt;karşı çıkan&lt;\/b&gt; bir savunuculuk grubuna bağışlamak için istekli olursunuz?</v>
      </c>
      <c r="AM74" s="6" t="str">
        <f>VLOOKUP(
    Languages!A61,
    Languages!$A$2:$AE$310,
    MATCH(
      _xlfn.XLOOKUP(AM$1, 'Language &amp; Currency Data'!$A$2:$A$100, 'Language &amp; Currency Data'!$B$2:$B$100),
      Languages!$A$1:$AE$1,
      0),
    FALSE)</f>
        <v>How much of the $100 would you be willing to donate to the advocacy group &lt;b&gt;opposing&lt;\/b&gt; the globally coordinated billionaire tax?</v>
      </c>
      <c r="AN74" s="6" t="str">
        <f>VLOOKUP(
    Languages!A61,
    Languages!$A$2:$AE$310,
    MATCH(
      _xlfn.XLOOKUP(AN$1, 'Language &amp; Currency Data'!$A$2:$A$100, 'Language &amp; Currency Data'!$B$2:$B$100),
      Languages!$A$1:$AE$1,
      0),
    FALSE)</f>
        <v>How much of the $100 would you be willing to donate to the advocacy group &lt;b&gt;opposing&lt;\/b&gt; the globally coordinated billionaire tax?</v>
      </c>
      <c r="AO74" s="32" t="str">
        <f>VLOOKUP(
    Languages!A61,
    Languages!$A$2:$AE$310,
    MATCH(
      _xlfn.XLOOKUP(AO$1, 'Language &amp; Currency Data'!$A$2:$A$100, 'Language &amp; Currency Data'!$B$2:$B$100),
      Languages!$A$1:$AE$1,
      0),
    FALSE)</f>
        <v>Quý vị sẵn sàng quyên góp bao nhiêu trong tổng số giải thưởng trị giá $100 cho nhóm vận động &lt;b&gt;phản đối&lt;\/b&gt; thuế phối hợp toàn cầu đối với tỷ phú?</v>
      </c>
      <c r="AP74" s="7" t="str">
        <f>VLOOKUP(
    Languages!A61,
    Languages!$A$2:$AE$310,
    MATCH(
      _xlfn.XLOOKUP("United Kingdom", 'Language &amp; Currency Data'!$A$2:$A$100, 'Language &amp; Currency Data'!$B$2:$B$100),
      Languages!$A$1:$AE$1,
      0),
    FALSE)</f>
        <v>How much of the $100 would you be willing to donate to the advocacy group &lt;b&gt;opposing&lt;\/b&gt; the globally coordinated billionaire tax?</v>
      </c>
      <c r="AQ74" s="7" t="str">
        <f>VLOOKUP(
    Languages!A61,
    Languages!$A$2:$AE$310,
    MATCH(
      _xlfn.XLOOKUP("United Kingdom", 'Language &amp; Currency Data'!$A$2:$A$100, 'Language &amp; Currency Data'!$B$2:$B$100),
      Languages!$A$1:$AE$1,
      0),
    FALSE)</f>
        <v>How much of the $100 would you be willing to donate to the advocacy group &lt;b&gt;opposing&lt;\/b&gt; the globally coordinated billionaire tax?</v>
      </c>
      <c r="AR74" s="7" t="str">
        <f>VLOOKUP(
    Languages!A61,
    Languages!$A$2:$AE$310,
    MATCH(
      _xlfn.XLOOKUP("United Kingdom", 'Language &amp; Currency Data'!$A$2:$A$100, 'Language &amp; Currency Data'!$B$2:$B$100),
      Languages!$A$1:$AE$1,
      0),
    FALSE)</f>
        <v>How much of the $100 would you be willing to donate to the advocacy group &lt;b&gt;opposing&lt;\/b&gt; the globally coordinated billionaire tax?</v>
      </c>
      <c r="AS74" s="7" t="str">
        <f>VLOOKUP(
    Languages!A61,
    Languages!$A$2:$AE$310,
    MATCH(
      _xlfn.XLOOKUP("United Kingdom", 'Language &amp; Currency Data'!$A$2:$A$100, 'Language &amp; Currency Data'!$B$2:$B$100),
      Languages!$A$1:$AE$1,
      0),
    FALSE)</f>
        <v>How much of the $100 would you be willing to donate to the advocacy group &lt;b&gt;opposing&lt;\/b&gt; the globally coordinated billionaire tax?</v>
      </c>
      <c r="AT74" s="7" t="str">
        <f>VLOOKUP(
    Languages!A61,
    Languages!$A$2:$AE$310,
    MATCH(
      _xlfn.XLOOKUP("United Kingdom", 'Language &amp; Currency Data'!$A$2:$A$100, 'Language &amp; Currency Data'!$B$2:$B$100),
      Languages!$A$1:$AE$1,
      0),
    FALSE)</f>
        <v>How much of the $100 would you be willing to donate to the advocacy group &lt;b&gt;opposing&lt;\/b&gt; the globally coordinated billionaire tax?</v>
      </c>
      <c r="AU74" s="7" t="str">
        <f>VLOOKUP(
    Languages!A61,
    Languages!$A$2:$AE$310,
    MATCH(
      _xlfn.XLOOKUP("United Kingdom", 'Language &amp; Currency Data'!$A$2:$A$100, 'Language &amp; Currency Data'!$B$2:$B$100),
      Languages!$A$1:$AE$1,
      0),
    FALSE)</f>
        <v>How much of the $100 would you be willing to donate to the advocacy group &lt;b&gt;opposing&lt;\/b&gt; the globally coordinated billionaire tax?</v>
      </c>
      <c r="AV74" s="7" t="str">
        <f>VLOOKUP(
    Languages!A61,
    Languages!$A$2:$AE$310,
    MATCH(
      _xlfn.XLOOKUP("United Kingdom", 'Language &amp; Currency Data'!$A$2:$A$100, 'Language &amp; Currency Data'!$B$2:$B$100),
      Languages!$A$1:$AE$1,
      0),
    FALSE)</f>
        <v>How much of the $100 would you be willing to donate to the advocacy group &lt;b&gt;opposing&lt;\/b&gt; the globally coordinated billionaire tax?</v>
      </c>
      <c r="AW74" s="7" t="str">
        <f>VLOOKUP(
    Languages!A61,
    Languages!$A$2:$AE$310,
    MATCH(
      _xlfn.XLOOKUP("United Kingdom", 'Language &amp; Currency Data'!$A$2:$A$100, 'Language &amp; Currency Data'!$B$2:$B$100),
      Languages!$A$1:$AE$1,
      0),
    FALSE)</f>
        <v>How much of the $100 would you be willing to donate to the advocacy group &lt;b&gt;opposing&lt;\/b&gt; the globally coordinated billionaire tax?</v>
      </c>
    </row>
    <row r="75" spans="1:49" s="7" customFormat="1" ht="28.5" x14ac:dyDescent="0.45">
      <c r="A75" s="7" t="str">
        <f>Languages!B62</f>
        <v>I do not want to donate any of my winnings ($0)</v>
      </c>
      <c r="B75" s="6" t="str">
        <f>VLOOKUP(
    Languages!A62,
    Languages!$A$2:$AE$310,
    MATCH(
      _xlfn.XLOOKUP(B$1, 'Language &amp; Currency Data'!$A$2:$A$100, 'Language &amp; Currency Data'!$B$2:$B$100),
      Languages!$A$1:$AE$1,
      0),
    FALSE)</f>
        <v>No quiero donar nada de mis ganancias ($0)</v>
      </c>
      <c r="C75" s="6" t="str">
        <f>VLOOKUP(
    Languages!A62,
    Languages!$A$2:$AE$310,
    MATCH(
      _xlfn.XLOOKUP(C$1, 'Language &amp; Currency Data'!$A$2:$A$100, 'Language &amp; Currency Data'!$B$2:$B$100),
      Languages!$A$1:$AE$1,
      0),
    FALSE)</f>
        <v>I do not want to donate any of my winnings ($0)</v>
      </c>
      <c r="D75" s="6" t="str">
        <f>VLOOKUP(
    Languages!A62,
    Languages!$A$2:$AE$310,
    MATCH(
      _xlfn.XLOOKUP(D$1, 'Language &amp; Currency Data'!$A$2:$A$100, 'Language &amp; Currency Data'!$B$2:$B$100),
      Languages!$A$1:$AE$1,
      0),
    FALSE)</f>
        <v>Ich möchte keinen Teil meines Gewinns spenden ($0)</v>
      </c>
      <c r="E75" s="14" t="str">
        <f>VLOOKUP(
    Languages!A62,
    Languages!$A$2:$AE$310,
    MATCH(
      _xlfn.XLOOKUP(E$1, 'Language &amp; Currency Data'!$A$2:$A$100, 'Language &amp; Currency Data'!$B$2:$B$100),
      Languages!$A$1:$AE$1,
      0),
    FALSE)</f>
        <v>Não desejo doar nenhuma parte dos meus ganhos ($0)</v>
      </c>
      <c r="F75" s="4" t="str">
        <f>VLOOKUP(
    Languages!A62,
    Languages!$A$2:$AE$310,
    MATCH(
      _xlfn.XLOOKUP(F$1, 'Language &amp; Currency Data'!$A$2:$A$100, 'Language &amp; Currency Data'!$B$2:$B$100),
      Languages!$A$1:$AE$1,
      0),
    FALSE)</f>
        <v>I do not want to donate any of my winnings ($0)</v>
      </c>
      <c r="G75" s="14" t="str">
        <f>VLOOKUP(
    Languages!A62,
    Languages!$A$2:$AE$310,
    MATCH(
      _xlfn.XLOOKUP(G$1, 'Language &amp; Currency Data'!$A$2:$A$100, 'Language &amp; Currency Data'!$B$2:$B$100),
      Languages!$A$1:$AE$1,
      0),
    FALSE)</f>
        <v>我不想从我的奖金中抽取任何一部分进行捐赠 ($0)</v>
      </c>
      <c r="H75" s="6" t="str">
        <f>VLOOKUP(
    Languages!A62,
    Languages!$A$2:$AE$310,
    MATCH(
      _xlfn.XLOOKUP(H$1, 'Language &amp; Currency Data'!$A$2:$A$100, 'Language &amp; Currency Data'!$B$2:$B$100),
      Languages!$A$1:$AE$1,
      0),
    FALSE)</f>
        <v>No quiero donar nada de mis ganancias ($0)</v>
      </c>
      <c r="I75" s="6" t="str">
        <f>VLOOKUP(
    Languages!A62,
    Languages!$A$2:$AE$310,
    MATCH(
      _xlfn.XLOOKUP(I$1, 'Language &amp; Currency Data'!$A$2:$A$100, 'Language &amp; Currency Data'!$B$2:$B$100),
      Languages!$A$1:$AE$1,
      0),
    FALSE)</f>
        <v>No quiero donar nada de mis ganancias ($0)</v>
      </c>
      <c r="J75" s="6" t="str">
        <f>VLOOKUP(
    Languages!A62,
    Languages!$A$2:$AE$310,
    MATCH(
      _xlfn.XLOOKUP(J$1, 'Language &amp; Currency Data'!$A$2:$A$100, 'Language &amp; Currency Data'!$B$2:$B$100),
      Languages!$A$1:$AE$1,
      0),
    FALSE)</f>
        <v>Nechci věnovat žádnou část své výhry ($0)</v>
      </c>
      <c r="K75" s="6" t="str">
        <f>VLOOKUP(
    Languages!A62,
    Languages!$A$2:$AE$310,
    MATCH(
      _xlfn.XLOOKUP(K$1, 'Language &amp; Currency Data'!$A$2:$A$100, 'Language &amp; Currency Data'!$B$2:$B$100),
      Languages!$A$1:$AE$1,
      0),
    FALSE)</f>
        <v>En halua lahjoittaa mitään osaa voitoistani ($0)</v>
      </c>
      <c r="L75" s="32" t="str">
        <f>VLOOKUP(
    Languages!A62,
    Languages!$A$2:$AE$310,
    MATCH(
      _xlfn.XLOOKUP(L$1, 'Language &amp; Currency Data'!$A$2:$A$100, 'Language &amp; Currency Data'!$B$2:$B$100),
      Languages!$A$1:$AE$1,
      0),
    FALSE)</f>
        <v>Je ne veux pas faire don de mes gains ($0)</v>
      </c>
      <c r="M75" s="32" t="str">
        <f>VLOOKUP(
    Languages!A62,
    Languages!$A$2:$AE$310,
    MATCH(
      _xlfn.XLOOKUP(M$1, 'Language &amp; Currency Data'!$A$2:$A$100, 'Language &amp; Currency Data'!$B$2:$B$100),
      Languages!$A$1:$AE$1,
      0),
    FALSE)</f>
        <v>Ich möchte keinen Teil meines Gewinns spenden ($0)</v>
      </c>
      <c r="N75" s="6" t="str">
        <f>VLOOKUP(
    Languages!A62,
    Languages!$A$2:$AE$310,
    MATCH(
      _xlfn.XLOOKUP(N$1, 'Language &amp; Currency Data'!$A$2:$A$100, 'Language &amp; Currency Data'!$B$2:$B$100),
      Languages!$A$1:$AE$1,
      0),
    FALSE)</f>
        <v>Δεν θέλω να δωρίσω τίποτα από τα κέρδη μου ($0)</v>
      </c>
      <c r="O75" s="32" t="str">
        <f>VLOOKUP(
    Languages!A62,
    Languages!$A$2:$AE$310,
    MATCH(
      _xlfn.XLOOKUP(O$1, 'Language &amp; Currency Data'!$A$2:$A$100, 'Language &amp; Currency Data'!$B$2:$B$100),
      Languages!$A$1:$AE$1,
      0),
    FALSE)</f>
        <v>Nem kívánok adományozni a nyereményemből ($0)</v>
      </c>
      <c r="P75" s="6" t="str">
        <f>VLOOKUP(
    Languages!A62,
    Languages!$A$2:$AE$310,
    MATCH(
      _xlfn.XLOOKUP(P$1, 'Language &amp; Currency Data'!$A$2:$A$100, 'Language &amp; Currency Data'!$B$2:$B$100),
      Languages!$A$1:$AE$1,
      0),
    FALSE)</f>
        <v>मैं अपनी जीत का कोई भी हिस्सा दान नहीं करना चाहता हूं ($0)</v>
      </c>
      <c r="Q75" s="6" t="str">
        <f>VLOOKUP(
    Languages!A62,
    Languages!$A$2:$AE$310,
    MATCH(
      _xlfn.XLOOKUP(Q$1, 'Language &amp; Currency Data'!$A$2:$A$100, 'Language &amp; Currency Data'!$B$2:$B$100),
      Languages!$A$1:$AE$1,
      0),
    FALSE)</f>
        <v>Saya tidak ingin menyumbangkan apa pun dari kemenangan saya ($0)</v>
      </c>
      <c r="R75" s="6" t="str">
        <f>VLOOKUP(
    Languages!A62,
    Languages!$A$2:$AE$310,
    MATCH(
      _xlfn.XLOOKUP(R$1, 'Language &amp; Currency Data'!$A$2:$A$100, 'Language &amp; Currency Data'!$B$2:$B$100),
      Languages!$A$1:$AE$1,
      0),
    FALSE)</f>
        <v>I do not want to donate any of my winnings ($0)</v>
      </c>
      <c r="S75" s="14" t="str">
        <f>VLOOKUP(
    Languages!A62,
    Languages!$A$2:$AE$310,
    MATCH(
      _xlfn.XLOOKUP(S$1, 'Language &amp; Currency Data'!$A$2:$A$100, 'Language &amp; Currency Data'!$B$2:$B$100),
      Languages!$A$1:$AE$1,
      0),
    FALSE)</f>
        <v>Non desidero devolvere alcuna parte della mia vincita ($0)</v>
      </c>
      <c r="T75" s="14" t="str">
        <f>VLOOKUP(
    Languages!A62,
    Languages!$A$2:$AE$310,
    MATCH(
      _xlfn.XLOOKUP(T$1, 'Language &amp; Currency Data'!$A$2:$A$100, 'Language &amp; Currency Data'!$B$2:$B$100),
      Languages!$A$1:$AE$1,
      0),
    FALSE)</f>
        <v>賞金の一部を寄付したくない（$0）</v>
      </c>
      <c r="U75" s="32" t="str">
        <f>VLOOKUP(
    Languages!A62,
    Languages!$A$2:$AE$310,
    MATCH(
      _xlfn.XLOOKUP(U$1, 'Language &amp; Currency Data'!$A$2:$A$100, 'Language &amp; Currency Data'!$B$2:$B$100),
      Languages!$A$1:$AE$1,
      0),
    FALSE)</f>
        <v>Saya tidak mahu mendermakan langsung kemenangan saya ($0)</v>
      </c>
      <c r="V75" s="32" t="str">
        <f>VLOOKUP(
    Languages!A62,
    Languages!$A$2:$AE$310,
    MATCH(
      _xlfn.XLOOKUP(V$1, 'Language &amp; Currency Data'!$A$2:$A$100, 'Language &amp; Currency Data'!$B$2:$B$100),
      Languages!$A$1:$AE$1,
      0),
    FALSE)</f>
        <v>No quiero donar nada de mis ganancias ($0)</v>
      </c>
      <c r="W75" s="14" t="str">
        <f>VLOOKUP(
    Languages!A62,
    Languages!$A$2:$AE$310,
    MATCH(
      _xlfn.XLOOKUP(W$1, 'Language &amp; Currency Data'!$A$2:$A$100, 'Language &amp; Currency Data'!$B$2:$B$100),
      Languages!$A$1:$AE$1,
      0),
    FALSE)</f>
        <v>Ik wil niets van mijn winst doneren ($0)</v>
      </c>
      <c r="X75" s="32" t="str">
        <f>VLOOKUP(
    Languages!A62,
    Languages!$A$2:$AE$310,
    MATCH(
      _xlfn.XLOOKUP(X$1, 'Language &amp; Currency Data'!$A$2:$A$100, 'Language &amp; Currency Data'!$B$2:$B$100),
      Languages!$A$1:$AE$1,
      0),
    FALSE)</f>
        <v>I do not want to donate any of my winnings ($0)</v>
      </c>
      <c r="Y75" s="32" t="str">
        <f>VLOOKUP(
    Languages!A62,
    Languages!$A$2:$AE$310,
    MATCH(
      _xlfn.XLOOKUP(Y$1, 'Language &amp; Currency Data'!$A$2:$A$100, 'Language &amp; Currency Data'!$B$2:$B$100),
      Languages!$A$1:$AE$1,
      0),
    FALSE)</f>
        <v>Jeg ønsker ikke å donere noe av gevinsten min ($0)</v>
      </c>
      <c r="Z75" s="32" t="str">
        <f>VLOOKUP(
    Languages!A62,
    Languages!$A$2:$AE$310,
    MATCH(
      _xlfn.XLOOKUP(Z$1, 'Language &amp; Currency Data'!$A$2:$A$100, 'Language &amp; Currency Data'!$B$2:$B$100),
      Languages!$A$1:$AE$1,
      0),
    FALSE)</f>
        <v>میں اپنی انعامی رقم میں سے کوئی رقم (0$) عطیہ نہیں کرنا چاہتا\/چاہتی</v>
      </c>
      <c r="AA75" s="32" t="str">
        <f>VLOOKUP(
    Languages!A62,
    Languages!$A$2:$AE$310,
    MATCH(
      _xlfn.XLOOKUP(AA$1, 'Language &amp; Currency Data'!$A$2:$A$100, 'Language &amp; Currency Data'!$B$2:$B$100),
      Languages!$A$1:$AE$1,
      0),
    FALSE)</f>
        <v>Hindi ko gustong i-donate ang alinman sa mga napanalunan ko ($0)</v>
      </c>
      <c r="AB75" s="32" t="str">
        <f>VLOOKUP(
    Languages!A62,
    Languages!$A$2:$AE$310,
    MATCH(
      _xlfn.XLOOKUP(AB$1, 'Language &amp; Currency Data'!$A$2:$A$100, 'Language &amp; Currency Data'!$B$2:$B$100),
      Languages!$A$1:$AE$1,
      0),
    FALSE)</f>
        <v>Nie chcę przekazywać żadnej części mojej wygranej ($0)</v>
      </c>
      <c r="AC75" t="str">
        <f>VLOOKUP(
    Languages!A62,
    Languages!$A$2:$AE$310,
    MATCH(
      _xlfn.XLOOKUP(AC$1, 'Language &amp; Currency Data'!$A$2:$A$100, 'Language &amp; Currency Data'!$B$2:$B$100),
      Languages!$A$1:$AE$1,
      0),
    FALSE)</f>
        <v>Não desejo doar nenhuma parte dos meus ganhos ($0)</v>
      </c>
      <c r="AD75" s="32" t="str">
        <f>VLOOKUP(
    Languages!A62,
    Languages!$A$2:$AE$310,
    MATCH(
      _xlfn.XLOOKUP(AD$1, 'Language &amp; Currency Data'!$A$2:$A$100, 'Language &amp; Currency Data'!$B$2:$B$100),
      Languages!$A$1:$AE$1,
      0),
    FALSE)</f>
        <v>Nu doresc să donez niciunul din câștigurile mele ($0)</v>
      </c>
      <c r="AE75" s="6" t="str">
        <f>VLOOKUP(
    Languages!A62,
    Languages!$A$2:$AE$310,
    MATCH(
      _xlfn.XLOOKUP(AE$1, 'Language &amp; Currency Data'!$A$2:$A$100, 'Language &amp; Currency Data'!$B$2:$B$100),
      Languages!$A$1:$AE$1,
      0),
    FALSE)</f>
        <v>Nechcem venovať žiadnu časť mojej výhry ($0)</v>
      </c>
      <c r="AF75" s="6" t="str">
        <f>VLOOKUP(
    Languages!A62,
    Languages!$A$2:$AE$310,
    MATCH(
      _xlfn.XLOOKUP(AF$1, 'Language &amp; Currency Data'!$A$2:$A$100, 'Language &amp; Currency Data'!$B$2:$B$100),
      Languages!$A$1:$AE$1,
      0),
    FALSE)</f>
        <v>Ek wil nie enige van my wengeld skenk nie ($0)</v>
      </c>
      <c r="AG75" s="6" t="str">
        <f>VLOOKUP(
    Languages!A62,
    Languages!$A$2:$AE$310,
    MATCH(
      _xlfn.XLOOKUP(AG$1, 'Language &amp; Currency Data'!$A$2:$A$100, 'Language &amp; Currency Data'!$B$2:$B$100),
      Languages!$A$1:$AE$1,
      0),
    FALSE)</f>
        <v>당첨금을 전혀 기부하고 싶지 않다($0)</v>
      </c>
      <c r="AH75" s="32" t="str">
        <f>VLOOKUP(
    Languages!A62,
    Languages!$A$2:$AE$310,
    MATCH(
      _xlfn.XLOOKUP(AH$1, 'Language &amp; Currency Data'!$A$2:$A$100, 'Language &amp; Currency Data'!$B$2:$B$100),
      Languages!$A$1:$AE$1,
      0),
    FALSE)</f>
        <v>No quiero donar nada de mis ganancias ($0)</v>
      </c>
      <c r="AI75" s="32" t="str">
        <f>VLOOKUP(
    Languages!A62,
    Languages!$A$2:$AE$310,
    MATCH(
      _xlfn.XLOOKUP(AI$1, 'Language &amp; Currency Data'!$A$2:$A$100, 'Language &amp; Currency Data'!$B$2:$B$100),
      Languages!$A$1:$AE$1,
      0),
    FALSE)</f>
        <v>Jag vill inte skänka bort någon del av min vinst ($0)</v>
      </c>
      <c r="AJ75" s="6" t="str">
        <f>VLOOKUP(
    Languages!A62,
    Languages!$A$2:$AE$310,
    MATCH(
      _xlfn.XLOOKUP(AJ$1, 'Language &amp; Currency Data'!$A$2:$A$100, 'Language &amp; Currency Data'!$B$2:$B$100),
      Languages!$A$1:$AE$1,
      0),
    FALSE)</f>
        <v>我不想捐出任何獎金 ($0)</v>
      </c>
      <c r="AK75" s="32" t="str">
        <f>VLOOKUP(
    Languages!A62,
    Languages!$A$2:$AE$310,
    MATCH(
      _xlfn.XLOOKUP(AK$1, 'Language &amp; Currency Data'!$A$2:$A$100, 'Language &amp; Currency Data'!$B$2:$B$100),
      Languages!$A$1:$AE$1,
      0),
    FALSE)</f>
        <v>ฉันไม่ต้องการบริจาคเงินรางวัลใดๆ ($0)</v>
      </c>
      <c r="AL75" s="37" t="str">
        <f>VLOOKUP(
    Languages!A62,
    Languages!$A$2:$AE$310,
    MATCH(
      _xlfn.XLOOKUP(AL$1, 'Language &amp; Currency Data'!$A$2:$A$100, 'Language &amp; Currency Data'!$B$2:$B$100),
      Languages!$A$1:$AE$1,
      0),
    FALSE)</f>
        <v>Kazancımdan herhangi bir miktar bağışlamak istemiyorum ($0)</v>
      </c>
      <c r="AM75" s="6" t="str">
        <f>VLOOKUP(
    Languages!A62,
    Languages!$A$2:$AE$310,
    MATCH(
      _xlfn.XLOOKUP(AM$1, 'Language &amp; Currency Data'!$A$2:$A$100, 'Language &amp; Currency Data'!$B$2:$B$100),
      Languages!$A$1:$AE$1,
      0),
    FALSE)</f>
        <v>I do not want to donate any of my winnings ($0)</v>
      </c>
      <c r="AN75" s="6" t="str">
        <f>VLOOKUP(
    Languages!A62,
    Languages!$A$2:$AE$310,
    MATCH(
      _xlfn.XLOOKUP(AN$1, 'Language &amp; Currency Data'!$A$2:$A$100, 'Language &amp; Currency Data'!$B$2:$B$100),
      Languages!$A$1:$AE$1,
      0),
    FALSE)</f>
        <v>I do not want to donate any of my winnings ($0)</v>
      </c>
      <c r="AO75" s="32" t="str">
        <f>VLOOKUP(
    Languages!A62,
    Languages!$A$2:$AE$310,
    MATCH(
      _xlfn.XLOOKUP(AO$1, 'Language &amp; Currency Data'!$A$2:$A$100, 'Language &amp; Currency Data'!$B$2:$B$100),
      Languages!$A$1:$AE$1,
      0),
    FALSE)</f>
        <v>Tôi không muốn quyên góp bất kỳ phần nào trong số tiền giải thưởng của mình ($0)</v>
      </c>
      <c r="AP75" s="7" t="str">
        <f>VLOOKUP(
    Languages!A62,
    Languages!$A$2:$AE$310,
    MATCH(
      _xlfn.XLOOKUP("United Kingdom", 'Language &amp; Currency Data'!$A$2:$A$100, 'Language &amp; Currency Data'!$B$2:$B$100),
      Languages!$A$1:$AE$1,
      0),
    FALSE)</f>
        <v>I do not want to donate any of my winnings ($0)</v>
      </c>
      <c r="AQ75" s="7" t="str">
        <f>VLOOKUP(
    Languages!A62,
    Languages!$A$2:$AE$310,
    MATCH(
      _xlfn.XLOOKUP("United Kingdom", 'Language &amp; Currency Data'!$A$2:$A$100, 'Language &amp; Currency Data'!$B$2:$B$100),
      Languages!$A$1:$AE$1,
      0),
    FALSE)</f>
        <v>I do not want to donate any of my winnings ($0)</v>
      </c>
      <c r="AR75" s="7" t="str">
        <f>VLOOKUP(
    Languages!A62,
    Languages!$A$2:$AE$310,
    MATCH(
      _xlfn.XLOOKUP("United Kingdom", 'Language &amp; Currency Data'!$A$2:$A$100, 'Language &amp; Currency Data'!$B$2:$B$100),
      Languages!$A$1:$AE$1,
      0),
    FALSE)</f>
        <v>I do not want to donate any of my winnings ($0)</v>
      </c>
      <c r="AS75" s="7" t="str">
        <f>VLOOKUP(
    Languages!A62,
    Languages!$A$2:$AE$310,
    MATCH(
      _xlfn.XLOOKUP("United Kingdom", 'Language &amp; Currency Data'!$A$2:$A$100, 'Language &amp; Currency Data'!$B$2:$B$100),
      Languages!$A$1:$AE$1,
      0),
    FALSE)</f>
        <v>I do not want to donate any of my winnings ($0)</v>
      </c>
      <c r="AT75" s="7" t="str">
        <f>VLOOKUP(
    Languages!A62,
    Languages!$A$2:$AE$310,
    MATCH(
      _xlfn.XLOOKUP("United Kingdom", 'Language &amp; Currency Data'!$A$2:$A$100, 'Language &amp; Currency Data'!$B$2:$B$100),
      Languages!$A$1:$AE$1,
      0),
    FALSE)</f>
        <v>I do not want to donate any of my winnings ($0)</v>
      </c>
      <c r="AU75" s="7" t="str">
        <f>VLOOKUP(
    Languages!A62,
    Languages!$A$2:$AE$310,
    MATCH(
      _xlfn.XLOOKUP("United Kingdom", 'Language &amp; Currency Data'!$A$2:$A$100, 'Language &amp; Currency Data'!$B$2:$B$100),
      Languages!$A$1:$AE$1,
      0),
    FALSE)</f>
        <v>I do not want to donate any of my winnings ($0)</v>
      </c>
      <c r="AV75" s="7" t="str">
        <f>VLOOKUP(
    Languages!A62,
    Languages!$A$2:$AE$310,
    MATCH(
      _xlfn.XLOOKUP("United Kingdom", 'Language &amp; Currency Data'!$A$2:$A$100, 'Language &amp; Currency Data'!$B$2:$B$100),
      Languages!$A$1:$AE$1,
      0),
    FALSE)</f>
        <v>I do not want to donate any of my winnings ($0)</v>
      </c>
      <c r="AW75" s="7" t="str">
        <f>VLOOKUP(
    Languages!A62,
    Languages!$A$2:$AE$310,
    MATCH(
      _xlfn.XLOOKUP("United Kingdom", 'Language &amp; Currency Data'!$A$2:$A$100, 'Language &amp; Currency Data'!$B$2:$B$100),
      Languages!$A$1:$AE$1,
      0),
    FALSE)</f>
        <v>I do not want to donate any of my winnings ($0)</v>
      </c>
    </row>
    <row r="76" spans="1:49" s="7" customFormat="1" ht="28.5" x14ac:dyDescent="0.45">
      <c r="A76" s="7" t="str">
        <f>Languages!B63</f>
        <v>I want to donate all of my winnings ($100)</v>
      </c>
      <c r="B76" s="6" t="str">
        <f>VLOOKUP(
    Languages!A63,
    Languages!$A$2:$AE$310,
    MATCH(
      _xlfn.XLOOKUP(B$1, 'Language &amp; Currency Data'!$A$2:$A$100, 'Language &amp; Currency Data'!$B$2:$B$100),
      Languages!$A$1:$AE$1,
      0),
    FALSE)</f>
        <v>Quiero donar todas mis ganancias ($100)</v>
      </c>
      <c r="C76" s="6" t="str">
        <f>VLOOKUP(
    Languages!A63,
    Languages!$A$2:$AE$310,
    MATCH(
      _xlfn.XLOOKUP(C$1, 'Language &amp; Currency Data'!$A$2:$A$100, 'Language &amp; Currency Data'!$B$2:$B$100),
      Languages!$A$1:$AE$1,
      0),
    FALSE)</f>
        <v>I want to donate all of my winnings ($100)</v>
      </c>
      <c r="D76" s="6" t="str">
        <f>VLOOKUP(
    Languages!A63,
    Languages!$A$2:$AE$310,
    MATCH(
      _xlfn.XLOOKUP(D$1, 'Language &amp; Currency Data'!$A$2:$A$100, 'Language &amp; Currency Data'!$B$2:$B$100),
      Languages!$A$1:$AE$1,
      0),
    FALSE)</f>
        <v>Ich möchte die Gesamthöhe meines Gewinns spenden ($100)</v>
      </c>
      <c r="E76" s="14" t="str">
        <f>VLOOKUP(
    Languages!A63,
    Languages!$A$2:$AE$310,
    MATCH(
      _xlfn.XLOOKUP(E$1, 'Language &amp; Currency Data'!$A$2:$A$100, 'Language &amp; Currency Data'!$B$2:$B$100),
      Languages!$A$1:$AE$1,
      0),
    FALSE)</f>
        <v>Desejo doar todos os meus ganhos ($100)</v>
      </c>
      <c r="F76" s="4" t="str">
        <f>VLOOKUP(
    Languages!A63,
    Languages!$A$2:$AE$310,
    MATCH(
      _xlfn.XLOOKUP(F$1, 'Language &amp; Currency Data'!$A$2:$A$100, 'Language &amp; Currency Data'!$B$2:$B$100),
      Languages!$A$1:$AE$1,
      0),
    FALSE)</f>
        <v>I want to donate all of my winnings ($100)</v>
      </c>
      <c r="G76" s="14" t="str">
        <f>VLOOKUP(
    Languages!A63,
    Languages!$A$2:$AE$310,
    MATCH(
      _xlfn.XLOOKUP(G$1, 'Language &amp; Currency Data'!$A$2:$A$100, 'Language &amp; Currency Data'!$B$2:$B$100),
      Languages!$A$1:$AE$1,
      0),
    FALSE)</f>
        <v>我想将我的奖金全部捐赠 ($100)</v>
      </c>
      <c r="H76" s="6" t="str">
        <f>VLOOKUP(
    Languages!A63,
    Languages!$A$2:$AE$310,
    MATCH(
      _xlfn.XLOOKUP(H$1, 'Language &amp; Currency Data'!$A$2:$A$100, 'Language &amp; Currency Data'!$B$2:$B$100),
      Languages!$A$1:$AE$1,
      0),
    FALSE)</f>
        <v>Quiero donar todas mis ganancias ($100)</v>
      </c>
      <c r="I76" s="6" t="str">
        <f>VLOOKUP(
    Languages!A63,
    Languages!$A$2:$AE$310,
    MATCH(
      _xlfn.XLOOKUP(I$1, 'Language &amp; Currency Data'!$A$2:$A$100, 'Language &amp; Currency Data'!$B$2:$B$100),
      Languages!$A$1:$AE$1,
      0),
    FALSE)</f>
        <v>Quiero donar todas mis ganancias ($100)</v>
      </c>
      <c r="J76" s="6" t="str">
        <f>VLOOKUP(
    Languages!A63,
    Languages!$A$2:$AE$310,
    MATCH(
      _xlfn.XLOOKUP(J$1, 'Language &amp; Currency Data'!$A$2:$A$100, 'Language &amp; Currency Data'!$B$2:$B$100),
      Languages!$A$1:$AE$1,
      0),
    FALSE)</f>
        <v>Chci věnovat celou svou výhru ($100)</v>
      </c>
      <c r="K76" s="6" t="str">
        <f>VLOOKUP(
    Languages!A63,
    Languages!$A$2:$AE$310,
    MATCH(
      _xlfn.XLOOKUP(K$1, 'Language &amp; Currency Data'!$A$2:$A$100, 'Language &amp; Currency Data'!$B$2:$B$100),
      Languages!$A$1:$AE$1,
      0),
    FALSE)</f>
        <v>Haluan lahjoittaa kaikki voittoni ($100)</v>
      </c>
      <c r="L76" s="32" t="str">
        <f>VLOOKUP(
    Languages!A63,
    Languages!$A$2:$AE$310,
    MATCH(
      _xlfn.XLOOKUP(L$1, 'Language &amp; Currency Data'!$A$2:$A$100, 'Language &amp; Currency Data'!$B$2:$B$100),
      Languages!$A$1:$AE$1,
      0),
    FALSE)</f>
        <v>Je souhaite faire don de la totalité de mes gains ($100)</v>
      </c>
      <c r="M76" s="32" t="str">
        <f>VLOOKUP(
    Languages!A63,
    Languages!$A$2:$AE$310,
    MATCH(
      _xlfn.XLOOKUP(M$1, 'Language &amp; Currency Data'!$A$2:$A$100, 'Language &amp; Currency Data'!$B$2:$B$100),
      Languages!$A$1:$AE$1,
      0),
    FALSE)</f>
        <v>Ich möchte die Gesamthöhe meines Gewinns spenden ($100)</v>
      </c>
      <c r="N76" s="6" t="str">
        <f>VLOOKUP(
    Languages!A63,
    Languages!$A$2:$AE$310,
    MATCH(
      _xlfn.XLOOKUP(N$1, 'Language &amp; Currency Data'!$A$2:$A$100, 'Language &amp; Currency Data'!$B$2:$B$100),
      Languages!$A$1:$AE$1,
      0),
    FALSE)</f>
        <v>Θέλω να δωρίσω όλα τα κέρδη μου ($100)</v>
      </c>
      <c r="O76" s="32" t="str">
        <f>VLOOKUP(
    Languages!A63,
    Languages!$A$2:$AE$310,
    MATCH(
      _xlfn.XLOOKUP(O$1, 'Language &amp; Currency Data'!$A$2:$A$100, 'Language &amp; Currency Data'!$B$2:$B$100),
      Languages!$A$1:$AE$1,
      0),
    FALSE)</f>
        <v>Az összes nyereményemet felajánlom ($100)</v>
      </c>
      <c r="P76" s="6" t="str">
        <f>VLOOKUP(
    Languages!A63,
    Languages!$A$2:$AE$310,
    MATCH(
      _xlfn.XLOOKUP(P$1, 'Language &amp; Currency Data'!$A$2:$A$100, 'Language &amp; Currency Data'!$B$2:$B$100),
      Languages!$A$1:$AE$1,
      0),
    FALSE)</f>
        <v>मैं अपनी जीत का सारा हिस्सा दान करना चाहता हूं ($100)</v>
      </c>
      <c r="Q76" s="6" t="str">
        <f>VLOOKUP(
    Languages!A63,
    Languages!$A$2:$AE$310,
    MATCH(
      _xlfn.XLOOKUP(Q$1, 'Language &amp; Currency Data'!$A$2:$A$100, 'Language &amp; Currency Data'!$B$2:$B$100),
      Languages!$A$1:$AE$1,
      0),
    FALSE)</f>
        <v>Saya ingin menyumbangkan seluruh kemenangan saya ($100)</v>
      </c>
      <c r="R76" s="6" t="str">
        <f>VLOOKUP(
    Languages!A63,
    Languages!$A$2:$AE$310,
    MATCH(
      _xlfn.XLOOKUP(R$1, 'Language &amp; Currency Data'!$A$2:$A$100, 'Language &amp; Currency Data'!$B$2:$B$100),
      Languages!$A$1:$AE$1,
      0),
    FALSE)</f>
        <v>I want to donate all of my winnings ($100)</v>
      </c>
      <c r="S76" s="14" t="str">
        <f>VLOOKUP(
    Languages!A63,
    Languages!$A$2:$AE$310,
    MATCH(
      _xlfn.XLOOKUP(S$1, 'Language &amp; Currency Data'!$A$2:$A$100, 'Language &amp; Currency Data'!$B$2:$B$100),
      Languages!$A$1:$AE$1,
      0),
    FALSE)</f>
        <v>Desidero devolvere l'intero importo della mia vincita ($100)</v>
      </c>
      <c r="T76" s="14" t="str">
        <f>VLOOKUP(
    Languages!A63,
    Languages!$A$2:$AE$310,
    MATCH(
      _xlfn.XLOOKUP(T$1, 'Language &amp; Currency Data'!$A$2:$A$100, 'Language &amp; Currency Data'!$B$2:$B$100),
      Languages!$A$1:$AE$1,
      0),
    FALSE)</f>
        <v>賞金の全額を寄付したい（$100）</v>
      </c>
      <c r="U76" s="32" t="str">
        <f>VLOOKUP(
    Languages!A63,
    Languages!$A$2:$AE$310,
    MATCH(
      _xlfn.XLOOKUP(U$1, 'Language &amp; Currency Data'!$A$2:$A$100, 'Language &amp; Currency Data'!$B$2:$B$100),
      Languages!$A$1:$AE$1,
      0),
    FALSE)</f>
        <v>Saya mahu mendermakan semua kemenangan saya ($100)</v>
      </c>
      <c r="V76" s="32" t="str">
        <f>VLOOKUP(
    Languages!A63,
    Languages!$A$2:$AE$310,
    MATCH(
      _xlfn.XLOOKUP(V$1, 'Language &amp; Currency Data'!$A$2:$A$100, 'Language &amp; Currency Data'!$B$2:$B$100),
      Languages!$A$1:$AE$1,
      0),
    FALSE)</f>
        <v>Quiero donar todas mis ganancias ($100)</v>
      </c>
      <c r="W76" s="14" t="str">
        <f>VLOOKUP(
    Languages!A63,
    Languages!$A$2:$AE$310,
    MATCH(
      _xlfn.XLOOKUP(W$1, 'Language &amp; Currency Data'!$A$2:$A$100, 'Language &amp; Currency Data'!$B$2:$B$100),
      Languages!$A$1:$AE$1,
      0),
    FALSE)</f>
        <v>Ik wil mijn volledige winst doneren ($100)</v>
      </c>
      <c r="X76" s="32" t="str">
        <f>VLOOKUP(
    Languages!A63,
    Languages!$A$2:$AE$310,
    MATCH(
      _xlfn.XLOOKUP(X$1, 'Language &amp; Currency Data'!$A$2:$A$100, 'Language &amp; Currency Data'!$B$2:$B$100),
      Languages!$A$1:$AE$1,
      0),
    FALSE)</f>
        <v>I want to donate all of my winnings ($100)</v>
      </c>
      <c r="Y76" s="32" t="str">
        <f>VLOOKUP(
    Languages!A63,
    Languages!$A$2:$AE$310,
    MATCH(
      _xlfn.XLOOKUP(Y$1, 'Language &amp; Currency Data'!$A$2:$A$100, 'Language &amp; Currency Data'!$B$2:$B$100),
      Languages!$A$1:$AE$1,
      0),
    FALSE)</f>
        <v>Jeg ønsker å donere hele gevinsten min ($100)</v>
      </c>
      <c r="Z76" s="32" t="str">
        <f>VLOOKUP(
    Languages!A63,
    Languages!$A$2:$AE$310,
    MATCH(
      _xlfn.XLOOKUP(Z$1, 'Language &amp; Currency Data'!$A$2:$A$100, 'Language &amp; Currency Data'!$B$2:$B$100),
      Languages!$A$1:$AE$1,
      0),
    FALSE)</f>
        <v xml:space="preserve">میں اپنی پوری انعامی رقم (100$) عطیہ کرنا چاہتا\/چاہتی ہوں </v>
      </c>
      <c r="AA76" s="32" t="str">
        <f>VLOOKUP(
    Languages!A63,
    Languages!$A$2:$AE$310,
    MATCH(
      _xlfn.XLOOKUP(AA$1, 'Language &amp; Currency Data'!$A$2:$A$100, 'Language &amp; Currency Data'!$B$2:$B$100),
      Languages!$A$1:$AE$1,
      0),
    FALSE)</f>
        <v>Gusto kong i-donate ang buong mga napanalunan ko ($100)</v>
      </c>
      <c r="AB76" s="32" t="str">
        <f>VLOOKUP(
    Languages!A63,
    Languages!$A$2:$AE$310,
    MATCH(
      _xlfn.XLOOKUP(AB$1, 'Language &amp; Currency Data'!$A$2:$A$100, 'Language &amp; Currency Data'!$B$2:$B$100),
      Languages!$A$1:$AE$1,
      0),
    FALSE)</f>
        <v>Chcę przekazać całą moją wygraną ($100)</v>
      </c>
      <c r="AC76" t="str">
        <f>VLOOKUP(
    Languages!A63,
    Languages!$A$2:$AE$310,
    MATCH(
      _xlfn.XLOOKUP(AC$1, 'Language &amp; Currency Data'!$A$2:$A$100, 'Language &amp; Currency Data'!$B$2:$B$100),
      Languages!$A$1:$AE$1,
      0),
    FALSE)</f>
        <v>Desejo doar todos os meus ganhos ($100)</v>
      </c>
      <c r="AD76" s="32" t="str">
        <f>VLOOKUP(
    Languages!A63,
    Languages!$A$2:$AE$310,
    MATCH(
      _xlfn.XLOOKUP(AD$1, 'Language &amp; Currency Data'!$A$2:$A$100, 'Language &amp; Currency Data'!$B$2:$B$100),
      Languages!$A$1:$AE$1,
      0),
    FALSE)</f>
        <v>Doresc să-mi donez toate câștigurile ($100)</v>
      </c>
      <c r="AE76" s="6" t="str">
        <f>VLOOKUP(
    Languages!A63,
    Languages!$A$2:$AE$310,
    MATCH(
      _xlfn.XLOOKUP(AE$1, 'Language &amp; Currency Data'!$A$2:$A$100, 'Language &amp; Currency Data'!$B$2:$B$100),
      Languages!$A$1:$AE$1,
      0),
    FALSE)</f>
        <v>Chcem venovať celú moju výhru ($100)</v>
      </c>
      <c r="AF76" s="6" t="str">
        <f>VLOOKUP(
    Languages!A63,
    Languages!$A$2:$AE$310,
    MATCH(
      _xlfn.XLOOKUP(AF$1, 'Language &amp; Currency Data'!$A$2:$A$100, 'Language &amp; Currency Data'!$B$2:$B$100),
      Languages!$A$1:$AE$1,
      0),
    FALSE)</f>
        <v>Ek wil al my wengeld skenk ($100)</v>
      </c>
      <c r="AG76" s="6" t="str">
        <f>VLOOKUP(
    Languages!A63,
    Languages!$A$2:$AE$310,
    MATCH(
      _xlfn.XLOOKUP(AG$1, 'Language &amp; Currency Data'!$A$2:$A$100, 'Language &amp; Currency Data'!$B$2:$B$100),
      Languages!$A$1:$AE$1,
      0),
    FALSE)</f>
        <v>당첨금 전액을 기부하고 싶다($100)</v>
      </c>
      <c r="AH76" s="32" t="str">
        <f>VLOOKUP(
    Languages!A63,
    Languages!$A$2:$AE$310,
    MATCH(
      _xlfn.XLOOKUP(AH$1, 'Language &amp; Currency Data'!$A$2:$A$100, 'Language &amp; Currency Data'!$B$2:$B$100),
      Languages!$A$1:$AE$1,
      0),
    FALSE)</f>
        <v>Quiero donar todas mis ganancias ($100)</v>
      </c>
      <c r="AI76" s="32" t="str">
        <f>VLOOKUP(
    Languages!A63,
    Languages!$A$2:$AE$310,
    MATCH(
      _xlfn.XLOOKUP(AI$1, 'Language &amp; Currency Data'!$A$2:$A$100, 'Language &amp; Currency Data'!$B$2:$B$100),
      Languages!$A$1:$AE$1,
      0),
    FALSE)</f>
        <v>Jag vill skänka hela min vinst ($100)</v>
      </c>
      <c r="AJ76" s="6" t="str">
        <f>VLOOKUP(
    Languages!A63,
    Languages!$A$2:$AE$310,
    MATCH(
      _xlfn.XLOOKUP(AJ$1, 'Language &amp; Currency Data'!$A$2:$A$100, 'Language &amp; Currency Data'!$B$2:$B$100),
      Languages!$A$1:$AE$1,
      0),
    FALSE)</f>
        <v>我想捐出全部獎金 ($100)</v>
      </c>
      <c r="AK76" s="32" t="str">
        <f>VLOOKUP(
    Languages!A63,
    Languages!$A$2:$AE$310,
    MATCH(
      _xlfn.XLOOKUP(AK$1, 'Language &amp; Currency Data'!$A$2:$A$100, 'Language &amp; Currency Data'!$B$2:$B$100),
      Languages!$A$1:$AE$1,
      0),
    FALSE)</f>
        <v>ฉันต้องการบริจาคเงินรางวัลทั้งหมด ($100)</v>
      </c>
      <c r="AL76" s="37" t="str">
        <f>VLOOKUP(
    Languages!A63,
    Languages!$A$2:$AE$310,
    MATCH(
      _xlfn.XLOOKUP(AL$1, 'Language &amp; Currency Data'!$A$2:$A$100, 'Language &amp; Currency Data'!$B$2:$B$100),
      Languages!$A$1:$AE$1,
      0),
    FALSE)</f>
        <v>Kazancımın tamamını bağışlamak istiyorum ($100)</v>
      </c>
      <c r="AM76" s="6" t="str">
        <f>VLOOKUP(
    Languages!A63,
    Languages!$A$2:$AE$310,
    MATCH(
      _xlfn.XLOOKUP(AM$1, 'Language &amp; Currency Data'!$A$2:$A$100, 'Language &amp; Currency Data'!$B$2:$B$100),
      Languages!$A$1:$AE$1,
      0),
    FALSE)</f>
        <v>I want to donate all of my winnings ($100)</v>
      </c>
      <c r="AN76" s="6" t="str">
        <f>VLOOKUP(
    Languages!A63,
    Languages!$A$2:$AE$310,
    MATCH(
      _xlfn.XLOOKUP(AN$1, 'Language &amp; Currency Data'!$A$2:$A$100, 'Language &amp; Currency Data'!$B$2:$B$100),
      Languages!$A$1:$AE$1,
      0),
    FALSE)</f>
        <v>I want to donate all of my winnings ($100)</v>
      </c>
      <c r="AO76" s="32" t="str">
        <f>VLOOKUP(
    Languages!A63,
    Languages!$A$2:$AE$310,
    MATCH(
      _xlfn.XLOOKUP(AO$1, 'Language &amp; Currency Data'!$A$2:$A$100, 'Language &amp; Currency Data'!$B$2:$B$100),
      Languages!$A$1:$AE$1,
      0),
    FALSE)</f>
        <v>Tôi muốn quyên góp toàn bộ số tiền giải thưởng của mình ($100)</v>
      </c>
      <c r="AP76" s="7" t="str">
        <f>VLOOKUP(
    Languages!A63,
    Languages!$A$2:$AE$310,
    MATCH(
      _xlfn.XLOOKUP("United Kingdom", 'Language &amp; Currency Data'!$A$2:$A$100, 'Language &amp; Currency Data'!$B$2:$B$100),
      Languages!$A$1:$AE$1,
      0),
    FALSE)</f>
        <v>I want to donate all of my winnings ($100)</v>
      </c>
      <c r="AQ76" s="7" t="str">
        <f>VLOOKUP(
    Languages!A63,
    Languages!$A$2:$AE$310,
    MATCH(
      _xlfn.XLOOKUP("United Kingdom", 'Language &amp; Currency Data'!$A$2:$A$100, 'Language &amp; Currency Data'!$B$2:$B$100),
      Languages!$A$1:$AE$1,
      0),
    FALSE)</f>
        <v>I want to donate all of my winnings ($100)</v>
      </c>
      <c r="AR76" s="7" t="str">
        <f>VLOOKUP(
    Languages!A63,
    Languages!$A$2:$AE$310,
    MATCH(
      _xlfn.XLOOKUP("United Kingdom", 'Language &amp; Currency Data'!$A$2:$A$100, 'Language &amp; Currency Data'!$B$2:$B$100),
      Languages!$A$1:$AE$1,
      0),
    FALSE)</f>
        <v>I want to donate all of my winnings ($100)</v>
      </c>
      <c r="AS76" s="7" t="str">
        <f>VLOOKUP(
    Languages!A63,
    Languages!$A$2:$AE$310,
    MATCH(
      _xlfn.XLOOKUP("United Kingdom", 'Language &amp; Currency Data'!$A$2:$A$100, 'Language &amp; Currency Data'!$B$2:$B$100),
      Languages!$A$1:$AE$1,
      0),
    FALSE)</f>
        <v>I want to donate all of my winnings ($100)</v>
      </c>
      <c r="AT76" s="7" t="str">
        <f>VLOOKUP(
    Languages!A63,
    Languages!$A$2:$AE$310,
    MATCH(
      _xlfn.XLOOKUP("United Kingdom", 'Language &amp; Currency Data'!$A$2:$A$100, 'Language &amp; Currency Data'!$B$2:$B$100),
      Languages!$A$1:$AE$1,
      0),
    FALSE)</f>
        <v>I want to donate all of my winnings ($100)</v>
      </c>
      <c r="AU76" s="7" t="str">
        <f>VLOOKUP(
    Languages!A63,
    Languages!$A$2:$AE$310,
    MATCH(
      _xlfn.XLOOKUP("United Kingdom", 'Language &amp; Currency Data'!$A$2:$A$100, 'Language &amp; Currency Data'!$B$2:$B$100),
      Languages!$A$1:$AE$1,
      0),
    FALSE)</f>
        <v>I want to donate all of my winnings ($100)</v>
      </c>
      <c r="AV76" s="7" t="str">
        <f>VLOOKUP(
    Languages!A63,
    Languages!$A$2:$AE$310,
    MATCH(
      _xlfn.XLOOKUP("United Kingdom", 'Language &amp; Currency Data'!$A$2:$A$100, 'Language &amp; Currency Data'!$B$2:$B$100),
      Languages!$A$1:$AE$1,
      0),
    FALSE)</f>
        <v>I want to donate all of my winnings ($100)</v>
      </c>
      <c r="AW76" s="7" t="str">
        <f>VLOOKUP(
    Languages!A63,
    Languages!$A$2:$AE$310,
    MATCH(
      _xlfn.XLOOKUP("United Kingdom", 'Language &amp; Currency Data'!$A$2:$A$100, 'Language &amp; Currency Data'!$B$2:$B$100),
      Languages!$A$1:$AE$1,
      0),
    FALSE)</f>
        <v>I want to donate all of my winnings ($100)</v>
      </c>
    </row>
    <row r="77" spans="1:49" s="7" customFormat="1" x14ac:dyDescent="0.45">
      <c r="A77" s="7" t="str">
        <f>Languages!B64</f>
        <v>Donation to advocacy group ($)</v>
      </c>
      <c r="B77" s="6" t="str">
        <f>VLOOKUP(
    Languages!A64,
    Languages!$A$2:$AE$310,
    MATCH(
      _xlfn.XLOOKUP(B$1, 'Language &amp; Currency Data'!$A$2:$A$100, 'Language &amp; Currency Data'!$B$2:$B$100),
      Languages!$A$1:$AE$1,
      0),
    FALSE)</f>
        <v>Donación al grupo ($)</v>
      </c>
      <c r="C77" s="6" t="str">
        <f>VLOOKUP(
    Languages!A64,
    Languages!$A$2:$AE$310,
    MATCH(
      _xlfn.XLOOKUP(C$1, 'Language &amp; Currency Data'!$A$2:$A$100, 'Language &amp; Currency Data'!$B$2:$B$100),
      Languages!$A$1:$AE$1,
      0),
    FALSE)</f>
        <v>Donation to advocacy group ($)</v>
      </c>
      <c r="D77" s="6" t="str">
        <f>VLOOKUP(
    Languages!A64,
    Languages!$A$2:$AE$310,
    MATCH(
      _xlfn.XLOOKUP(D$1, 'Language &amp; Currency Data'!$A$2:$A$100, 'Language &amp; Currency Data'!$B$2:$B$100),
      Languages!$A$1:$AE$1,
      0),
    FALSE)</f>
        <v>Spende an Interessengruppe ($)</v>
      </c>
      <c r="E77" s="14" t="str">
        <f>VLOOKUP(
    Languages!A64,
    Languages!$A$2:$AE$310,
    MATCH(
      _xlfn.XLOOKUP(E$1, 'Language &amp; Currency Data'!$A$2:$A$100, 'Language &amp; Currency Data'!$B$2:$B$100),
      Languages!$A$1:$AE$1,
      0),
    FALSE)</f>
        <v>Doação para um grupo de defesa ($)</v>
      </c>
      <c r="F77" s="4" t="str">
        <f>VLOOKUP(
    Languages!A64,
    Languages!$A$2:$AE$310,
    MATCH(
      _xlfn.XLOOKUP(F$1, 'Language &amp; Currency Data'!$A$2:$A$100, 'Language &amp; Currency Data'!$B$2:$B$100),
      Languages!$A$1:$AE$1,
      0),
    FALSE)</f>
        <v>Donation to advocacy group ($)</v>
      </c>
      <c r="G77" s="14" t="str">
        <f>VLOOKUP(
    Languages!A64,
    Languages!$A$2:$AE$310,
    MATCH(
      _xlfn.XLOOKUP(G$1, 'Language &amp; Currency Data'!$A$2:$A$100, 'Language &amp; Currency Data'!$B$2:$B$100),
      Languages!$A$1:$AE$1,
      0),
    FALSE)</f>
        <v>捐赠给倡导小组的金额 ($)</v>
      </c>
      <c r="H77" s="6" t="str">
        <f>VLOOKUP(
    Languages!A64,
    Languages!$A$2:$AE$310,
    MATCH(
      _xlfn.XLOOKUP(H$1, 'Language &amp; Currency Data'!$A$2:$A$100, 'Language &amp; Currency Data'!$B$2:$B$100),
      Languages!$A$1:$AE$1,
      0),
    FALSE)</f>
        <v>Donación al grupo ($)</v>
      </c>
      <c r="I77" s="6" t="str">
        <f>VLOOKUP(
    Languages!A64,
    Languages!$A$2:$AE$310,
    MATCH(
      _xlfn.XLOOKUP(I$1, 'Language &amp; Currency Data'!$A$2:$A$100, 'Language &amp; Currency Data'!$B$2:$B$100),
      Languages!$A$1:$AE$1,
      0),
    FALSE)</f>
        <v>Donación al grupo ($)</v>
      </c>
      <c r="J77" s="6" t="str">
        <f>VLOOKUP(
    Languages!A64,
    Languages!$A$2:$AE$310,
    MATCH(
      _xlfn.XLOOKUP(J$1, 'Language &amp; Currency Data'!$A$2:$A$100, 'Language &amp; Currency Data'!$B$2:$B$100),
      Languages!$A$1:$AE$1,
      0),
    FALSE)</f>
        <v>Dar zájmové skupině ($)</v>
      </c>
      <c r="K77" s="6" t="str">
        <f>VLOOKUP(
    Languages!A64,
    Languages!$A$2:$AE$310,
    MATCH(
      _xlfn.XLOOKUP(K$1, 'Language &amp; Currency Data'!$A$2:$A$100, 'Language &amp; Currency Data'!$B$2:$B$100),
      Languages!$A$1:$AE$1,
      0),
    FALSE)</f>
        <v>Lahjoitus edunvalvontaryhmälle ($)</v>
      </c>
      <c r="L77" s="32" t="str">
        <f>VLOOKUP(
    Languages!A64,
    Languages!$A$2:$AE$310,
    MATCH(
      _xlfn.XLOOKUP(L$1, 'Language &amp; Currency Data'!$A$2:$A$100, 'Language &amp; Currency Data'!$B$2:$B$100),
      Languages!$A$1:$AE$1,
      0),
    FALSE)</f>
        <v>Don à un groupe de pression ($)</v>
      </c>
      <c r="M77" s="32" t="str">
        <f>VLOOKUP(
    Languages!A64,
    Languages!$A$2:$AE$310,
    MATCH(
      _xlfn.XLOOKUP(M$1, 'Language &amp; Currency Data'!$A$2:$A$100, 'Language &amp; Currency Data'!$B$2:$B$100),
      Languages!$A$1:$AE$1,
      0),
    FALSE)</f>
        <v>Spende an Interessengruppe ($)</v>
      </c>
      <c r="N77" s="6" t="str">
        <f>VLOOKUP(
    Languages!A64,
    Languages!$A$2:$AE$310,
    MATCH(
      _xlfn.XLOOKUP(N$1, 'Language &amp; Currency Data'!$A$2:$A$100, 'Language &amp; Currency Data'!$B$2:$B$100),
      Languages!$A$1:$AE$1,
      0),
    FALSE)</f>
        <v>Δωρεά στην ομαδα υπεράσπισης</v>
      </c>
      <c r="O77" s="32" t="str">
        <f>VLOOKUP(
    Languages!A64,
    Languages!$A$2:$AE$310,
    MATCH(
      _xlfn.XLOOKUP(O$1, 'Language &amp; Currency Data'!$A$2:$A$100, 'Language &amp; Currency Data'!$B$2:$B$100),
      Languages!$A$1:$AE$1,
      0),
    FALSE)</f>
        <v>Adomány az érdekvédelmi csoportnak ($)</v>
      </c>
      <c r="P77" s="6" t="str">
        <f>VLOOKUP(
    Languages!A64,
    Languages!$A$2:$AE$310,
    MATCH(
      _xlfn.XLOOKUP(P$1, 'Language &amp; Currency Data'!$A$2:$A$100, 'Language &amp; Currency Data'!$B$2:$B$100),
      Languages!$A$1:$AE$1,
      0),
    FALSE)</f>
        <v>हिमायती समूह को दान ($)</v>
      </c>
      <c r="Q77" s="6" t="str">
        <f>VLOOKUP(
    Languages!A64,
    Languages!$A$2:$AE$310,
    MATCH(
      _xlfn.XLOOKUP(Q$1, 'Language &amp; Currency Data'!$A$2:$A$100, 'Language &amp; Currency Data'!$B$2:$B$100),
      Languages!$A$1:$AE$1,
      0),
    FALSE)</f>
        <v>Donasi kepada kelompok advokasi ($)</v>
      </c>
      <c r="R77" s="6" t="str">
        <f>VLOOKUP(
    Languages!A64,
    Languages!$A$2:$AE$310,
    MATCH(
      _xlfn.XLOOKUP(R$1, 'Language &amp; Currency Data'!$A$2:$A$100, 'Language &amp; Currency Data'!$B$2:$B$100),
      Languages!$A$1:$AE$1,
      0),
    FALSE)</f>
        <v>Donation to advocacy group ($)</v>
      </c>
      <c r="S77" s="14" t="str">
        <f>VLOOKUP(
    Languages!A64,
    Languages!$A$2:$AE$310,
    MATCH(
      _xlfn.XLOOKUP(S$1, 'Language &amp; Currency Data'!$A$2:$A$100, 'Language &amp; Currency Data'!$B$2:$B$100),
      Languages!$A$1:$AE$1,
      0),
    FALSE)</f>
        <v>Donazione a un gruppo di advocacy ($)</v>
      </c>
      <c r="T77" s="14" t="str">
        <f>VLOOKUP(
    Languages!A64,
    Languages!$A$2:$AE$310,
    MATCH(
      _xlfn.XLOOKUP(T$1, 'Language &amp; Currency Data'!$A$2:$A$100, 'Language &amp; Currency Data'!$B$2:$B$100),
      Languages!$A$1:$AE$1,
      0),
    FALSE)</f>
        <v>支援団体への寄付の金額（$）</v>
      </c>
      <c r="U77" s="32" t="str">
        <f>VLOOKUP(
    Languages!A64,
    Languages!$A$2:$AE$310,
    MATCH(
      _xlfn.XLOOKUP(U$1, 'Language &amp; Currency Data'!$A$2:$A$100, 'Language &amp; Currency Data'!$B$2:$B$100),
      Languages!$A$1:$AE$1,
      0),
    FALSE)</f>
        <v>Sumbangan kepada kumpulan advokasi ($)</v>
      </c>
      <c r="V77" s="32" t="str">
        <f>VLOOKUP(
    Languages!A64,
    Languages!$A$2:$AE$310,
    MATCH(
      _xlfn.XLOOKUP(V$1, 'Language &amp; Currency Data'!$A$2:$A$100, 'Language &amp; Currency Data'!$B$2:$B$100),
      Languages!$A$1:$AE$1,
      0),
    FALSE)</f>
        <v>Donación al grupo ($)</v>
      </c>
      <c r="W77" s="14" t="str">
        <f>VLOOKUP(
    Languages!A64,
    Languages!$A$2:$AE$310,
    MATCH(
      _xlfn.XLOOKUP(W$1, 'Language &amp; Currency Data'!$A$2:$A$100, 'Language &amp; Currency Data'!$B$2:$B$100),
      Languages!$A$1:$AE$1,
      0),
    FALSE)</f>
        <v>Donatie aan belangenbehartigingsgroep ($)</v>
      </c>
      <c r="X77" s="32" t="str">
        <f>VLOOKUP(
    Languages!A64,
    Languages!$A$2:$AE$310,
    MATCH(
      _xlfn.XLOOKUP(X$1, 'Language &amp; Currency Data'!$A$2:$A$100, 'Language &amp; Currency Data'!$B$2:$B$100),
      Languages!$A$1:$AE$1,
      0),
    FALSE)</f>
        <v>Donation to advocacy group ($)</v>
      </c>
      <c r="Y77" s="32" t="str">
        <f>VLOOKUP(
    Languages!A64,
    Languages!$A$2:$AE$310,
    MATCH(
      _xlfn.XLOOKUP(Y$1, 'Language &amp; Currency Data'!$A$2:$A$100, 'Language &amp; Currency Data'!$B$2:$B$100),
      Languages!$A$1:$AE$1,
      0),
    FALSE)</f>
        <v>Donasjon til interesseorganisasjon ($)</v>
      </c>
      <c r="Z77" s="32" t="str">
        <f>VLOOKUP(
    Languages!A64,
    Languages!$A$2:$AE$310,
    MATCH(
      _xlfn.XLOOKUP(Z$1, 'Language &amp; Currency Data'!$A$2:$A$100, 'Language &amp; Currency Data'!$B$2:$B$100),
      Languages!$A$1:$AE$1,
      0),
    FALSE)</f>
        <v>وکالتی گروپ کو عطیہ ($)</v>
      </c>
      <c r="AA77" s="32" t="str">
        <f>VLOOKUP(
    Languages!A64,
    Languages!$A$2:$AE$310,
    MATCH(
      _xlfn.XLOOKUP(AA$1, 'Language &amp; Currency Data'!$A$2:$A$100, 'Language &amp; Currency Data'!$B$2:$B$100),
      Languages!$A$1:$AE$1,
      0),
    FALSE)</f>
        <v>Donasyon sa grupo ng adbokasiya ($)</v>
      </c>
      <c r="AB77" s="32" t="str">
        <f>VLOOKUP(
    Languages!A64,
    Languages!$A$2:$AE$310,
    MATCH(
      _xlfn.XLOOKUP(AB$1, 'Language &amp; Currency Data'!$A$2:$A$100, 'Language &amp; Currency Data'!$B$2:$B$100),
      Languages!$A$1:$AE$1,
      0),
    FALSE)</f>
        <v>Darowizna dla grupy wspierającej ($)</v>
      </c>
      <c r="AC77" t="str">
        <f>VLOOKUP(
    Languages!A64,
    Languages!$A$2:$AE$310,
    MATCH(
      _xlfn.XLOOKUP(AC$1, 'Language &amp; Currency Data'!$A$2:$A$100, 'Language &amp; Currency Data'!$B$2:$B$100),
      Languages!$A$1:$AE$1,
      0),
    FALSE)</f>
        <v>Doação para um grupo de defesa ($)</v>
      </c>
      <c r="AD77" s="32" t="str">
        <f>VLOOKUP(
    Languages!A64,
    Languages!$A$2:$AE$310,
    MATCH(
      _xlfn.XLOOKUP(AD$1, 'Language &amp; Currency Data'!$A$2:$A$100, 'Language &amp; Currency Data'!$B$2:$B$100),
      Languages!$A$1:$AE$1,
      0),
    FALSE)</f>
        <v>Donație către grupul de promovare ($)</v>
      </c>
      <c r="AE77" s="6" t="str">
        <f>VLOOKUP(
    Languages!A64,
    Languages!$A$2:$AE$310,
    MATCH(
      _xlfn.XLOOKUP(AE$1, 'Language &amp; Currency Data'!$A$2:$A$100, 'Language &amp; Currency Data'!$B$2:$B$100),
      Languages!$A$1:$AE$1,
      0),
    FALSE)</f>
        <v>Suma venovaná podpornej skupine ($)</v>
      </c>
      <c r="AF77" s="6" t="str">
        <f>VLOOKUP(
    Languages!A64,
    Languages!$A$2:$AE$310,
    MATCH(
      _xlfn.XLOOKUP(AF$1, 'Language &amp; Currency Data'!$A$2:$A$100, 'Language &amp; Currency Data'!$B$2:$B$100),
      Languages!$A$1:$AE$1,
      0),
    FALSE)</f>
        <v>Skenking aan belangegroep ($)</v>
      </c>
      <c r="AG77" s="6" t="str">
        <f>VLOOKUP(
    Languages!A64,
    Languages!$A$2:$AE$310,
    MATCH(
      _xlfn.XLOOKUP(AG$1, 'Language &amp; Currency Data'!$A$2:$A$100, 'Language &amp; Currency Data'!$B$2:$B$100),
      Languages!$A$1:$AE$1,
      0),
    FALSE)</f>
        <v>옹호 단체 기부 금액($)</v>
      </c>
      <c r="AH77" s="32" t="str">
        <f>VLOOKUP(
    Languages!A64,
    Languages!$A$2:$AE$310,
    MATCH(
      _xlfn.XLOOKUP(AH$1, 'Language &amp; Currency Data'!$A$2:$A$100, 'Language &amp; Currency Data'!$B$2:$B$100),
      Languages!$A$1:$AE$1,
      0),
    FALSE)</f>
        <v>Donación al grupo ($)</v>
      </c>
      <c r="AI77" s="32" t="str">
        <f>VLOOKUP(
    Languages!A64,
    Languages!$A$2:$AE$310,
    MATCH(
      _xlfn.XLOOKUP(AI$1, 'Language &amp; Currency Data'!$A$2:$A$100, 'Language &amp; Currency Data'!$B$2:$B$100),
      Languages!$A$1:$AE$1,
      0),
    FALSE)</f>
        <v>Donation till påverkansgrupp ($)</v>
      </c>
      <c r="AJ77" s="6" t="str">
        <f>VLOOKUP(
    Languages!A64,
    Languages!$A$2:$AE$310,
    MATCH(
      _xlfn.XLOOKUP(AJ$1, 'Language &amp; Currency Data'!$A$2:$A$100, 'Language &amp; Currency Data'!$B$2:$B$100),
      Languages!$A$1:$AE$1,
      0),
    FALSE)</f>
        <v>捐款金額 ($)</v>
      </c>
      <c r="AK77" s="32" t="str">
        <f>VLOOKUP(
    Languages!A64,
    Languages!$A$2:$AE$310,
    MATCH(
      _xlfn.XLOOKUP(AK$1, 'Language &amp; Currency Data'!$A$2:$A$100, 'Language &amp; Currency Data'!$B$2:$B$100),
      Languages!$A$1:$AE$1,
      0),
    FALSE)</f>
        <v>การบริจาคเงินรางวัลให้แก่กลุ่มงานรณรงค์ ($)</v>
      </c>
      <c r="AL77" s="37" t="str">
        <f>VLOOKUP(
    Languages!A64,
    Languages!$A$2:$AE$310,
    MATCH(
      _xlfn.XLOOKUP(AL$1, 'Language &amp; Currency Data'!$A$2:$A$100, 'Language &amp; Currency Data'!$B$2:$B$100),
      Languages!$A$1:$AE$1,
      0),
    FALSE)</f>
        <v>Savunuculuk grubuna bağış ($)</v>
      </c>
      <c r="AM77" s="6" t="str">
        <f>VLOOKUP(
    Languages!A64,
    Languages!$A$2:$AE$310,
    MATCH(
      _xlfn.XLOOKUP(AM$1, 'Language &amp; Currency Data'!$A$2:$A$100, 'Language &amp; Currency Data'!$B$2:$B$100),
      Languages!$A$1:$AE$1,
      0),
    FALSE)</f>
        <v>Donation to advocacy group ($)</v>
      </c>
      <c r="AN77" s="6" t="str">
        <f>VLOOKUP(
    Languages!A64,
    Languages!$A$2:$AE$310,
    MATCH(
      _xlfn.XLOOKUP(AN$1, 'Language &amp; Currency Data'!$A$2:$A$100, 'Language &amp; Currency Data'!$B$2:$B$100),
      Languages!$A$1:$AE$1,
      0),
    FALSE)</f>
        <v>Donation to advocacy group ($)</v>
      </c>
      <c r="AO77" s="32" t="str">
        <f>VLOOKUP(
    Languages!A64,
    Languages!$A$2:$AE$310,
    MATCH(
      _xlfn.XLOOKUP(AO$1, 'Language &amp; Currency Data'!$A$2:$A$100, 'Language &amp; Currency Data'!$B$2:$B$100),
      Languages!$A$1:$AE$1,
      0),
    FALSE)</f>
        <v>Quyên góp cho nhóm vận động ($)</v>
      </c>
      <c r="AP77" s="7" t="str">
        <f>VLOOKUP(
    Languages!A64,
    Languages!$A$2:$AE$310,
    MATCH(
      _xlfn.XLOOKUP("United Kingdom", 'Language &amp; Currency Data'!$A$2:$A$100, 'Language &amp; Currency Data'!$B$2:$B$100),
      Languages!$A$1:$AE$1,
      0),
    FALSE)</f>
        <v>Donation to advocacy group ($)</v>
      </c>
      <c r="AQ77" s="7" t="str">
        <f>VLOOKUP(
    Languages!A64,
    Languages!$A$2:$AE$310,
    MATCH(
      _xlfn.XLOOKUP("United Kingdom", 'Language &amp; Currency Data'!$A$2:$A$100, 'Language &amp; Currency Data'!$B$2:$B$100),
      Languages!$A$1:$AE$1,
      0),
    FALSE)</f>
        <v>Donation to advocacy group ($)</v>
      </c>
      <c r="AR77" s="7" t="str">
        <f>VLOOKUP(
    Languages!A64,
    Languages!$A$2:$AE$310,
    MATCH(
      _xlfn.XLOOKUP("United Kingdom", 'Language &amp; Currency Data'!$A$2:$A$100, 'Language &amp; Currency Data'!$B$2:$B$100),
      Languages!$A$1:$AE$1,
      0),
    FALSE)</f>
        <v>Donation to advocacy group ($)</v>
      </c>
      <c r="AS77" s="7" t="str">
        <f>VLOOKUP(
    Languages!A64,
    Languages!$A$2:$AE$310,
    MATCH(
      _xlfn.XLOOKUP("United Kingdom", 'Language &amp; Currency Data'!$A$2:$A$100, 'Language &amp; Currency Data'!$B$2:$B$100),
      Languages!$A$1:$AE$1,
      0),
    FALSE)</f>
        <v>Donation to advocacy group ($)</v>
      </c>
      <c r="AT77" s="7" t="str">
        <f>VLOOKUP(
    Languages!A64,
    Languages!$A$2:$AE$310,
    MATCH(
      _xlfn.XLOOKUP("United Kingdom", 'Language &amp; Currency Data'!$A$2:$A$100, 'Language &amp; Currency Data'!$B$2:$B$100),
      Languages!$A$1:$AE$1,
      0),
    FALSE)</f>
        <v>Donation to advocacy group ($)</v>
      </c>
      <c r="AU77" s="7" t="str">
        <f>VLOOKUP(
    Languages!A64,
    Languages!$A$2:$AE$310,
    MATCH(
      _xlfn.XLOOKUP("United Kingdom", 'Language &amp; Currency Data'!$A$2:$A$100, 'Language &amp; Currency Data'!$B$2:$B$100),
      Languages!$A$1:$AE$1,
      0),
    FALSE)</f>
        <v>Donation to advocacy group ($)</v>
      </c>
      <c r="AV77" s="7" t="str">
        <f>VLOOKUP(
    Languages!A64,
    Languages!$A$2:$AE$310,
    MATCH(
      _xlfn.XLOOKUP("United Kingdom", 'Language &amp; Currency Data'!$A$2:$A$100, 'Language &amp; Currency Data'!$B$2:$B$100),
      Languages!$A$1:$AE$1,
      0),
    FALSE)</f>
        <v>Donation to advocacy group ($)</v>
      </c>
      <c r="AW77" s="7" t="str">
        <f>VLOOKUP(
    Languages!A64,
    Languages!$A$2:$AE$310,
    MATCH(
      _xlfn.XLOOKUP("United Kingdom", 'Language &amp; Currency Data'!$A$2:$A$100, 'Language &amp; Currency Data'!$B$2:$B$100),
      Languages!$A$1:$AE$1,
      0),
    FALSE)</f>
        <v>Donation to advocacy group ($)</v>
      </c>
    </row>
    <row r="78" spans="1:49" s="7" customFormat="1" ht="42.75" x14ac:dyDescent="0.45">
      <c r="A78" s="7" t="str">
        <f>Languages!B65</f>
        <v>How much of the $100 would you be willing to donate to the advocacy group &lt;b&gt;supporting&lt;\/b&gt; the globally coordinated billionaire tax?</v>
      </c>
      <c r="B78" s="6" t="str">
        <f>VLOOKUP(
    Languages!A65,
    Languages!$A$2:$AE$310,
    MATCH(
      _xlfn.XLOOKUP(B$1, 'Language &amp; Currency Data'!$A$2:$A$100, 'Language &amp; Currency Data'!$B$2:$B$100),
      Languages!$A$1:$AE$1,
      0),
    FALSE)</f>
        <v>¿Qué parte de esos $100 estaría dispuesto a donar al grupo &lt;b&gt;que defiende&lt;\/b&gt; el impuesto a los multimillonarios coordinado a escala mundial?</v>
      </c>
      <c r="C78" s="6" t="str">
        <f>VLOOKUP(
    Languages!A65,
    Languages!$A$2:$AE$310,
    MATCH(
      _xlfn.XLOOKUP(C$1, 'Language &amp; Currency Data'!$A$2:$A$100, 'Language &amp; Currency Data'!$B$2:$B$100),
      Languages!$A$1:$AE$1,
      0),
    FALSE)</f>
        <v>How much of the $100 would you be willing to donate to the advocacy group &lt;b&gt;supporting&lt;\/b&gt; the globally coordinated billionaire tax?</v>
      </c>
      <c r="D78" s="6" t="str">
        <f>VLOOKUP(
    Languages!A65,
    Languages!$A$2:$AE$310,
    MATCH(
      _xlfn.XLOOKUP(D$1, 'Language &amp; Currency Data'!$A$2:$A$100, 'Language &amp; Currency Data'!$B$2:$B$100),
      Languages!$A$1:$AE$1,
      0),
    FALSE)</f>
        <v>Welchen Teil der $100 wären Sie bereit, an eine Interessengruppe zu spenden, die sich &lt;b&gt;für&lt;\/b&gt; die global koordinierte Milliardärssteuer stark macht?</v>
      </c>
      <c r="E78" s="14" t="str">
        <f>VLOOKUP(
    Languages!A65,
    Languages!$A$2:$AE$310,
    MATCH(
      _xlfn.XLOOKUP(E$1, 'Language &amp; Currency Data'!$A$2:$A$100, 'Language &amp; Currency Data'!$B$2:$B$100),
      Languages!$A$1:$AE$1,
      0),
    FALSE)</f>
        <v>Que parte dos $100 estaria disposto(a) a doar ao grupo de defesa &lt;b&gt;a favor&lt;\/b&gt; do imposto sobre os multimilionários coordenado a nível global?</v>
      </c>
      <c r="F78" s="4" t="str">
        <f>VLOOKUP(
    Languages!A65,
    Languages!$A$2:$AE$310,
    MATCH(
      _xlfn.XLOOKUP(F$1, 'Language &amp; Currency Data'!$A$2:$A$100, 'Language &amp; Currency Data'!$B$2:$B$100),
      Languages!$A$1:$AE$1,
      0),
    FALSE)</f>
        <v>How much of the $100 would you be willing to donate to the advocacy group &lt;b&gt;supporting&lt;\/b&gt; the globally coordinated billionaire tax?</v>
      </c>
      <c r="G78" s="14" t="str">
        <f>VLOOKUP(
    Languages!A65,
    Languages!$A$2:$AE$310,
    MATCH(
      _xlfn.XLOOKUP(G$1, 'Language &amp; Currency Data'!$A$2:$A$100, 'Language &amp; Currency Data'!$B$2:$B$100),
      Languages!$A$1:$AE$1,
      0),
    FALSE)</f>
        <v>您愿意从 $100 中拿出多少来捐赠给&lt;b&gt;支持&lt;\/b&gt;对全球亿万富翁征收协调税的倡导小组？</v>
      </c>
      <c r="H78" s="6" t="str">
        <f>VLOOKUP(
    Languages!A65,
    Languages!$A$2:$AE$310,
    MATCH(
      _xlfn.XLOOKUP(H$1, 'Language &amp; Currency Data'!$A$2:$A$100, 'Language &amp; Currency Data'!$B$2:$B$100),
      Languages!$A$1:$AE$1,
      0),
    FALSE)</f>
        <v>¿Qué parte de esos $100 estaría dispuesto a donar al grupo &lt;b&gt;que defiende&lt;\/b&gt; el impuesto a los multimillonarios coordinado a escala mundial?</v>
      </c>
      <c r="I78" s="6" t="str">
        <f>VLOOKUP(
    Languages!A65,
    Languages!$A$2:$AE$310,
    MATCH(
      _xlfn.XLOOKUP(I$1, 'Language &amp; Currency Data'!$A$2:$A$100, 'Language &amp; Currency Data'!$B$2:$B$100),
      Languages!$A$1:$AE$1,
      0),
    FALSE)</f>
        <v>¿Qué parte de esos $100 estaría dispuesto a donar al grupo &lt;b&gt;que defiende&lt;\/b&gt; el impuesto a los multimillonarios coordinado a escala mundial?</v>
      </c>
      <c r="J78" s="6" t="str">
        <f>VLOOKUP(
    Languages!A65,
    Languages!$A$2:$AE$310,
    MATCH(
      _xlfn.XLOOKUP(J$1, 'Language &amp; Currency Data'!$A$2:$A$100, 'Language &amp; Currency Data'!$B$2:$B$100),
      Languages!$A$1:$AE$1,
      0),
    FALSE)</f>
        <v>Kolik z těchto $100 byste byl\/a ochoten\/ochotna darovat zájmové skupině, která &lt;b&gt;podporuje&lt;\/b&gt; globálně koordinovanou miliardářskou daň?</v>
      </c>
      <c r="K78" s="6" t="str">
        <f>VLOOKUP(
    Languages!A65,
    Languages!$A$2:$AE$310,
    MATCH(
      _xlfn.XLOOKUP(K$1, 'Language &amp; Currency Data'!$A$2:$A$100, 'Language &amp; Currency Data'!$B$2:$B$100),
      Languages!$A$1:$AE$1,
      0),
    FALSE)</f>
        <v>Kuinka suuren osan $100:sta olisit halukas lahjoittamaan edunvalvontaryhmälle, joka &lt;b&gt;kannattaa&lt;\/b&gt; maailmanlaajuisesti koordinoitua miljardööriveroa?</v>
      </c>
      <c r="L78" s="32" t="str">
        <f>VLOOKUP(
    Languages!A65,
    Languages!$A$2:$AE$310,
    MATCH(
      _xlfn.XLOOKUP(L$1, 'Language &amp; Currency Data'!$A$2:$A$100, 'Language &amp; Currency Data'!$B$2:$B$100),
      Languages!$A$1:$AE$1,
      0),
    FALSE)</f>
        <v>Quelle part de ces $100 seriez-vous prêt à donner au groupe de pression &lt;b&gt;qui soutient&lt;\/b&gt; l'impôt sur les milliardaires coordonné au niveau mondial ?</v>
      </c>
      <c r="M78" s="32" t="str">
        <f>VLOOKUP(
    Languages!A65,
    Languages!$A$2:$AE$310,
    MATCH(
      _xlfn.XLOOKUP(M$1, 'Language &amp; Currency Data'!$A$2:$A$100, 'Language &amp; Currency Data'!$B$2:$B$100),
      Languages!$A$1:$AE$1,
      0),
    FALSE)</f>
        <v>Welchen Teil der $100 wären Sie bereit, an eine Interessengruppe zu spenden, die sich &lt;b&gt;für&lt;\/b&gt; die global koordinierte Milliardärssteuer stark macht?</v>
      </c>
      <c r="N78" s="6" t="str">
        <f>VLOOKUP(
    Languages!A65,
    Languages!$A$2:$AE$310,
    MATCH(
      _xlfn.XLOOKUP(N$1, 'Language &amp; Currency Data'!$A$2:$A$100, 'Language &amp; Currency Data'!$B$2:$B$100),
      Languages!$A$1:$AE$1,
      0),
    FALSE)</f>
        <v>Πόσα από τα $100 θα ήσασταν διατεθειμένοι να δωρίσετε στην ομάδα υπεράσπισης &lt;b&gt;υπέρ&lt;\/b&gt; του παγκοσμίως συντονισμένου φόρου δισεκατομμυριούχων;</v>
      </c>
      <c r="O78" s="32" t="str">
        <f>VLOOKUP(
    Languages!A65,
    Languages!$A$2:$AE$310,
    MATCH(
      _xlfn.XLOOKUP(O$1, 'Language &amp; Currency Data'!$A$2:$A$100, 'Language &amp; Currency Data'!$B$2:$B$100),
      Languages!$A$1:$AE$1,
      0),
    FALSE)</f>
        <v>Mennyit adományozna a $100ból a globálisan koordinált milliárdos adót &lt;b&gt;támogató&lt;\/b&gt; érdekvédelmi csoportnak?</v>
      </c>
      <c r="P78" s="6" t="str">
        <f>VLOOKUP(
    Languages!A65,
    Languages!$A$2:$AE$310,
    MATCH(
      _xlfn.XLOOKUP(P$1, 'Language &amp; Currency Data'!$A$2:$A$100, 'Language &amp; Currency Data'!$B$2:$B$100),
      Languages!$A$1:$AE$1,
      0),
    FALSE)</f>
        <v xml:space="preserve">$100 में से आप कितनी धनराशि, वैश्विक रूप से समन्वित अरबपति कर का &lt;b&gt;समर्थन&lt;\/b&gt;करने वाले हिमायती समूह को दान करने के लिए तैयार हैं?	</v>
      </c>
      <c r="Q78" s="6" t="str">
        <f>VLOOKUP(
    Languages!A65,
    Languages!$A$2:$AE$310,
    MATCH(
      _xlfn.XLOOKUP(Q$1, 'Language &amp; Currency Data'!$A$2:$A$100, 'Language &amp; Currency Data'!$B$2:$B$100),
      Languages!$A$1:$AE$1,
      0),
    FALSE)</f>
        <v>Berapa besar dari $100 yang bersedia Anda sumbangkan kepada kelompok advokasi yang &lt;b&gt;mendukung&lt;\/b&gt; pajak miliarder yang dikoordinasikan secara global?</v>
      </c>
      <c r="R78" s="6" t="str">
        <f>VLOOKUP(
    Languages!A65,
    Languages!$A$2:$AE$310,
    MATCH(
      _xlfn.XLOOKUP(R$1, 'Language &amp; Currency Data'!$A$2:$A$100, 'Language &amp; Currency Data'!$B$2:$B$100),
      Languages!$A$1:$AE$1,
      0),
    FALSE)</f>
        <v>How much of the $100 would you be willing to donate to the advocacy group &lt;b&gt;supporting&lt;\/b&gt; the globally coordinated billionaire tax?</v>
      </c>
      <c r="S78" s="14" t="str">
        <f>VLOOKUP(
    Languages!A65,
    Languages!$A$2:$AE$310,
    MATCH(
      _xlfn.XLOOKUP(S$1, 'Language &amp; Currency Data'!$A$2:$A$100, 'Language &amp; Currency Data'!$B$2:$B$100),
      Languages!$A$1:$AE$1,
      0),
    FALSE)</f>
        <v>Quanto dei $100 sarebbe disposto a devolvere al gruppo di advocacy a &lt;b&gt;sostegno&lt;\/b&gt; della tassa globale sui miliardari?</v>
      </c>
      <c r="T78" s="14" t="str">
        <f>VLOOKUP(
    Languages!A65,
    Languages!$A$2:$AE$310,
    MATCH(
      _xlfn.XLOOKUP(T$1, 'Language &amp; Currency Data'!$A$2:$A$100, 'Language &amp; Currency Data'!$B$2:$B$100),
      Languages!$A$1:$AE$1,
      0),
    FALSE)</f>
        <v>$100のうち、世界的に調整された超富裕層税に&lt;b&gt;賛成&lt;\/b&gt;する支援団体にいくら寄付したいですか?</v>
      </c>
      <c r="U78" s="32" t="str">
        <f>VLOOKUP(
    Languages!A65,
    Languages!$A$2:$AE$310,
    MATCH(
      _xlfn.XLOOKUP(U$1, 'Language &amp; Currency Data'!$A$2:$A$100, 'Language &amp; Currency Data'!$B$2:$B$100),
      Languages!$A$1:$AE$1,
      0),
    FALSE)</f>
        <v>Berapa banyak daripada $100 itu yang anda sanggup dermakan kepada kumpulan advokasi yang &lt;b&gt;menyokong&lt;\/b&gt; cukai bilionair yang diselaraskan secara global?</v>
      </c>
      <c r="V78" s="32" t="str">
        <f>VLOOKUP(
    Languages!A65,
    Languages!$A$2:$AE$310,
    MATCH(
      _xlfn.XLOOKUP(V$1, 'Language &amp; Currency Data'!$A$2:$A$100, 'Language &amp; Currency Data'!$B$2:$B$100),
      Languages!$A$1:$AE$1,
      0),
    FALSE)</f>
        <v>¿Qué parte de esos $100 estaría dispuesto a donar al grupo &lt;b&gt;que defiende&lt;\/b&gt; el impuesto a los multimillonarios coordinado a escala mundial?</v>
      </c>
      <c r="W78" s="14" t="str">
        <f>VLOOKUP(
    Languages!A65,
    Languages!$A$2:$AE$310,
    MATCH(
      _xlfn.XLOOKUP(W$1, 'Language &amp; Currency Data'!$A$2:$A$100, 'Language &amp; Currency Data'!$B$2:$B$100),
      Languages!$A$1:$AE$1,
      0),
    FALSE)</f>
        <v>Welk deel van de $100 bent u bereid te doneren aan een belangenbehartigingsgroep die &lt;b&gt;vóór&lt;\/b&gt; de wereldwijd gecoördineerde miljardairsbelasting ijvert?</v>
      </c>
      <c r="X78" s="32" t="str">
        <f>VLOOKUP(
    Languages!A65,
    Languages!$A$2:$AE$310,
    MATCH(
      _xlfn.XLOOKUP(X$1, 'Language &amp; Currency Data'!$A$2:$A$100, 'Language &amp; Currency Data'!$B$2:$B$100),
      Languages!$A$1:$AE$1,
      0),
    FALSE)</f>
        <v>How much of the $100 would you be willing to donate to the advocacy group &lt;b&gt;supporting&lt;\/b&gt; the globally coordinated billionaire tax?</v>
      </c>
      <c r="Y78" s="32" t="str">
        <f>VLOOKUP(
    Languages!A65,
    Languages!$A$2:$AE$310,
    MATCH(
      _xlfn.XLOOKUP(Y$1, 'Language &amp; Currency Data'!$A$2:$A$100, 'Language &amp; Currency Data'!$B$2:$B$100),
      Languages!$A$1:$AE$1,
      0),
    FALSE)</f>
        <v>Hvor mye av de $100 er du villig til å donere til en interesseorganisasjon som &lt;b&gt;støtter&lt;\/b&gt; den globale minimumsskatten for milliardærer?</v>
      </c>
      <c r="Z78" s="32" t="str">
        <f>VLOOKUP(
    Languages!A65,
    Languages!$A$2:$AE$310,
    MATCH(
      _xlfn.XLOOKUP(Z$1, 'Language &amp; Currency Data'!$A$2:$A$100, 'Language &amp; Currency Data'!$B$2:$B$100),
      Languages!$A$1:$AE$1,
      0),
    FALSE)</f>
        <v>آپ عالمی سطح پر ارب پتی افراد پر ٹیکس نافذ کرنے کی &lt;b&gt;حمایت&lt;\/b&gt; کرنے والے وکالتی گروپ کو $100 میں سے کتنی رقم عطیہ کرنے کے لیے تیار ہوں گے؟</v>
      </c>
      <c r="AA78" s="32" t="str">
        <f>VLOOKUP(
    Languages!A65,
    Languages!$A$2:$AE$310,
    MATCH(
      _xlfn.XLOOKUP(AA$1, 'Language &amp; Currency Data'!$A$2:$A$100, 'Language &amp; Currency Data'!$B$2:$B$100),
      Languages!$A$1:$AE$1,
      0),
    FALSE)</f>
        <v>Magkano sa $100 ang gusto mong i-donate sa grupo ng adbokasiya na &lt;b&gt;sumusuporta&lt;\/b&gt; sa globally coordinated na buwis ng bilyonaryo?</v>
      </c>
      <c r="AB78" s="32" t="str">
        <f>VLOOKUP(
    Languages!A65,
    Languages!$A$2:$AE$310,
    MATCH(
      _xlfn.XLOOKUP(AB$1, 'Language &amp; Currency Data'!$A$2:$A$100, 'Language &amp; Currency Data'!$B$2:$B$100),
      Languages!$A$1:$AE$1,
      0),
    FALSE)</f>
        <v>Ile z tych $100 był(a)by Pan\/Pani skłonny\/-a przekazać grupie  &lt;b&gt;popierającej&lt;\/b&gt; globalnie skoordynowany podatek dla miliarderów?</v>
      </c>
      <c r="AC78" t="str">
        <f>VLOOKUP(
    Languages!A65,
    Languages!$A$2:$AE$310,
    MATCH(
      _xlfn.XLOOKUP(AC$1, 'Language &amp; Currency Data'!$A$2:$A$100, 'Language &amp; Currency Data'!$B$2:$B$100),
      Languages!$A$1:$AE$1,
      0),
    FALSE)</f>
        <v>Que parte dos $100 estaria disposto(a) a doar ao grupo de defesa &lt;b&gt;a favor&lt;\/b&gt; do imposto sobre os multimilionários coordenado a nível global?</v>
      </c>
      <c r="AD78" s="32" t="str">
        <f>VLOOKUP(
    Languages!A65,
    Languages!$A$2:$AE$310,
    MATCH(
      _xlfn.XLOOKUP(AD$1, 'Language &amp; Currency Data'!$A$2:$A$100, 'Language &amp; Currency Data'!$B$2:$B$100),
      Languages!$A$1:$AE$1,
      0),
    FALSE)</f>
        <v xml:space="preserve">Cât din suma de $100 ați fi dispusă să donați grupului de promovare care &lt;b&gt;sprijină&lt;\/b&gt; taxa pentru miliardari coordonată la nivel mondial? </v>
      </c>
      <c r="AE78" s="6" t="str">
        <f>VLOOKUP(
    Languages!A65,
    Languages!$A$2:$AE$310,
    MATCH(
      _xlfn.XLOOKUP(AE$1, 'Language &amp; Currency Data'!$A$2:$A$100, 'Language &amp; Currency Data'!$B$2:$B$100),
      Languages!$A$1:$AE$1,
      0),
    FALSE)</f>
        <v>Koľko zo sumy $100 by ste boli ochotný(á) venovať skupine na &lt;b&gt;podporu&lt;\/b&gt; globálne koordinovanej miliardárskej dane?</v>
      </c>
      <c r="AF78" s="6" t="str">
        <f>VLOOKUP(
    Languages!A65,
    Languages!$A$2:$AE$310,
    MATCH(
      _xlfn.XLOOKUP(AF$1, 'Language &amp; Currency Data'!$A$2:$A$100, 'Language &amp; Currency Data'!$B$2:$B$100),
      Languages!$A$1:$AE$1,
      0),
    FALSE)</f>
        <v>Hoeveel van die $100 sou jy bereid wees om te skenk aan die belangegroep wat die wêreldwyd gekoördineerde miljardêrsbelasting &lt;b&gt;ondersteun&lt;\/b&gt;?</v>
      </c>
      <c r="AG78" s="6" t="str">
        <f>VLOOKUP(
    Languages!A65,
    Languages!$A$2:$AE$310,
    MATCH(
      _xlfn.XLOOKUP(AG$1, 'Language &amp; Currency Data'!$A$2:$A$100, 'Language &amp; Currency Data'!$B$2:$B$100),
      Languages!$A$1:$AE$1,
      0),
    FALSE)</f>
        <v>$100 중 얼마를 전 세계적으로 조율된 억만장자세에 &lt;b&gt;찬성하는&lt;\/b&gt; 단체에 기부하시겠습니까?</v>
      </c>
      <c r="AH78" s="32" t="str">
        <f>VLOOKUP(
    Languages!A65,
    Languages!$A$2:$AE$310,
    MATCH(
      _xlfn.XLOOKUP(AH$1, 'Language &amp; Currency Data'!$A$2:$A$100, 'Language &amp; Currency Data'!$B$2:$B$100),
      Languages!$A$1:$AE$1,
      0),
    FALSE)</f>
        <v>¿Qué parte de esos $100 estaría dispuesto a donar al grupo &lt;b&gt;que defiende&lt;\/b&gt; el impuesto a los multimillonarios coordinado a escala mundial?</v>
      </c>
      <c r="AI78" s="32" t="str">
        <f>VLOOKUP(
    Languages!A65,
    Languages!$A$2:$AE$310,
    MATCH(
      _xlfn.XLOOKUP(AI$1, 'Language &amp; Currency Data'!$A$2:$A$100, 'Language &amp; Currency Data'!$B$2:$B$100),
      Languages!$A$1:$AE$1,
      0),
    FALSE)</f>
        <v>Hur mycket av dessa $100 skulle du vara beredd att donera till påverkansgruppen som &lt;b&gt;stödjer&lt;\/b&gt; den globalt samordnade miljardärsskatten?</v>
      </c>
      <c r="AJ78" s="6" t="str">
        <f>VLOOKUP(
    Languages!A65,
    Languages!$A$2:$AE$310,
    MATCH(
      _xlfn.XLOOKUP(AJ$1, 'Language &amp; Currency Data'!$A$2:$A$100, 'Language &amp; Currency Data'!$B$2:$B$100),
      Languages!$A$1:$AE$1,
      0),
    FALSE)</f>
        <v>您願意將 $100 中的多少金額捐給&lt;b&gt;支持&lt;\/b&gt;徵收富人全球合一稅的倡議團體？</v>
      </c>
      <c r="AK78" s="32" t="str">
        <f>VLOOKUP(
    Languages!A65,
    Languages!$A$2:$AE$310,
    MATCH(
      _xlfn.XLOOKUP(AK$1, 'Language &amp; Currency Data'!$A$2:$A$100, 'Language &amp; Currency Data'!$B$2:$B$100),
      Languages!$A$1:$AE$1,
      0),
    FALSE)</f>
        <v>คุณยินดีที่จะบริจาคเงินรางวัลเท่าใดจาก $100 ให้แก่กลุ่มงานรณรงค์ที่&lt;b&gt;สนับสนุน&lt;\/b&gt;การเรียกเก็บภาษีจากมหาเศรษฐีในระดับเดียวกันทั่วโลก</v>
      </c>
      <c r="AL78" s="37" t="str">
        <f>VLOOKUP(
    Languages!A65,
    Languages!$A$2:$AE$310,
    MATCH(
      _xlfn.XLOOKUP(AL$1, 'Language &amp; Currency Data'!$A$2:$A$100, 'Language &amp; Currency Data'!$B$2:$B$100),
      Languages!$A$1:$AE$1,
      0),
    FALSE)</f>
        <v>$100 tutarın ne kadarını küresel olarak koordine edilen milyarder vergisini &lt;b&gt;destekleyen&lt;\/b&gt; bir savunuculuk grubuna bağışlamak için istekli olursunuz?</v>
      </c>
      <c r="AM78" s="6" t="str">
        <f>VLOOKUP(
    Languages!A65,
    Languages!$A$2:$AE$310,
    MATCH(
      _xlfn.XLOOKUP(AM$1, 'Language &amp; Currency Data'!$A$2:$A$100, 'Language &amp; Currency Data'!$B$2:$B$100),
      Languages!$A$1:$AE$1,
      0),
    FALSE)</f>
        <v>How much of the $100 would you be willing to donate to the advocacy group &lt;b&gt;supporting&lt;\/b&gt; the globally coordinated billionaire tax?</v>
      </c>
      <c r="AN78" s="6" t="str">
        <f>VLOOKUP(
    Languages!A65,
    Languages!$A$2:$AE$310,
    MATCH(
      _xlfn.XLOOKUP(AN$1, 'Language &amp; Currency Data'!$A$2:$A$100, 'Language &amp; Currency Data'!$B$2:$B$100),
      Languages!$A$1:$AE$1,
      0),
    FALSE)</f>
        <v>How much of the $100 would you be willing to donate to the advocacy group &lt;b&gt;supporting&lt;\/b&gt; the globally coordinated billionaire tax?</v>
      </c>
      <c r="AO78" s="32" t="str">
        <f>VLOOKUP(
    Languages!A65,
    Languages!$A$2:$AE$310,
    MATCH(
      _xlfn.XLOOKUP(AO$1, 'Language &amp; Currency Data'!$A$2:$A$100, 'Language &amp; Currency Data'!$B$2:$B$100),
      Languages!$A$1:$AE$1,
      0),
    FALSE)</f>
        <v>Quý vị sẵn sàng quyên góp bao nhiêu trong số $100 cho nhóm vận động &lt;b&gt;ủng hộ&lt;\/b&gt; thuế phối hợp toàn cầu đối với tỷ phú?</v>
      </c>
      <c r="AP78" s="7" t="str">
        <f>VLOOKUP(
    Languages!A65,
    Languages!$A$2:$AE$310,
    MATCH(
      _xlfn.XLOOKUP("United Kingdom", 'Language &amp; Currency Data'!$A$2:$A$100, 'Language &amp; Currency Data'!$B$2:$B$100),
      Languages!$A$1:$AE$1,
      0),
    FALSE)</f>
        <v>How much of the $100 would you be willing to donate to the advocacy group &lt;b&gt;supporting&lt;\/b&gt; the globally coordinated billionaire tax?</v>
      </c>
      <c r="AQ78" s="7" t="str">
        <f>VLOOKUP(
    Languages!A65,
    Languages!$A$2:$AE$310,
    MATCH(
      _xlfn.XLOOKUP("United Kingdom", 'Language &amp; Currency Data'!$A$2:$A$100, 'Language &amp; Currency Data'!$B$2:$B$100),
      Languages!$A$1:$AE$1,
      0),
    FALSE)</f>
        <v>How much of the $100 would you be willing to donate to the advocacy group &lt;b&gt;supporting&lt;\/b&gt; the globally coordinated billionaire tax?</v>
      </c>
      <c r="AR78" s="7" t="str">
        <f>VLOOKUP(
    Languages!A65,
    Languages!$A$2:$AE$310,
    MATCH(
      _xlfn.XLOOKUP("United Kingdom", 'Language &amp; Currency Data'!$A$2:$A$100, 'Language &amp; Currency Data'!$B$2:$B$100),
      Languages!$A$1:$AE$1,
      0),
    FALSE)</f>
        <v>How much of the $100 would you be willing to donate to the advocacy group &lt;b&gt;supporting&lt;\/b&gt; the globally coordinated billionaire tax?</v>
      </c>
      <c r="AS78" s="7" t="str">
        <f>VLOOKUP(
    Languages!A65,
    Languages!$A$2:$AE$310,
    MATCH(
      _xlfn.XLOOKUP("United Kingdom", 'Language &amp; Currency Data'!$A$2:$A$100, 'Language &amp; Currency Data'!$B$2:$B$100),
      Languages!$A$1:$AE$1,
      0),
    FALSE)</f>
        <v>How much of the $100 would you be willing to donate to the advocacy group &lt;b&gt;supporting&lt;\/b&gt; the globally coordinated billionaire tax?</v>
      </c>
      <c r="AT78" s="7" t="str">
        <f>VLOOKUP(
    Languages!A65,
    Languages!$A$2:$AE$310,
    MATCH(
      _xlfn.XLOOKUP("United Kingdom", 'Language &amp; Currency Data'!$A$2:$A$100, 'Language &amp; Currency Data'!$B$2:$B$100),
      Languages!$A$1:$AE$1,
      0),
    FALSE)</f>
        <v>How much of the $100 would you be willing to donate to the advocacy group &lt;b&gt;supporting&lt;\/b&gt; the globally coordinated billionaire tax?</v>
      </c>
      <c r="AU78" s="7" t="str">
        <f>VLOOKUP(
    Languages!A65,
    Languages!$A$2:$AE$310,
    MATCH(
      _xlfn.XLOOKUP("United Kingdom", 'Language &amp; Currency Data'!$A$2:$A$100, 'Language &amp; Currency Data'!$B$2:$B$100),
      Languages!$A$1:$AE$1,
      0),
    FALSE)</f>
        <v>How much of the $100 would you be willing to donate to the advocacy group &lt;b&gt;supporting&lt;\/b&gt; the globally coordinated billionaire tax?</v>
      </c>
      <c r="AV78" s="7" t="str">
        <f>VLOOKUP(
    Languages!A65,
    Languages!$A$2:$AE$310,
    MATCH(
      _xlfn.XLOOKUP("United Kingdom", 'Language &amp; Currency Data'!$A$2:$A$100, 'Language &amp; Currency Data'!$B$2:$B$100),
      Languages!$A$1:$AE$1,
      0),
    FALSE)</f>
        <v>How much of the $100 would you be willing to donate to the advocacy group &lt;b&gt;supporting&lt;\/b&gt; the globally coordinated billionaire tax?</v>
      </c>
      <c r="AW78" s="7" t="str">
        <f>VLOOKUP(
    Languages!A65,
    Languages!$A$2:$AE$310,
    MATCH(
      _xlfn.XLOOKUP("United Kingdom", 'Language &amp; Currency Data'!$A$2:$A$100, 'Language &amp; Currency Data'!$B$2:$B$100),
      Languages!$A$1:$AE$1,
      0),
    FALSE)</f>
        <v>How much of the $100 would you be willing to donate to the advocacy group &lt;b&gt;supporting&lt;\/b&gt; the globally coordinated billionaire tax?</v>
      </c>
    </row>
    <row r="79" spans="1:49" s="7" customFormat="1" ht="156.75" x14ac:dyDescent="0.45">
      <c r="A79" s="7" t="str">
        <f>Languages!B66</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c r="B79" s="6" t="str">
        <f>VLOOKUP(
    Languages!A66,
    Languages!$A$2:$AE$310,
    MATCH(
      _xlfn.XLOOKUP(B$1, 'Language &amp; Currency Data'!$A$2:$A$100, 'Language &amp; Currency Data'!$B$2:$B$100),
      Languages!$A$1:$AE$1,
      0),
    FALSE)</f>
        <v>Hemos preparado dos peticiones —una a favor y otra en contra del impuesto— y le invitamos a firmar cualquiera de ellas utilizando las iniciales que prefiera. La firma es totalmente voluntaria, pero si decide hacerlo, le rogamos que lea atentamente el texto de la petición. Informaremos a los medios de comunicación del número total de firmas, tanto a favor como en contra. Si lo desea, también puede escribir un breve mensaje expresando su apoyo u oposición y compartiremos con los medios de comunicación algunas respuestas seleccionadas.</v>
      </c>
      <c r="C79" s="6" t="str">
        <f>VLOOKUP(
    Languages!A66,
    Languages!$A$2:$AE$310,
    MATCH(
      _xlfn.XLOOKUP(C$1, 'Language &amp; Currency Data'!$A$2:$A$100, 'Language &amp; Currency Data'!$B$2:$B$100),
      Languages!$A$1:$AE$1,
      0),
    FALSE)</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c r="D79" s="6" t="str">
        <f>VLOOKUP(
    Languages!A66,
    Languages!$A$2:$AE$310,
    MATCH(
      _xlfn.XLOOKUP(D$1, 'Language &amp; Currency Data'!$A$2:$A$100, 'Language &amp; Currency Data'!$B$2:$B$100),
      Languages!$A$1:$AE$1,
      0),
    FALSE)</f>
        <v>Wir haben zwei Petitionen vorbereitet: Eine für und eine gegen die Steuer. Wir möchten Sie einladen, eine der beiden Petitionen mit beliebigen Initialen zu unterzeichnen. Die Unterzeichnung ist völlig freiwillig. Wenn Sie sich aber dazu entscheiden, möchten wir Sie bitten, sich die Petition gut durchzulesen. Wir übermitteln den Medien die Gesamtzahl an Unterschriften der Pro- und Contra-Petitionen. Wenn Sie möchten, können Sie auch eine kurze Nachricht schreiben, in der Sie Ihre Unterstützung oder Opposition erläutern; ausgewählte Antworten werden an die Medien weitergeleitet.</v>
      </c>
      <c r="E79" s="14" t="str">
        <f>VLOOKUP(
    Languages!A66,
    Languages!$A$2:$AE$310,
    MATCH(
      _xlfn.XLOOKUP(E$1, 'Language &amp; Currency Data'!$A$2:$A$100, 'Language &amp; Currency Data'!$B$2:$B$100),
      Languages!$A$1:$AE$1,
      0),
    FALSE)</f>
        <v>Elaboramos duas petições – uma a favor e outra contra o imposto – e te convidamos a assinar uma delas utilizando as iniciais que preferir. A assinatura é totalmente voluntária, mas, caso decida fazê-lo, solicitamos que leia atentamente o texto da petição. Divulgaremos o número total de assinaturas – tanto a favor como contra – aos meios de comunicação. Se desejar, também pode escrever uma breve mensagem expressando o seu apoio ou oposição, e as respostas selecionadas serão partilhadas com os meios de comunicação social.</v>
      </c>
      <c r="F79" s="4" t="str">
        <f>VLOOKUP(
    Languages!A66,
    Languages!$A$2:$AE$310,
    MATCH(
      _xlfn.XLOOKUP(F$1, 'Language &amp; Currency Data'!$A$2:$A$100, 'Language &amp; Currency Data'!$B$2:$B$100),
      Languages!$A$1:$AE$1,
      0),
    FALSE)</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c r="G79" s="14" t="str">
        <f>VLOOKUP(
    Languages!A66,
    Languages!$A$2:$AE$310,
    MATCH(
      _xlfn.XLOOKUP(G$1, 'Language &amp; Currency Data'!$A$2:$A$100, 'Language &amp; Currency Data'!$B$2:$B$100),
      Languages!$A$1:$AE$1,
      0),
    FALSE)</f>
        <v>我们已准备好两份请愿书——一份表示支持征税，另一份表示反对征税——并邀请您以您喜欢的任何首字母缩写形式在其中一份请愿书上签名。签名完全出于自愿，但如果您选择签名，我们会要求您仔细阅读请愿书的内容。我们将向媒体公布支持和反对征税的总签名人数。如果您愿意的话，您也可编写一条简短的信息表明您的支持或反对态度，我们会将精选回复分享给媒体。</v>
      </c>
      <c r="H79" s="6" t="str">
        <f>VLOOKUP(
    Languages!A66,
    Languages!$A$2:$AE$310,
    MATCH(
      _xlfn.XLOOKUP(H$1, 'Language &amp; Currency Data'!$A$2:$A$100, 'Language &amp; Currency Data'!$B$2:$B$100),
      Languages!$A$1:$AE$1,
      0),
    FALSE)</f>
        <v>Hemos preparado dos peticiones —una a favor y otra en contra del impuesto— y le invitamos a firmar cualquiera de ellas utilizando las iniciales que prefiera. La firma es totalmente voluntaria, pero si decide hacerlo, le rogamos que lea atentamente el texto de la petición. Informaremos a los medios de comunicación del número total de firmas, tanto a favor como en contra. Si lo desea, también puede escribir un breve mensaje expresando su apoyo u oposición y compartiremos con los medios de comunicación algunas respuestas seleccionadas.</v>
      </c>
      <c r="I79" s="6" t="str">
        <f>VLOOKUP(
    Languages!A66,
    Languages!$A$2:$AE$310,
    MATCH(
      _xlfn.XLOOKUP(I$1, 'Language &amp; Currency Data'!$A$2:$A$100, 'Language &amp; Currency Data'!$B$2:$B$100),
      Languages!$A$1:$AE$1,
      0),
    FALSE)</f>
        <v>Hemos preparado dos peticiones —una a favor y otra en contra del impuesto— y le invitamos a firmar cualquiera de ellas utilizando las iniciales que prefiera. La firma es totalmente voluntaria, pero si decide hacerlo, le rogamos que lea atentamente el texto de la petición. Informaremos a los medios de comunicación del número total de firmas, tanto a favor como en contra. Si lo desea, también puede escribir un breve mensaje expresando su apoyo u oposición y compartiremos con los medios de comunicación algunas respuestas seleccionadas.</v>
      </c>
      <c r="J79" s="6" t="str">
        <f>VLOOKUP(
    Languages!A66,
    Languages!$A$2:$AE$310,
    MATCH(
      _xlfn.XLOOKUP(J$1, 'Language &amp; Currency Data'!$A$2:$A$100, 'Language &amp; Currency Data'!$B$2:$B$100),
      Languages!$A$1:$AE$1,
      0),
    FALSE)</f>
        <v>Připravili jsme dvě petice – jednu podporující a druhou odmítající tuto daň – a zveme vás, abyste podepsali kteroukoli z nich pomocí jakýchkoli iniciál, které preferujete. Podpis je zcela dobrovolný, ale pokud se rozhodnete petici podepsat, prosíme vás, abyste si pečlivě přečetli její text. Celkový počet podpisů – jak pro, tak proti – oznámíme médiím. Pokud chcete, můžete také napsat krátké vyjádření vysvětlující vaši podporu nebo odmítnutí; vybrané odpovědi budou sdíleny s médii.</v>
      </c>
      <c r="K79" s="6" t="str">
        <f>VLOOKUP(
    Languages!A66,
    Languages!$A$2:$AE$310,
    MATCH(
      _xlfn.XLOOKUP(K$1, 'Language &amp; Currency Data'!$A$2:$A$100, 'Language &amp; Currency Data'!$B$2:$B$100),
      Languages!$A$1:$AE$1,
      0),
    FALSE)</f>
        <v>Olemme laatineet kaksi vetoomusta—yhden veroa kannattavan ja toisen veroa vastustavan—ja pyydämme sinua allekirjoittamaan jommankumman vetoomuksista käyttäen nimikirjaimia, joita yleensä käytät itsestäsi. Allekirjoittaminen on täysin vapaaehtoista, mutta jos päätät tehdä sen, pyydämme sinua lukemaan läpi vetoomuksen tekstin huolellisesti. Raportoimme allekirjoitusten kokonaismäärän—sekä puolesta että vastaan—tiedotusvälineille. Jos haluat, voit myös kirjoittaa lyhyen viestin, jossa ilmaiset kannatuksesi tai vastustuksesi. Valikoidut vastaukset välitetään tiedotusvälineille.</v>
      </c>
      <c r="L79" s="32" t="str">
        <f>VLOOKUP(
    Languages!A66,
    Languages!$A$2:$AE$310,
    MATCH(
      _xlfn.XLOOKUP(L$1, 'Language &amp; Currency Data'!$A$2:$A$100, 'Language &amp; Currency Data'!$B$2:$B$100),
      Languages!$A$1:$AE$1,
      0),
    FALSE)</f>
        <v>Nous avons préparé deux pétitions, l'une soutenant l'impôt et l'autre s'y opposant, et nous vous invitons à signer l'une ou l'autre en utilisant les initiales de votre choix. La signature est entièrement volontaire, mais si vous choisissez de le faire, nous vous demandons de lire attentivement le texte de la pétition. Nous communiquerons aux médias le nombre total de signatures de soutien et d'opposition. Si vous le souhaitez, vous pouvez également rédiger un bref message exprimant votre soutien ou votre opposition, et une sélection de réponses sera communiquée aux médias.</v>
      </c>
      <c r="M79" s="32" t="str">
        <f>VLOOKUP(
    Languages!A66,
    Languages!$A$2:$AE$310,
    MATCH(
      _xlfn.XLOOKUP(M$1, 'Language &amp; Currency Data'!$A$2:$A$100, 'Language &amp; Currency Data'!$B$2:$B$100),
      Languages!$A$1:$AE$1,
      0),
    FALSE)</f>
        <v>Wir haben zwei Petitionen vorbereitet: Eine für und eine gegen die Steuer. Wir möchten Sie einladen, eine der beiden Petitionen mit beliebigen Initialen zu unterzeichnen. Die Unterzeichnung ist völlig freiwillig. Wenn Sie sich aber dazu entscheiden, möchten wir Sie bitten, sich die Petition gut durchzulesen. Wir übermitteln den Medien die Gesamtzahl an Unterschriften der Pro- und Contra-Petitionen. Wenn Sie möchten, können Sie auch eine kurze Nachricht schreiben, in der Sie Ihre Unterstützung oder Opposition erläutern; ausgewählte Antworten werden an die Medien weitergeleitet.</v>
      </c>
      <c r="N79" s="6" t="str">
        <f>VLOOKUP(
    Languages!A66,
    Languages!$A$2:$AE$310,
    MATCH(
      _xlfn.XLOOKUP(N$1, 'Language &amp; Currency Data'!$A$2:$A$100, 'Language &amp; Currency Data'!$B$2:$B$100),
      Languages!$A$1:$AE$1,
      0),
    FALSE)</f>
        <v>Έχουμε ετοιμάσει δύο αιτήματα — ένα υπέρ και ένα κατά του φόρου — και σας προσκαλούμε να υπογράψετε οποιοδήποτε από τα δύο χρησιμοποιώντας τα αρχικά που προτιμάτε. Η υπογραφή είναι εντελώς εθελοντική, αλλά εάν επιλέξετε να το κάνετε, σας ζητάμε να διαβάσετε προσεκτικά το κείμενο του αιτήματος. Θα αναφέρουμε τον συνολικό αριθμό υπογραφών — τόσο υπέρ όσο και κατά — στα μέσα ενημέρωσης. Εάν θέλετε, μπορείτε επίσης να γράψετε ένα σύντομο μήνυμα εκφράζοντας την υποστήριξη ή την αντίθεσή σας, όπου επιλεγμένες απαντήσεις θα κοινοποιηθούν στα μέσα ενημέρωσης.</v>
      </c>
      <c r="O79" s="32" t="str">
        <f>VLOOKUP(
    Languages!A66,
    Languages!$A$2:$AE$310,
    MATCH(
      _xlfn.XLOOKUP(O$1, 'Language &amp; Currency Data'!$A$2:$A$100, 'Language &amp; Currency Data'!$B$2:$B$100),
      Languages!$A$1:$AE$1,
      0),
    FALSE)</f>
        <v>Két petíciót készítettünk - egy az adót támogató és egy az adót ellenző petíciót -, és kérjük, hogy írja alá bármelyik petíciót az Ön által preferált monogrammal. Az aláírás teljesen önkéntes, de ha Ön úgy dönt, hogy aláírja, kérjük figyelmesen olvassa el a petíció szövegét. Az aláírások teljes számát - mind a támogató, mind az ellenző aláírások számát - közölni fogjuk a médiával. Ha kívánja, rövid üzenetet is írhat, amelyben kifejezi támogatását vagy ellenzését. A kiválasztott válaszokat megosztjuk a médiával.</v>
      </c>
      <c r="P79" s="6" t="str">
        <f>VLOOKUP(
    Languages!A66,
    Languages!$A$2:$AE$310,
    MATCH(
      _xlfn.XLOOKUP(P$1, 'Language &amp; Currency Data'!$A$2:$A$100, 'Language &amp; Currency Data'!$B$2:$B$100),
      Languages!$A$1:$AE$1,
      0),
    FALSE)</f>
        <v>हमने दो याचिकाएँ तैयार की हैं — एक इस टैक्स के समर्थन में और एक विरोध में। आप इनमें से किसी एक पर अपने पसंदीदा नाम या अक्षरों से हस्ताक्षर कर सकते हैं। हस्ताक्षर करना पूरी तरह स्वैच्छिक है, लेकिन अगर आप हस्ताक्षर करना चुनते हैं, तो हम आपसे निवेदन करते हैं कि याचिका का पूरा पाठ ध्यान से पढ़ें। हम समर्थन और विरोध — दोनों पक्षों में कुल हस्ताक्षरों की संख्या मीडिया को रिपोर्ट करेंगे। अगर आप चाहें, तो एक छोटा संदेश भी लिख सकते हैं जिसमें आप अपना समर्थन या विरोध जाहिर कर सकते हैं। कुछ चुने गए संदेशों को मीडिया में साझा किया जाएगा।</v>
      </c>
      <c r="Q79" s="6" t="str">
        <f>VLOOKUP(
    Languages!A66,
    Languages!$A$2:$AE$310,
    MATCH(
      _xlfn.XLOOKUP(Q$1, 'Language &amp; Currency Data'!$A$2:$A$100, 'Language &amp; Currency Data'!$B$2:$B$100),
      Languages!$A$1:$AE$1,
      0),
    FALSE)</f>
        <v>Kami telah menyiapkan dua petisi—satu mendukung dan satu menentang pajak tersebut—dan mengundang Anda untuk menandatangani salah satu petisi dengan inisial apa pun yang Anda inginkan. Penandatanganan sepenuhnya bersifat sukarela, namun jika Anda memilih untuk menandatangani, kami mohon agar Anda membaca teks petisi dengan cermat. Kami akan melaporkan jumlah total tanda tangan—baik yang mendukung maupun menentang—kepada media. Jika Anda ingin, Anda juga dapat menulis pesan singkat yang menyatakan dukungan atau penolakan Anda, di mana tanggapan terpilih akan dibagikan kepada media.</v>
      </c>
      <c r="R79" s="6" t="str">
        <f>VLOOKUP(
    Languages!A66,
    Languages!$A$2:$AE$310,
    MATCH(
      _xlfn.XLOOKUP(R$1, 'Language &amp; Currency Data'!$A$2:$A$100, 'Language &amp; Currency Data'!$B$2:$B$100),
      Languages!$A$1:$AE$1,
      0),
    FALSE)</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c r="S79" s="14" t="str">
        <f>VLOOKUP(
    Languages!A66,
    Languages!$A$2:$AE$310,
    MATCH(
      _xlfn.XLOOKUP(S$1, 'Language &amp; Currency Data'!$A$2:$A$100, 'Language &amp; Currency Data'!$B$2:$B$100),
      Languages!$A$1:$AE$1,
      0),
    FALSE)</f>
        <v>Abbiamo preparato due petizioni, una che sostiene e una che è contraria all'introduzione di una tassa globale sui miliardari. La invitiamo a firmare una delle due petizioni utilizzando le iniziali che preferisce. La firma è completamente volontaria, tuttavia se decide di firmare, Le chiediamo di leggere attentamente il testo di ciascuna petizione. Il numero totale di firme raccolte, sia a sostegno che contrarie alla tassa, sarà comunicato ai media. Se lo desidera, può anche aggiungere un breve messaggio per esprimere il Suo sostegno o la Sua contrarietà alla tassa; le risposte selezionate saranno condivise con i media.</v>
      </c>
      <c r="T79" s="14" t="str">
        <f>VLOOKUP(
    Languages!A66,
    Languages!$A$2:$AE$310,
    MATCH(
      _xlfn.XLOOKUP(T$1, 'Language &amp; Currency Data'!$A$2:$A$100, 'Language &amp; Currency Data'!$B$2:$B$100),
      Languages!$A$1:$AE$1,
      0),
    FALSE)</f>
        <v>この税に対する賛成と反対の2つの請願書を用意しました。どちらかの請願書にお好きなイニシャルを使って署名することができます。署名するしないは完全に任意ですが、署名される場合は請願書の文面をよくお読みください。賛成と反対の署名総数は報道機関に報告されます。また賛否を表明する短いメッセージもご記入いただけます。記入されたメッセージは報道機関に共有されます。</v>
      </c>
      <c r="U79" s="32" t="str">
        <f>VLOOKUP(
    Languages!A66,
    Languages!$A$2:$AE$310,
    MATCH(
      _xlfn.XLOOKUP(U$1, 'Language &amp; Currency Data'!$A$2:$A$100, 'Language &amp; Currency Data'!$B$2:$B$100),
      Languages!$A$1:$AE$1,
      0),
    FALSE)</f>
        <v>Kami telah menyediakan dua petisyen—satu yang menyokong dan satu lagi yang menentang cukai tersebut—dan menjemput anda untuk menandatangani salah satu petisyen itu menggunakan sebarang parap yang anda suka. Ia boleh ditandatangani secara sukarela sepenuhnya, tetapi jika anda memilih untuk berbuat demikian, kami meminta anda membaca dengan teliti teks petisyen. Kami akan melaporkan jumlah bilangan tandatangan—yang menyokong dan juga menentang—kepada media. Jika anda mahu, anda juga boleh menulis mesej ringkas yang menyatakan sokongan atau tentangan anda, yang mana respons terpilih akan dikongsi dengan media.</v>
      </c>
      <c r="V79" s="32" t="str">
        <f>VLOOKUP(
    Languages!A66,
    Languages!$A$2:$AE$310,
    MATCH(
      _xlfn.XLOOKUP(V$1, 'Language &amp; Currency Data'!$A$2:$A$100, 'Language &amp; Currency Data'!$B$2:$B$100),
      Languages!$A$1:$AE$1,
      0),
    FALSE)</f>
        <v>Hemos preparado dos peticiones —una a favor y otra en contra del impuesto— y le invitamos a firmar cualquiera de ellas utilizando las iniciales que prefiera. La firma es totalmente voluntaria, pero si decide hacerlo, le rogamos que lea atentamente el texto de la petición. Informaremos a los medios de comunicación del número total de firmas, tanto a favor como en contra. Si lo desea, también puede escribir un breve mensaje expresando su apoyo u oposición y compartiremos con los medios de comunicación algunas respuestas seleccionadas.</v>
      </c>
      <c r="W79" s="14" t="str">
        <f>VLOOKUP(
    Languages!A66,
    Languages!$A$2:$AE$310,
    MATCH(
      _xlfn.XLOOKUP(W$1, 'Language &amp; Currency Data'!$A$2:$A$100, 'Language &amp; Currency Data'!$B$2:$B$100),
      Languages!$A$1:$AE$1,
      0),
    FALSE)</f>
        <v>We hebben twee petities opgesteld – één ten gunste van de belasting en één die tegen de belasting is gericht – en nodigen u uit een van de petities te ondertekenen met de initialen die u wenst. Ondertekening is op volstrekt vrijwillige basis, maar als u voor ondertekening kiest, vragen wij u eerst de tekst van de petitie aandachtig te lezen. Wij melden het totale aantal ondertekeningen – zowel die ten gunste van de belasting als die tegen de belasting zijn gericht – aan de media. Desgewenst kunt u ook een kort bericht schrijven waarin u aan uw instemming of tegenstand uiting geeft; enkele reacties worden geselecteerd en met de media gedeeld.</v>
      </c>
      <c r="X79" s="32" t="str">
        <f>VLOOKUP(
    Languages!A66,
    Languages!$A$2:$AE$310,
    MATCH(
      _xlfn.XLOOKUP(X$1, 'Language &amp; Currency Data'!$A$2:$A$100, 'Language &amp; Currency Data'!$B$2:$B$100),
      Languages!$A$1:$AE$1,
      0),
    FALSE)</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c r="Y79" s="32" t="str">
        <f>VLOOKUP(
    Languages!A66,
    Languages!$A$2:$AE$310,
    MATCH(
      _xlfn.XLOOKUP(Y$1, 'Language &amp; Currency Data'!$A$2:$A$100, 'Language &amp; Currency Data'!$B$2:$B$100),
      Languages!$A$1:$AE$1,
      0),
    FALSE)</f>
        <v>Vi har utarbeidet to petisjoner – én til støtte, og én mot skatten – og vi inviterer deg til å skrive under på en av dem med valgfrie initialer. Å signere er helt frivillig, men hvis du velger å gjøre det, ber vi deg om å lese teksten i petisjonen nøye. Vi vil rapportere det totale antallet signaturer – både for og imot – til media. Hvis du ønsker, kan du også skrive en kort melding der du uttrykker din støtte eller motstand. Utvalgte svar vil kunne bli delt med media.</v>
      </c>
      <c r="Z79" s="32" t="str">
        <f>VLOOKUP(
    Languages!A66,
    Languages!$A$2:$AE$310,
    MATCH(
      _xlfn.XLOOKUP(Z$1, 'Language &amp; Currency Data'!$A$2:$A$100, 'Language &amp; Currency Data'!$B$2:$B$100),
      Languages!$A$1:$AE$1,
      0),
    FALSE)</f>
        <v>ہم نے دو درخواستیں تیار کی ہیں—ایک ٹیکس نافذ کرنے کے حق میں اور ایک اس کی مخالفت میں—نیز ہم آپ کو کسی ایک درخواست پر دستخط کرنے کی دعوت دیتے ہیں، اور آپ اپنی مرضی کے کوئی بھی ابتدائی حروف استعمال کر سکتے ہیں۔ دستخط کرنا مکمل طور پر اختیاری ہے، لیکن اگر آپ ایسا کرتے ہیں، تو ہم درخواست کے متن کو غور سے پڑھنے کی گزارش کرتے ہیں۔ ہم دستخطوں کی کل تعداد—چاہے وہ حق میں ہو یا مخالفت میں—میڈیا کو رپورٹ کریں گے۔ اگر آپ چاہیں تو حمایت یا مخالفت میں اپنا ایک مختصر پیغام بھی لکھ سکتے ہیں، جس میں سے منتخب جوابات میڈیا کے ساتھ شیئر کیے جائیں گے۔</v>
      </c>
      <c r="AA79" s="32" t="str">
        <f>VLOOKUP(
    Languages!A66,
    Languages!$A$2:$AE$310,
    MATCH(
      _xlfn.XLOOKUP(AA$1, 'Language &amp; Currency Data'!$A$2:$A$100, 'Language &amp; Currency Data'!$B$2:$B$100),
      Languages!$A$1:$AE$1,
      0),
    FALSE)</f>
        <v>Naghanda kami ng dalawang petisyon—isang sumusuporta at isang salungat sa buwis—at iniimbitahan ka naming pirmahan ang alinman sa petisyon gamit ang anumang mga initial na gusto mo. Boluntaryo ang pagpirma, pero kung pipiliin mong pumirma, hinihiling namin sa iyo na basahing mabuti ang nakasulat sa petisyon. Ire-report namin ang kabuuang bilang ng mga pirma—sa sumusuporta o salungat—sa media. Kung gusto mo, puwede ka ring sumulat ng maikling mensahe na nagsasaad ng iyong suporta o pagsalungat, kung saan ibabahagi sa media ang mga napiling sagot.</v>
      </c>
      <c r="AB79" s="32" t="str">
        <f>VLOOKUP(
    Languages!A66,
    Languages!$A$2:$AE$310,
    MATCH(
      _xlfn.XLOOKUP(AB$1, 'Language &amp; Currency Data'!$A$2:$A$100, 'Language &amp; Currency Data'!$B$2:$B$100),
      Languages!$A$1:$AE$1,
      0),
    FALSE)</f>
        <v>Przygotowaliśmy dwie petycje — jedną popierającą i jedną sprzeciwiającą się podatkowi — i zapraszamy do podpisania każdej z nich, używając dowolnych inicjałów. Podpisanie petycji jest całkowicie dobrowolne, ale jeśli zdecyduje się Pan\/Pani to zrobić, prosimy o uważne przeczytanie tekstu petycji. Przekażemy mediom całkowitą liczbę podpisów — zarówno za, jak i przeciw. Jeśli Pan\/Pani chce, może Pan\/Pani również napisać krótką wiadomość wyrażającą Pana\/Pani poparcie lub sprzeciw, a wybrane odpowiedzi zostaną udostępnione mediom.</v>
      </c>
      <c r="AC79" t="str">
        <f>VLOOKUP(
    Languages!A66,
    Languages!$A$2:$AE$310,
    MATCH(
      _xlfn.XLOOKUP(AC$1, 'Language &amp; Currency Data'!$A$2:$A$100, 'Language &amp; Currency Data'!$B$2:$B$100),
      Languages!$A$1:$AE$1,
      0),
    FALSE)</f>
        <v>Elaborámos duas petições – uma a favor e outra contra o imposto – e convidamo-lo(a) a assinar uma delas utilizando as iniciais que preferir. A assinatura é totalmente voluntária, mas, caso decida fazê-lo, solicitamos que leia atentamente o texto da petição. Divulgaremos o número total de assinaturas – tanto a favor como contra – aos meios de comunicação. Se desejar, também pode escrever uma breve mensagem expressando o seu apoio ou oposição, e as respostas selecionadas serão partilhadas com os meios de comunicação social.</v>
      </c>
      <c r="AD79" s="32" t="str">
        <f>VLOOKUP(
    Languages!A66,
    Languages!$A$2:$AE$310,
    MATCH(
      _xlfn.XLOOKUP(AD$1, 'Language &amp; Currency Data'!$A$2:$A$100, 'Language &amp; Currency Data'!$B$2:$B$100),
      Languages!$A$1:$AE$1,
      0),
    FALSE)</f>
        <v xml:space="preserve">Am pregătit două petiții – una care sprijină și una care se opune taxei – și vă invităm să semnați oricare dintre petiții utilizând inițialele pe care le preferați. Semnarea este pe deplin voluntară, dar, dacă alegeți să semnați, vă rugăm să citiți cu atenție textul petiției. Vom comunica mass-mediei numărul total de semnături – atât pentru, cât și împotrivă. Dacă doriți, puteți scrie și un scurt mesaj în care să vă exprimați sprijinul sau opoziția, răspunsurile selectate urmând a fi comunicate mass-mediei. </v>
      </c>
      <c r="AE79" s="6" t="str">
        <f>VLOOKUP(
    Languages!A66,
    Languages!$A$2:$AE$310,
    MATCH(
      _xlfn.XLOOKUP(AE$1, 'Language &amp; Currency Data'!$A$2:$A$100, 'Language &amp; Currency Data'!$B$2:$B$100),
      Languages!$A$1:$AE$1,
      0),
    FALSE)</f>
        <v>Pripravili sme dve petície – jednu na podporu a jednu na odporovanie dane – a prosíme vás o podpísanie jednej z nich ľubovoľnými iniciálami. Podpísanie petície je úplne dobrovoľné. Ak sa však rozhodnete pre jej podpísanie, pozorne si prečítajte jej znenie. Celkový počet podpisov – za ako aj proti – oznámime médiám. Ak chcete, môžete zároveň napísať krátku správu, v ktorej vyjadríte svoju podporu alebo odpor, pričom vybrané odpovede budú poskytnuté médiám.</v>
      </c>
      <c r="AF79" s="6" t="str">
        <f>VLOOKUP(
    Languages!A66,
    Languages!$A$2:$AE$310,
    MATCH(
      _xlfn.XLOOKUP(AF$1, 'Language &amp; Currency Data'!$A$2:$A$100, 'Language &amp; Currency Data'!$B$2:$B$100),
      Languages!$A$1:$AE$1,
      0),
    FALSE)</f>
        <v>Ons het twee petisies voorberei—een wat die belasting ondersteun en een wat die belasting teenstaan—en nooi u uit om enige petisie te teken met enige voorletters wat u verkies. Ondertekening is heeltemal vrywillig, maar indien u kies om dit te doen, vra ons dat u die petisieteks sorgvuldig lees. Ons sal die totale aantal handtekeninge – beide vir en teen – aan die media rapporteer. Indien u wil, kan u ook 'n kort boodskap skryf waarin u u ondersteuning of teenkanting uitdruk, waar geselekteerde reaksies met die media gedeel sal word.</v>
      </c>
      <c r="AG79" s="6" t="str">
        <f>VLOOKUP(
    Languages!A66,
    Languages!$A$2:$AE$310,
    MATCH(
      _xlfn.XLOOKUP(AG$1, 'Language &amp; Currency Data'!$A$2:$A$100, 'Language &amp; Currency Data'!$B$2:$B$100),
      Languages!$A$1:$AE$1,
      0),
    FALSE)</f>
        <v>저희는 두 가지 청원서를 준비했습니다. 하나는 세금에 찬성하는 청원서이고, 다른 하나는 세금에 반대하는 청원서입니다. 원하는 머리글자를 사용하여 두 청원서 중 하나에 서명해 주십시오. 서명은 전적으로 자발적인 것이지만, 서명하기로 결정하신 경우 청원서의 내용을 주의 깊게 읽어주시기 바랍니다. 저희는 찬성과 반대 양측의 서명 수를 모두 합산하여 언론사에 알릴 것입니다. 원하신다면 찬성 또는 반대의 입장을 나타내는 의견 표명을 하실 수 있으며, 선정된 답변은 언론사와 공유될 것입니다.</v>
      </c>
      <c r="AH79" s="32" t="str">
        <f>VLOOKUP(
    Languages!A66,
    Languages!$A$2:$AE$310,
    MATCH(
      _xlfn.XLOOKUP(AH$1, 'Language &amp; Currency Data'!$A$2:$A$100, 'Language &amp; Currency Data'!$B$2:$B$100),
      Languages!$A$1:$AE$1,
      0),
    FALSE)</f>
        <v>Hemos preparado dos peticiones —una a favor y otra en contra del impuesto— y le invitamos a firmar cualquiera de ellas utilizando las iniciales que prefiera. La firma es totalmente voluntaria, pero si decide hacerlo, le rogamos que lea atentamente el texto de la petición. Informaremos a los medios de comunicación del número total de firmas, tanto a favor como en contra. Si lo desea, también puede escribir un breve mensaje expresando su apoyo u oposición y compartiremos con los medios de comunicación algunas respuestas seleccionadas.</v>
      </c>
      <c r="AI79" s="32" t="str">
        <f>VLOOKUP(
    Languages!A66,
    Languages!$A$2:$AE$310,
    MATCH(
      _xlfn.XLOOKUP(AI$1, 'Language &amp; Currency Data'!$A$2:$A$100, 'Language &amp; Currency Data'!$B$2:$B$100),
      Languages!$A$1:$AE$1,
      0),
    FALSE)</f>
        <v>Vi har färdigställt två namninsamlingar - en som stöder och en som motsätter sig skatten - och uppmanar dig att underteckna båda namninsamlingarna med de initialer du föredrar. Det är helt frivilligt att skriva under, men om du väljer att göra det ber vi dig att noggrant läsa igenom texten i namninsamlingen. Vi kommer att rapportera det totala antalet underskrifter - både för och emot - till media. Om du vill kan du också skriva ett kort meddelande där du uttrycker ditt stöd eller motstånd, där utvalda svar kommer att delas med media.</v>
      </c>
      <c r="AJ79" s="6" t="str">
        <f>VLOOKUP(
    Languages!A66,
    Languages!$A$2:$AE$310,
    MATCH(
      _xlfn.XLOOKUP(AJ$1, 'Language &amp; Currency Data'!$A$2:$A$100, 'Language &amp; Currency Data'!$B$2:$B$100),
      Languages!$A$1:$AE$1,
      0),
    FALSE)</f>
        <v>我們準備了兩份請願書，分別代表支持與反對這項稅收政策，並邀請您選擇其中一份簽署。您可以自由選擇以任何形式署名。簽署完全出於自願，若您選擇簽署，我們會請您先詳閱請願書內容。我們將向媒體報告兩方請願書的總簽署人數。若您願意，也歡迎您寫下簡短訊息，表達您對這項稅收政策的支持或反對意見；我們將選錄部分留言分享給媒體。</v>
      </c>
      <c r="AK79" s="32" t="str">
        <f>VLOOKUP(
    Languages!A66,
    Languages!$A$2:$AE$310,
    MATCH(
      _xlfn.XLOOKUP(AK$1, 'Language &amp; Currency Data'!$A$2:$A$100, 'Language &amp; Currency Data'!$B$2:$B$100),
      Languages!$A$1:$AE$1,
      0),
    FALSE)</f>
        <v>เราได้เตรียมคำร้องไว้สองฉบับ ได้แก่ คำร้องสนับสนุนหนึ่งฉบับและคำร้องคัดค้านอีกหนึ่งฉบับ และขอเชิญให้คุณลงนามในคำร้องฉบับใดก็ได้โดยใช้ชื่อย่อใดๆ ที่คุณต้องการ การลงนามขึ้นอยู่กับความสมัครใจ แต่หากคุณเลือกที่จะดำเนินการเช่นนั้น เราขอให้คุณอ่านข้อความคำร้องอย่างละเอียด เราจะรายงานจำนวนรายชื่อทั้งหมดให้สื่อมวลชนทราบ ทั้งผู้ที่สนับสนุนและคัดค้าน คุณยังสามารถเขียนข้อความสั้นๆ เพื่อแสดงการสนับสนุนหรือคัดค้านได้อีกด้วยหากต้องการ โดยเราจะแชร์คำตอบที่เลือกไว้กับสื่อมวลชน</v>
      </c>
      <c r="AL79" s="37" t="str">
        <f>VLOOKUP(
    Languages!A66,
    Languages!$A$2:$AE$310,
    MATCH(
      _xlfn.XLOOKUP(AL$1, 'Language &amp; Currency Data'!$A$2:$A$100, 'Language &amp; Currency Data'!$B$2:$B$100),
      Languages!$A$1:$AE$1,
      0),
    FALSE)</f>
        <v>Vergiyi destekleyen ve vergiye karşı çıkan olmak üzere iki dilekçe hazırladık ve sizi, tercih ettiğiniz herhangi bir baş harfi kullanarak bu dilekçelerden birini imzalamaya davet ediyoruz. İmzalama tamamen gönüllülük esasına dayalıdır ancak imzalamayı tercih ederseniz dilekçenin içeriğini dikkatlice okumanızı rica ederiz. Hem destekleyen hem de karşı çıkan imzaların toplam sayısı basınla paylaşılacaktır. Dilerseniz desteğinizi veya karşıtlığınızı ifade eden kısa bir mesaj da yazabilirsiniz; seçilen bazı yanıtlar medya ile paylaşılacaktır.</v>
      </c>
      <c r="AM79" s="6" t="str">
        <f>VLOOKUP(
    Languages!A66,
    Languages!$A$2:$AE$310,
    MATCH(
      _xlfn.XLOOKUP(AM$1, 'Language &amp; Currency Data'!$A$2:$A$100, 'Language &amp; Currency Data'!$B$2:$B$100),
      Languages!$A$1:$AE$1,
      0),
    FALSE)</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c r="AN79" s="6" t="str">
        <f>VLOOKUP(
    Languages!A66,
    Languages!$A$2:$AE$310,
    MATCH(
      _xlfn.XLOOKUP(AN$1, 'Language &amp; Currency Data'!$A$2:$A$100, 'Language &amp; Currency Data'!$B$2:$B$100),
      Languages!$A$1:$AE$1,
      0),
    FALSE)</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c r="AO79" s="32" t="str">
        <f>VLOOKUP(
    Languages!A66,
    Languages!$A$2:$AE$310,
    MATCH(
      _xlfn.XLOOKUP(AO$1, 'Language &amp; Currency Data'!$A$2:$A$100, 'Language &amp; Currency Data'!$B$2:$B$100),
      Languages!$A$1:$AE$1,
      0),
    FALSE)</f>
        <v>Chúng tôi đã chuẩn bị hai bản kiến ​​nghị - một ủng hộ và một phản đối thuế - và mời quý vị ký vào một bản kiến ​​nghị bằng bất kỳ chữ ký tắt nào quý vị muốn. Việc ký hoàn toàn là tự nguyện, nhưng nếu quý vị chọn ký, chúng tôi yêu cầu quý vị đọc kỹ nội dung bản kiến ​​nghị. Chúng tôi sẽ báo cáo tổng số chữ ký - cả ủng hộ và phản đối - cho giới truyền thông. Nếu muốn, quý vị cũng có thể viết một thông điệp ngắn bày tỏ sự ủng hộ hoặc phản đối của mình, các phản hồi được chọn sẽ được chia sẻ với giới truyền thông.</v>
      </c>
      <c r="AP79" s="7" t="str">
        <f>VLOOKUP(
    Languages!A66,
    Languages!$A$2:$AE$310,
    MATCH(
      _xlfn.XLOOKUP("United Kingdom", 'Language &amp; Currency Data'!$A$2:$A$100, 'Language &amp; Currency Data'!$B$2:$B$100),
      Languages!$A$1:$AE$1,
      0),
    FALSE)</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c r="AQ79" s="7" t="str">
        <f>VLOOKUP(
    Languages!A66,
    Languages!$A$2:$AE$310,
    MATCH(
      _xlfn.XLOOKUP("United Kingdom", 'Language &amp; Currency Data'!$A$2:$A$100, 'Language &amp; Currency Data'!$B$2:$B$100),
      Languages!$A$1:$AE$1,
      0),
    FALSE)</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c r="AR79" s="7" t="str">
        <f>VLOOKUP(
    Languages!A66,
    Languages!$A$2:$AE$310,
    MATCH(
      _xlfn.XLOOKUP("United Kingdom", 'Language &amp; Currency Data'!$A$2:$A$100, 'Language &amp; Currency Data'!$B$2:$B$100),
      Languages!$A$1:$AE$1,
      0),
    FALSE)</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c r="AS79" s="7" t="str">
        <f>VLOOKUP(
    Languages!A66,
    Languages!$A$2:$AE$310,
    MATCH(
      _xlfn.XLOOKUP("United Kingdom", 'Language &amp; Currency Data'!$A$2:$A$100, 'Language &amp; Currency Data'!$B$2:$B$100),
      Languages!$A$1:$AE$1,
      0),
    FALSE)</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c r="AT79" s="7" t="str">
        <f>VLOOKUP(
    Languages!A66,
    Languages!$A$2:$AE$310,
    MATCH(
      _xlfn.XLOOKUP("United Kingdom", 'Language &amp; Currency Data'!$A$2:$A$100, 'Language &amp; Currency Data'!$B$2:$B$100),
      Languages!$A$1:$AE$1,
      0),
    FALSE)</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c r="AU79" s="7" t="str">
        <f>VLOOKUP(
    Languages!A66,
    Languages!$A$2:$AE$310,
    MATCH(
      _xlfn.XLOOKUP("United Kingdom", 'Language &amp; Currency Data'!$A$2:$A$100, 'Language &amp; Currency Data'!$B$2:$B$100),
      Languages!$A$1:$AE$1,
      0),
    FALSE)</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c r="AV79" s="7" t="str">
        <f>VLOOKUP(
    Languages!A66,
    Languages!$A$2:$AE$310,
    MATCH(
      _xlfn.XLOOKUP("United Kingdom", 'Language &amp; Currency Data'!$A$2:$A$100, 'Language &amp; Currency Data'!$B$2:$B$100),
      Languages!$A$1:$AE$1,
      0),
    FALSE)</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c r="AW79" s="7" t="str">
        <f>VLOOKUP(
    Languages!A66,
    Languages!$A$2:$AE$310,
    MATCH(
      _xlfn.XLOOKUP("United Kingdom", 'Language &amp; Currency Data'!$A$2:$A$100, 'Language &amp; Currency Data'!$B$2:$B$100),
      Languages!$A$1:$AE$1,
      0),
    FALSE)</f>
        <v>We have prepared two petitions—one supporting and one opposing the tax—and invite you to sign either petition using any initials you prefer. Signing is entirely voluntary, but if you choose to do so, we ask that you carefully read the petition text. We will report the total number of signatures—both for and against—to the media. If you wish you can also write a brief message expressing your support or opposition, where selected responses will be shared with the media.</v>
      </c>
    </row>
    <row r="80" spans="1:49" s="7" customFormat="1" x14ac:dyDescent="0.45">
      <c r="A80" s="7" t="str">
        <f>Languages!B67</f>
        <v>Do you want to sign a petition?</v>
      </c>
      <c r="B80" s="6" t="str">
        <f>VLOOKUP(
    Languages!A67,
    Languages!$A$2:$AE$310,
    MATCH(
      _xlfn.XLOOKUP(B$1, 'Language &amp; Currency Data'!$A$2:$A$100, 'Language &amp; Currency Data'!$B$2:$B$100),
      Languages!$A$1:$AE$1,
      0),
    FALSE)</f>
        <v>¿Quiere firmar una petición?</v>
      </c>
      <c r="C80" s="6" t="str">
        <f>VLOOKUP(
    Languages!A67,
    Languages!$A$2:$AE$310,
    MATCH(
      _xlfn.XLOOKUP(C$1, 'Language &amp; Currency Data'!$A$2:$A$100, 'Language &amp; Currency Data'!$B$2:$B$100),
      Languages!$A$1:$AE$1,
      0),
    FALSE)</f>
        <v>Do you want to sign a petition?</v>
      </c>
      <c r="D80" s="6" t="str">
        <f>VLOOKUP(
    Languages!A67,
    Languages!$A$2:$AE$310,
    MATCH(
      _xlfn.XLOOKUP(D$1, 'Language &amp; Currency Data'!$A$2:$A$100, 'Language &amp; Currency Data'!$B$2:$B$100),
      Languages!$A$1:$AE$1,
      0),
    FALSE)</f>
        <v>Möchten Sie eine Petition unterzeichnen?</v>
      </c>
      <c r="E80" s="14" t="str">
        <f>VLOOKUP(
    Languages!A67,
    Languages!$A$2:$AE$310,
    MATCH(
      _xlfn.XLOOKUP(E$1, 'Language &amp; Currency Data'!$A$2:$A$100, 'Language &amp; Currency Data'!$B$2:$B$100),
      Languages!$A$1:$AE$1,
      0),
    FALSE)</f>
        <v>Deseja assinar uma petição?</v>
      </c>
      <c r="F80" s="4" t="str">
        <f>VLOOKUP(
    Languages!A67,
    Languages!$A$2:$AE$310,
    MATCH(
      _xlfn.XLOOKUP(F$1, 'Language &amp; Currency Data'!$A$2:$A$100, 'Language &amp; Currency Data'!$B$2:$B$100),
      Languages!$A$1:$AE$1,
      0),
    FALSE)</f>
        <v>Do you want to sign a petition?</v>
      </c>
      <c r="G80" s="14" t="str">
        <f>VLOOKUP(
    Languages!A67,
    Languages!$A$2:$AE$310,
    MATCH(
      _xlfn.XLOOKUP(G$1, 'Language &amp; Currency Data'!$A$2:$A$100, 'Language &amp; Currency Data'!$B$2:$B$100),
      Languages!$A$1:$AE$1,
      0),
    FALSE)</f>
        <v>您是否想在其中一份请愿书上签名？</v>
      </c>
      <c r="H80" s="6" t="str">
        <f>VLOOKUP(
    Languages!A67,
    Languages!$A$2:$AE$310,
    MATCH(
      _xlfn.XLOOKUP(H$1, 'Language &amp; Currency Data'!$A$2:$A$100, 'Language &amp; Currency Data'!$B$2:$B$100),
      Languages!$A$1:$AE$1,
      0),
    FALSE)</f>
        <v>¿Quiere firmar una petición?</v>
      </c>
      <c r="I80" s="6" t="str">
        <f>VLOOKUP(
    Languages!A67,
    Languages!$A$2:$AE$310,
    MATCH(
      _xlfn.XLOOKUP(I$1, 'Language &amp; Currency Data'!$A$2:$A$100, 'Language &amp; Currency Data'!$B$2:$B$100),
      Languages!$A$1:$AE$1,
      0),
    FALSE)</f>
        <v>¿Quiere firmar una petición?</v>
      </c>
      <c r="J80" s="6" t="str">
        <f>VLOOKUP(
    Languages!A67,
    Languages!$A$2:$AE$310,
    MATCH(
      _xlfn.XLOOKUP(J$1, 'Language &amp; Currency Data'!$A$2:$A$100, 'Language &amp; Currency Data'!$B$2:$B$100),
      Languages!$A$1:$AE$1,
      0),
    FALSE)</f>
        <v>Chcete podepsat petici?</v>
      </c>
      <c r="K80" s="6" t="str">
        <f>VLOOKUP(
    Languages!A67,
    Languages!$A$2:$AE$310,
    MATCH(
      _xlfn.XLOOKUP(K$1, 'Language &amp; Currency Data'!$A$2:$A$100, 'Language &amp; Currency Data'!$B$2:$B$100),
      Languages!$A$1:$AE$1,
      0),
    FALSE)</f>
        <v>Haluatko allekirjoittaa vetoomuksen?</v>
      </c>
      <c r="L80" s="32" t="str">
        <f>VLOOKUP(
    Languages!A67,
    Languages!$A$2:$AE$310,
    MATCH(
      _xlfn.XLOOKUP(L$1, 'Language &amp; Currency Data'!$A$2:$A$100, 'Language &amp; Currency Data'!$B$2:$B$100),
      Languages!$A$1:$AE$1,
      0),
    FALSE)</f>
        <v>Souhaitez-vous signer une pétition ?</v>
      </c>
      <c r="M80" s="32" t="str">
        <f>VLOOKUP(
    Languages!A67,
    Languages!$A$2:$AE$310,
    MATCH(
      _xlfn.XLOOKUP(M$1, 'Language &amp; Currency Data'!$A$2:$A$100, 'Language &amp; Currency Data'!$B$2:$B$100),
      Languages!$A$1:$AE$1,
      0),
    FALSE)</f>
        <v>Möchten Sie eine Petition unterzeichnen?</v>
      </c>
      <c r="N80" s="6" t="str">
        <f>VLOOKUP(
    Languages!A67,
    Languages!$A$2:$AE$310,
    MATCH(
      _xlfn.XLOOKUP(N$1, 'Language &amp; Currency Data'!$A$2:$A$100, 'Language &amp; Currency Data'!$B$2:$B$100),
      Languages!$A$1:$AE$1,
      0),
    FALSE)</f>
        <v>Θέλετε να υπογράψετε ένα αίτημα;</v>
      </c>
      <c r="O80" s="32" t="str">
        <f>VLOOKUP(
    Languages!A67,
    Languages!$A$2:$AE$310,
    MATCH(
      _xlfn.XLOOKUP(O$1, 'Language &amp; Currency Data'!$A$2:$A$100, 'Language &amp; Currency Data'!$B$2:$B$100),
      Languages!$A$1:$AE$1,
      0),
    FALSE)</f>
        <v>Szeretne aláírni az egyik petíciót?</v>
      </c>
      <c r="P80" s="6" t="str">
        <f>VLOOKUP(
    Languages!A67,
    Languages!$A$2:$AE$310,
    MATCH(
      _xlfn.XLOOKUP(P$1, 'Language &amp; Currency Data'!$A$2:$A$100, 'Language &amp; Currency Data'!$B$2:$B$100),
      Languages!$A$1:$AE$1,
      0),
    FALSE)</f>
        <v>क्या आप याचिका पर हस्ताक्षर करना चाहते हैं?</v>
      </c>
      <c r="Q80" s="6" t="str">
        <f>VLOOKUP(
    Languages!A67,
    Languages!$A$2:$AE$310,
    MATCH(
      _xlfn.XLOOKUP(Q$1, 'Language &amp; Currency Data'!$A$2:$A$100, 'Language &amp; Currency Data'!$B$2:$B$100),
      Languages!$A$1:$AE$1,
      0),
    FALSE)</f>
        <v>Apakah Anda ingin menandatangani petisi?</v>
      </c>
      <c r="R80" s="6" t="str">
        <f>VLOOKUP(
    Languages!A67,
    Languages!$A$2:$AE$310,
    MATCH(
      _xlfn.XLOOKUP(R$1, 'Language &amp; Currency Data'!$A$2:$A$100, 'Language &amp; Currency Data'!$B$2:$B$100),
      Languages!$A$1:$AE$1,
      0),
    FALSE)</f>
        <v>Do you want to sign a petition?</v>
      </c>
      <c r="S80" s="14" t="str">
        <f>VLOOKUP(
    Languages!A67,
    Languages!$A$2:$AE$310,
    MATCH(
      _xlfn.XLOOKUP(S$1, 'Language &amp; Currency Data'!$A$2:$A$100, 'Language &amp; Currency Data'!$B$2:$B$100),
      Languages!$A$1:$AE$1,
      0),
    FALSE)</f>
        <v>Desidera firmare una petizione?</v>
      </c>
      <c r="T80" s="14" t="str">
        <f>VLOOKUP(
    Languages!A67,
    Languages!$A$2:$AE$310,
    MATCH(
      _xlfn.XLOOKUP(T$1, 'Language &amp; Currency Data'!$A$2:$A$100, 'Language &amp; Currency Data'!$B$2:$B$100),
      Languages!$A$1:$AE$1,
      0),
    FALSE)</f>
        <v>請願書への署名を希望されますか？</v>
      </c>
      <c r="U80" s="32" t="str">
        <f>VLOOKUP(
    Languages!A67,
    Languages!$A$2:$AE$310,
    MATCH(
      _xlfn.XLOOKUP(U$1, 'Language &amp; Currency Data'!$A$2:$A$100, 'Language &amp; Currency Data'!$B$2:$B$100),
      Languages!$A$1:$AE$1,
      0),
    FALSE)</f>
        <v>Adakah anda ingin menandatangani petisyen?</v>
      </c>
      <c r="V80" s="32" t="str">
        <f>VLOOKUP(
    Languages!A67,
    Languages!$A$2:$AE$310,
    MATCH(
      _xlfn.XLOOKUP(V$1, 'Language &amp; Currency Data'!$A$2:$A$100, 'Language &amp; Currency Data'!$B$2:$B$100),
      Languages!$A$1:$AE$1,
      0),
    FALSE)</f>
        <v>¿Quiere firmar una petición?</v>
      </c>
      <c r="W80" s="14" t="str">
        <f>VLOOKUP(
    Languages!A67,
    Languages!$A$2:$AE$310,
    MATCH(
      _xlfn.XLOOKUP(W$1, 'Language &amp; Currency Data'!$A$2:$A$100, 'Language &amp; Currency Data'!$B$2:$B$100),
      Languages!$A$1:$AE$1,
      0),
    FALSE)</f>
        <v>Wilt u de petitie ondertekenen?</v>
      </c>
      <c r="X80" s="32" t="str">
        <f>VLOOKUP(
    Languages!A67,
    Languages!$A$2:$AE$310,
    MATCH(
      _xlfn.XLOOKUP(X$1, 'Language &amp; Currency Data'!$A$2:$A$100, 'Language &amp; Currency Data'!$B$2:$B$100),
      Languages!$A$1:$AE$1,
      0),
    FALSE)</f>
        <v>Do you want to sign a petition?</v>
      </c>
      <c r="Y80" s="32" t="str">
        <f>VLOOKUP(
    Languages!A67,
    Languages!$A$2:$AE$310,
    MATCH(
      _xlfn.XLOOKUP(Y$1, 'Language &amp; Currency Data'!$A$2:$A$100, 'Language &amp; Currency Data'!$B$2:$B$100),
      Languages!$A$1:$AE$1,
      0),
    FALSE)</f>
        <v>Vil du signere en petisjon?</v>
      </c>
      <c r="Z80" s="32" t="str">
        <f>VLOOKUP(
    Languages!A67,
    Languages!$A$2:$AE$310,
    MATCH(
      _xlfn.XLOOKUP(Z$1, 'Language &amp; Currency Data'!$A$2:$A$100, 'Language &amp; Currency Data'!$B$2:$B$100),
      Languages!$A$1:$AE$1,
      0),
    FALSE)</f>
        <v>کیا آپ کسی درخواست پر دستخط کرنا چاہتے\/چاہتی ہیں؟</v>
      </c>
      <c r="AA80" s="32" t="str">
        <f>VLOOKUP(
    Languages!A67,
    Languages!$A$2:$AE$310,
    MATCH(
      _xlfn.XLOOKUP(AA$1, 'Language &amp; Currency Data'!$A$2:$A$100, 'Language &amp; Currency Data'!$B$2:$B$100),
      Languages!$A$1:$AE$1,
      0),
    FALSE)</f>
        <v>Gusto mo bang pumirma ng petisyon?</v>
      </c>
      <c r="AB80" s="32" t="str">
        <f>VLOOKUP(
    Languages!A67,
    Languages!$A$2:$AE$310,
    MATCH(
      _xlfn.XLOOKUP(AB$1, 'Language &amp; Currency Data'!$A$2:$A$100, 'Language &amp; Currency Data'!$B$2:$B$100),
      Languages!$A$1:$AE$1,
      0),
    FALSE)</f>
        <v>Czy chce Pan\/Pani podpisać petycję?</v>
      </c>
      <c r="AC80" t="str">
        <f>VLOOKUP(
    Languages!A67,
    Languages!$A$2:$AE$310,
    MATCH(
      _xlfn.XLOOKUP(AC$1, 'Language &amp; Currency Data'!$A$2:$A$100, 'Language &amp; Currency Data'!$B$2:$B$100),
      Languages!$A$1:$AE$1,
      0),
    FALSE)</f>
        <v>Deseja assinar uma petição?</v>
      </c>
      <c r="AD80" s="32" t="str">
        <f>VLOOKUP(
    Languages!A67,
    Languages!$A$2:$AE$310,
    MATCH(
      _xlfn.XLOOKUP(AD$1, 'Language &amp; Currency Data'!$A$2:$A$100, 'Language &amp; Currency Data'!$B$2:$B$100),
      Languages!$A$1:$AE$1,
      0),
    FALSE)</f>
        <v>Doriți să semnați o petiție?</v>
      </c>
      <c r="AE80" s="6" t="str">
        <f>VLOOKUP(
    Languages!A67,
    Languages!$A$2:$AE$310,
    MATCH(
      _xlfn.XLOOKUP(AE$1, 'Language &amp; Currency Data'!$A$2:$A$100, 'Language &amp; Currency Data'!$B$2:$B$100),
      Languages!$A$1:$AE$1,
      0),
    FALSE)</f>
        <v>Chcete podpísať petíciu?</v>
      </c>
      <c r="AF80" s="6" t="str">
        <f>VLOOKUP(
    Languages!A67,
    Languages!$A$2:$AE$310,
    MATCH(
      _xlfn.XLOOKUP(AF$1, 'Language &amp; Currency Data'!$A$2:$A$100, 'Language &amp; Currency Data'!$B$2:$B$100),
      Languages!$A$1:$AE$1,
      0),
    FALSE)</f>
        <v>Wil u die petisie teken?</v>
      </c>
      <c r="AG80" s="6" t="str">
        <f>VLOOKUP(
    Languages!A67,
    Languages!$A$2:$AE$310,
    MATCH(
      _xlfn.XLOOKUP(AG$1, 'Language &amp; Currency Data'!$A$2:$A$100, 'Language &amp; Currency Data'!$B$2:$B$100),
      Languages!$A$1:$AE$1,
      0),
    FALSE)</f>
        <v>청원서에 서명하시겠습니까?</v>
      </c>
      <c r="AH80" s="32" t="str">
        <f>VLOOKUP(
    Languages!A67,
    Languages!$A$2:$AE$310,
    MATCH(
      _xlfn.XLOOKUP(AH$1, 'Language &amp; Currency Data'!$A$2:$A$100, 'Language &amp; Currency Data'!$B$2:$B$100),
      Languages!$A$1:$AE$1,
      0),
    FALSE)</f>
        <v>¿Quiere firmar una petición?</v>
      </c>
      <c r="AI80" s="32" t="str">
        <f>VLOOKUP(
    Languages!A67,
    Languages!$A$2:$AE$310,
    MATCH(
      _xlfn.XLOOKUP(AI$1, 'Language &amp; Currency Data'!$A$2:$A$100, 'Language &amp; Currency Data'!$B$2:$B$100),
      Languages!$A$1:$AE$1,
      0),
    FALSE)</f>
        <v>Vill du skriva under en namninsamling?</v>
      </c>
      <c r="AJ80" s="6" t="str">
        <f>VLOOKUP(
    Languages!A67,
    Languages!$A$2:$AE$310,
    MATCH(
      _xlfn.XLOOKUP(AJ$1, 'Language &amp; Currency Data'!$A$2:$A$100, 'Language &amp; Currency Data'!$B$2:$B$100),
      Languages!$A$1:$AE$1,
      0),
    FALSE)</f>
        <v>您是否願意簽署請願書？</v>
      </c>
      <c r="AK80" s="32" t="str">
        <f>VLOOKUP(
    Languages!A67,
    Languages!$A$2:$AE$310,
    MATCH(
      _xlfn.XLOOKUP(AK$1, 'Language &amp; Currency Data'!$A$2:$A$100, 'Language &amp; Currency Data'!$B$2:$B$100),
      Languages!$A$1:$AE$1,
      0),
    FALSE)</f>
        <v>คุณต้องการลงนามในคำร้องหรือไม่</v>
      </c>
      <c r="AL80" s="37" t="str">
        <f>VLOOKUP(
    Languages!A67,
    Languages!$A$2:$AE$310,
    MATCH(
      _xlfn.XLOOKUP(AL$1, 'Language &amp; Currency Data'!$A$2:$A$100, 'Language &amp; Currency Data'!$B$2:$B$100),
      Languages!$A$1:$AE$1,
      0),
    FALSE)</f>
        <v>Bir dilekçe imzalamak istiyor musunuz?</v>
      </c>
      <c r="AM80" s="6" t="str">
        <f>VLOOKUP(
    Languages!A67,
    Languages!$A$2:$AE$310,
    MATCH(
      _xlfn.XLOOKUP(AM$1, 'Language &amp; Currency Data'!$A$2:$A$100, 'Language &amp; Currency Data'!$B$2:$B$100),
      Languages!$A$1:$AE$1,
      0),
    FALSE)</f>
        <v>Do you want to sign a petition?</v>
      </c>
      <c r="AN80" s="6" t="str">
        <f>VLOOKUP(
    Languages!A67,
    Languages!$A$2:$AE$310,
    MATCH(
      _xlfn.XLOOKUP(AN$1, 'Language &amp; Currency Data'!$A$2:$A$100, 'Language &amp; Currency Data'!$B$2:$B$100),
      Languages!$A$1:$AE$1,
      0),
    FALSE)</f>
        <v>Do you want to sign a petition?</v>
      </c>
      <c r="AO80" s="32" t="str">
        <f>VLOOKUP(
    Languages!A67,
    Languages!$A$2:$AE$310,
    MATCH(
      _xlfn.XLOOKUP(AO$1, 'Language &amp; Currency Data'!$A$2:$A$100, 'Language &amp; Currency Data'!$B$2:$B$100),
      Languages!$A$1:$AE$1,
      0),
    FALSE)</f>
        <v>Quý vị có muốn ký vào bản kiến ​​nghị không?</v>
      </c>
      <c r="AP80" s="7" t="str">
        <f>VLOOKUP(
    Languages!A67,
    Languages!$A$2:$AE$310,
    MATCH(
      _xlfn.XLOOKUP("United Kingdom", 'Language &amp; Currency Data'!$A$2:$A$100, 'Language &amp; Currency Data'!$B$2:$B$100),
      Languages!$A$1:$AE$1,
      0),
    FALSE)</f>
        <v>Do you want to sign a petition?</v>
      </c>
      <c r="AQ80" s="7" t="str">
        <f>VLOOKUP(
    Languages!A67,
    Languages!$A$2:$AE$310,
    MATCH(
      _xlfn.XLOOKUP("United Kingdom", 'Language &amp; Currency Data'!$A$2:$A$100, 'Language &amp; Currency Data'!$B$2:$B$100),
      Languages!$A$1:$AE$1,
      0),
    FALSE)</f>
        <v>Do you want to sign a petition?</v>
      </c>
      <c r="AR80" s="7" t="str">
        <f>VLOOKUP(
    Languages!A67,
    Languages!$A$2:$AE$310,
    MATCH(
      _xlfn.XLOOKUP("United Kingdom", 'Language &amp; Currency Data'!$A$2:$A$100, 'Language &amp; Currency Data'!$B$2:$B$100),
      Languages!$A$1:$AE$1,
      0),
    FALSE)</f>
        <v>Do you want to sign a petition?</v>
      </c>
      <c r="AS80" s="7" t="str">
        <f>VLOOKUP(
    Languages!A67,
    Languages!$A$2:$AE$310,
    MATCH(
      _xlfn.XLOOKUP("United Kingdom", 'Language &amp; Currency Data'!$A$2:$A$100, 'Language &amp; Currency Data'!$B$2:$B$100),
      Languages!$A$1:$AE$1,
      0),
    FALSE)</f>
        <v>Do you want to sign a petition?</v>
      </c>
      <c r="AT80" s="7" t="str">
        <f>VLOOKUP(
    Languages!A67,
    Languages!$A$2:$AE$310,
    MATCH(
      _xlfn.XLOOKUP("United Kingdom", 'Language &amp; Currency Data'!$A$2:$A$100, 'Language &amp; Currency Data'!$B$2:$B$100),
      Languages!$A$1:$AE$1,
      0),
    FALSE)</f>
        <v>Do you want to sign a petition?</v>
      </c>
      <c r="AU80" s="7" t="str">
        <f>VLOOKUP(
    Languages!A67,
    Languages!$A$2:$AE$310,
    MATCH(
      _xlfn.XLOOKUP("United Kingdom", 'Language &amp; Currency Data'!$A$2:$A$100, 'Language &amp; Currency Data'!$B$2:$B$100),
      Languages!$A$1:$AE$1,
      0),
    FALSE)</f>
        <v>Do you want to sign a petition?</v>
      </c>
      <c r="AV80" s="7" t="str">
        <f>VLOOKUP(
    Languages!A67,
    Languages!$A$2:$AE$310,
    MATCH(
      _xlfn.XLOOKUP("United Kingdom", 'Language &amp; Currency Data'!$A$2:$A$100, 'Language &amp; Currency Data'!$B$2:$B$100),
      Languages!$A$1:$AE$1,
      0),
    FALSE)</f>
        <v>Do you want to sign a petition?</v>
      </c>
      <c r="AW80" s="7" t="str">
        <f>VLOOKUP(
    Languages!A67,
    Languages!$A$2:$AE$310,
    MATCH(
      _xlfn.XLOOKUP("United Kingdom", 'Language &amp; Currency Data'!$A$2:$A$100, 'Language &amp; Currency Data'!$B$2:$B$100),
      Languages!$A$1:$AE$1,
      0),
    FALSE)</f>
        <v>Do you want to sign a petition?</v>
      </c>
    </row>
    <row r="81" spans="1:49" s="7" customFormat="1" ht="42.75" x14ac:dyDescent="0.45">
      <c r="A81" s="7" t="str">
        <f>Languages!B68</f>
        <v>I want to &lt;b&gt;read and potentially sign a petition supporting&lt;\/b&gt; the globally coordinated billionaire tax.</v>
      </c>
      <c r="B81" s="6" t="str">
        <f>VLOOKUP(
    Languages!A68,
    Languages!$A$2:$AE$310,
    MATCH(
      _xlfn.XLOOKUP(B$1, 'Language &amp; Currency Data'!$A$2:$A$100, 'Language &amp; Currency Data'!$B$2:$B$100),
      Languages!$A$1:$AE$1,
      0),
    FALSE)</f>
        <v>Quiero &lt;b&gt;leer y, si así lo deseo, firmar una petición en favor&lt;\/b&gt;del impuesto a los multimillonarios coordinado a escala mundial.</v>
      </c>
      <c r="C81" s="6" t="str">
        <f>VLOOKUP(
    Languages!A68,
    Languages!$A$2:$AE$310,
    MATCH(
      _xlfn.XLOOKUP(C$1, 'Language &amp; Currency Data'!$A$2:$A$100, 'Language &amp; Currency Data'!$B$2:$B$100),
      Languages!$A$1:$AE$1,
      0),
    FALSE)</f>
        <v>I want to &lt;b&gt;read and potentially sign a petition supporting&lt;\/b&gt; the globally coordinated billionaire tax.</v>
      </c>
      <c r="D81" s="6" t="str">
        <f>VLOOKUP(
    Languages!A68,
    Languages!$A$2:$AE$310,
    MATCH(
      _xlfn.XLOOKUP(D$1, 'Language &amp; Currency Data'!$A$2:$A$100, 'Language &amp; Currency Data'!$B$2:$B$100),
      Languages!$A$1:$AE$1,
      0),
    FALSE)</f>
        <v>Ich möchte mir &lt;b&gt;eine Petition durchlesen und möglicherweise unterzeichnen, die sich für&lt;\/b&gt; die global koordinierte Milliardärssteuer stark macht.</v>
      </c>
      <c r="E81" s="14" t="str">
        <f>VLOOKUP(
    Languages!A68,
    Languages!$A$2:$AE$310,
    MATCH(
      _xlfn.XLOOKUP(E$1, 'Language &amp; Currency Data'!$A$2:$A$100, 'Language &amp; Currency Data'!$B$2:$B$100),
      Languages!$A$1:$AE$1,
      0),
    FALSE)</f>
        <v>Gostaria de &lt;b&gt;ler e, possivelmente, assinar uma petição a favor&lt;\/b&gt; do imposto sobre os multimilionários coordenado a nível global.</v>
      </c>
      <c r="F81" s="4" t="str">
        <f>VLOOKUP(
    Languages!A68,
    Languages!$A$2:$AE$310,
    MATCH(
      _xlfn.XLOOKUP(F$1, 'Language &amp; Currency Data'!$A$2:$A$100, 'Language &amp; Currency Data'!$B$2:$B$100),
      Languages!$A$1:$AE$1,
      0),
    FALSE)</f>
        <v>I want to &lt;b&gt;read and potentially sign a petition supporting&lt;\/b&gt; the globally coordinated billionaire tax.</v>
      </c>
      <c r="G81" s="14" t="str">
        <f>VLOOKUP(
    Languages!A68,
    Languages!$A$2:$AE$310,
    MATCH(
      _xlfn.XLOOKUP(G$1, 'Language &amp; Currency Data'!$A$2:$A$100, 'Language &amp; Currency Data'!$B$2:$B$100),
      Languages!$A$1:$AE$1,
      0),
    FALSE)</f>
        <v>我想&lt;b&gt;仔细阅读表示支持对全球亿万富翁征收协调税的请愿书且很可能会在其上签名&lt;\/b&gt;。</v>
      </c>
      <c r="H81" s="6" t="str">
        <f>VLOOKUP(
    Languages!A68,
    Languages!$A$2:$AE$310,
    MATCH(
      _xlfn.XLOOKUP(H$1, 'Language &amp; Currency Data'!$A$2:$A$100, 'Language &amp; Currency Data'!$B$2:$B$100),
      Languages!$A$1:$AE$1,
      0),
    FALSE)</f>
        <v>Quiero &lt;b&gt;leer y, si así lo deseo, firmar una petición en favor&lt;\/b&gt;del impuesto a los multimillonarios coordinado a escala mundial.</v>
      </c>
      <c r="I81" s="6" t="str">
        <f>VLOOKUP(
    Languages!A68,
    Languages!$A$2:$AE$310,
    MATCH(
      _xlfn.XLOOKUP(I$1, 'Language &amp; Currency Data'!$A$2:$A$100, 'Language &amp; Currency Data'!$B$2:$B$100),
      Languages!$A$1:$AE$1,
      0),
    FALSE)</f>
        <v>Quiero &lt;b&gt;leer y, si así lo deseo, firmar una petición en favor&lt;\/b&gt;del impuesto a los multimillonarios coordinado a escala mundial.</v>
      </c>
      <c r="J81" s="6" t="str">
        <f>VLOOKUP(
    Languages!A68,
    Languages!$A$2:$AE$310,
    MATCH(
      _xlfn.XLOOKUP(J$1, 'Language &amp; Currency Data'!$A$2:$A$100, 'Language &amp; Currency Data'!$B$2:$B$100),
      Languages!$A$1:$AE$1,
      0),
    FALSE)</f>
        <v>Chci si &lt;b&gt;přečíst a případně podepsat petici podporující&lt;\/b&gt; globálně koordinovanou miliardářskou daň.</v>
      </c>
      <c r="K81" s="6" t="str">
        <f>VLOOKUP(
    Languages!A68,
    Languages!$A$2:$AE$310,
    MATCH(
      _xlfn.XLOOKUP(K$1, 'Language &amp; Currency Data'!$A$2:$A$100, 'Language &amp; Currency Data'!$B$2:$B$100),
      Languages!$A$1:$AE$1,
      0),
    FALSE)</f>
        <v>Haluan &lt;b&gt;lukea ja mahdollisesti allekirjoittaa vetoomuksen, jossa kannatetaan&lt;\/b&gt; maailmanlaajuisesti koordinoitua miljardööriveroa.</v>
      </c>
      <c r="L81" s="32" t="str">
        <f>VLOOKUP(
    Languages!A68,
    Languages!$A$2:$AE$310,
    MATCH(
      _xlfn.XLOOKUP(L$1, 'Language &amp; Currency Data'!$A$2:$A$100, 'Language &amp; Currency Data'!$B$2:$B$100),
      Languages!$A$1:$AE$1,
      0),
    FALSE)</f>
        <v>Je souhaite &lt;b&gt;lire et éventuellement signer une pétition qui soutient&lt;\/b&gt; l'impôt sur les milliardaires coordonné au niveau mondial.</v>
      </c>
      <c r="M81" s="32" t="str">
        <f>VLOOKUP(
    Languages!A68,
    Languages!$A$2:$AE$310,
    MATCH(
      _xlfn.XLOOKUP(M$1, 'Language &amp; Currency Data'!$A$2:$A$100, 'Language &amp; Currency Data'!$B$2:$B$100),
      Languages!$A$1:$AE$1,
      0),
    FALSE)</f>
        <v>Ich möchte mir &lt;b&gt;eine Petition durchlesen und möglicherweise unterzeichnen, die sich für&lt;\/b&gt; die global koordinierte Milliardärssteuer stark macht.</v>
      </c>
      <c r="N81" s="6" t="str">
        <f>VLOOKUP(
    Languages!A68,
    Languages!$A$2:$AE$310,
    MATCH(
      _xlfn.XLOOKUP(N$1, 'Language &amp; Currency Data'!$A$2:$A$100, 'Language &amp; Currency Data'!$B$2:$B$100),
      Languages!$A$1:$AE$1,
      0),
    FALSE)</f>
        <v>Θέλω να &lt;b&gt;διαβάσω και ενδεχομένως να υπογράψω ένα αίτημα υπέρ&lt;\/b&gt; του παγκοσμίως συντονισμένου φόρου δισεκατομμυριούχων.</v>
      </c>
      <c r="O81" s="32" t="str">
        <f>VLOOKUP(
    Languages!A68,
    Languages!$A$2:$AE$310,
    MATCH(
      _xlfn.XLOOKUP(O$1, 'Language &amp; Currency Data'!$A$2:$A$100, 'Language &amp; Currency Data'!$B$2:$B$100),
      Languages!$A$1:$AE$1,
      0),
    FALSE)</f>
        <v>Szeretnék &lt;b&gt;olvasni és esetleg aláírni egy petíciót, amely támogatja &lt;\/b&gt; a globálisan koordinált milliárdos adót.</v>
      </c>
      <c r="P81" s="6" t="str">
        <f>VLOOKUP(
    Languages!A68,
    Languages!$A$2:$AE$310,
    MATCH(
      _xlfn.XLOOKUP(P$1, 'Language &amp; Currency Data'!$A$2:$A$100, 'Language &amp; Currency Data'!$B$2:$B$100),
      Languages!$A$1:$AE$1,
      0),
    FALSE)</f>
        <v>मैं वैश्विक रूप से समन्वित अरबपति कर का &lt;b&gt;समर्थन करने वाली याचिका को पढ़ना और उस पर संभावित रूप से हस्ताक्षर करना&lt;\/b&gt; चाहता हूं।</v>
      </c>
      <c r="Q81" s="6" t="str">
        <f>VLOOKUP(
    Languages!A68,
    Languages!$A$2:$AE$310,
    MATCH(
      _xlfn.XLOOKUP(Q$1, 'Language &amp; Currency Data'!$A$2:$A$100, 'Language &amp; Currency Data'!$B$2:$B$100),
      Languages!$A$1:$AE$1,
      0),
    FALSE)</f>
        <v>Saya ingin &lt;b&gt;membaca dan mungkin menandatangani petisi yang mendukung&lt;\/b&gt; pajak miliarder yang dikoordinasikan secara global.</v>
      </c>
      <c r="R81" s="6" t="str">
        <f>VLOOKUP(
    Languages!A68,
    Languages!$A$2:$AE$310,
    MATCH(
      _xlfn.XLOOKUP(R$1, 'Language &amp; Currency Data'!$A$2:$A$100, 'Language &amp; Currency Data'!$B$2:$B$100),
      Languages!$A$1:$AE$1,
      0),
    FALSE)</f>
        <v>I want to &lt;b&gt;read and potentially sign a petition supporting&lt;\/b&gt; the globally coordinated billionaire tax.</v>
      </c>
      <c r="S81" s="14" t="str">
        <f>VLOOKUP(
    Languages!A68,
    Languages!$A$2:$AE$310,
    MATCH(
      _xlfn.XLOOKUP(S$1, 'Language &amp; Currency Data'!$A$2:$A$100, 'Language &amp; Currency Data'!$B$2:$B$100),
      Languages!$A$1:$AE$1,
      0),
    FALSE)</f>
        <v xml:space="preserve">Voglio &lt;b&gt;leggere ed eventualmente firmare una petizione a sostegno&lt;\/b&gt; della tassa globale sui miliardari. </v>
      </c>
      <c r="T81" s="14" t="str">
        <f>VLOOKUP(
    Languages!A68,
    Languages!$A$2:$AE$310,
    MATCH(
      _xlfn.XLOOKUP(T$1, 'Language &amp; Currency Data'!$A$2:$A$100, 'Language &amp; Currency Data'!$B$2:$B$100),
      Languages!$A$1:$AE$1,
      0),
    FALSE)</f>
        <v>私は世界的に調整された超富裕層税を&lt;b&gt;支持する請願書を読んで、できれば署名すること&lt;\/b&gt;を希望します。</v>
      </c>
      <c r="U81" s="32" t="str">
        <f>VLOOKUP(
    Languages!A68,
    Languages!$A$2:$AE$310,
    MATCH(
      _xlfn.XLOOKUP(U$1, 'Language &amp; Currency Data'!$A$2:$A$100, 'Language &amp; Currency Data'!$B$2:$B$100),
      Languages!$A$1:$AE$1,
      0),
    FALSE)</f>
        <v>Saya mahu &lt;b&gt;membaca dan mungkin menandatangani petisyen yang menyokong&lt;\/b&gt; cukai bilionair yang diselaraskan secara global.</v>
      </c>
      <c r="V81" s="32" t="str">
        <f>VLOOKUP(
    Languages!A68,
    Languages!$A$2:$AE$310,
    MATCH(
      _xlfn.XLOOKUP(V$1, 'Language &amp; Currency Data'!$A$2:$A$100, 'Language &amp; Currency Data'!$B$2:$B$100),
      Languages!$A$1:$AE$1,
      0),
    FALSE)</f>
        <v>Quiero &lt;b&gt;leer y, si así lo deseo, firmar una petición en favor&lt;\/b&gt;del impuesto a los multimillonarios coordinado a escala mundial.</v>
      </c>
      <c r="W81" s="14" t="str">
        <f>VLOOKUP(
    Languages!A68,
    Languages!$A$2:$AE$310,
    MATCH(
      _xlfn.XLOOKUP(W$1, 'Language &amp; Currency Data'!$A$2:$A$100, 'Language &amp; Currency Data'!$B$2:$B$100),
      Languages!$A$1:$AE$1,
      0),
    FALSE)</f>
        <v>Ik wil &lt;b&gt;een petitie lezen en potentieel ondertekenen ten gunste van&lt;\/b&gt; de wereldwijd gecoördineerde miljardairsbelasting.</v>
      </c>
      <c r="X81" s="32" t="str">
        <f>VLOOKUP(
    Languages!A68,
    Languages!$A$2:$AE$310,
    MATCH(
      _xlfn.XLOOKUP(X$1, 'Language &amp; Currency Data'!$A$2:$A$100, 'Language &amp; Currency Data'!$B$2:$B$100),
      Languages!$A$1:$AE$1,
      0),
    FALSE)</f>
        <v>I want to &lt;b&gt;read and potentially sign a petition supporting&lt;\/b&gt; the globally coordinated billionaire tax.</v>
      </c>
      <c r="Y81" s="32" t="str">
        <f>VLOOKUP(
    Languages!A68,
    Languages!$A$2:$AE$310,
    MATCH(
      _xlfn.XLOOKUP(Y$1, 'Language &amp; Currency Data'!$A$2:$A$100, 'Language &amp; Currency Data'!$B$2:$B$100),
      Languages!$A$1:$AE$1,
      0),
    FALSE)</f>
        <v>Jeg vil &lt;b&gt;lese og eventuelt signere en petisjon som støtter&lt;\/b&gt; den globale minimumsskatten for milliardærer.</v>
      </c>
      <c r="Z81" s="32" t="str">
        <f>VLOOKUP(
    Languages!A68,
    Languages!$A$2:$AE$310,
    MATCH(
      _xlfn.XLOOKUP(Z$1, 'Language &amp; Currency Data'!$A$2:$A$100, 'Language &amp; Currency Data'!$B$2:$B$100),
      Languages!$A$1:$AE$1,
      0),
    FALSE)</f>
        <v>میں عالمی سطح پر ارب پتی افراد پر ٹیکس نافذ کرنے کی &lt;b&gt;حمایت کرنے والی درخواست کو پڑھنا اور ممکنہ طور پر اس پر دستخط کرنا&lt;\/b&gt; چاہتا\/چاہتی ہوں۔</v>
      </c>
      <c r="AA81" s="32" t="str">
        <f>VLOOKUP(
    Languages!A68,
    Languages!$A$2:$AE$310,
    MATCH(
      _xlfn.XLOOKUP(AA$1, 'Language &amp; Currency Data'!$A$2:$A$100, 'Language &amp; Currency Data'!$B$2:$B$100),
      Languages!$A$1:$AE$1,
      0),
    FALSE)</f>
        <v>Gusto kong &lt;b&gt;basahin at posibleng pirmahan ang isang petisyon na sumusuporta&lt;\/b&gt; sa globally coordinated na buwis ng bilyonaryo.</v>
      </c>
      <c r="AB81" s="32" t="str">
        <f>VLOOKUP(
    Languages!A68,
    Languages!$A$2:$AE$310,
    MATCH(
      _xlfn.XLOOKUP(AB$1, 'Language &amp; Currency Data'!$A$2:$A$100, 'Language &amp; Currency Data'!$B$2:$B$100),
      Languages!$A$1:$AE$1,
      0),
    FALSE)</f>
        <v>Chcę &lt;b&gt;przeczytać i ewentualnie podpisać petycję popierającą&lt;\/b&gt; globalnie skoordynowany podatek dla miliarderów.</v>
      </c>
      <c r="AC81" t="str">
        <f>VLOOKUP(
    Languages!A68,
    Languages!$A$2:$AE$310,
    MATCH(
      _xlfn.XLOOKUP(AC$1, 'Language &amp; Currency Data'!$A$2:$A$100, 'Language &amp; Currency Data'!$B$2:$B$100),
      Languages!$A$1:$AE$1,
      0),
    FALSE)</f>
        <v>Gostaria de &lt;b&gt;ler e, possivelmente, assinar uma petição a favor&lt;\/b&gt; do imposto sobre os multimilionários coordenado a nível global.</v>
      </c>
      <c r="AD81" s="32" t="str">
        <f>VLOOKUP(
    Languages!A68,
    Languages!$A$2:$AE$310,
    MATCH(
      _xlfn.XLOOKUP(AD$1, 'Language &amp; Currency Data'!$A$2:$A$100, 'Language &amp; Currency Data'!$B$2:$B$100),
      Languages!$A$1:$AE$1,
      0),
    FALSE)</f>
        <v xml:space="preserve">Doresc &lt;b&gt;să citesc și eventual să semnez o petiție care susțin&lt;\/b&gt; taxa pentru miliardari coordonată la nivel mondial. </v>
      </c>
      <c r="AE81" s="6" t="str">
        <f>VLOOKUP(
    Languages!A68,
    Languages!$A$2:$AE$310,
    MATCH(
      _xlfn.XLOOKUP(AE$1, 'Language &amp; Currency Data'!$A$2:$A$100, 'Language &amp; Currency Data'!$B$2:$B$100),
      Languages!$A$1:$AE$1,
      0),
    FALSE)</f>
        <v>Chcem &lt;b&gt;si prečítať a prípadne podpísať petíciu podporujúcu &lt;\/b&gt; sa globálne koordinovanú miliardársku daň (preskočiť na ďalšiu časť prieskumu).</v>
      </c>
      <c r="AF81" s="6" t="str">
        <f>VLOOKUP(
    Languages!A68,
    Languages!$A$2:$AE$310,
    MATCH(
      _xlfn.XLOOKUP(AF$1, 'Language &amp; Currency Data'!$A$2:$A$100, 'Language &amp; Currency Data'!$B$2:$B$100),
      Languages!$A$1:$AE$1,
      0),
    FALSE)</f>
        <v>Ek wil 'n petisie &lt;b&gt;lees en moontlik onderteken ter ondersteuning &lt;\/b&gt; van die wêreldwyd gekoördineerde miljardêrsbelasting.</v>
      </c>
      <c r="AG81" s="6" t="str">
        <f>VLOOKUP(
    Languages!A68,
    Languages!$A$2:$AE$310,
    MATCH(
      _xlfn.XLOOKUP(AG$1, 'Language &amp; Currency Data'!$A$2:$A$100, 'Language &amp; Currency Data'!$B$2:$B$100),
      Languages!$A$1:$AE$1,
      0),
    FALSE)</f>
        <v>전 세계적으로 조율된 억만장자세에 &lt;b&gt;찬성하는 청원서를 읽고 서명&lt;\/b&gt;할 의향이 있다.</v>
      </c>
      <c r="AH81" s="32" t="str">
        <f>VLOOKUP(
    Languages!A68,
    Languages!$A$2:$AE$310,
    MATCH(
      _xlfn.XLOOKUP(AH$1, 'Language &amp; Currency Data'!$A$2:$A$100, 'Language &amp; Currency Data'!$B$2:$B$100),
      Languages!$A$1:$AE$1,
      0),
    FALSE)</f>
        <v>Quiero &lt;b&gt;leer y, si así lo deseo, firmar una petición en favor&lt;\/b&gt;del impuesto a los multimillonarios coordinado a escala mundial.</v>
      </c>
      <c r="AI81" s="32" t="str">
        <f>VLOOKUP(
    Languages!A68,
    Languages!$A$2:$AE$310,
    MATCH(
      _xlfn.XLOOKUP(AI$1, 'Language &amp; Currency Data'!$A$2:$A$100, 'Language &amp; Currency Data'!$B$2:$B$100),
      Languages!$A$1:$AE$1,
      0),
    FALSE)</f>
        <v>Jag vill &lt;b&gt;läsa och eventuellt skriva under en namninsamling som stödjer&lt;\/b&gt; den globalt samorodnade miljardärsskatten.</v>
      </c>
      <c r="AJ81" s="6" t="str">
        <f>VLOOKUP(
    Languages!A68,
    Languages!$A$2:$AE$310,
    MATCH(
      _xlfn.XLOOKUP(AJ$1, 'Language &amp; Currency Data'!$A$2:$A$100, 'Language &amp; Currency Data'!$B$2:$B$100),
      Languages!$A$1:$AE$1,
      0),
    FALSE)</f>
        <v>我想&lt;b&gt;閱讀並考慮簽署支持&lt;\/b&gt;徵收富人全球合一稅的請願書。</v>
      </c>
      <c r="AK81" s="32" t="str">
        <f>VLOOKUP(
    Languages!A68,
    Languages!$A$2:$AE$310,
    MATCH(
      _xlfn.XLOOKUP(AK$1, 'Language &amp; Currency Data'!$A$2:$A$100, 'Language &amp; Currency Data'!$B$2:$B$100),
      Languages!$A$1:$AE$1,
      0),
    FALSE)</f>
        <v>ฉันต้องการ&lt;b&gt;อ่านและอาจลงนามในคำร้องที่สนับสนุน&lt;\/b&gt;การเรียกเก็บภาษีจากมหาเศรษฐีในระดับเดียวกันทั่วโลก</v>
      </c>
      <c r="AL81" s="37" t="str">
        <f>VLOOKUP(
    Languages!A68,
    Languages!$A$2:$AE$310,
    MATCH(
      _xlfn.XLOOKUP(AL$1, 'Language &amp; Currency Data'!$A$2:$A$100, 'Language &amp; Currency Data'!$B$2:$B$100),
      Languages!$A$1:$AE$1,
      0),
    FALSE)</f>
        <v>Küresel düzeyde koordine edilen milyarder vergisini &lt;b&gt;destekleyen bir dilekçeyi okumak ve muhtemelen imzalamak&lt;\/b&gt; istiyorum.</v>
      </c>
      <c r="AM81" s="6" t="str">
        <f>VLOOKUP(
    Languages!A68,
    Languages!$A$2:$AE$310,
    MATCH(
      _xlfn.XLOOKUP(AM$1, 'Language &amp; Currency Data'!$A$2:$A$100, 'Language &amp; Currency Data'!$B$2:$B$100),
      Languages!$A$1:$AE$1,
      0),
    FALSE)</f>
        <v>I want to &lt;b&gt;read and potentially sign a petition supporting&lt;\/b&gt; the globally coordinated billionaire tax.</v>
      </c>
      <c r="AN81" s="6" t="str">
        <f>VLOOKUP(
    Languages!A68,
    Languages!$A$2:$AE$310,
    MATCH(
      _xlfn.XLOOKUP(AN$1, 'Language &amp; Currency Data'!$A$2:$A$100, 'Language &amp; Currency Data'!$B$2:$B$100),
      Languages!$A$1:$AE$1,
      0),
    FALSE)</f>
        <v>I want to &lt;b&gt;read and potentially sign a petition supporting&lt;\/b&gt; the globally coordinated billionaire tax.</v>
      </c>
      <c r="AO81" s="32" t="str">
        <f>VLOOKUP(
    Languages!A68,
    Languages!$A$2:$AE$310,
    MATCH(
      _xlfn.XLOOKUP(AO$1, 'Language &amp; Currency Data'!$A$2:$A$100, 'Language &amp; Currency Data'!$B$2:$B$100),
      Languages!$A$1:$AE$1,
      0),
    FALSE)</f>
        <v>Tôi muốn &lt;b&gt;đọc và có thể sẽ ký vào bản kiến ​​nghị ủng hộ&lt;\/b&gt; thuế phối hợp toàn cầu đối với tỷ phú.</v>
      </c>
      <c r="AP81" s="7" t="str">
        <f>VLOOKUP(
    Languages!A68,
    Languages!$A$2:$AE$310,
    MATCH(
      _xlfn.XLOOKUP("United Kingdom", 'Language &amp; Currency Data'!$A$2:$A$100, 'Language &amp; Currency Data'!$B$2:$B$100),
      Languages!$A$1:$AE$1,
      0),
    FALSE)</f>
        <v>I want to &lt;b&gt;read and potentially sign a petition supporting&lt;\/b&gt; the globally coordinated billionaire tax.</v>
      </c>
      <c r="AQ81" s="7" t="str">
        <f>VLOOKUP(
    Languages!A68,
    Languages!$A$2:$AE$310,
    MATCH(
      _xlfn.XLOOKUP("United Kingdom", 'Language &amp; Currency Data'!$A$2:$A$100, 'Language &amp; Currency Data'!$B$2:$B$100),
      Languages!$A$1:$AE$1,
      0),
    FALSE)</f>
        <v>I want to &lt;b&gt;read and potentially sign a petition supporting&lt;\/b&gt; the globally coordinated billionaire tax.</v>
      </c>
      <c r="AR81" s="7" t="str">
        <f>VLOOKUP(
    Languages!A68,
    Languages!$A$2:$AE$310,
    MATCH(
      _xlfn.XLOOKUP("United Kingdom", 'Language &amp; Currency Data'!$A$2:$A$100, 'Language &amp; Currency Data'!$B$2:$B$100),
      Languages!$A$1:$AE$1,
      0),
    FALSE)</f>
        <v>I want to &lt;b&gt;read and potentially sign a petition supporting&lt;\/b&gt; the globally coordinated billionaire tax.</v>
      </c>
      <c r="AS81" s="7" t="str">
        <f>VLOOKUP(
    Languages!A68,
    Languages!$A$2:$AE$310,
    MATCH(
      _xlfn.XLOOKUP("United Kingdom", 'Language &amp; Currency Data'!$A$2:$A$100, 'Language &amp; Currency Data'!$B$2:$B$100),
      Languages!$A$1:$AE$1,
      0),
    FALSE)</f>
        <v>I want to &lt;b&gt;read and potentially sign a petition supporting&lt;\/b&gt; the globally coordinated billionaire tax.</v>
      </c>
      <c r="AT81" s="7" t="str">
        <f>VLOOKUP(
    Languages!A68,
    Languages!$A$2:$AE$310,
    MATCH(
      _xlfn.XLOOKUP("United Kingdom", 'Language &amp; Currency Data'!$A$2:$A$100, 'Language &amp; Currency Data'!$B$2:$B$100),
      Languages!$A$1:$AE$1,
      0),
    FALSE)</f>
        <v>I want to &lt;b&gt;read and potentially sign a petition supporting&lt;\/b&gt; the globally coordinated billionaire tax.</v>
      </c>
      <c r="AU81" s="7" t="str">
        <f>VLOOKUP(
    Languages!A68,
    Languages!$A$2:$AE$310,
    MATCH(
      _xlfn.XLOOKUP("United Kingdom", 'Language &amp; Currency Data'!$A$2:$A$100, 'Language &amp; Currency Data'!$B$2:$B$100),
      Languages!$A$1:$AE$1,
      0),
    FALSE)</f>
        <v>I want to &lt;b&gt;read and potentially sign a petition supporting&lt;\/b&gt; the globally coordinated billionaire tax.</v>
      </c>
      <c r="AV81" s="7" t="str">
        <f>VLOOKUP(
    Languages!A68,
    Languages!$A$2:$AE$310,
    MATCH(
      _xlfn.XLOOKUP("United Kingdom", 'Language &amp; Currency Data'!$A$2:$A$100, 'Language &amp; Currency Data'!$B$2:$B$100),
      Languages!$A$1:$AE$1,
      0),
    FALSE)</f>
        <v>I want to &lt;b&gt;read and potentially sign a petition supporting&lt;\/b&gt; the globally coordinated billionaire tax.</v>
      </c>
      <c r="AW81" s="7" t="str">
        <f>VLOOKUP(
    Languages!A68,
    Languages!$A$2:$AE$310,
    MATCH(
      _xlfn.XLOOKUP("United Kingdom", 'Language &amp; Currency Data'!$A$2:$A$100, 'Language &amp; Currency Data'!$B$2:$B$100),
      Languages!$A$1:$AE$1,
      0),
    FALSE)</f>
        <v>I want to &lt;b&gt;read and potentially sign a petition supporting&lt;\/b&gt; the globally coordinated billionaire tax.</v>
      </c>
    </row>
    <row r="82" spans="1:49" s="7" customFormat="1" ht="42.75" x14ac:dyDescent="0.45">
      <c r="A82" s="7" t="str">
        <f>Languages!B69</f>
        <v>I &lt;b&gt;do not want to sign a petition&lt;\/b&gt; relating to the globally coordinated billionaire tax (skip to the next part of the survey).</v>
      </c>
      <c r="B82" s="6" t="str">
        <f>VLOOKUP(
    Languages!A69,
    Languages!$A$2:$AE$310,
    MATCH(
      _xlfn.XLOOKUP(B$1, 'Language &amp; Currency Data'!$A$2:$A$100, 'Language &amp; Currency Data'!$B$2:$B$100),
      Languages!$A$1:$AE$1,
      0),
    FALSE)</f>
        <v>&lt;b&gt;No quiero firmar ninguna petición&lt;\/b&gt; en relación con el impuesto a los multimillonarios coordinado a escala mundial (pase a la siguiente parte de la encuesta).</v>
      </c>
      <c r="C82" s="6" t="str">
        <f>VLOOKUP(
    Languages!A69,
    Languages!$A$2:$AE$310,
    MATCH(
      _xlfn.XLOOKUP(C$1, 'Language &amp; Currency Data'!$A$2:$A$100, 'Language &amp; Currency Data'!$B$2:$B$100),
      Languages!$A$1:$AE$1,
      0),
    FALSE)</f>
        <v>I &lt;b&gt;do not want to sign a petition&lt;\/b&gt; relating to the globally coordinated billionaire tax (skip to the next part of the survey).</v>
      </c>
      <c r="D82" s="6" t="str">
        <f>VLOOKUP(
    Languages!A69,
    Languages!$A$2:$AE$310,
    MATCH(
      _xlfn.XLOOKUP(D$1, 'Language &amp; Currency Data'!$A$2:$A$100, 'Language &amp; Currency Data'!$B$2:$B$100),
      Languages!$A$1:$AE$1,
      0),
    FALSE)</f>
        <v>Ich &lt;b&gt;möchte keine Petition unterzeichnen&lt;\/b&gt;, die sich auf die global koordinierte Milliardärssteuer bezieht (bitte den nächsten Abschnitt der Umfrage überspringen).</v>
      </c>
      <c r="E82" s="14" t="str">
        <f>VLOOKUP(
    Languages!A69,
    Languages!$A$2:$AE$310,
    MATCH(
      _xlfn.XLOOKUP(E$1, 'Language &amp; Currency Data'!$A$2:$A$100, 'Language &amp; Currency Data'!$B$2:$B$100),
      Languages!$A$1:$AE$1,
      0),
    FALSE)</f>
        <v>&lt;b&gt;Não desejo assinar uma petição&lt;\/b&gt; relacionada com o imposto sobre os multimilionários coordenado a nível global (avançar para a próxima parte do inquérito).</v>
      </c>
      <c r="F82" s="4" t="str">
        <f>VLOOKUP(
    Languages!A69,
    Languages!$A$2:$AE$310,
    MATCH(
      _xlfn.XLOOKUP(F$1, 'Language &amp; Currency Data'!$A$2:$A$100, 'Language &amp; Currency Data'!$B$2:$B$100),
      Languages!$A$1:$AE$1,
      0),
    FALSE)</f>
        <v>I &lt;b&gt;do not want to sign a petition&lt;\/b&gt; relating to the globally coordinated billionaire tax (skip to the next part of the survey).</v>
      </c>
      <c r="G82" s="14" t="str">
        <f>VLOOKUP(
    Languages!A69,
    Languages!$A$2:$AE$310,
    MATCH(
      _xlfn.XLOOKUP(G$1, 'Language &amp; Currency Data'!$A$2:$A$100, 'Language &amp; Currency Data'!$B$2:$B$100),
      Languages!$A$1:$AE$1,
      0),
    FALSE)</f>
        <v>我&lt;b&gt;不想在涉及对全球亿万富翁征收协调税的请愿书上签名&lt;\/b&gt;（跳转至本调查的下一部分）。</v>
      </c>
      <c r="H82" s="6" t="str">
        <f>VLOOKUP(
    Languages!A69,
    Languages!$A$2:$AE$310,
    MATCH(
      _xlfn.XLOOKUP(H$1, 'Language &amp; Currency Data'!$A$2:$A$100, 'Language &amp; Currency Data'!$B$2:$B$100),
      Languages!$A$1:$AE$1,
      0),
    FALSE)</f>
        <v>&lt;b&gt;No quiero firmar ninguna petición&lt;\/b&gt; en relación con el impuesto a los multimillonarios coordinado a escala mundial (pase a la siguiente parte de la encuesta).</v>
      </c>
      <c r="I82" s="6" t="str">
        <f>VLOOKUP(
    Languages!A69,
    Languages!$A$2:$AE$310,
    MATCH(
      _xlfn.XLOOKUP(I$1, 'Language &amp; Currency Data'!$A$2:$A$100, 'Language &amp; Currency Data'!$B$2:$B$100),
      Languages!$A$1:$AE$1,
      0),
    FALSE)</f>
        <v>&lt;b&gt;No quiero firmar ninguna petición&lt;\/b&gt; en relación con el impuesto a los multimillonarios coordinado a escala mundial (pase a la siguiente parte de la encuesta).</v>
      </c>
      <c r="J82" s="6" t="str">
        <f>VLOOKUP(
    Languages!A69,
    Languages!$A$2:$AE$310,
    MATCH(
      _xlfn.XLOOKUP(J$1, 'Language &amp; Currency Data'!$A$2:$A$100, 'Language &amp; Currency Data'!$B$2:$B$100),
      Languages!$A$1:$AE$1,
      0),
    FALSE)</f>
        <v>&lt;b&gt;Nechci podepsat petici&lt;\/b&gt; týkající se globálně koordinované miliardářské daně (přejděte k další části průzkumu).</v>
      </c>
      <c r="K82" s="6" t="str">
        <f>VLOOKUP(
    Languages!A69,
    Languages!$A$2:$AE$310,
    MATCH(
      _xlfn.XLOOKUP(K$1, 'Language &amp; Currency Data'!$A$2:$A$100, 'Language &amp; Currency Data'!$B$2:$B$100),
      Languages!$A$1:$AE$1,
      0),
    FALSE)</f>
        <v>&lt;b&gt;En halua allekirjoittaa vetoomusta,&lt;\/b&gt; joka liittyy maailmanlaajuisesti koordinoituun miljardööriveroon (hyppää seuraavaan kyselyn osioon).</v>
      </c>
      <c r="L82" s="32" t="str">
        <f>VLOOKUP(
    Languages!A69,
    Languages!$A$2:$AE$310,
    MATCH(
      _xlfn.XLOOKUP(L$1, 'Language &amp; Currency Data'!$A$2:$A$100, 'Language &amp; Currency Data'!$B$2:$B$100),
      Languages!$A$1:$AE$1,
      0),
    FALSE)</f>
        <v>Je &lt;b&gt;ne souhaite pas signer de pétition&lt;\/b&gt; concernant l'impôt sur les milliardaires coordonné au niveau mondial (passer à la partie suivante de l'enquête).</v>
      </c>
      <c r="M82" s="32" t="str">
        <f>VLOOKUP(
    Languages!A69,
    Languages!$A$2:$AE$310,
    MATCH(
      _xlfn.XLOOKUP(M$1, 'Language &amp; Currency Data'!$A$2:$A$100, 'Language &amp; Currency Data'!$B$2:$B$100),
      Languages!$A$1:$AE$1,
      0),
    FALSE)</f>
        <v>Ich &lt;b&gt;möchte keine Petition unterzeichnen&lt;\/b&gt;, die sich auf die global koordinierte Milliardärssteuer bezieht (bitte den nächsten Abschnitt der Umfrage überspringen).</v>
      </c>
      <c r="N82" s="6" t="str">
        <f>VLOOKUP(
    Languages!A69,
    Languages!$A$2:$AE$310,
    MATCH(
      _xlfn.XLOOKUP(N$1, 'Language &amp; Currency Data'!$A$2:$A$100, 'Language &amp; Currency Data'!$B$2:$B$100),
      Languages!$A$1:$AE$1,
      0),
    FALSE)</f>
        <v>&lt;b&gt;Δεν θέλω να υπογράψω ένα αίτημα&lt;\/b&gt; σχετικά με τον παγκοσμίως συντονισμένο φόρο δισεκατομμυριούχων (μεταβείτε στο επόμενο μέρος της έρευνας).</v>
      </c>
      <c r="O82" s="32" t="str">
        <f>VLOOKUP(
    Languages!A69,
    Languages!$A$2:$AE$310,
    MATCH(
      _xlfn.XLOOKUP(O$1, 'Language &amp; Currency Data'!$A$2:$A$100, 'Language &amp; Currency Data'!$B$2:$B$100),
      Languages!$A$1:$AE$1,
      0),
    FALSE)</f>
        <v>&lt;b&gt;nem szeretnék aláírni egy petíciót &lt;\/b&gt;a globálisan koordinált milliárdos adóval kapcsolatban (ugorjon a felmérés következő részéhez).</v>
      </c>
      <c r="P82" s="6" t="str">
        <f>VLOOKUP(
    Languages!A69,
    Languages!$A$2:$AE$310,
    MATCH(
      _xlfn.XLOOKUP(P$1, 'Language &amp; Currency Data'!$A$2:$A$100, 'Language &amp; Currency Data'!$B$2:$B$100),
      Languages!$A$1:$AE$1,
      0),
    FALSE)</f>
        <v>मैं वैश्विक रूप से समन्वित अरबपति कर से जुड़ी &lt;b&gt;याचिका पर हस्ताक्षर नहीं करना चाहता हूं&lt;\/b&gt; (सर्वेक्षण के अगले भाग पर जाएं)।</v>
      </c>
      <c r="Q82" s="6" t="str">
        <f>VLOOKUP(
    Languages!A69,
    Languages!$A$2:$AE$310,
    MATCH(
      _xlfn.XLOOKUP(Q$1, 'Language &amp; Currency Data'!$A$2:$A$100, 'Language &amp; Currency Data'!$B$2:$B$100),
      Languages!$A$1:$AE$1,
      0),
    FALSE)</f>
        <v>Saya &lt;b&gt;tidak ingin menandatangani petisi&lt;\/b&gt; terkait pajak miliarder yang dikoordinasikan secara global (lanjut ke bagian berikutnya dari survei).</v>
      </c>
      <c r="R82" s="6" t="str">
        <f>VLOOKUP(
    Languages!A69,
    Languages!$A$2:$AE$310,
    MATCH(
      _xlfn.XLOOKUP(R$1, 'Language &amp; Currency Data'!$A$2:$A$100, 'Language &amp; Currency Data'!$B$2:$B$100),
      Languages!$A$1:$AE$1,
      0),
    FALSE)</f>
        <v>I &lt;b&gt;do not want to sign a petition&lt;\/b&gt; relating to the globally coordinated billionaire tax (skip to the next part of the survey).</v>
      </c>
      <c r="S82" s="14" t="str">
        <f>VLOOKUP(
    Languages!A69,
    Languages!$A$2:$AE$310,
    MATCH(
      _xlfn.XLOOKUP(S$1, 'Language &amp; Currency Data'!$A$2:$A$100, 'Language &amp; Currency Data'!$B$2:$B$100),
      Languages!$A$1:$AE$1,
      0),
    FALSE)</f>
        <v>&lt;b&gt;Non voglio firmare alcuna petizione&lt;\/b&gt; legata alla tassa globale sui miliardari (passare alla parte successiva del sondaggio).</v>
      </c>
      <c r="T82" s="14" t="str">
        <f>VLOOKUP(
    Languages!A69,
    Languages!$A$2:$AE$310,
    MATCH(
      _xlfn.XLOOKUP(T$1, 'Language &amp; Currency Data'!$A$2:$A$100, 'Language &amp; Currency Data'!$B$2:$B$100),
      Languages!$A$1:$AE$1,
      0),
    FALSE)</f>
        <v>私は世界的に調整された超富裕層税に関する&lt;b&gt;請願書への署名を希望しません&lt;\/b&gt;（アンケートの次の部分に進んでください）。</v>
      </c>
      <c r="U82" s="32" t="str">
        <f>VLOOKUP(
    Languages!A69,
    Languages!$A$2:$AE$310,
    MATCH(
      _xlfn.XLOOKUP(U$1, 'Language &amp; Currency Data'!$A$2:$A$100, 'Language &amp; Currency Data'!$B$2:$B$100),
      Languages!$A$1:$AE$1,
      0),
    FALSE)</f>
        <v>Saya &lt;b&gt;tidak mahu menandatangani petisyen&lt;\/b&gt; berkaitan dengan cukai bilionair yang diselaraskan secara global (langkau ke bahagian tinjauan yang seterusnya).</v>
      </c>
      <c r="V82" s="32" t="str">
        <f>VLOOKUP(
    Languages!A69,
    Languages!$A$2:$AE$310,
    MATCH(
      _xlfn.XLOOKUP(V$1, 'Language &amp; Currency Data'!$A$2:$A$100, 'Language &amp; Currency Data'!$B$2:$B$100),
      Languages!$A$1:$AE$1,
      0),
    FALSE)</f>
        <v>&lt;b&gt;No quiero firmar ninguna petición&lt;\/b&gt; en relación con el impuesto a los multimillonarios coordinado a escala mundial (pase a la siguiente parte de la encuesta).</v>
      </c>
      <c r="W82" s="14" t="str">
        <f>VLOOKUP(
    Languages!A69,
    Languages!$A$2:$AE$310,
    MATCH(
      _xlfn.XLOOKUP(W$1, 'Language &amp; Currency Data'!$A$2:$A$100, 'Language &amp; Currency Data'!$B$2:$B$100),
      Languages!$A$1:$AE$1,
      0),
    FALSE)</f>
        <v>Ik &lt;b&gt;wil geen petitie ondertekenen&lt;\/b&gt; met betrekking tot de wereldwijd gecoördineerde miljardairsbelasting (ga door naar het volgende deel van de enquête).</v>
      </c>
      <c r="X82" s="32" t="str">
        <f>VLOOKUP(
    Languages!A69,
    Languages!$A$2:$AE$310,
    MATCH(
      _xlfn.XLOOKUP(X$1, 'Language &amp; Currency Data'!$A$2:$A$100, 'Language &amp; Currency Data'!$B$2:$B$100),
      Languages!$A$1:$AE$1,
      0),
    FALSE)</f>
        <v>I &lt;b&gt;do not want to sign a petition&lt;\/b&gt; relating to the globally coordinated billionaire tax (skip to the next part of the survey).</v>
      </c>
      <c r="Y82" s="32" t="str">
        <f>VLOOKUP(
    Languages!A69,
    Languages!$A$2:$AE$310,
    MATCH(
      _xlfn.XLOOKUP(Y$1, 'Language &amp; Currency Data'!$A$2:$A$100, 'Language &amp; Currency Data'!$B$2:$B$100),
      Languages!$A$1:$AE$1,
      0),
    FALSE)</f>
        <v>Jeg &lt;b&gt;ønsker ikke å signere en petisjon&lt;\/b&gt; relatert til den globale minimumsskatten for milliardærer (gå videre til neste del av undersøkelsen).</v>
      </c>
      <c r="Z82" s="32" t="str">
        <f>VLOOKUP(
    Languages!A69,
    Languages!$A$2:$AE$310,
    MATCH(
      _xlfn.XLOOKUP(Z$1, 'Language &amp; Currency Data'!$A$2:$A$100, 'Language &amp; Currency Data'!$B$2:$B$100),
      Languages!$A$1:$AE$1,
      0),
    FALSE)</f>
        <v>میں عالمی سطح پر ارب پتی افراد پر ٹیکس نافذ کرنے سے متعلقہ کسی &lt;b&gt;درخواست پر دستخط نہیں کرنا چاہتا\/چاہتی&lt;\/b&gt; (سروے کے اگلے حصے پر جائیں)۔</v>
      </c>
      <c r="AA82" s="32" t="str">
        <f>VLOOKUP(
    Languages!A69,
    Languages!$A$2:$AE$310,
    MATCH(
      _xlfn.XLOOKUP(AA$1, 'Language &amp; Currency Data'!$A$2:$A$100, 'Language &amp; Currency Data'!$B$2:$B$100),
      Languages!$A$1:$AE$1,
      0),
    FALSE)</f>
        <v>&lt;b&gt;Hindi ko gustong pumirma ng petisyon&lt;\/b&gt; na nauugnay sa globally coordinated na buwis ng bilyonaryo (lumaktaw sa susunod na bahagi ng survey).</v>
      </c>
      <c r="AB82" s="32" t="str">
        <f>VLOOKUP(
    Languages!A69,
    Languages!$A$2:$AE$310,
    MATCH(
      _xlfn.XLOOKUP(AB$1, 'Language &amp; Currency Data'!$A$2:$A$100, 'Language &amp; Currency Data'!$B$2:$B$100),
      Languages!$A$1:$AE$1,
      0),
    FALSE)</f>
        <v>&lt;b&gt;Nie chcę podpisywać petycji&lt;\/b&gt; dotyczącej globalnie skoordynowanego podatku dla miliarderów (prosimy przejść do następnej części ankiety).</v>
      </c>
      <c r="AC82" t="str">
        <f>VLOOKUP(
    Languages!A69,
    Languages!$A$2:$AE$310,
    MATCH(
      _xlfn.XLOOKUP(AC$1, 'Language &amp; Currency Data'!$A$2:$A$100, 'Language &amp; Currency Data'!$B$2:$B$100),
      Languages!$A$1:$AE$1,
      0),
    FALSE)</f>
        <v>&lt;b&gt;Não desejo assinar uma petição&lt;\/b&gt; relacionada com o imposto sobre os multimilionários coordenado a nível global (avançar para a próxima parte do inquérito).</v>
      </c>
      <c r="AD82" s="32" t="str">
        <f>VLOOKUP(
    Languages!A69,
    Languages!$A$2:$AE$310,
    MATCH(
      _xlfn.XLOOKUP(AD$1, 'Language &amp; Currency Data'!$A$2:$A$100, 'Language &amp; Currency Data'!$B$2:$B$100),
      Languages!$A$1:$AE$1,
      0),
    FALSE)</f>
        <v xml:space="preserve">&lt;b&gt;Nu doresc să semnez o petiție&lt;\/b&gt; referitoare la taxa pentru miliardari coordonată la nivel mondial (treceți la următoarea parte a sondajului).  </v>
      </c>
      <c r="AE82" s="6" t="str">
        <f>VLOOKUP(
    Languages!A69,
    Languages!$A$2:$AE$310,
    MATCH(
      _xlfn.XLOOKUP(AE$1, 'Language &amp; Currency Data'!$A$2:$A$100, 'Language &amp; Currency Data'!$B$2:$B$100),
      Languages!$A$1:$AE$1,
      0),
    FALSE)</f>
        <v>&lt;b&gt;Nechcem si prečítať a prípadne podpísať petíciu&lt;\/b&gt; týkajúcu sa globálne koordinovanej miliardárskej dane</v>
      </c>
      <c r="AF82" s="6" t="str">
        <f>VLOOKUP(
    Languages!A69,
    Languages!$A$2:$AE$310,
    MATCH(
      _xlfn.XLOOKUP(AF$1, 'Language &amp; Currency Data'!$A$2:$A$100, 'Language &amp; Currency Data'!$B$2:$B$100),
      Languages!$A$1:$AE$1,
      0),
    FALSE)</f>
        <v>Ek &lt;b&gt;wil nie 'n petisie teken&lt;\/b&gt; met betrekking tot die wêreldwyd gekoördineerde miljardêrsbelasting (slaan oor na die volgende deel van die opname) nie.</v>
      </c>
      <c r="AG82" s="6" t="str">
        <f>VLOOKUP(
    Languages!A69,
    Languages!$A$2:$AE$310,
    MATCH(
      _xlfn.XLOOKUP(AG$1, 'Language &amp; Currency Data'!$A$2:$A$100, 'Language &amp; Currency Data'!$B$2:$B$100),
      Languages!$A$1:$AE$1,
      0),
    FALSE)</f>
        <v>전 세계적으로 조율된 억만장자세 관련 &lt;b&gt;청원서에 서명하고 싶지 않다&lt;\/b&gt;(다음 설문조사 항목으로 건너뛰기).</v>
      </c>
      <c r="AH82" s="32" t="str">
        <f>VLOOKUP(
    Languages!A69,
    Languages!$A$2:$AE$310,
    MATCH(
      _xlfn.XLOOKUP(AH$1, 'Language &amp; Currency Data'!$A$2:$A$100, 'Language &amp; Currency Data'!$B$2:$B$100),
      Languages!$A$1:$AE$1,
      0),
    FALSE)</f>
        <v>&lt;b&gt;No quiero firmar ninguna petición&lt;\/b&gt; en relación con el impuesto a los multimillonarios coordinado a escala mundial (pase a la siguiente parte de la encuesta).</v>
      </c>
      <c r="AI82" s="32" t="str">
        <f>VLOOKUP(
    Languages!A69,
    Languages!$A$2:$AE$310,
    MATCH(
      _xlfn.XLOOKUP(AI$1, 'Language &amp; Currency Data'!$A$2:$A$100, 'Language &amp; Currency Data'!$B$2:$B$100),
      Languages!$A$1:$AE$1,
      0),
    FALSE)</f>
        <v>Jag vill &lt;b&gt;inte skriva under en namninsamling&lt;\/b&gt; som rör den globalt samordnade miljardärsskatten (hoppa till nästa del av undersökningen.</v>
      </c>
      <c r="AJ82" s="6" t="str">
        <f>VLOOKUP(
    Languages!A69,
    Languages!$A$2:$AE$310,
    MATCH(
      _xlfn.XLOOKUP(AJ$1, 'Language &amp; Currency Data'!$A$2:$A$100, 'Language &amp; Currency Data'!$B$2:$B$100),
      Languages!$A$1:$AE$1,
      0),
    FALSE)</f>
        <v>我&lt;b&gt;不想簽署&lt;\/b&gt;與徵收富人全球合一稅相關的請願書（直接跳至下一部分）。</v>
      </c>
      <c r="AK82" s="32" t="str">
        <f>VLOOKUP(
    Languages!A69,
    Languages!$A$2:$AE$310,
    MATCH(
      _xlfn.XLOOKUP(AK$1, 'Language &amp; Currency Data'!$A$2:$A$100, 'Language &amp; Currency Data'!$B$2:$B$100),
      Languages!$A$1:$AE$1,
      0),
    FALSE)</f>
        <v>ฉัน&lt;b&gt;ไม่ต้องการลงนามในคำร้อง&lt;\/b&gt;ที่เกี่ยวข้องกับการเรียกเก็บภาษีจากมหาเศรษฐีในระดับเดียวกันทั่วโลก (ข้ามไปยังส่วนถัดไปของแบบสำรวจ)</v>
      </c>
      <c r="AL82" s="37" t="str">
        <f>VLOOKUP(
    Languages!A69,
    Languages!$A$2:$AE$310,
    MATCH(
      _xlfn.XLOOKUP(AL$1, 'Language &amp; Currency Data'!$A$2:$A$100, 'Language &amp; Currency Data'!$B$2:$B$100),
      Languages!$A$1:$AE$1,
      0),
    FALSE)</f>
        <v>&lt;b&gt;Küresel düzeyde koordine edilen milyarder vergisiyle ilgili herhangi bir dilekçeyi imzalamak istemiyorum&lt;\/b&gt; (anketin bir sonraki bölümüne geçiniz).</v>
      </c>
      <c r="AM82" s="6" t="str">
        <f>VLOOKUP(
    Languages!A69,
    Languages!$A$2:$AE$310,
    MATCH(
      _xlfn.XLOOKUP(AM$1, 'Language &amp; Currency Data'!$A$2:$A$100, 'Language &amp; Currency Data'!$B$2:$B$100),
      Languages!$A$1:$AE$1,
      0),
    FALSE)</f>
        <v>I &lt;b&gt;do not want to sign a petition&lt;\/b&gt; relating to the globally coordinated billionaire tax (skip to the next part of the survey).</v>
      </c>
      <c r="AN82" s="6" t="str">
        <f>VLOOKUP(
    Languages!A69,
    Languages!$A$2:$AE$310,
    MATCH(
      _xlfn.XLOOKUP(AN$1, 'Language &amp; Currency Data'!$A$2:$A$100, 'Language &amp; Currency Data'!$B$2:$B$100),
      Languages!$A$1:$AE$1,
      0),
    FALSE)</f>
        <v>I &lt;b&gt;do not want to sign a petition&lt;\/b&gt; relating to the globally coordinated billionaire tax (skip to the next part of the survey).</v>
      </c>
      <c r="AO82" s="32" t="str">
        <f>VLOOKUP(
    Languages!A69,
    Languages!$A$2:$AE$310,
    MATCH(
      _xlfn.XLOOKUP(AO$1, 'Language &amp; Currency Data'!$A$2:$A$100, 'Language &amp; Currency Data'!$B$2:$B$100),
      Languages!$A$1:$AE$1,
      0),
    FALSE)</f>
        <v>Tôi &lt;b&gt;không muốn ký vào bản kiến ​​nghị&lt;\/b&gt; liên quan đến thuế phối hợp toàn cầu đối với tỷ phú (chuyển sang phần tiếp theo của cuộc khảo sát).</v>
      </c>
      <c r="AP82" s="7" t="str">
        <f>VLOOKUP(
    Languages!A69,
    Languages!$A$2:$AE$310,
    MATCH(
      _xlfn.XLOOKUP("United Kingdom", 'Language &amp; Currency Data'!$A$2:$A$100, 'Language &amp; Currency Data'!$B$2:$B$100),
      Languages!$A$1:$AE$1,
      0),
    FALSE)</f>
        <v>I &lt;b&gt;do not want to sign a petition&lt;\/b&gt; relating to the globally coordinated billionaire tax (skip to the next part of the survey).</v>
      </c>
      <c r="AQ82" s="7" t="str">
        <f>VLOOKUP(
    Languages!A69,
    Languages!$A$2:$AE$310,
    MATCH(
      _xlfn.XLOOKUP("United Kingdom", 'Language &amp; Currency Data'!$A$2:$A$100, 'Language &amp; Currency Data'!$B$2:$B$100),
      Languages!$A$1:$AE$1,
      0),
    FALSE)</f>
        <v>I &lt;b&gt;do not want to sign a petition&lt;\/b&gt; relating to the globally coordinated billionaire tax (skip to the next part of the survey).</v>
      </c>
      <c r="AR82" s="7" t="str">
        <f>VLOOKUP(
    Languages!A69,
    Languages!$A$2:$AE$310,
    MATCH(
      _xlfn.XLOOKUP("United Kingdom", 'Language &amp; Currency Data'!$A$2:$A$100, 'Language &amp; Currency Data'!$B$2:$B$100),
      Languages!$A$1:$AE$1,
      0),
    FALSE)</f>
        <v>I &lt;b&gt;do not want to sign a petition&lt;\/b&gt; relating to the globally coordinated billionaire tax (skip to the next part of the survey).</v>
      </c>
      <c r="AS82" s="7" t="str">
        <f>VLOOKUP(
    Languages!A69,
    Languages!$A$2:$AE$310,
    MATCH(
      _xlfn.XLOOKUP("United Kingdom", 'Language &amp; Currency Data'!$A$2:$A$100, 'Language &amp; Currency Data'!$B$2:$B$100),
      Languages!$A$1:$AE$1,
      0),
    FALSE)</f>
        <v>I &lt;b&gt;do not want to sign a petition&lt;\/b&gt; relating to the globally coordinated billionaire tax (skip to the next part of the survey).</v>
      </c>
      <c r="AT82" s="7" t="str">
        <f>VLOOKUP(
    Languages!A69,
    Languages!$A$2:$AE$310,
    MATCH(
      _xlfn.XLOOKUP("United Kingdom", 'Language &amp; Currency Data'!$A$2:$A$100, 'Language &amp; Currency Data'!$B$2:$B$100),
      Languages!$A$1:$AE$1,
      0),
    FALSE)</f>
        <v>I &lt;b&gt;do not want to sign a petition&lt;\/b&gt; relating to the globally coordinated billionaire tax (skip to the next part of the survey).</v>
      </c>
      <c r="AU82" s="7" t="str">
        <f>VLOOKUP(
    Languages!A69,
    Languages!$A$2:$AE$310,
    MATCH(
      _xlfn.XLOOKUP("United Kingdom", 'Language &amp; Currency Data'!$A$2:$A$100, 'Language &amp; Currency Data'!$B$2:$B$100),
      Languages!$A$1:$AE$1,
      0),
    FALSE)</f>
        <v>I &lt;b&gt;do not want to sign a petition&lt;\/b&gt; relating to the globally coordinated billionaire tax (skip to the next part of the survey).</v>
      </c>
      <c r="AV82" s="7" t="str">
        <f>VLOOKUP(
    Languages!A69,
    Languages!$A$2:$AE$310,
    MATCH(
      _xlfn.XLOOKUP("United Kingdom", 'Language &amp; Currency Data'!$A$2:$A$100, 'Language &amp; Currency Data'!$B$2:$B$100),
      Languages!$A$1:$AE$1,
      0),
    FALSE)</f>
        <v>I &lt;b&gt;do not want to sign a petition&lt;\/b&gt; relating to the globally coordinated billionaire tax (skip to the next part of the survey).</v>
      </c>
      <c r="AW82" s="7" t="str">
        <f>VLOOKUP(
    Languages!A69,
    Languages!$A$2:$AE$310,
    MATCH(
      _xlfn.XLOOKUP("United Kingdom", 'Language &amp; Currency Data'!$A$2:$A$100, 'Language &amp; Currency Data'!$B$2:$B$100),
      Languages!$A$1:$AE$1,
      0),
    FALSE)</f>
        <v>I &lt;b&gt;do not want to sign a petition&lt;\/b&gt; relating to the globally coordinated billionaire tax (skip to the next part of the survey).</v>
      </c>
    </row>
    <row r="83" spans="1:49" s="7" customFormat="1" ht="42.75" x14ac:dyDescent="0.45">
      <c r="A83" s="7" t="str">
        <f>Languages!B70</f>
        <v>I want to &lt;b&gt;read and potentially sign a petition opposing&lt;\/b&gt; the globally coordinated billionaire tax</v>
      </c>
      <c r="B83" s="6" t="str">
        <f>VLOOKUP(
    Languages!A70,
    Languages!$A$2:$AE$310,
    MATCH(
      _xlfn.XLOOKUP(B$1, 'Language &amp; Currency Data'!$A$2:$A$100, 'Language &amp; Currency Data'!$B$2:$B$100),
      Languages!$A$1:$AE$1,
      0),
    FALSE)</f>
        <v>Quiero &lt;b&gt;leer y, si así lo deseo, firmar una petición en contra&lt;\/b&gt; del impuesto a los multimillonarios coordinado a escala mundial</v>
      </c>
      <c r="C83" s="6" t="str">
        <f>VLOOKUP(
    Languages!A70,
    Languages!$A$2:$AE$310,
    MATCH(
      _xlfn.XLOOKUP(C$1, 'Language &amp; Currency Data'!$A$2:$A$100, 'Language &amp; Currency Data'!$B$2:$B$100),
      Languages!$A$1:$AE$1,
      0),
    FALSE)</f>
        <v>I want to &lt;b&gt;read and potentially sign a petition opposing&lt;\/b&gt; the globally coordinated billionaire tax</v>
      </c>
      <c r="D83" s="6" t="str">
        <f>VLOOKUP(
    Languages!A70,
    Languages!$A$2:$AE$310,
    MATCH(
      _xlfn.XLOOKUP(D$1, 'Language &amp; Currency Data'!$A$2:$A$100, 'Language &amp; Currency Data'!$B$2:$B$100),
      Languages!$A$1:$AE$1,
      0),
    FALSE)</f>
        <v>Ich möchte mir &lt;b&gt;eine Petition durchlesen und möglicherweise unterzeichnen, die sich gegen&lt;\/b&gt; die global koordinierte Milliardärssteuer stark macht.</v>
      </c>
      <c r="E83" s="14" t="str">
        <f>VLOOKUP(
    Languages!A70,
    Languages!$A$2:$AE$310,
    MATCH(
      _xlfn.XLOOKUP(E$1, 'Language &amp; Currency Data'!$A$2:$A$100, 'Language &amp; Currency Data'!$B$2:$B$100),
      Languages!$A$1:$AE$1,
      0),
    FALSE)</f>
        <v>Gostaria de &lt;b&gt;ler e, possivelmente, assinar uma petição contra&lt;\/b&gt; o imposto sobre os multimilionários coordenado a nível global.</v>
      </c>
      <c r="F83" s="4" t="str">
        <f>VLOOKUP(
    Languages!A70,
    Languages!$A$2:$AE$310,
    MATCH(
      _xlfn.XLOOKUP(F$1, 'Language &amp; Currency Data'!$A$2:$A$100, 'Language &amp; Currency Data'!$B$2:$B$100),
      Languages!$A$1:$AE$1,
      0),
    FALSE)</f>
        <v>I want to &lt;b&gt;read and potentially sign a petition opposing&lt;\/b&gt; the globally coordinated billionaire tax</v>
      </c>
      <c r="G83" s="14" t="str">
        <f>VLOOKUP(
    Languages!A70,
    Languages!$A$2:$AE$310,
    MATCH(
      _xlfn.XLOOKUP(G$1, 'Language &amp; Currency Data'!$A$2:$A$100, 'Language &amp; Currency Data'!$B$2:$B$100),
      Languages!$A$1:$AE$1,
      0),
    FALSE)</f>
        <v>我想&lt;b&gt;仔细阅读表示反对对全球亿万富翁征收协调税的请愿书且很可能会在其上签名&lt;\/b&gt;</v>
      </c>
      <c r="H83" s="6" t="str">
        <f>VLOOKUP(
    Languages!A70,
    Languages!$A$2:$AE$310,
    MATCH(
      _xlfn.XLOOKUP(H$1, 'Language &amp; Currency Data'!$A$2:$A$100, 'Language &amp; Currency Data'!$B$2:$B$100),
      Languages!$A$1:$AE$1,
      0),
    FALSE)</f>
        <v>Quiero &lt;b&gt;leer y, si así lo deseo, firmar una petición en contra&lt;\/b&gt; del impuesto a los multimillonarios coordinado a escala mundial</v>
      </c>
      <c r="I83" s="6" t="str">
        <f>VLOOKUP(
    Languages!A70,
    Languages!$A$2:$AE$310,
    MATCH(
      _xlfn.XLOOKUP(I$1, 'Language &amp; Currency Data'!$A$2:$A$100, 'Language &amp; Currency Data'!$B$2:$B$100),
      Languages!$A$1:$AE$1,
      0),
    FALSE)</f>
        <v>Quiero &lt;b&gt;leer y, si así lo deseo, firmar una petición en contra&lt;\/b&gt; del impuesto a los multimillonarios coordinado a escala mundial</v>
      </c>
      <c r="J83" s="6" t="str">
        <f>VLOOKUP(
    Languages!A70,
    Languages!$A$2:$AE$310,
    MATCH(
      _xlfn.XLOOKUP(J$1, 'Language &amp; Currency Data'!$A$2:$A$100, 'Language &amp; Currency Data'!$B$2:$B$100),
      Languages!$A$1:$AE$1,
      0),
    FALSE)</f>
        <v>Chci si &lt;b&gt;přečíst a případně podepsat petici odmítající&lt;\/b&gt; globálně koordinovanou miliardářskou daň.</v>
      </c>
      <c r="K83" s="6" t="str">
        <f>VLOOKUP(
    Languages!A70,
    Languages!$A$2:$AE$310,
    MATCH(
      _xlfn.XLOOKUP(K$1, 'Language &amp; Currency Data'!$A$2:$A$100, 'Language &amp; Currency Data'!$B$2:$B$100),
      Languages!$A$1:$AE$1,
      0),
    FALSE)</f>
        <v>Haluan &lt;b&gt;lukea ja mahdollisesti allekirjoittaa vetoomuksen, jossa vastustetaan&lt;\/b&gt; maailmanlaajuisesti koordinoitua miljardööriveroa.</v>
      </c>
      <c r="L83" s="32" t="str">
        <f>VLOOKUP(
    Languages!A70,
    Languages!$A$2:$AE$310,
    MATCH(
      _xlfn.XLOOKUP(L$1, 'Language &amp; Currency Data'!$A$2:$A$100, 'Language &amp; Currency Data'!$B$2:$B$100),
      Languages!$A$1:$AE$1,
      0),
    FALSE)</f>
        <v>Je souhaite &lt;b&gt;lire et éventuellement signer une pétition qui s'oppose&lt;\/b&gt; à l'impôt sur les milliardaires coordonné au niveau mondial</v>
      </c>
      <c r="M83" s="32" t="str">
        <f>VLOOKUP(
    Languages!A70,
    Languages!$A$2:$AE$310,
    MATCH(
      _xlfn.XLOOKUP(M$1, 'Language &amp; Currency Data'!$A$2:$A$100, 'Language &amp; Currency Data'!$B$2:$B$100),
      Languages!$A$1:$AE$1,
      0),
    FALSE)</f>
        <v>Ich möchte mir &lt;b&gt;eine Petition durchlesen und möglicherweise unterzeichnen, die sich gegen&lt;\/b&gt; die global koordinierte Milliardärssteuer stark macht.</v>
      </c>
      <c r="N83" s="6" t="str">
        <f>VLOOKUP(
    Languages!A70,
    Languages!$A$2:$AE$310,
    MATCH(
      _xlfn.XLOOKUP(N$1, 'Language &amp; Currency Data'!$A$2:$A$100, 'Language &amp; Currency Data'!$B$2:$B$100),
      Languages!$A$1:$AE$1,
      0),
    FALSE)</f>
        <v>Θέλω να &lt;b&gt;διαβάσω και ενδεχομένως να υπογράψω ένα αίτημα κατά&lt;\/b&gt; του παγκοσμίως συντονισμένου φόρου δισεκατομμυριούχων</v>
      </c>
      <c r="O83" s="32" t="str">
        <f>VLOOKUP(
    Languages!A70,
    Languages!$A$2:$AE$310,
    MATCH(
      _xlfn.XLOOKUP(O$1, 'Language &amp; Currency Data'!$A$2:$A$100, 'Language &amp; Currency Data'!$B$2:$B$100),
      Languages!$A$1:$AE$1,
      0),
    FALSE)</f>
        <v>Szeretnék &lt;b&gt;olvasni és esetleg aláírni egy petíciót, amely ellenzi&lt;\/b&gt; a globálisan koordinált milliárdos adót</v>
      </c>
      <c r="P83" s="6" t="str">
        <f>VLOOKUP(
    Languages!A70,
    Languages!$A$2:$AE$310,
    MATCH(
      _xlfn.XLOOKUP(P$1, 'Language &amp; Currency Data'!$A$2:$A$100, 'Language &amp; Currency Data'!$B$2:$B$100),
      Languages!$A$1:$AE$1,
      0),
    FALSE)</f>
        <v>मैं वैश्विक रूप से समन्वित अरबपति कर का समर्थन करने वाली &lt;b&gt;याचिका को पढ़ना और उस पर संभावित रूप से हस्ताक्षर करना&lt;\/b&gt; चाहता हूं।</v>
      </c>
      <c r="Q83" s="6" t="str">
        <f>VLOOKUP(
    Languages!A70,
    Languages!$A$2:$AE$310,
    MATCH(
      _xlfn.XLOOKUP(Q$1, 'Language &amp; Currency Data'!$A$2:$A$100, 'Language &amp; Currency Data'!$B$2:$B$100),
      Languages!$A$1:$AE$1,
      0),
    FALSE)</f>
        <v>Saya ingin &lt;b&gt;membaca dan mungkin menandatangani petisi yang menentang&lt;\/b&gt; pajak miliarder yang dikoordinasikan secara global.</v>
      </c>
      <c r="R83" s="6" t="str">
        <f>VLOOKUP(
    Languages!A70,
    Languages!$A$2:$AE$310,
    MATCH(
      _xlfn.XLOOKUP(R$1, 'Language &amp; Currency Data'!$A$2:$A$100, 'Language &amp; Currency Data'!$B$2:$B$100),
      Languages!$A$1:$AE$1,
      0),
    FALSE)</f>
        <v>I want to &lt;b&gt;read and potentially sign a petition opposing&lt;\/b&gt; the globally coordinated billionaire tax</v>
      </c>
      <c r="S83" s="14" t="str">
        <f>VLOOKUP(
    Languages!A70,
    Languages!$A$2:$AE$310,
    MATCH(
      _xlfn.XLOOKUP(S$1, 'Language &amp; Currency Data'!$A$2:$A$100, 'Language &amp; Currency Data'!$B$2:$B$100),
      Languages!$A$1:$AE$1,
      0),
    FALSE)</f>
        <v xml:space="preserve">Voglio &lt;b&gt;leggere ed eventualmente firmare una petizione contraria&lt;\/b&gt; alla tassa globale sui miliardari </v>
      </c>
      <c r="T83" s="14" t="str">
        <f>VLOOKUP(
    Languages!A70,
    Languages!$A$2:$AE$310,
    MATCH(
      _xlfn.XLOOKUP(T$1, 'Language &amp; Currency Data'!$A$2:$A$100, 'Language &amp; Currency Data'!$B$2:$B$100),
      Languages!$A$1:$AE$1,
      0),
    FALSE)</f>
        <v>私は世界的に調整された超富裕層税に&lt;b&gt;反対する請願書を読んで、できれば署名すること&lt;\/b&gt;を希望します。</v>
      </c>
      <c r="U83" s="32" t="str">
        <f>VLOOKUP(
    Languages!A70,
    Languages!$A$2:$AE$310,
    MATCH(
      _xlfn.XLOOKUP(U$1, 'Language &amp; Currency Data'!$A$2:$A$100, 'Language &amp; Currency Data'!$B$2:$B$100),
      Languages!$A$1:$AE$1,
      0),
    FALSE)</f>
        <v>Saya mahu &lt;b&gt;membaca dan mungkin menandatangani petisyen yang menentang&lt;\/b&gt; cukai bilionair yang diselaraskan secara global.</v>
      </c>
      <c r="V83" s="32" t="str">
        <f>VLOOKUP(
    Languages!A70,
    Languages!$A$2:$AE$310,
    MATCH(
      _xlfn.XLOOKUP(V$1, 'Language &amp; Currency Data'!$A$2:$A$100, 'Language &amp; Currency Data'!$B$2:$B$100),
      Languages!$A$1:$AE$1,
      0),
    FALSE)</f>
        <v>Quiero &lt;b&gt;leer y, si así lo deseo, firmar una petición en contra&lt;\/b&gt; del impuesto a los multimillonarios coordinado a escala mundial</v>
      </c>
      <c r="W83" s="14" t="str">
        <f>VLOOKUP(
    Languages!A70,
    Languages!$A$2:$AE$310,
    MATCH(
      _xlfn.XLOOKUP(W$1, 'Language &amp; Currency Data'!$A$2:$A$100, 'Language &amp; Currency Data'!$B$2:$B$100),
      Languages!$A$1:$AE$1,
      0),
    FALSE)</f>
        <v>Ik wil &lt;b&gt;een petitie lezen en potentieel ondertekenen die zich richt tegen&lt;\/b&gt; de wereldwijd gecoördineerde miljardairsbelasting.</v>
      </c>
      <c r="X83" s="32" t="str">
        <f>VLOOKUP(
    Languages!A70,
    Languages!$A$2:$AE$310,
    MATCH(
      _xlfn.XLOOKUP(X$1, 'Language &amp; Currency Data'!$A$2:$A$100, 'Language &amp; Currency Data'!$B$2:$B$100),
      Languages!$A$1:$AE$1,
      0),
    FALSE)</f>
        <v>I want to &lt;b&gt;read and potentially sign a petition opposing&lt;\/b&gt; the globally coordinated billionaire tax</v>
      </c>
      <c r="Y83" s="32" t="str">
        <f>VLOOKUP(
    Languages!A70,
    Languages!$A$2:$AE$310,
    MATCH(
      _xlfn.XLOOKUP(Y$1, 'Language &amp; Currency Data'!$A$2:$A$100, 'Language &amp; Currency Data'!$B$2:$B$100),
      Languages!$A$1:$AE$1,
      0),
    FALSE)</f>
        <v>Jeg vil &lt;b&gt;lese og eventuelt signere en petisjon som er imot&lt;\/b&gt; den globale minimumsskatten for milliardærer</v>
      </c>
      <c r="Z83" s="32" t="str">
        <f>VLOOKUP(
    Languages!A70,
    Languages!$A$2:$AE$310,
    MATCH(
      _xlfn.XLOOKUP(Z$1, 'Language &amp; Currency Data'!$A$2:$A$100, 'Language &amp; Currency Data'!$B$2:$B$100),
      Languages!$A$1:$AE$1,
      0),
    FALSE)</f>
        <v>میں عالمی سطح پر ارب پتی افراد پر ٹیکس نافذ کرنے کی &lt;b&gt;مخالفت کرنے والی درخواست کو پڑھنا اور ممکنہ طور پر اس پر دستخط کرنا&lt;\/b&gt; چاہتا\/چاہتی ہوں۔</v>
      </c>
      <c r="AA83" s="32" t="str">
        <f>VLOOKUP(
    Languages!A70,
    Languages!$A$2:$AE$310,
    MATCH(
      _xlfn.XLOOKUP(AA$1, 'Language &amp; Currency Data'!$A$2:$A$100, 'Language &amp; Currency Data'!$B$2:$B$100),
      Languages!$A$1:$AE$1,
      0),
    FALSE)</f>
        <v>Gusto kong &lt;b&gt;basahin at posibleng pirmahan ang isang petisyon na salungat&lt;\/b&gt; sa globally coordinated na buwis ng bilyonaryo.</v>
      </c>
      <c r="AB83" s="32" t="str">
        <f>VLOOKUP(
    Languages!A70,
    Languages!$A$2:$AE$310,
    MATCH(
      _xlfn.XLOOKUP(AB$1, 'Language &amp; Currency Data'!$A$2:$A$100, 'Language &amp; Currency Data'!$B$2:$B$100),
      Languages!$A$1:$AE$1,
      0),
    FALSE)</f>
        <v>Chcę &lt;b&gt;przeczytać i ewentualnie podpisać petycję sprzeciwiającą się&lt;\/b&gt; globalnie skoordynowanemu podatkowi dla miliarderów.</v>
      </c>
      <c r="AC83" t="str">
        <f>VLOOKUP(
    Languages!A70,
    Languages!$A$2:$AE$310,
    MATCH(
      _xlfn.XLOOKUP(AC$1, 'Language &amp; Currency Data'!$A$2:$A$100, 'Language &amp; Currency Data'!$B$2:$B$100),
      Languages!$A$1:$AE$1,
      0),
    FALSE)</f>
        <v>Gostaria de &lt;b&gt;ler e, possivelmente, assinar uma petição contra&lt;\/b&gt; o imposto sobre os multimilionários coordenado a nível global.</v>
      </c>
      <c r="AD83" s="32" t="str">
        <f>VLOOKUP(
    Languages!A70,
    Languages!$A$2:$AE$310,
    MATCH(
      _xlfn.XLOOKUP(AD$1, 'Language &amp; Currency Data'!$A$2:$A$100, 'Language &amp; Currency Data'!$B$2:$B$100),
      Languages!$A$1:$AE$1,
      0),
    FALSE)</f>
        <v>Doresc &lt;b&gt;să citesc și eventual să semnez o petiție care se opune&lt;\/b&gt; taxei pentru miliardari coordonată la nivel mondial</v>
      </c>
      <c r="AE83" s="6" t="str">
        <f>VLOOKUP(
    Languages!A70,
    Languages!$A$2:$AE$310,
    MATCH(
      _xlfn.XLOOKUP(AE$1, 'Language &amp; Currency Data'!$A$2:$A$100, 'Language &amp; Currency Data'!$B$2:$B$100),
      Languages!$A$1:$AE$1,
      0),
    FALSE)</f>
        <v>Chcem &lt;b&gt;si prečítať a prípadne podpísať petíciu odporujúcu&lt;\/b&gt; globálne koordinovanej miliardárskej dani.</v>
      </c>
      <c r="AF83" s="6" t="str">
        <f>VLOOKUP(
    Languages!A70,
    Languages!$A$2:$AE$310,
    MATCH(
      _xlfn.XLOOKUP(AF$1, 'Language &amp; Currency Data'!$A$2:$A$100, 'Language &amp; Currency Data'!$B$2:$B$100),
      Languages!$A$1:$AE$1,
      0),
    FALSE)</f>
        <v>Ek wil 'n petisie &lt;b&gt;lees en moontlik onderteken&lt;\/b&gt; wat die wêreldwyd gekoördineerde miljardêrsbelasting teenstaan.</v>
      </c>
      <c r="AG83" s="6" t="str">
        <f>VLOOKUP(
    Languages!A70,
    Languages!$A$2:$AE$310,
    MATCH(
      _xlfn.XLOOKUP(AG$1, 'Language &amp; Currency Data'!$A$2:$A$100, 'Language &amp; Currency Data'!$B$2:$B$100),
      Languages!$A$1:$AE$1,
      0),
    FALSE)</f>
        <v>전 세계적으로 조율된 억만장자세에 &lt;b&gt;반대하는 청원서를 읽고 서명&lt;\/b&gt;할 의향이 있다.</v>
      </c>
      <c r="AH83" s="32" t="str">
        <f>VLOOKUP(
    Languages!A70,
    Languages!$A$2:$AE$310,
    MATCH(
      _xlfn.XLOOKUP(AH$1, 'Language &amp; Currency Data'!$A$2:$A$100, 'Language &amp; Currency Data'!$B$2:$B$100),
      Languages!$A$1:$AE$1,
      0),
    FALSE)</f>
        <v>Quiero &lt;b&gt;leer y, si así lo deseo, firmar una petición en contra&lt;\/b&gt; del impuesto a los multimillonarios coordinado a escala mundial</v>
      </c>
      <c r="AI83" s="32" t="str">
        <f>VLOOKUP(
    Languages!A70,
    Languages!$A$2:$AE$310,
    MATCH(
      _xlfn.XLOOKUP(AI$1, 'Language &amp; Currency Data'!$A$2:$A$100, 'Language &amp; Currency Data'!$B$2:$B$100),
      Languages!$A$1:$AE$1,
      0),
    FALSE)</f>
        <v>Jag vill &lt;b&gt;läsa och eventuellt skriva under en namninsamling mot&lt;\/b&gt; den globalt samordnade miljardärsskatten</v>
      </c>
      <c r="AJ83" s="6" t="str">
        <f>VLOOKUP(
    Languages!A70,
    Languages!$A$2:$AE$310,
    MATCH(
      _xlfn.XLOOKUP(AJ$1, 'Language &amp; Currency Data'!$A$2:$A$100, 'Language &amp; Currency Data'!$B$2:$B$100),
      Languages!$A$1:$AE$1,
      0),
    FALSE)</f>
        <v>我想&lt;b&gt;閱讀並考慮簽署反對&lt;\/b&gt;徵收富人全球合一稅的請願書</v>
      </c>
      <c r="AK83" s="32" t="str">
        <f>VLOOKUP(
    Languages!A70,
    Languages!$A$2:$AE$310,
    MATCH(
      _xlfn.XLOOKUP(AK$1, 'Language &amp; Currency Data'!$A$2:$A$100, 'Language &amp; Currency Data'!$B$2:$B$100),
      Languages!$A$1:$AE$1,
      0),
    FALSE)</f>
        <v>ฉันต้องการ&lt;b&gt;อ่านและอาจลงนามในคำร้องที่คัดค้าน&lt;\/b&gt;การเรียกเก็บภาษีจากมหาเศรษฐีในระดับเดียวกันทั่วโลก</v>
      </c>
      <c r="AL83" s="37" t="str">
        <f>VLOOKUP(
    Languages!A70,
    Languages!$A$2:$AE$310,
    MATCH(
      _xlfn.XLOOKUP(AL$1, 'Language &amp; Currency Data'!$A$2:$A$100, 'Language &amp; Currency Data'!$B$2:$B$100),
      Languages!$A$1:$AE$1,
      0),
    FALSE)</f>
        <v>Küresel düzeyde koordine edilen milyarder vergisine &lt;b&gt;karşı çıkan bir dilekçeyi okumak ve muhtemelen imzalamak&lt;\/b&gt; istiyorum</v>
      </c>
      <c r="AM83" s="6" t="str">
        <f>VLOOKUP(
    Languages!A70,
    Languages!$A$2:$AE$310,
    MATCH(
      _xlfn.XLOOKUP(AM$1, 'Language &amp; Currency Data'!$A$2:$A$100, 'Language &amp; Currency Data'!$B$2:$B$100),
      Languages!$A$1:$AE$1,
      0),
    FALSE)</f>
        <v>I want to &lt;b&gt;read and potentially sign a petition opposing&lt;\/b&gt; the globally coordinated billionaire tax</v>
      </c>
      <c r="AN83" s="6" t="str">
        <f>VLOOKUP(
    Languages!A70,
    Languages!$A$2:$AE$310,
    MATCH(
      _xlfn.XLOOKUP(AN$1, 'Language &amp; Currency Data'!$A$2:$A$100, 'Language &amp; Currency Data'!$B$2:$B$100),
      Languages!$A$1:$AE$1,
      0),
    FALSE)</f>
        <v>I want to &lt;b&gt;read and potentially sign a petition opposing&lt;\/b&gt; the globally coordinated billionaire tax</v>
      </c>
      <c r="AO83" s="32" t="str">
        <f>VLOOKUP(
    Languages!A70,
    Languages!$A$2:$AE$310,
    MATCH(
      _xlfn.XLOOKUP(AO$1, 'Language &amp; Currency Data'!$A$2:$A$100, 'Language &amp; Currency Data'!$B$2:$B$100),
      Languages!$A$1:$AE$1,
      0),
    FALSE)</f>
        <v>Tôi muốn &lt;b&gt;đọc và có thể sẽ ký vào bản kiến ​​nghị phản đối&lt;\/b&gt; thuế phối hợp toàn cầu đối với tỷ phú</v>
      </c>
      <c r="AP83" s="7" t="str">
        <f>VLOOKUP(
    Languages!A70,
    Languages!$A$2:$AE$310,
    MATCH(
      _xlfn.XLOOKUP("United Kingdom", 'Language &amp; Currency Data'!$A$2:$A$100, 'Language &amp; Currency Data'!$B$2:$B$100),
      Languages!$A$1:$AE$1,
      0),
    FALSE)</f>
        <v>I want to &lt;b&gt;read and potentially sign a petition opposing&lt;\/b&gt; the globally coordinated billionaire tax</v>
      </c>
      <c r="AQ83" s="7" t="str">
        <f>VLOOKUP(
    Languages!A70,
    Languages!$A$2:$AE$310,
    MATCH(
      _xlfn.XLOOKUP("United Kingdom", 'Language &amp; Currency Data'!$A$2:$A$100, 'Language &amp; Currency Data'!$B$2:$B$100),
      Languages!$A$1:$AE$1,
      0),
    FALSE)</f>
        <v>I want to &lt;b&gt;read and potentially sign a petition opposing&lt;\/b&gt; the globally coordinated billionaire tax</v>
      </c>
      <c r="AR83" s="7" t="str">
        <f>VLOOKUP(
    Languages!A70,
    Languages!$A$2:$AE$310,
    MATCH(
      _xlfn.XLOOKUP("United Kingdom", 'Language &amp; Currency Data'!$A$2:$A$100, 'Language &amp; Currency Data'!$B$2:$B$100),
      Languages!$A$1:$AE$1,
      0),
    FALSE)</f>
        <v>I want to &lt;b&gt;read and potentially sign a petition opposing&lt;\/b&gt; the globally coordinated billionaire tax</v>
      </c>
      <c r="AS83" s="7" t="str">
        <f>VLOOKUP(
    Languages!A70,
    Languages!$A$2:$AE$310,
    MATCH(
      _xlfn.XLOOKUP("United Kingdom", 'Language &amp; Currency Data'!$A$2:$A$100, 'Language &amp; Currency Data'!$B$2:$B$100),
      Languages!$A$1:$AE$1,
      0),
    FALSE)</f>
        <v>I want to &lt;b&gt;read and potentially sign a petition opposing&lt;\/b&gt; the globally coordinated billionaire tax</v>
      </c>
      <c r="AT83" s="7" t="str">
        <f>VLOOKUP(
    Languages!A70,
    Languages!$A$2:$AE$310,
    MATCH(
      _xlfn.XLOOKUP("United Kingdom", 'Language &amp; Currency Data'!$A$2:$A$100, 'Language &amp; Currency Data'!$B$2:$B$100),
      Languages!$A$1:$AE$1,
      0),
    FALSE)</f>
        <v>I want to &lt;b&gt;read and potentially sign a petition opposing&lt;\/b&gt; the globally coordinated billionaire tax</v>
      </c>
      <c r="AU83" s="7" t="str">
        <f>VLOOKUP(
    Languages!A70,
    Languages!$A$2:$AE$310,
    MATCH(
      _xlfn.XLOOKUP("United Kingdom", 'Language &amp; Currency Data'!$A$2:$A$100, 'Language &amp; Currency Data'!$B$2:$B$100),
      Languages!$A$1:$AE$1,
      0),
    FALSE)</f>
        <v>I want to &lt;b&gt;read and potentially sign a petition opposing&lt;\/b&gt; the globally coordinated billionaire tax</v>
      </c>
      <c r="AV83" s="7" t="str">
        <f>VLOOKUP(
    Languages!A70,
    Languages!$A$2:$AE$310,
    MATCH(
      _xlfn.XLOOKUP("United Kingdom", 'Language &amp; Currency Data'!$A$2:$A$100, 'Language &amp; Currency Data'!$B$2:$B$100),
      Languages!$A$1:$AE$1,
      0),
    FALSE)</f>
        <v>I want to &lt;b&gt;read and potentially sign a petition opposing&lt;\/b&gt; the globally coordinated billionaire tax</v>
      </c>
      <c r="AW83" s="7" t="str">
        <f>VLOOKUP(
    Languages!A70,
    Languages!$A$2:$AE$310,
    MATCH(
      _xlfn.XLOOKUP("United Kingdom", 'Language &amp; Currency Data'!$A$2:$A$100, 'Language &amp; Currency Data'!$B$2:$B$100),
      Languages!$A$1:$AE$1,
      0),
    FALSE)</f>
        <v>I want to &lt;b&gt;read and potentially sign a petition opposing&lt;\/b&gt; the globally coordinated billionaire tax</v>
      </c>
    </row>
    <row r="84" spans="1:49" s="7" customFormat="1" ht="28.5" x14ac:dyDescent="0.45">
      <c r="A84" s="7" t="str">
        <f>Languages!B71</f>
        <v>Petition Opposing the Globally Coordinated Billionaire Tax</v>
      </c>
      <c r="B84" s="6" t="str">
        <f>VLOOKUP(
    Languages!A71,
    Languages!$A$2:$AE$310,
    MATCH(
      _xlfn.XLOOKUP(B$1, 'Language &amp; Currency Data'!$A$2:$A$100, 'Language &amp; Currency Data'!$B$2:$B$100),
      Languages!$A$1:$AE$1,
      0),
    FALSE)</f>
        <v>Petición en contra del impuesto a los multimillonarios coordinado a escala mundial</v>
      </c>
      <c r="C84" s="6" t="str">
        <f>VLOOKUP(
    Languages!A71,
    Languages!$A$2:$AE$310,
    MATCH(
      _xlfn.XLOOKUP(C$1, 'Language &amp; Currency Data'!$A$2:$A$100, 'Language &amp; Currency Data'!$B$2:$B$100),
      Languages!$A$1:$AE$1,
      0),
    FALSE)</f>
        <v>Petition Opposing the Globally Coordinated Billionaire Tax</v>
      </c>
      <c r="D84" s="6" t="str">
        <f>VLOOKUP(
    Languages!A71,
    Languages!$A$2:$AE$310,
    MATCH(
      _xlfn.XLOOKUP(D$1, 'Language &amp; Currency Data'!$A$2:$A$100, 'Language &amp; Currency Data'!$B$2:$B$100),
      Languages!$A$1:$AE$1,
      0),
    FALSE)</f>
        <v>Petition gegen die global koordinierte Milliardärssteuer</v>
      </c>
      <c r="E84" s="14" t="str">
        <f>VLOOKUP(
    Languages!A71,
    Languages!$A$2:$AE$310,
    MATCH(
      _xlfn.XLOOKUP(E$1, 'Language &amp; Currency Data'!$A$2:$A$100, 'Language &amp; Currency Data'!$B$2:$B$100),
      Languages!$A$1:$AE$1,
      0),
    FALSE)</f>
        <v>Petição contra o imposto sobre os multimilionários coordenado a nível global</v>
      </c>
      <c r="F84" s="4" t="str">
        <f>VLOOKUP(
    Languages!A71,
    Languages!$A$2:$AE$310,
    MATCH(
      _xlfn.XLOOKUP(F$1, 'Language &amp; Currency Data'!$A$2:$A$100, 'Language &amp; Currency Data'!$B$2:$B$100),
      Languages!$A$1:$AE$1,
      0),
    FALSE)</f>
        <v>Petition Opposing the Globally Coordinated Billionaire Tax</v>
      </c>
      <c r="G84" s="14" t="str">
        <f>VLOOKUP(
    Languages!A71,
    Languages!$A$2:$AE$310,
    MATCH(
      _xlfn.XLOOKUP(G$1, 'Language &amp; Currency Data'!$A$2:$A$100, 'Language &amp; Currency Data'!$B$2:$B$100),
      Languages!$A$1:$AE$1,
      0),
    FALSE)</f>
        <v>表示反对对全球亿万富翁征收协调税的请愿书</v>
      </c>
      <c r="H84" s="6" t="str">
        <f>VLOOKUP(
    Languages!A71,
    Languages!$A$2:$AE$310,
    MATCH(
      _xlfn.XLOOKUP(H$1, 'Language &amp; Currency Data'!$A$2:$A$100, 'Language &amp; Currency Data'!$B$2:$B$100),
      Languages!$A$1:$AE$1,
      0),
    FALSE)</f>
        <v>Petición en contra del impuesto a los multimillonarios coordinado a escala mundial</v>
      </c>
      <c r="I84" s="6" t="str">
        <f>VLOOKUP(
    Languages!A71,
    Languages!$A$2:$AE$310,
    MATCH(
      _xlfn.XLOOKUP(I$1, 'Language &amp; Currency Data'!$A$2:$A$100, 'Language &amp; Currency Data'!$B$2:$B$100),
      Languages!$A$1:$AE$1,
      0),
    FALSE)</f>
        <v>Petición en contra del impuesto a los multimillonarios coordinado a escala mundial</v>
      </c>
      <c r="J84" s="6" t="str">
        <f>VLOOKUP(
    Languages!A71,
    Languages!$A$2:$AE$310,
    MATCH(
      _xlfn.XLOOKUP(J$1, 'Language &amp; Currency Data'!$A$2:$A$100, 'Language &amp; Currency Data'!$B$2:$B$100),
      Languages!$A$1:$AE$1,
      0),
    FALSE)</f>
        <v>Petice odmítající globálně koordinovanou miliardářskou daň</v>
      </c>
      <c r="K84" s="6" t="str">
        <f>VLOOKUP(
    Languages!A71,
    Languages!$A$2:$AE$310,
    MATCH(
      _xlfn.XLOOKUP(K$1, 'Language &amp; Currency Data'!$A$2:$A$100, 'Language &amp; Currency Data'!$B$2:$B$100),
      Languages!$A$1:$AE$1,
      0),
    FALSE)</f>
        <v>Vetoomus maailmanlaajuisesti koordinoitua miljardööriveroa vastaan</v>
      </c>
      <c r="L84" s="32" t="str">
        <f>VLOOKUP(
    Languages!A71,
    Languages!$A$2:$AE$310,
    MATCH(
      _xlfn.XLOOKUP(L$1, 'Language &amp; Currency Data'!$A$2:$A$100, 'Language &amp; Currency Data'!$B$2:$B$100),
      Languages!$A$1:$AE$1,
      0),
    FALSE)</f>
        <v>Pétition contre l'impôt sur les milliardaires coordonné au niveau mondial</v>
      </c>
      <c r="M84" s="32" t="str">
        <f>VLOOKUP(
    Languages!A71,
    Languages!$A$2:$AE$310,
    MATCH(
      _xlfn.XLOOKUP(M$1, 'Language &amp; Currency Data'!$A$2:$A$100, 'Language &amp; Currency Data'!$B$2:$B$100),
      Languages!$A$1:$AE$1,
      0),
    FALSE)</f>
        <v>Petition gegen die global koordinierte Milliardärssteuer</v>
      </c>
      <c r="N84" s="6" t="str">
        <f>VLOOKUP(
    Languages!A71,
    Languages!$A$2:$AE$310,
    MATCH(
      _xlfn.XLOOKUP(N$1, 'Language &amp; Currency Data'!$A$2:$A$100, 'Language &amp; Currency Data'!$B$2:$B$100),
      Languages!$A$1:$AE$1,
      0),
    FALSE)</f>
        <v>Αίτημα κατά του παγκοσμίως συντονισμένου φόρου δισεκατομμυριούχων</v>
      </c>
      <c r="O84" s="32" t="str">
        <f>VLOOKUP(
    Languages!A71,
    Languages!$A$2:$AE$310,
    MATCH(
      _xlfn.XLOOKUP(O$1, 'Language &amp; Currency Data'!$A$2:$A$100, 'Language &amp; Currency Data'!$B$2:$B$100),
      Languages!$A$1:$AE$1,
      0),
    FALSE)</f>
        <v>A globálisan koordinált milliárd adót ellenző petíció</v>
      </c>
      <c r="P84" s="6" t="str">
        <f>VLOOKUP(
    Languages!A71,
    Languages!$A$2:$AE$310,
    MATCH(
      _xlfn.XLOOKUP(P$1, 'Language &amp; Currency Data'!$A$2:$A$100, 'Language &amp; Currency Data'!$B$2:$B$100),
      Languages!$A$1:$AE$1,
      0),
    FALSE)</f>
        <v>वैश्विक रूप से समन्वित अरबपति कर का विरोध करने वाली याचिका</v>
      </c>
      <c r="Q84" s="6" t="str">
        <f>VLOOKUP(
    Languages!A71,
    Languages!$A$2:$AE$310,
    MATCH(
      _xlfn.XLOOKUP(Q$1, 'Language &amp; Currency Data'!$A$2:$A$100, 'Language &amp; Currency Data'!$B$2:$B$100),
      Languages!$A$1:$AE$1,
      0),
    FALSE)</f>
        <v>Petisi Menentang Pajak Miliarder yang Dikoordinasikan Secara Global</v>
      </c>
      <c r="R84" s="6" t="str">
        <f>VLOOKUP(
    Languages!A71,
    Languages!$A$2:$AE$310,
    MATCH(
      _xlfn.XLOOKUP(R$1, 'Language &amp; Currency Data'!$A$2:$A$100, 'Language &amp; Currency Data'!$B$2:$B$100),
      Languages!$A$1:$AE$1,
      0),
    FALSE)</f>
        <v>Petition Opposing the Globally Coordinated Billionaire Tax</v>
      </c>
      <c r="S84" s="14" t="str">
        <f>VLOOKUP(
    Languages!A71,
    Languages!$A$2:$AE$310,
    MATCH(
      _xlfn.XLOOKUP(S$1, 'Language &amp; Currency Data'!$A$2:$A$100, 'Language &amp; Currency Data'!$B$2:$B$100),
      Languages!$A$1:$AE$1,
      0),
    FALSE)</f>
        <v>Petizione contraria alla tassa globale sui miliardari</v>
      </c>
      <c r="T84" s="14" t="str">
        <f>VLOOKUP(
    Languages!A71,
    Languages!$A$2:$AE$310,
    MATCH(
      _xlfn.XLOOKUP(T$1, 'Language &amp; Currency Data'!$A$2:$A$100, 'Language &amp; Currency Data'!$B$2:$B$100),
      Languages!$A$1:$AE$1,
      0),
    FALSE)</f>
        <v>世界的に調整された超富裕層税に反対する請願書</v>
      </c>
      <c r="U84" s="32" t="str">
        <f>VLOOKUP(
    Languages!A71,
    Languages!$A$2:$AE$310,
    MATCH(
      _xlfn.XLOOKUP(U$1, 'Language &amp; Currency Data'!$A$2:$A$100, 'Language &amp; Currency Data'!$B$2:$B$100),
      Languages!$A$1:$AE$1,
      0),
    FALSE)</f>
        <v>Petisyen Menentang Cukai Bilionair yang Diselaraskan Secara Global</v>
      </c>
      <c r="V84" s="32" t="str">
        <f>VLOOKUP(
    Languages!A71,
    Languages!$A$2:$AE$310,
    MATCH(
      _xlfn.XLOOKUP(V$1, 'Language &amp; Currency Data'!$A$2:$A$100, 'Language &amp; Currency Data'!$B$2:$B$100),
      Languages!$A$1:$AE$1,
      0),
    FALSE)</f>
        <v>Petición en contra del impuesto a los multimillonarios coordinado a escala mundial</v>
      </c>
      <c r="W84" s="14" t="str">
        <f>VLOOKUP(
    Languages!A71,
    Languages!$A$2:$AE$310,
    MATCH(
      _xlfn.XLOOKUP(W$1, 'Language &amp; Currency Data'!$A$2:$A$100, 'Language &amp; Currency Data'!$B$2:$B$100),
      Languages!$A$1:$AE$1,
      0),
    FALSE)</f>
        <v>Petitie tegen de Wereldwijd Gecoördineerde Miljardairsbelasting</v>
      </c>
      <c r="X84" s="32" t="str">
        <f>VLOOKUP(
    Languages!A71,
    Languages!$A$2:$AE$310,
    MATCH(
      _xlfn.XLOOKUP(X$1, 'Language &amp; Currency Data'!$A$2:$A$100, 'Language &amp; Currency Data'!$B$2:$B$100),
      Languages!$A$1:$AE$1,
      0),
    FALSE)</f>
        <v>Petition Opposing the Globally Coordinated Billionaire Tax</v>
      </c>
      <c r="Y84" s="32" t="str">
        <f>VLOOKUP(
    Languages!A71,
    Languages!$A$2:$AE$310,
    MATCH(
      _xlfn.XLOOKUP(Y$1, 'Language &amp; Currency Data'!$A$2:$A$100, 'Language &amp; Currency Data'!$B$2:$B$100),
      Languages!$A$1:$AE$1,
      0),
    FALSE)</f>
        <v>Petisjon mot den globale minimumsskatten for milliardærer</v>
      </c>
      <c r="Z84" s="32" t="str">
        <f>VLOOKUP(
    Languages!A71,
    Languages!$A$2:$AE$310,
    MATCH(
      _xlfn.XLOOKUP(Z$1, 'Language &amp; Currency Data'!$A$2:$A$100, 'Language &amp; Currency Data'!$B$2:$B$100),
      Languages!$A$1:$AE$1,
      0),
    FALSE)</f>
        <v>عالمی سطح پر ارب پتی افراد پر ٹیکس نافذ کرنے کی مخالفت کرنے والی درخواست</v>
      </c>
      <c r="AA84" s="32" t="str">
        <f>VLOOKUP(
    Languages!A71,
    Languages!$A$2:$AE$310,
    MATCH(
      _xlfn.XLOOKUP(AA$1, 'Language &amp; Currency Data'!$A$2:$A$100, 'Language &amp; Currency Data'!$B$2:$B$100),
      Languages!$A$1:$AE$1,
      0),
    FALSE)</f>
        <v>Petisyon na Sumasalungat sa Globally Coordinated na Buwis ng Bilyonaryo</v>
      </c>
      <c r="AB84" s="32" t="str">
        <f>VLOOKUP(
    Languages!A71,
    Languages!$A$2:$AE$310,
    MATCH(
      _xlfn.XLOOKUP(AB$1, 'Language &amp; Currency Data'!$A$2:$A$100, 'Language &amp; Currency Data'!$B$2:$B$100),
      Languages!$A$1:$AE$1,
      0),
    FALSE)</f>
        <v>Petycja sprzeciwiająca się globalnie skoordynowanemu podatkowi dla miliarderów</v>
      </c>
      <c r="AC84" t="str">
        <f>VLOOKUP(
    Languages!A71,
    Languages!$A$2:$AE$310,
    MATCH(
      _xlfn.XLOOKUP(AC$1, 'Language &amp; Currency Data'!$A$2:$A$100, 'Language &amp; Currency Data'!$B$2:$B$100),
      Languages!$A$1:$AE$1,
      0),
    FALSE)</f>
        <v>Petição contra o imposto sobre os multimilionários coordenado a nível global</v>
      </c>
      <c r="AD84" s="32" t="str">
        <f>VLOOKUP(
    Languages!A71,
    Languages!$A$2:$AE$310,
    MATCH(
      _xlfn.XLOOKUP(AD$1, 'Language &amp; Currency Data'!$A$2:$A$100, 'Language &amp; Currency Data'!$B$2:$B$100),
      Languages!$A$1:$AE$1,
      0),
    FALSE)</f>
        <v>Petiție împotriva taxei pentru miliardari coordonată la nivel mondial</v>
      </c>
      <c r="AE84" s="6" t="str">
        <f>VLOOKUP(
    Languages!A71,
    Languages!$A$2:$AE$310,
    MATCH(
      _xlfn.XLOOKUP(AE$1, 'Language &amp; Currency Data'!$A$2:$A$100, 'Language &amp; Currency Data'!$B$2:$B$100),
      Languages!$A$1:$AE$1,
      0),
    FALSE)</f>
        <v>Petícia odporujúca globálne koordinovanej miliardárskej dani</v>
      </c>
      <c r="AF84" s="6" t="str">
        <f>VLOOKUP(
    Languages!A71,
    Languages!$A$2:$AE$310,
    MATCH(
      _xlfn.XLOOKUP(AF$1, 'Language &amp; Currency Data'!$A$2:$A$100, 'Language &amp; Currency Data'!$B$2:$B$100),
      Languages!$A$1:$AE$1,
      0),
    FALSE)</f>
        <v>Petisie teen die wêreldwyd gekoördineerde miljardêrsbelasting</v>
      </c>
      <c r="AG84" s="6" t="str">
        <f>VLOOKUP(
    Languages!A71,
    Languages!$A$2:$AE$310,
    MATCH(
      _xlfn.XLOOKUP(AG$1, 'Language &amp; Currency Data'!$A$2:$A$100, 'Language &amp; Currency Data'!$B$2:$B$100),
      Languages!$A$1:$AE$1,
      0),
    FALSE)</f>
        <v>전 세계적으로 조율된 억만장자세 도입에 반대하는 청원서</v>
      </c>
      <c r="AH84" s="32" t="str">
        <f>VLOOKUP(
    Languages!A71,
    Languages!$A$2:$AE$310,
    MATCH(
      _xlfn.XLOOKUP(AH$1, 'Language &amp; Currency Data'!$A$2:$A$100, 'Language &amp; Currency Data'!$B$2:$B$100),
      Languages!$A$1:$AE$1,
      0),
    FALSE)</f>
        <v>Petición en contra del impuesto a los multimillonarios coordinado a escala mundial</v>
      </c>
      <c r="AI84" s="32" t="str">
        <f>VLOOKUP(
    Languages!A71,
    Languages!$A$2:$AE$310,
    MATCH(
      _xlfn.XLOOKUP(AI$1, 'Language &amp; Currency Data'!$A$2:$A$100, 'Language &amp; Currency Data'!$B$2:$B$100),
      Languages!$A$1:$AE$1,
      0),
    FALSE)</f>
        <v>Namninsamling mot den globalt samordnade miljardärsskatten</v>
      </c>
      <c r="AJ84" s="6" t="str">
        <f>VLOOKUP(
    Languages!A71,
    Languages!$A$2:$AE$310,
    MATCH(
      _xlfn.XLOOKUP(AJ$1, 'Language &amp; Currency Data'!$A$2:$A$100, 'Language &amp; Currency Data'!$B$2:$B$100),
      Languages!$A$1:$AE$1,
      0),
    FALSE)</f>
        <v>徵收富人全球合一稅反對請願書</v>
      </c>
      <c r="AK84" s="32" t="str">
        <f>VLOOKUP(
    Languages!A71,
    Languages!$A$2:$AE$310,
    MATCH(
      _xlfn.XLOOKUP(AK$1, 'Language &amp; Currency Data'!$A$2:$A$100, 'Language &amp; Currency Data'!$B$2:$B$100),
      Languages!$A$1:$AE$1,
      0),
    FALSE)</f>
        <v>คำร้องคัดค้านการเรียกเก็บภาษีจากมหาเศรษฐีในระดับเดียวกันทั่วโลก</v>
      </c>
      <c r="AL84" s="37" t="str">
        <f>VLOOKUP(
    Languages!A71,
    Languages!$A$2:$AE$310,
    MATCH(
      _xlfn.XLOOKUP(AL$1, 'Language &amp; Currency Data'!$A$2:$A$100, 'Language &amp; Currency Data'!$B$2:$B$100),
      Languages!$A$1:$AE$1,
      0),
    FALSE)</f>
        <v>Küresel Düzeyde Koordine Edilen Milyarder Vergisine Karşı Dilekçe</v>
      </c>
      <c r="AM84" s="6" t="str">
        <f>VLOOKUP(
    Languages!A71,
    Languages!$A$2:$AE$310,
    MATCH(
      _xlfn.XLOOKUP(AM$1, 'Language &amp; Currency Data'!$A$2:$A$100, 'Language &amp; Currency Data'!$B$2:$B$100),
      Languages!$A$1:$AE$1,
      0),
    FALSE)</f>
        <v>Petition Opposing the Globally Coordinated Billionaire Tax</v>
      </c>
      <c r="AN84" s="6" t="str">
        <f>VLOOKUP(
    Languages!A71,
    Languages!$A$2:$AE$310,
    MATCH(
      _xlfn.XLOOKUP(AN$1, 'Language &amp; Currency Data'!$A$2:$A$100, 'Language &amp; Currency Data'!$B$2:$B$100),
      Languages!$A$1:$AE$1,
      0),
    FALSE)</f>
        <v>Petition Opposing the Globally Coordinated Billionaire Tax</v>
      </c>
      <c r="AO84" s="32" t="str">
        <f>VLOOKUP(
    Languages!A71,
    Languages!$A$2:$AE$310,
    MATCH(
      _xlfn.XLOOKUP(AO$1, 'Language &amp; Currency Data'!$A$2:$A$100, 'Language &amp; Currency Data'!$B$2:$B$100),
      Languages!$A$1:$AE$1,
      0),
    FALSE)</f>
        <v>Bản Kiến Nghị Phản Đối Thuế Phối Hợp Toàn Cầu Đối Với Tỷ Phú</v>
      </c>
      <c r="AP84" s="7" t="str">
        <f>VLOOKUP(
    Languages!A71,
    Languages!$A$2:$AE$310,
    MATCH(
      _xlfn.XLOOKUP("United Kingdom", 'Language &amp; Currency Data'!$A$2:$A$100, 'Language &amp; Currency Data'!$B$2:$B$100),
      Languages!$A$1:$AE$1,
      0),
    FALSE)</f>
        <v>Petition Opposing the Globally Coordinated Billionaire Tax</v>
      </c>
      <c r="AQ84" s="7" t="str">
        <f>VLOOKUP(
    Languages!A71,
    Languages!$A$2:$AE$310,
    MATCH(
      _xlfn.XLOOKUP("United Kingdom", 'Language &amp; Currency Data'!$A$2:$A$100, 'Language &amp; Currency Data'!$B$2:$B$100),
      Languages!$A$1:$AE$1,
      0),
    FALSE)</f>
        <v>Petition Opposing the Globally Coordinated Billionaire Tax</v>
      </c>
      <c r="AR84" s="7" t="str">
        <f>VLOOKUP(
    Languages!A71,
    Languages!$A$2:$AE$310,
    MATCH(
      _xlfn.XLOOKUP("United Kingdom", 'Language &amp; Currency Data'!$A$2:$A$100, 'Language &amp; Currency Data'!$B$2:$B$100),
      Languages!$A$1:$AE$1,
      0),
    FALSE)</f>
        <v>Petition Opposing the Globally Coordinated Billionaire Tax</v>
      </c>
      <c r="AS84" s="7" t="str">
        <f>VLOOKUP(
    Languages!A71,
    Languages!$A$2:$AE$310,
    MATCH(
      _xlfn.XLOOKUP("United Kingdom", 'Language &amp; Currency Data'!$A$2:$A$100, 'Language &amp; Currency Data'!$B$2:$B$100),
      Languages!$A$1:$AE$1,
      0),
    FALSE)</f>
        <v>Petition Opposing the Globally Coordinated Billionaire Tax</v>
      </c>
      <c r="AT84" s="7" t="str">
        <f>VLOOKUP(
    Languages!A71,
    Languages!$A$2:$AE$310,
    MATCH(
      _xlfn.XLOOKUP("United Kingdom", 'Language &amp; Currency Data'!$A$2:$A$100, 'Language &amp; Currency Data'!$B$2:$B$100),
      Languages!$A$1:$AE$1,
      0),
    FALSE)</f>
        <v>Petition Opposing the Globally Coordinated Billionaire Tax</v>
      </c>
      <c r="AU84" s="7" t="str">
        <f>VLOOKUP(
    Languages!A71,
    Languages!$A$2:$AE$310,
    MATCH(
      _xlfn.XLOOKUP("United Kingdom", 'Language &amp; Currency Data'!$A$2:$A$100, 'Language &amp; Currency Data'!$B$2:$B$100),
      Languages!$A$1:$AE$1,
      0),
    FALSE)</f>
        <v>Petition Opposing the Globally Coordinated Billionaire Tax</v>
      </c>
      <c r="AV84" s="7" t="str">
        <f>VLOOKUP(
    Languages!A71,
    Languages!$A$2:$AE$310,
    MATCH(
      _xlfn.XLOOKUP("United Kingdom", 'Language &amp; Currency Data'!$A$2:$A$100, 'Language &amp; Currency Data'!$B$2:$B$100),
      Languages!$A$1:$AE$1,
      0),
    FALSE)</f>
        <v>Petition Opposing the Globally Coordinated Billionaire Tax</v>
      </c>
      <c r="AW84" s="7" t="str">
        <f>VLOOKUP(
    Languages!A71,
    Languages!$A$2:$AE$310,
    MATCH(
      _xlfn.XLOOKUP("United Kingdom", 'Language &amp; Currency Data'!$A$2:$A$100, 'Language &amp; Currency Data'!$B$2:$B$100),
      Languages!$A$1:$AE$1,
      0),
    FALSE)</f>
        <v>Petition Opposing the Globally Coordinated Billionaire Tax</v>
      </c>
    </row>
    <row r="85" spans="1:49" s="7" customFormat="1" ht="71.25" x14ac:dyDescent="0.45">
      <c r="A85" s="7" t="str">
        <f>Languages!B72</f>
        <v>This petition concerns the proposed globally coordinated billionaire tax recently discussed by the G20 and United Nations, which would apply to individuals with net wealth exceeding $1 billion.</v>
      </c>
      <c r="B85" s="6" t="str">
        <f>VLOOKUP(
    Languages!A72,
    Languages!$A$2:$AE$310,
    MATCH(
      _xlfn.XLOOKUP(B$1, 'Language &amp; Currency Data'!$A$2:$A$100, 'Language &amp; Currency Data'!$B$2:$B$100),
      Languages!$A$1:$AE$1,
      0),
    FALSE)</f>
        <v>Esta petición se refiere a la propuesta de un impuesto a los multimillonarios coordinado a escala mundial, debatida recientemente por el G20 y la ONU, que se aplicaría a las personas con un patrimonio neto superior a $1000 millones de dólares.</v>
      </c>
      <c r="C85" s="6" t="str">
        <f>VLOOKUP(
    Languages!A72,
    Languages!$A$2:$AE$310,
    MATCH(
      _xlfn.XLOOKUP(C$1, 'Language &amp; Currency Data'!$A$2:$A$100, 'Language &amp; Currency Data'!$B$2:$B$100),
      Languages!$A$1:$AE$1,
      0),
    FALSE)</f>
        <v>This petition concerns the proposed globally coordinated billionaire tax recently discussed by the G20 and United Nations, which would apply to individuals with net wealth exceeding $1 billion.</v>
      </c>
      <c r="D85" s="6" t="str">
        <f>VLOOKUP(
    Languages!A72,
    Languages!$A$2:$AE$310,
    MATCH(
      _xlfn.XLOOKUP(D$1, 'Language &amp; Currency Data'!$A$2:$A$100, 'Language &amp; Currency Data'!$B$2:$B$100),
      Languages!$A$1:$AE$1,
      0),
    FALSE)</f>
        <v>Diese Petition betrifft die vorgeschlagene, global koordinierte Milliardärssteuer, die vor Kurzem von der G20 und den Vereinten Nationen diskutiert wurde und Personen mit einem Nettovermögen ab 1 Milliarde USD betrifft.</v>
      </c>
      <c r="E85" s="14" t="str">
        <f>VLOOKUP(
    Languages!A72,
    Languages!$A$2:$AE$310,
    MATCH(
      _xlfn.XLOOKUP(E$1, 'Language &amp; Currency Data'!$A$2:$A$100, 'Language &amp; Currency Data'!$B$2:$B$100),
      Languages!$A$1:$AE$1,
      0),
    FALSE)</f>
        <v>Esta petição diz respeito à proposta de imposto sobre os multimilionários coordenada a nível global, recentemente discutida pelo G20 e pelas Nações Unidas, que se aplicaria a indivíduos com um patrimônio líquido superior a um bilhão de dólares.</v>
      </c>
      <c r="F85" s="4" t="str">
        <f>VLOOKUP(
    Languages!A72,
    Languages!$A$2:$AE$310,
    MATCH(
      _xlfn.XLOOKUP(F$1, 'Language &amp; Currency Data'!$A$2:$A$100, 'Language &amp; Currency Data'!$B$2:$B$100),
      Languages!$A$1:$AE$1,
      0),
    FALSE)</f>
        <v>This petition concerns the proposed globally coordinated billionaire tax recently discussed by the G20 and United Nations, which would apply to individuals with net wealth exceeding $1 billion.</v>
      </c>
      <c r="G85" s="14" t="str">
        <f>VLOOKUP(
    Languages!A72,
    Languages!$A$2:$AE$310,
    MATCH(
      _xlfn.XLOOKUP(G$1, 'Language &amp; Currency Data'!$A$2:$A$100, 'Language &amp; Currency Data'!$B$2:$B$100),
      Languages!$A$1:$AE$1,
      0),
    FALSE)</f>
        <v>该请愿书涉及二十国集团 (G20) 与联合国最近讨论的有关对全球亿万富翁征收协调税【即向拥有超过 10 亿美元 (USD) 净财富的个人征税】的提案。</v>
      </c>
      <c r="H85" s="6" t="str">
        <f>VLOOKUP(
    Languages!A72,
    Languages!$A$2:$AE$310,
    MATCH(
      _xlfn.XLOOKUP(H$1, 'Language &amp; Currency Data'!$A$2:$A$100, 'Language &amp; Currency Data'!$B$2:$B$100),
      Languages!$A$1:$AE$1,
      0),
    FALSE)</f>
        <v>Esta petición se refiere a la propuesta de un impuesto a los multimillonarios coordinado a escala mundial, debatida recientemente por el G20 y la ONU, que se aplicaría a las personas con un patrimonio neto superior a $1000 millones de dólares.</v>
      </c>
      <c r="I85" s="6" t="str">
        <f>VLOOKUP(
    Languages!A72,
    Languages!$A$2:$AE$310,
    MATCH(
      _xlfn.XLOOKUP(I$1, 'Language &amp; Currency Data'!$A$2:$A$100, 'Language &amp; Currency Data'!$B$2:$B$100),
      Languages!$A$1:$AE$1,
      0),
    FALSE)</f>
        <v>Esta petición se refiere a la propuesta de un impuesto a los multimillonarios coordinado a escala mundial, debatida recientemente por el G20 y la ONU, que se aplicaría a las personas con un patrimonio neto superior a $1000 millones de dólares.</v>
      </c>
      <c r="J85" s="6" t="str">
        <f>VLOOKUP(
    Languages!A72,
    Languages!$A$2:$AE$310,
    MATCH(
      _xlfn.XLOOKUP(J$1, 'Language &amp; Currency Data'!$A$2:$A$100, 'Language &amp; Currency Data'!$B$2:$B$100),
      Languages!$A$1:$AE$1,
      0),
    FALSE)</f>
        <v>Tato petice se týká navrhované globálně koordinované miliardářské daně, o které nedávno diskutovala skupina G20 a Organizace spojených národů a která by se vztahovala na osoby s čistým jměním přesahujícím 1 miliardu amerických dolarů (USD).</v>
      </c>
      <c r="K85" s="6" t="str">
        <f>VLOOKUP(
    Languages!A72,
    Languages!$A$2:$AE$310,
    MATCH(
      _xlfn.XLOOKUP(K$1, 'Language &amp; Currency Data'!$A$2:$A$100, 'Language &amp; Currency Data'!$B$2:$B$100),
      Languages!$A$1:$AE$1,
      0),
    FALSE)</f>
        <v>Tämä vetoomus koskee ehdotettua maailmanlaajuisesti koordinoitua miljardööriveroa, josta G20-maat ja YK ovat hiljattain keskustelleet. Vero kohdistuisi henkilöihin, joiden nettovarallisuus on yli 1 miljardi Yhdysvaltain dollaria (USD).</v>
      </c>
      <c r="L85" s="32" t="str">
        <f>VLOOKUP(
    Languages!A72,
    Languages!$A$2:$AE$310,
    MATCH(
      _xlfn.XLOOKUP(L$1, 'Language &amp; Currency Data'!$A$2:$A$100, 'Language &amp; Currency Data'!$B$2:$B$100),
      Languages!$A$1:$AE$1,
      0),
    FALSE)</f>
        <v>Cette pétition concerne la proposition d'impôt sur les milliardaires coordonné au niveau mondial, récemment examinée par le G20 et les Nations unies, qui s'appliquerait aux personnes dont la fortune nette dépasse $1 milliard.</v>
      </c>
      <c r="M85" s="32" t="str">
        <f>VLOOKUP(
    Languages!A72,
    Languages!$A$2:$AE$310,
    MATCH(
      _xlfn.XLOOKUP(M$1, 'Language &amp; Currency Data'!$A$2:$A$100, 'Language &amp; Currency Data'!$B$2:$B$100),
      Languages!$A$1:$AE$1,
      0),
    FALSE)</f>
        <v>Diese Petition betrifft die vorgeschlagene, global koordinierte Milliardärssteuer, die vor Kurzem von der G20 und den Vereinten Nationen diskutiert wurde und Personen mit einem Nettovermögen ab 1 Milliarde USD betrifft.</v>
      </c>
      <c r="N85" s="6" t="str">
        <f>VLOOKUP(
    Languages!A72,
    Languages!$A$2:$AE$310,
    MATCH(
      _xlfn.XLOOKUP(N$1, 'Language &amp; Currency Data'!$A$2:$A$100, 'Language &amp; Currency Data'!$B$2:$B$100),
      Languages!$A$1:$AE$1,
      0),
    FALSE)</f>
        <v>Αυτό το αίτημα αφορά στον προτεινόμενο παγκοσμίως συντονισμένο φόρο δισεκατομμυριούχων που συζητήθηκε πρόσφατα από τους G20 και τα Ηνωμένα Έθνη, ο οποίος θα εφαρμόζεται σε άτομα με καθαρό πλούτο που υπερβαίνει το 1 δισεκατομμύριο δολάρια.</v>
      </c>
      <c r="O85" s="32" t="str">
        <f>VLOOKUP(
    Languages!A72,
    Languages!$A$2:$AE$310,
    MATCH(
      _xlfn.XLOOKUP(O$1, 'Language &amp; Currency Data'!$A$2:$A$100, 'Language &amp; Currency Data'!$B$2:$B$100),
      Languages!$A$1:$AE$1,
      0),
    FALSE)</f>
        <v>Ez a petíció a G20-ak és az ENSZ által nemrégiben megvitatott, globálisan koordinált milliárdos adóra vonatkozó javaslattal kapcsolatos, amely az 1 milliárd dollárt (USD) meghaladó nettó vagyonnal rendelkező magánszemélyekre vonatkozna.</v>
      </c>
      <c r="P85" s="6" t="str">
        <f>VLOOKUP(
    Languages!A72,
    Languages!$A$2:$AE$310,
    MATCH(
      _xlfn.XLOOKUP(P$1, 'Language &amp; Currency Data'!$A$2:$A$100, 'Language &amp; Currency Data'!$B$2:$B$100),
      Languages!$A$1:$AE$1,
      0),
    FALSE)</f>
        <v>यह याचिका, हाल ही में G20 और संयुक्त राष्ट्र द्वारा चर्चा किए गए प्रस्तावित वैश्विक रूप से समन्वित अरबपति कर से संबद्ध है, जो $1 बिलियन से अधिक की नेट संपदा वाले व्यक्तियों पर लागू होगा।</v>
      </c>
      <c r="Q85" s="6" t="str">
        <f>VLOOKUP(
    Languages!A72,
    Languages!$A$2:$AE$310,
    MATCH(
      _xlfn.XLOOKUP(Q$1, 'Language &amp; Currency Data'!$A$2:$A$100, 'Language &amp; Currency Data'!$B$2:$B$100),
      Languages!$A$1:$AE$1,
      0),
    FALSE)</f>
        <v>Petisi ini menyangkut usulan pajak miliarder yang dikoordinasikan secara global, yang baru-baru ini dibahas oleh G20 dan Perserikatan Bangsa-Bangsa, dan akan diterapkan kepada individu dengan kekayaan bersih melebihi $1 miliar.</v>
      </c>
      <c r="R85" s="6" t="str">
        <f>VLOOKUP(
    Languages!A72,
    Languages!$A$2:$AE$310,
    MATCH(
      _xlfn.XLOOKUP(R$1, 'Language &amp; Currency Data'!$A$2:$A$100, 'Language &amp; Currency Data'!$B$2:$B$100),
      Languages!$A$1:$AE$1,
      0),
    FALSE)</f>
        <v>This petition concerns the proposed globally coordinated billionaire tax recently discussed by the G20 and United Nations, which would apply to individuals with net wealth exceeding $1 billion.</v>
      </c>
      <c r="S85" s="14" t="str">
        <f>VLOOKUP(
    Languages!A72,
    Languages!$A$2:$AE$310,
    MATCH(
      _xlfn.XLOOKUP(S$1, 'Language &amp; Currency Data'!$A$2:$A$100, 'Language &amp; Currency Data'!$B$2:$B$100),
      Languages!$A$1:$AE$1,
      0),
    FALSE)</f>
        <v>Questa petizione riguarda la proposta di una tassa globale sui miliardari, recentemente discussa dal G20 e dalle Nazioni Unite, che si applicherebbe agli individui con patrimoni netti superiori ad  $1 miliardo.</v>
      </c>
      <c r="T85" s="14" t="str">
        <f>VLOOKUP(
    Languages!A72,
    Languages!$A$2:$AE$310,
    MATCH(
      _xlfn.XLOOKUP(T$1, 'Language &amp; Currency Data'!$A$2:$A$100, 'Language &amp; Currency Data'!$B$2:$B$100),
      Languages!$A$1:$AE$1,
      0),
    FALSE)</f>
        <v>この請願書は、G20と国連が最近議論した、純資産が10億ドルを超える個人に適用される世界的に調整された超富裕層税の提案に関するものです。</v>
      </c>
      <c r="U85" s="32" t="str">
        <f>VLOOKUP(
    Languages!A72,
    Languages!$A$2:$AE$310,
    MATCH(
      _xlfn.XLOOKUP(U$1, 'Language &amp; Currency Data'!$A$2:$A$100, 'Language &amp; Currency Data'!$B$2:$B$100),
      Languages!$A$1:$AE$1,
      0),
    FALSE)</f>
        <v>Petisyen ini melibatkan cadangan cukai bilionair diselaraskan secara global yang dibincangkan baru-baru ini oleh G20 dan Pertubuhan Bangsa-Bangsa Bersatu, yang akan dikenakan kepada individu dengan kekayaan bersih melebihi $1 bilion.</v>
      </c>
      <c r="V85" s="32" t="str">
        <f>VLOOKUP(
    Languages!A72,
    Languages!$A$2:$AE$310,
    MATCH(
      _xlfn.XLOOKUP(V$1, 'Language &amp; Currency Data'!$A$2:$A$100, 'Language &amp; Currency Data'!$B$2:$B$100),
      Languages!$A$1:$AE$1,
      0),
    FALSE)</f>
        <v>Esta petición se refiere a la propuesta de un impuesto a los multimillonarios coordinado a escala mundial, debatida recientemente por el G20 y la ONU, que se aplicaría a las personas con un patrimonio neto superior a $1000 millones de dólares.</v>
      </c>
      <c r="W85" s="14" t="str">
        <f>VLOOKUP(
    Languages!A72,
    Languages!$A$2:$AE$310,
    MATCH(
      _xlfn.XLOOKUP(W$1, 'Language &amp; Currency Data'!$A$2:$A$100, 'Language &amp; Currency Data'!$B$2:$B$100),
      Languages!$A$1:$AE$1,
      0),
    FALSE)</f>
        <v>Deze petitie heeft betrekking op de voorgestelde wereldwijd gecoördineerde miljardairsbelasting die onlangs is besproken door de G20 en de Verenigde Naties en die van toepassing zou zijn op personen die goed zijn voor een nettowaarde van meer dan 1 miljard Amerikaanse dollar.</v>
      </c>
      <c r="X85" s="32" t="str">
        <f>VLOOKUP(
    Languages!A72,
    Languages!$A$2:$AE$310,
    MATCH(
      _xlfn.XLOOKUP(X$1, 'Language &amp; Currency Data'!$A$2:$A$100, 'Language &amp; Currency Data'!$B$2:$B$100),
      Languages!$A$1:$AE$1,
      0),
    FALSE)</f>
        <v>This petition concerns the proposed globally coordinated billionaire tax recently discussed by the G20 and United Nations, which would apply to individuals with net wealth exceeding $1 billion.</v>
      </c>
      <c r="Y85" s="32" t="str">
        <f>VLOOKUP(
    Languages!A72,
    Languages!$A$2:$AE$310,
    MATCH(
      _xlfn.XLOOKUP(Y$1, 'Language &amp; Currency Data'!$A$2:$A$100, 'Language &amp; Currency Data'!$B$2:$B$100),
      Languages!$A$1:$AE$1,
      0),
    FALSE)</f>
        <v>Denne petisjonen gjelder forslaget om en global minimumsskatt for milliardærer som nylig har vært diskutert av G20 og FN, og som vil gjelde for personer med en nettoformue på over 1 milliard amerikanske dollar (USD).</v>
      </c>
      <c r="Z85" s="32" t="str">
        <f>VLOOKUP(
    Languages!A72,
    Languages!$A$2:$AE$310,
    MATCH(
      _xlfn.XLOOKUP(Z$1, 'Language &amp; Currency Data'!$A$2:$A$100, 'Language &amp; Currency Data'!$B$2:$B$100),
      Languages!$A$1:$AE$1,
      0),
    FALSE)</f>
        <v>یہ درخواست حال ہی میں G20 اور اقوام متحدہ کے درمیان زیر بحث عالمی سطح پر ارب پتی افراد پر ٹیکس نافذ کرنے کے موضوع سے متعلق ہے، جو ان افراد پر لاگو ہو گا جن کی مجموعی دولت 1$ بلین سے تجاوز کرتی ہے۔</v>
      </c>
      <c r="AA85" s="32" t="str">
        <f>VLOOKUP(
    Languages!A72,
    Languages!$A$2:$AE$310,
    MATCH(
      _xlfn.XLOOKUP(AA$1, 'Language &amp; Currency Data'!$A$2:$A$100, 'Language &amp; Currency Data'!$B$2:$B$100),
      Languages!$A$1:$AE$1,
      0),
    FALSE)</f>
        <v>May kinalaman ang petisyon na ito sa iminumungkahing globally coordinated na buwis ng bilyonaryo na tinalakay kamakailan ng G20 at United Nations, na ipapatupad sa mga indibidwal na may net na yamang lampas sa $1 bilyon.</v>
      </c>
      <c r="AB85" s="32" t="str">
        <f>VLOOKUP(
    Languages!A72,
    Languages!$A$2:$AE$310,
    MATCH(
      _xlfn.XLOOKUP(AB$1, 'Language &amp; Currency Data'!$A$2:$A$100, 'Language &amp; Currency Data'!$B$2:$B$100),
      Languages!$A$1:$AE$1,
      0),
    FALSE)</f>
        <v>Petycja dotyczy proponowanego globalnie skoordynowanego podatku dla miliarderów, który niedawno omawiały G20 i Organizacja Narodów Zjednoczonych, a który miałby zastosowanie do osób o majątku netto przekraczającym $1 miliard.</v>
      </c>
      <c r="AC85" t="str">
        <f>VLOOKUP(
    Languages!A72,
    Languages!$A$2:$AE$310,
    MATCH(
      _xlfn.XLOOKUP(AC$1, 'Language &amp; Currency Data'!$A$2:$A$100, 'Language &amp; Currency Data'!$B$2:$B$100),
      Languages!$A$1:$AE$1,
      0),
    FALSE)</f>
        <v>Esta petição diz respeito à proposta de imposto sobre os multimilionários coordenada a nível global, recentemente discutida pelo G20 e pelas Nações Unidas, que se aplicaria a indivíduos com um património líquido superior a mil milhões de dólares.</v>
      </c>
      <c r="AD85" s="32" t="str">
        <f>VLOOKUP(
    Languages!A72,
    Languages!$A$2:$AE$310,
    MATCH(
      _xlfn.XLOOKUP(AD$1, 'Language &amp; Currency Data'!$A$2:$A$100, 'Language &amp; Currency Data'!$B$2:$B$100),
      Languages!$A$1:$AE$1,
      0),
    FALSE)</f>
        <v xml:space="preserve">Această petiție se referă la propunerea de taxă pentru miliardari coordonată la nivel mondial și discutată recent de G20 și de Organizația Națiunilor Unite, care s-ar aplica persoanelor cu o avere netă de peste un miliard USD. </v>
      </c>
      <c r="AE85" s="6" t="str">
        <f>VLOOKUP(
    Languages!A72,
    Languages!$A$2:$AE$310,
    MATCH(
      _xlfn.XLOOKUP(AE$1, 'Language &amp; Currency Data'!$A$2:$A$100, 'Language &amp; Currency Data'!$B$2:$B$100),
      Languages!$A$1:$AE$1,
      0),
    FALSE)</f>
        <v>Táto petícia sa týka navrhovanej globálne koordinovanej miliardárskej dane, o ktorej sa nedávno diskutovalo v rámci G20 a Organizácie spojených národov, a ktorá by sa vzťahovala na jednotlivcov s čistým imaním prekračujúcim $1 miliardu amerických dolárov (USD).</v>
      </c>
      <c r="AF85" s="6" t="str">
        <f>VLOOKUP(
    Languages!A72,
    Languages!$A$2:$AE$310,
    MATCH(
      _xlfn.XLOOKUP(AF$1, 'Language &amp; Currency Data'!$A$2:$A$100, 'Language &amp; Currency Data'!$B$2:$B$100),
      Languages!$A$1:$AE$1,
      0),
    FALSE)</f>
        <v>Hierdie petisie het betrekking op die voorgestelde wêreldwyd gekoördineerde miljardêrsbelasting wat onlangs deur die G20 en die Verenigde Nasies bespreek is, wat van toepassing sou wees op individue met 'n netto welvaart van meer as $1 miljard.</v>
      </c>
      <c r="AG85" s="6" t="str">
        <f>VLOOKUP(
    Languages!A72,
    Languages!$A$2:$AE$310,
    MATCH(
      _xlfn.XLOOKUP(AG$1, 'Language &amp; Currency Data'!$A$2:$A$100, 'Language &amp; Currency Data'!$B$2:$B$100),
      Languages!$A$1:$AE$1,
      0),
    FALSE)</f>
        <v>이 청원서는 최근 G20과 유엔에서 논의된, 순자산이 $10억를 초과하는 개인에게 전 세계적으로 조율된 억만장자세를 부과하자는 제안과 관련된 것입니다.</v>
      </c>
      <c r="AH85" s="32" t="str">
        <f>VLOOKUP(
    Languages!A72,
    Languages!$A$2:$AE$310,
    MATCH(
      _xlfn.XLOOKUP(AH$1, 'Language &amp; Currency Data'!$A$2:$A$100, 'Language &amp; Currency Data'!$B$2:$B$100),
      Languages!$A$1:$AE$1,
      0),
    FALSE)</f>
        <v>Esta petición se refiere a la propuesta de un impuesto a los multimillonarios coordinado a escala mundial, debatida recientemente por el G20 y la ONU, que se aplicaría a las personas con un patrimonio neto superior a $1000 millones de dólares.</v>
      </c>
      <c r="AI85" s="32" t="str">
        <f>VLOOKUP(
    Languages!A72,
    Languages!$A$2:$AE$310,
    MATCH(
      _xlfn.XLOOKUP(AI$1, 'Language &amp; Currency Data'!$A$2:$A$100, 'Language &amp; Currency Data'!$B$2:$B$100),
      Languages!$A$1:$AE$1,
      0),
    FALSE)</f>
        <v>Denna namninsamling gäller den föreslagna globalt samordnade miljardärskatten som nyligen diskuterades av G20 och FN, som skulle gälla för personer med en nettoförmögenhet som överstiger 1 miljard US-dollar.</v>
      </c>
      <c r="AJ85" s="6" t="str">
        <f>VLOOKUP(
    Languages!A72,
    Languages!$A$2:$AE$310,
    MATCH(
      _xlfn.XLOOKUP(AJ$1, 'Language &amp; Currency Data'!$A$2:$A$100, 'Language &amp; Currency Data'!$B$2:$B$100),
      Languages!$A$1:$AE$1,
      0),
    FALSE)</f>
        <v>本請願書係針對近期在 G20 和聯合國討論的徵收富人全球合一稅提案，該稅收將適用於淨資產超過 10 億美元的個人。</v>
      </c>
      <c r="AK85" s="32" t="str">
        <f>VLOOKUP(
    Languages!A72,
    Languages!$A$2:$AE$310,
    MATCH(
      _xlfn.XLOOKUP(AK$1, 'Language &amp; Currency Data'!$A$2:$A$100, 'Language &amp; Currency Data'!$B$2:$B$100),
      Languages!$A$1:$AE$1,
      0),
    FALSE)</f>
        <v>คำร้องนี้เกี่ยวข้องกับข้อเสนอในการเรียกเก็บภาษีจากมหาเศรษฐีในระดับเดียวกันทั่วโลกที่หารือกันเมื่อเร็วๆ นี้โดยกลุ่ม G20 และองค์การสหประชาชาติ ซึ่งจะมีผลบังคับใช้กับบุคคลที่มีทรัพย์สินสุทธิเกิน $1 พันล้าน</v>
      </c>
      <c r="AL85" s="37" t="str">
        <f>VLOOKUP(
    Languages!A72,
    Languages!$A$2:$AE$310,
    MATCH(
      _xlfn.XLOOKUP(AL$1, 'Language &amp; Currency Data'!$A$2:$A$100, 'Language &amp; Currency Data'!$B$2:$B$100),
      Languages!$A$1:$AE$1,
      0),
    FALSE)</f>
        <v>Bu dilekçe, yakın zamanda G20 ve Birleşmiş Milletler'de tartışılan ve net serveti $1 milyar doları aşan bireyleri kapsayacak şekilde önerilen küresel milyarder vergisini konu almaktadır.</v>
      </c>
      <c r="AM85" s="6" t="str">
        <f>VLOOKUP(
    Languages!A72,
    Languages!$A$2:$AE$310,
    MATCH(
      _xlfn.XLOOKUP(AM$1, 'Language &amp; Currency Data'!$A$2:$A$100, 'Language &amp; Currency Data'!$B$2:$B$100),
      Languages!$A$1:$AE$1,
      0),
    FALSE)</f>
        <v>This petition concerns the proposed globally coordinated billionaire tax recently discussed by the G20 and United Nations, which would apply to individuals with net wealth exceeding $1 billion.</v>
      </c>
      <c r="AN85" s="6" t="str">
        <f>VLOOKUP(
    Languages!A72,
    Languages!$A$2:$AE$310,
    MATCH(
      _xlfn.XLOOKUP(AN$1, 'Language &amp; Currency Data'!$A$2:$A$100, 'Language &amp; Currency Data'!$B$2:$B$100),
      Languages!$A$1:$AE$1,
      0),
    FALSE)</f>
        <v>This petition concerns the proposed globally coordinated billionaire tax recently discussed by the G20 and United Nations, which would apply to individuals with net wealth exceeding $1 billion.</v>
      </c>
      <c r="AO85" s="32" t="str">
        <f>VLOOKUP(
    Languages!A72,
    Languages!$A$2:$AE$310,
    MATCH(
      _xlfn.XLOOKUP(AO$1, 'Language &amp; Currency Data'!$A$2:$A$100, 'Language &amp; Currency Data'!$B$2:$B$100),
      Languages!$A$1:$AE$1,
      0),
    FALSE)</f>
        <v>Bản kiến ​​nghị này liên quan đến đề xuất thuế phối hợp toàn cầu đối với tỷ phú gần đây được G20 và Liên Hợp Quốc thảo luận, áp dụng cho những cá nhân có giá trị tài sản ròng vượt quá 1 tỷ đô la Mỹ (USD).</v>
      </c>
      <c r="AP85" s="7" t="str">
        <f>VLOOKUP(
    Languages!A72,
    Languages!$A$2:$AE$310,
    MATCH(
      _xlfn.XLOOKUP("United Kingdom", 'Language &amp; Currency Data'!$A$2:$A$100, 'Language &amp; Currency Data'!$B$2:$B$100),
      Languages!$A$1:$AE$1,
      0),
    FALSE)</f>
        <v>This petition concerns the proposed globally coordinated billionaire tax recently discussed by the G20 and United Nations, which would apply to individuals with net wealth exceeding $1 billion.</v>
      </c>
      <c r="AQ85" s="7" t="str">
        <f>VLOOKUP(
    Languages!A72,
    Languages!$A$2:$AE$310,
    MATCH(
      _xlfn.XLOOKUP("United Kingdom", 'Language &amp; Currency Data'!$A$2:$A$100, 'Language &amp; Currency Data'!$B$2:$B$100),
      Languages!$A$1:$AE$1,
      0),
    FALSE)</f>
        <v>This petition concerns the proposed globally coordinated billionaire tax recently discussed by the G20 and United Nations, which would apply to individuals with net wealth exceeding $1 billion.</v>
      </c>
      <c r="AR85" s="7" t="str">
        <f>VLOOKUP(
    Languages!A72,
    Languages!$A$2:$AE$310,
    MATCH(
      _xlfn.XLOOKUP("United Kingdom", 'Language &amp; Currency Data'!$A$2:$A$100, 'Language &amp; Currency Data'!$B$2:$B$100),
      Languages!$A$1:$AE$1,
      0),
    FALSE)</f>
        <v>This petition concerns the proposed globally coordinated billionaire tax recently discussed by the G20 and United Nations, which would apply to individuals with net wealth exceeding $1 billion.</v>
      </c>
      <c r="AS85" s="7" t="str">
        <f>VLOOKUP(
    Languages!A72,
    Languages!$A$2:$AE$310,
    MATCH(
      _xlfn.XLOOKUP("United Kingdom", 'Language &amp; Currency Data'!$A$2:$A$100, 'Language &amp; Currency Data'!$B$2:$B$100),
      Languages!$A$1:$AE$1,
      0),
    FALSE)</f>
        <v>This petition concerns the proposed globally coordinated billionaire tax recently discussed by the G20 and United Nations, which would apply to individuals with net wealth exceeding $1 billion.</v>
      </c>
      <c r="AT85" s="7" t="str">
        <f>VLOOKUP(
    Languages!A72,
    Languages!$A$2:$AE$310,
    MATCH(
      _xlfn.XLOOKUP("United Kingdom", 'Language &amp; Currency Data'!$A$2:$A$100, 'Language &amp; Currency Data'!$B$2:$B$100),
      Languages!$A$1:$AE$1,
      0),
    FALSE)</f>
        <v>This petition concerns the proposed globally coordinated billionaire tax recently discussed by the G20 and United Nations, which would apply to individuals with net wealth exceeding $1 billion.</v>
      </c>
      <c r="AU85" s="7" t="str">
        <f>VLOOKUP(
    Languages!A72,
    Languages!$A$2:$AE$310,
    MATCH(
      _xlfn.XLOOKUP("United Kingdom", 'Language &amp; Currency Data'!$A$2:$A$100, 'Language &amp; Currency Data'!$B$2:$B$100),
      Languages!$A$1:$AE$1,
      0),
    FALSE)</f>
        <v>This petition concerns the proposed globally coordinated billionaire tax recently discussed by the G20 and United Nations, which would apply to individuals with net wealth exceeding $1 billion.</v>
      </c>
      <c r="AV85" s="7" t="str">
        <f>VLOOKUP(
    Languages!A72,
    Languages!$A$2:$AE$310,
    MATCH(
      _xlfn.XLOOKUP("United Kingdom", 'Language &amp; Currency Data'!$A$2:$A$100, 'Language &amp; Currency Data'!$B$2:$B$100),
      Languages!$A$1:$AE$1,
      0),
    FALSE)</f>
        <v>This petition concerns the proposed globally coordinated billionaire tax recently discussed by the G20 and United Nations, which would apply to individuals with net wealth exceeding $1 billion.</v>
      </c>
      <c r="AW85" s="7" t="str">
        <f>VLOOKUP(
    Languages!A72,
    Languages!$A$2:$AE$310,
    MATCH(
      _xlfn.XLOOKUP("United Kingdom", 'Language &amp; Currency Data'!$A$2:$A$100, 'Language &amp; Currency Data'!$B$2:$B$100),
      Languages!$A$1:$AE$1,
      0),
    FALSE)</f>
        <v>This petition concerns the proposed globally coordinated billionaire tax recently discussed by the G20 and United Nations, which would apply to individuals with net wealth exceeding $1 billion.</v>
      </c>
    </row>
    <row r="86" spans="1:49" s="7" customFormat="1" x14ac:dyDescent="0.45">
      <c r="A86" s="7" t="str">
        <f>Languages!B73</f>
        <v>Details about the tax proposal:</v>
      </c>
      <c r="B86" s="6" t="str">
        <f>VLOOKUP(
    Languages!A73,
    Languages!$A$2:$AE$310,
    MATCH(
      _xlfn.XLOOKUP(B$1, 'Language &amp; Currency Data'!$A$2:$A$100, 'Language &amp; Currency Data'!$B$2:$B$100),
      Languages!$A$1:$AE$1,
      0),
    FALSE)</f>
        <v>Detalles sobre la propuesta de impuesto:</v>
      </c>
      <c r="C86" s="6" t="str">
        <f>VLOOKUP(
    Languages!A73,
    Languages!$A$2:$AE$310,
    MATCH(
      _xlfn.XLOOKUP(C$1, 'Language &amp; Currency Data'!$A$2:$A$100, 'Language &amp; Currency Data'!$B$2:$B$100),
      Languages!$A$1:$AE$1,
      0),
    FALSE)</f>
        <v>Details about the tax proposal:</v>
      </c>
      <c r="D86" s="6" t="str">
        <f>VLOOKUP(
    Languages!A73,
    Languages!$A$2:$AE$310,
    MATCH(
      _xlfn.XLOOKUP(D$1, 'Language &amp; Currency Data'!$A$2:$A$100, 'Language &amp; Currency Data'!$B$2:$B$100),
      Languages!$A$1:$AE$1,
      0),
    FALSE)</f>
        <v>Einzelheiten zum Steuervorschlag:</v>
      </c>
      <c r="E86" s="14" t="str">
        <f>VLOOKUP(
    Languages!A73,
    Languages!$A$2:$AE$310,
    MATCH(
      _xlfn.XLOOKUP(E$1, 'Language &amp; Currency Data'!$A$2:$A$100, 'Language &amp; Currency Data'!$B$2:$B$100),
      Languages!$A$1:$AE$1,
      0),
    FALSE)</f>
        <v>Detalhes sobre a proposta fiscal:</v>
      </c>
      <c r="F86" s="4" t="str">
        <f>VLOOKUP(
    Languages!A73,
    Languages!$A$2:$AE$310,
    MATCH(
      _xlfn.XLOOKUP(F$1, 'Language &amp; Currency Data'!$A$2:$A$100, 'Language &amp; Currency Data'!$B$2:$B$100),
      Languages!$A$1:$AE$1,
      0),
    FALSE)</f>
        <v>Details about the tax proposal:</v>
      </c>
      <c r="G86" s="14" t="str">
        <f>VLOOKUP(
    Languages!A73,
    Languages!$A$2:$AE$310,
    MATCH(
      _xlfn.XLOOKUP(G$1, 'Language &amp; Currency Data'!$A$2:$A$100, 'Language &amp; Currency Data'!$B$2:$B$100),
      Languages!$A$1:$AE$1,
      0),
    FALSE)</f>
        <v>有关该税收政策提案的详情：</v>
      </c>
      <c r="H86" s="6" t="str">
        <f>VLOOKUP(
    Languages!A73,
    Languages!$A$2:$AE$310,
    MATCH(
      _xlfn.XLOOKUP(H$1, 'Language &amp; Currency Data'!$A$2:$A$100, 'Language &amp; Currency Data'!$B$2:$B$100),
      Languages!$A$1:$AE$1,
      0),
    FALSE)</f>
        <v>Detalles sobre la propuesta de impuesto:</v>
      </c>
      <c r="I86" s="6" t="str">
        <f>VLOOKUP(
    Languages!A73,
    Languages!$A$2:$AE$310,
    MATCH(
      _xlfn.XLOOKUP(I$1, 'Language &amp; Currency Data'!$A$2:$A$100, 'Language &amp; Currency Data'!$B$2:$B$100),
      Languages!$A$1:$AE$1,
      0),
    FALSE)</f>
        <v>Detalles sobre la propuesta de impuesto:</v>
      </c>
      <c r="J86" s="6" t="str">
        <f>VLOOKUP(
    Languages!A73,
    Languages!$A$2:$AE$310,
    MATCH(
      _xlfn.XLOOKUP(J$1, 'Language &amp; Currency Data'!$A$2:$A$100, 'Language &amp; Currency Data'!$B$2:$B$100),
      Languages!$A$1:$AE$1,
      0),
    FALSE)</f>
        <v>Podrobnosti o návrhu daně:</v>
      </c>
      <c r="K86" s="6" t="str">
        <f>VLOOKUP(
    Languages!A73,
    Languages!$A$2:$AE$310,
    MATCH(
      _xlfn.XLOOKUP(K$1, 'Language &amp; Currency Data'!$A$2:$A$100, 'Language &amp; Currency Data'!$B$2:$B$100),
      Languages!$A$1:$AE$1,
      0),
    FALSE)</f>
        <v>Veroehdotuksen yksityiskohdat:</v>
      </c>
      <c r="L86" s="32" t="str">
        <f>VLOOKUP(
    Languages!A73,
    Languages!$A$2:$AE$310,
    MATCH(
      _xlfn.XLOOKUP(L$1, 'Language &amp; Currency Data'!$A$2:$A$100, 'Language &amp; Currency Data'!$B$2:$B$100),
      Languages!$A$1:$AE$1,
      0),
    FALSE)</f>
        <v>Détails de la proposition fiscale :</v>
      </c>
      <c r="M86" s="32" t="str">
        <f>VLOOKUP(
    Languages!A73,
    Languages!$A$2:$AE$310,
    MATCH(
      _xlfn.XLOOKUP(M$1, 'Language &amp; Currency Data'!$A$2:$A$100, 'Language &amp; Currency Data'!$B$2:$B$100),
      Languages!$A$1:$AE$1,
      0),
    FALSE)</f>
        <v>Einzelheiten zum Steuervorschlag:</v>
      </c>
      <c r="N86" s="6" t="str">
        <f>VLOOKUP(
    Languages!A73,
    Languages!$A$2:$AE$310,
    MATCH(
      _xlfn.XLOOKUP(N$1, 'Language &amp; Currency Data'!$A$2:$A$100, 'Language &amp; Currency Data'!$B$2:$B$100),
      Languages!$A$1:$AE$1,
      0),
    FALSE)</f>
        <v>Λεπτομέρειες σχετικά με την πρόταση φορολογίας:</v>
      </c>
      <c r="O86" s="32" t="str">
        <f>VLOOKUP(
    Languages!A73,
    Languages!$A$2:$AE$310,
    MATCH(
      _xlfn.XLOOKUP(O$1, 'Language &amp; Currency Data'!$A$2:$A$100, 'Language &amp; Currency Data'!$B$2:$B$100),
      Languages!$A$1:$AE$1,
      0),
    FALSE)</f>
        <v>Részletek az adójavaslatról:</v>
      </c>
      <c r="P86" s="6" t="str">
        <f>VLOOKUP(
    Languages!A73,
    Languages!$A$2:$AE$310,
    MATCH(
      _xlfn.XLOOKUP(P$1, 'Language &amp; Currency Data'!$A$2:$A$100, 'Language &amp; Currency Data'!$B$2:$B$100),
      Languages!$A$1:$AE$1,
      0),
    FALSE)</f>
        <v>कर प्रस्ताव से जुड़े विवरण:</v>
      </c>
      <c r="Q86" s="6" t="str">
        <f>VLOOKUP(
    Languages!A73,
    Languages!$A$2:$AE$310,
    MATCH(
      _xlfn.XLOOKUP(Q$1, 'Language &amp; Currency Data'!$A$2:$A$100, 'Language &amp; Currency Data'!$B$2:$B$100),
      Languages!$A$1:$AE$1,
      0),
    FALSE)</f>
        <v>Rincian tentang usulan pajak:</v>
      </c>
      <c r="R86" s="6" t="str">
        <f>VLOOKUP(
    Languages!A73,
    Languages!$A$2:$AE$310,
    MATCH(
      _xlfn.XLOOKUP(R$1, 'Language &amp; Currency Data'!$A$2:$A$100, 'Language &amp; Currency Data'!$B$2:$B$100),
      Languages!$A$1:$AE$1,
      0),
    FALSE)</f>
        <v>Details about the tax proposal:</v>
      </c>
      <c r="S86" s="14" t="str">
        <f>VLOOKUP(
    Languages!A73,
    Languages!$A$2:$AE$310,
    MATCH(
      _xlfn.XLOOKUP(S$1, 'Language &amp; Currency Data'!$A$2:$A$100, 'Language &amp; Currency Data'!$B$2:$B$100),
      Languages!$A$1:$AE$1,
      0),
    FALSE)</f>
        <v>Dettagli della proposta fiscale:</v>
      </c>
      <c r="T86" s="14" t="str">
        <f>VLOOKUP(
    Languages!A73,
    Languages!$A$2:$AE$310,
    MATCH(
      _xlfn.XLOOKUP(T$1, 'Language &amp; Currency Data'!$A$2:$A$100, 'Language &amp; Currency Data'!$B$2:$B$100),
      Languages!$A$1:$AE$1,
      0),
    FALSE)</f>
        <v>税制提案の詳細:</v>
      </c>
      <c r="U86" s="32" t="str">
        <f>VLOOKUP(
    Languages!A73,
    Languages!$A$2:$AE$310,
    MATCH(
      _xlfn.XLOOKUP(U$1, 'Language &amp; Currency Data'!$A$2:$A$100, 'Language &amp; Currency Data'!$B$2:$B$100),
      Languages!$A$1:$AE$1,
      0),
    FALSE)</f>
        <v>Butiran tentang cadangan cukai:</v>
      </c>
      <c r="V86" s="32" t="str">
        <f>VLOOKUP(
    Languages!A73,
    Languages!$A$2:$AE$310,
    MATCH(
      _xlfn.XLOOKUP(V$1, 'Language &amp; Currency Data'!$A$2:$A$100, 'Language &amp; Currency Data'!$B$2:$B$100),
      Languages!$A$1:$AE$1,
      0),
    FALSE)</f>
        <v>Detalles sobre la propuesta de impuesto:</v>
      </c>
      <c r="W86" s="14" t="str">
        <f>VLOOKUP(
    Languages!A73,
    Languages!$A$2:$AE$310,
    MATCH(
      _xlfn.XLOOKUP(W$1, 'Language &amp; Currency Data'!$A$2:$A$100, 'Language &amp; Currency Data'!$B$2:$B$100),
      Languages!$A$1:$AE$1,
      0),
    FALSE)</f>
        <v>Bijzonderheden van het belastingvoorstel:</v>
      </c>
      <c r="X86" s="32" t="str">
        <f>VLOOKUP(
    Languages!A73,
    Languages!$A$2:$AE$310,
    MATCH(
      _xlfn.XLOOKUP(X$1, 'Language &amp; Currency Data'!$A$2:$A$100, 'Language &amp; Currency Data'!$B$2:$B$100),
      Languages!$A$1:$AE$1,
      0),
    FALSE)</f>
        <v>Details about the tax proposal:</v>
      </c>
      <c r="Y86" s="32" t="str">
        <f>VLOOKUP(
    Languages!A73,
    Languages!$A$2:$AE$310,
    MATCH(
      _xlfn.XLOOKUP(Y$1, 'Language &amp; Currency Data'!$A$2:$A$100, 'Language &amp; Currency Data'!$B$2:$B$100),
      Languages!$A$1:$AE$1,
      0),
    FALSE)</f>
        <v>Detaljer om skatteforslaget:</v>
      </c>
      <c r="Z86" s="32" t="str">
        <f>VLOOKUP(
    Languages!A73,
    Languages!$A$2:$AE$310,
    MATCH(
      _xlfn.XLOOKUP(Z$1, 'Language &amp; Currency Data'!$A$2:$A$100, 'Language &amp; Currency Data'!$B$2:$B$100),
      Languages!$A$1:$AE$1,
      0),
    FALSE)</f>
        <v>ٹیکس کے مجوزہ منصوبے کی تفصیلات:</v>
      </c>
      <c r="AA86" s="32" t="str">
        <f>VLOOKUP(
    Languages!A73,
    Languages!$A$2:$AE$310,
    MATCH(
      _xlfn.XLOOKUP(AA$1, 'Language &amp; Currency Data'!$A$2:$A$100, 'Language &amp; Currency Data'!$B$2:$B$100),
      Languages!$A$1:$AE$1,
      0),
    FALSE)</f>
        <v>Mga detalye tungkol sa iminumungkahing buwis:</v>
      </c>
      <c r="AB86" s="32" t="str">
        <f>VLOOKUP(
    Languages!A73,
    Languages!$A$2:$AE$310,
    MATCH(
      _xlfn.XLOOKUP(AB$1, 'Language &amp; Currency Data'!$A$2:$A$100, 'Language &amp; Currency Data'!$B$2:$B$100),
      Languages!$A$1:$AE$1,
      0),
    FALSE)</f>
        <v>Szczegóły dotyczące propozycji podatkowej:</v>
      </c>
      <c r="AC86" t="str">
        <f>VLOOKUP(
    Languages!A73,
    Languages!$A$2:$AE$310,
    MATCH(
      _xlfn.XLOOKUP(AC$1, 'Language &amp; Currency Data'!$A$2:$A$100, 'Language &amp; Currency Data'!$B$2:$B$100),
      Languages!$A$1:$AE$1,
      0),
    FALSE)</f>
        <v>Detalhes sobre a proposta fiscal:</v>
      </c>
      <c r="AD86" s="32" t="str">
        <f>VLOOKUP(
    Languages!A73,
    Languages!$A$2:$AE$310,
    MATCH(
      _xlfn.XLOOKUP(AD$1, 'Language &amp; Currency Data'!$A$2:$A$100, 'Language &amp; Currency Data'!$B$2:$B$100),
      Languages!$A$1:$AE$1,
      0),
    FALSE)</f>
        <v>Detalii despre propunerea de taxă:</v>
      </c>
      <c r="AE86" s="6" t="str">
        <f>VLOOKUP(
    Languages!A73,
    Languages!$A$2:$AE$310,
    MATCH(
      _xlfn.XLOOKUP(AE$1, 'Language &amp; Currency Data'!$A$2:$A$100, 'Language &amp; Currency Data'!$B$2:$B$100),
      Languages!$A$1:$AE$1,
      0),
    FALSE)</f>
        <v>Podrobnosti o navrhovanej dani:</v>
      </c>
      <c r="AF86" s="6" t="str">
        <f>VLOOKUP(
    Languages!A73,
    Languages!$A$2:$AE$310,
    MATCH(
      _xlfn.XLOOKUP(AF$1, 'Language &amp; Currency Data'!$A$2:$A$100, 'Language &amp; Currency Data'!$B$2:$B$100),
      Languages!$A$1:$AE$1,
      0),
    FALSE)</f>
        <v>Besonderhede van die belastingvoorstel:</v>
      </c>
      <c r="AG86" s="6" t="str">
        <f>VLOOKUP(
    Languages!A73,
    Languages!$A$2:$AE$310,
    MATCH(
      _xlfn.XLOOKUP(AG$1, 'Language &amp; Currency Data'!$A$2:$A$100, 'Language &amp; Currency Data'!$B$2:$B$100),
      Languages!$A$1:$AE$1,
      0),
    FALSE)</f>
        <v>세금 제안의 세부 사항:</v>
      </c>
      <c r="AH86" s="32" t="str">
        <f>VLOOKUP(
    Languages!A73,
    Languages!$A$2:$AE$310,
    MATCH(
      _xlfn.XLOOKUP(AH$1, 'Language &amp; Currency Data'!$A$2:$A$100, 'Language &amp; Currency Data'!$B$2:$B$100),
      Languages!$A$1:$AE$1,
      0),
    FALSE)</f>
        <v>Detalles sobre la propuesta de impuesto:</v>
      </c>
      <c r="AI86" s="32" t="str">
        <f>VLOOKUP(
    Languages!A73,
    Languages!$A$2:$AE$310,
    MATCH(
      _xlfn.XLOOKUP(AI$1, 'Language &amp; Currency Data'!$A$2:$A$100, 'Language &amp; Currency Data'!$B$2:$B$100),
      Languages!$A$1:$AE$1,
      0),
    FALSE)</f>
        <v>Mer information om skatteförslaget:</v>
      </c>
      <c r="AJ86" s="6" t="str">
        <f>VLOOKUP(
    Languages!A73,
    Languages!$A$2:$AE$310,
    MATCH(
      _xlfn.XLOOKUP(AJ$1, 'Language &amp; Currency Data'!$A$2:$A$100, 'Language &amp; Currency Data'!$B$2:$B$100),
      Languages!$A$1:$AE$1,
      0),
    FALSE)</f>
        <v>這項稅收提案的詳情如下：</v>
      </c>
      <c r="AK86" s="32" t="str">
        <f>VLOOKUP(
    Languages!A73,
    Languages!$A$2:$AE$310,
    MATCH(
      _xlfn.XLOOKUP(AK$1, 'Language &amp; Currency Data'!$A$2:$A$100, 'Language &amp; Currency Data'!$B$2:$B$100),
      Languages!$A$1:$AE$1,
      0),
    FALSE)</f>
        <v>รายละเอียดเกี่ยวกับข้อเสนอด้านภาษี:</v>
      </c>
      <c r="AL86" s="37" t="str">
        <f>VLOOKUP(
    Languages!A73,
    Languages!$A$2:$AE$310,
    MATCH(
      _xlfn.XLOOKUP(AL$1, 'Language &amp; Currency Data'!$A$2:$A$100, 'Language &amp; Currency Data'!$B$2:$B$100),
      Languages!$A$1:$AE$1,
      0),
    FALSE)</f>
        <v>Vergi önerisinin detayları:</v>
      </c>
      <c r="AM86" s="6" t="str">
        <f>VLOOKUP(
    Languages!A73,
    Languages!$A$2:$AE$310,
    MATCH(
      _xlfn.XLOOKUP(AM$1, 'Language &amp; Currency Data'!$A$2:$A$100, 'Language &amp; Currency Data'!$B$2:$B$100),
      Languages!$A$1:$AE$1,
      0),
    FALSE)</f>
        <v>Details about the tax proposal:</v>
      </c>
      <c r="AN86" s="6" t="str">
        <f>VLOOKUP(
    Languages!A73,
    Languages!$A$2:$AE$310,
    MATCH(
      _xlfn.XLOOKUP(AN$1, 'Language &amp; Currency Data'!$A$2:$A$100, 'Language &amp; Currency Data'!$B$2:$B$100),
      Languages!$A$1:$AE$1,
      0),
    FALSE)</f>
        <v>Details about the tax proposal:</v>
      </c>
      <c r="AO86" s="32" t="str">
        <f>VLOOKUP(
    Languages!A73,
    Languages!$A$2:$AE$310,
    MATCH(
      _xlfn.XLOOKUP(AO$1, 'Language &amp; Currency Data'!$A$2:$A$100, 'Language &amp; Currency Data'!$B$2:$B$100),
      Languages!$A$1:$AE$1,
      0),
    FALSE)</f>
        <v>Chi tiết về đề xuất thuế:</v>
      </c>
      <c r="AP86" s="7" t="str">
        <f>VLOOKUP(
    Languages!A73,
    Languages!$A$2:$AE$310,
    MATCH(
      _xlfn.XLOOKUP("United Kingdom", 'Language &amp; Currency Data'!$A$2:$A$100, 'Language &amp; Currency Data'!$B$2:$B$100),
      Languages!$A$1:$AE$1,
      0),
    FALSE)</f>
        <v>Details about the tax proposal:</v>
      </c>
      <c r="AQ86" s="7" t="str">
        <f>VLOOKUP(
    Languages!A73,
    Languages!$A$2:$AE$310,
    MATCH(
      _xlfn.XLOOKUP("United Kingdom", 'Language &amp; Currency Data'!$A$2:$A$100, 'Language &amp; Currency Data'!$B$2:$B$100),
      Languages!$A$1:$AE$1,
      0),
    FALSE)</f>
        <v>Details about the tax proposal:</v>
      </c>
      <c r="AR86" s="7" t="str">
        <f>VLOOKUP(
    Languages!A73,
    Languages!$A$2:$AE$310,
    MATCH(
      _xlfn.XLOOKUP("United Kingdom", 'Language &amp; Currency Data'!$A$2:$A$100, 'Language &amp; Currency Data'!$B$2:$B$100),
      Languages!$A$1:$AE$1,
      0),
    FALSE)</f>
        <v>Details about the tax proposal:</v>
      </c>
      <c r="AS86" s="7" t="str">
        <f>VLOOKUP(
    Languages!A73,
    Languages!$A$2:$AE$310,
    MATCH(
      _xlfn.XLOOKUP("United Kingdom", 'Language &amp; Currency Data'!$A$2:$A$100, 'Language &amp; Currency Data'!$B$2:$B$100),
      Languages!$A$1:$AE$1,
      0),
    FALSE)</f>
        <v>Details about the tax proposal:</v>
      </c>
      <c r="AT86" s="7" t="str">
        <f>VLOOKUP(
    Languages!A73,
    Languages!$A$2:$AE$310,
    MATCH(
      _xlfn.XLOOKUP("United Kingdom", 'Language &amp; Currency Data'!$A$2:$A$100, 'Language &amp; Currency Data'!$B$2:$B$100),
      Languages!$A$1:$AE$1,
      0),
    FALSE)</f>
        <v>Details about the tax proposal:</v>
      </c>
      <c r="AU86" s="7" t="str">
        <f>VLOOKUP(
    Languages!A73,
    Languages!$A$2:$AE$310,
    MATCH(
      _xlfn.XLOOKUP("United Kingdom", 'Language &amp; Currency Data'!$A$2:$A$100, 'Language &amp; Currency Data'!$B$2:$B$100),
      Languages!$A$1:$AE$1,
      0),
    FALSE)</f>
        <v>Details about the tax proposal:</v>
      </c>
      <c r="AV86" s="7" t="str">
        <f>VLOOKUP(
    Languages!A73,
    Languages!$A$2:$AE$310,
    MATCH(
      _xlfn.XLOOKUP("United Kingdom", 'Language &amp; Currency Data'!$A$2:$A$100, 'Language &amp; Currency Data'!$B$2:$B$100),
      Languages!$A$1:$AE$1,
      0),
    FALSE)</f>
        <v>Details about the tax proposal:</v>
      </c>
      <c r="AW86" s="7" t="str">
        <f>VLOOKUP(
    Languages!A73,
    Languages!$A$2:$AE$310,
    MATCH(
      _xlfn.XLOOKUP("United Kingdom", 'Language &amp; Currency Data'!$A$2:$A$100, 'Language &amp; Currency Data'!$B$2:$B$100),
      Languages!$A$1:$AE$1,
      0),
    FALSE)</f>
        <v>Details about the tax proposal:</v>
      </c>
    </row>
    <row r="87" spans="1:49" s="7" customFormat="1" ht="171" x14ac:dyDescent="0.45">
      <c r="A87" s="7" t="str">
        <f>Languages!B74</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c r="B87" s="6" t="str">
        <f>VLOOKUP(
    Languages!A74,
    Languages!$A$2:$AE$310,
    MATCH(
      _xlfn.XLOOKUP(B$1, 'Language &amp; Currency Data'!$A$2:$A$100, 'Language &amp; Currency Data'!$B$2:$B$100),
      Languages!$A$1:$AE$1,
      0),
    FALSE)</f>
        <v>La propuesta aboga por la cooperación internacional en torno a un mínimo impositivo anual para los multimillonarios en dólares. Este mínimo impositivo se fijaría en el 2 % de la riqueza individual, evaluada mediante métodos acordados internacionalmente. El impuesto se aplicaría a una amplia gama de activos, incluidos bienes inmuebles, acciones, participaciones en empresas y otras inversiones de alto valor. Para aumentar la coherencia, se diseñarían protocolos comunes que reduzcan las discrepancias entre las evaluaciones de activos.</v>
      </c>
      <c r="C87" s="6" t="str">
        <f>VLOOKUP(
    Languages!A74,
    Languages!$A$2:$AE$310,
    MATCH(
      _xlfn.XLOOKUP(C$1, 'Language &amp; Currency Data'!$A$2:$A$100, 'Language &amp; Currency Data'!$B$2:$B$100),
      Languages!$A$1:$AE$1,
      0),
    FALSE)</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c r="D87" s="6" t="str">
        <f>VLOOKUP(
    Languages!A74,
    Languages!$A$2:$AE$310,
    MATCH(
      _xlfn.XLOOKUP(D$1, 'Language &amp; Currency Data'!$A$2:$A$100, 'Language &amp; Currency Data'!$B$2:$B$100),
      Languages!$A$1:$AE$1,
      0),
    FALSE)</f>
        <v>Der Vorschlag sieht die internationale Zusammenarbeit zur Festlegung eines jährlichen Mindeststeuersatzes für Dollar-Milliardäre vor. Der Mindeststeuersatz soll bei 2 % des Vermögens einer Person festgesetzt und mithilfe international vereinbarter Methoden ermittelt werden. Die Steuer fällt in diesem Fall auf unterschiedliche Vermögenswerte an, unter anderem auf Immobilien, Gesellschaftsanteile, Geschäftsanteile und sonstige Investitionen von hohem Wert. Um die Abläufe einheitlich zu gestalten, will man gemeinsam genutzte Verfahren aufsetzen, sodass Abweichungen in der Vermögensbewertung auf einem Minimum gehalten werden.</v>
      </c>
      <c r="E87" s="14" t="str">
        <f>VLOOKUP(
    Languages!A74,
    Languages!$A$2:$AE$310,
    MATCH(
      _xlfn.XLOOKUP(E$1, 'Language &amp; Currency Data'!$A$2:$A$100, 'Language &amp; Currency Data'!$B$2:$B$100),
      Languages!$A$1:$AE$1,
      0),
    FALSE)</f>
        <v>A proposta apela à cooperação internacional para estabelecer um imposto mínimo anual para multimilionários em dólares. O montante mínimo deste imposto seria fixado em 2% da riqueza individual, avaliada utilizando métodos acordados internacionalmente. O imposto seria aplicável a uma vasta gama de ativos, incluindo bens imóveis, ações de empresas, participações em empresas e outros investimentos de elevado valor. A fim de promover a coerência, seriam elaborados protocolos comuns para minimizar as discrepâncias na avaliação dos ativos.</v>
      </c>
      <c r="F87" s="4" t="str">
        <f>VLOOKUP(
    Languages!A74,
    Languages!$A$2:$AE$310,
    MATCH(
      _xlfn.XLOOKUP(F$1, 'Language &amp; Currency Data'!$A$2:$A$100, 'Language &amp; Currency Data'!$B$2:$B$100),
      Languages!$A$1:$AE$1,
      0),
    FALSE)</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c r="G87" s="14" t="str">
        <f>VLOOKUP(
    Languages!A74,
    Languages!$A$2:$AE$310,
    MATCH(
      _xlfn.XLOOKUP(G$1, 'Language &amp; Currency Data'!$A$2:$A$100, 'Language &amp; Currency Data'!$B$2:$B$100),
      Languages!$A$1:$AE$1,
      0),
    FALSE)</f>
        <v>该提案呼吁各国就亿万富翁的最低年度税收起征点（以美元计）达成国际共识。该税收起征点被设定为个人财富（基于国际公认的方法予以评估）的 2%。该税收政策会将多种资产纳入计税范畴，包括房地产、公司股份、企业持股以及其他高价值投资。为确保一致性，将会编制共享协议以尽量减少资产评估中存在的差异。</v>
      </c>
      <c r="H87" s="6" t="str">
        <f>VLOOKUP(
    Languages!A74,
    Languages!$A$2:$AE$310,
    MATCH(
      _xlfn.XLOOKUP(H$1, 'Language &amp; Currency Data'!$A$2:$A$100, 'Language &amp; Currency Data'!$B$2:$B$100),
      Languages!$A$1:$AE$1,
      0),
    FALSE)</f>
        <v>La propuesta aboga por la cooperación internacional en torno a un mínimo impositivo anual para los multimillonarios en dólares. Este mínimo impositivo se fijaría en el 2 % de la riqueza individual, evaluada mediante métodos acordados internacionalmente. El impuesto se aplicaría a una amplia gama de activos, incluidos bienes inmuebles, acciones, participaciones en empresas y otras inversiones de alto valor. Para aumentar la coherencia, se diseñarían protocolos comunes que reduzcan las discrepancias entre las evaluaciones de activos.</v>
      </c>
      <c r="I87" s="6" t="str">
        <f>VLOOKUP(
    Languages!A74,
    Languages!$A$2:$AE$310,
    MATCH(
      _xlfn.XLOOKUP(I$1, 'Language &amp; Currency Data'!$A$2:$A$100, 'Language &amp; Currency Data'!$B$2:$B$100),
      Languages!$A$1:$AE$1,
      0),
    FALSE)</f>
        <v>La propuesta aboga por la cooperación internacional en torno a un mínimo impositivo anual para los multimillonarios en dólares. Este mínimo impositivo se fijaría en el 2 % de la riqueza individual, evaluada mediante métodos acordados internacionalmente. El impuesto se aplicaría a una amplia gama de activos, incluidos bienes inmuebles, acciones, participaciones en empresas y otras inversiones de alto valor. Para aumentar la coherencia, se diseñarían protocolos comunes que reduzcan las discrepancias entre las evaluaciones de activos.</v>
      </c>
      <c r="J87" s="6" t="str">
        <f>VLOOKUP(
    Languages!A74,
    Languages!$A$2:$AE$310,
    MATCH(
      _xlfn.XLOOKUP(J$1, 'Language &amp; Currency Data'!$A$2:$A$100, 'Language &amp; Currency Data'!$B$2:$B$100),
      Languages!$A$1:$AE$1,
      0),
    FALSE)</f>
        <v>Návrh vyzývá k mezinárodní spolupráci na stanovení minimální roční daně pro miliardáře v dolarech. Tato minimální daň by byla stanovena na 2 % osobního majetku, který by byl oceněn pomocí mezinárodně dohodnutých metod. Daň by se vztahovala na širokou škálu aktiv včetně nemovitostí, akcií společností, obchodních podílů a dalších vysoce hodnotných investic. Pro zajištění jednotnosti by byly navrženy sdílené protokoly, které by minimalizovaly rozdíly v oceňování aktiv.</v>
      </c>
      <c r="K87" s="6" t="str">
        <f>VLOOKUP(
    Languages!A74,
    Languages!$A$2:$AE$310,
    MATCH(
      _xlfn.XLOOKUP(K$1, 'Language &amp; Currency Data'!$A$2:$A$100, 'Language &amp; Currency Data'!$B$2:$B$100),
      Languages!$A$1:$AE$1,
      0),
    FALSE)</f>
        <v>Ehdotuksessa vaaditaan kansainvälistä yhteistyötä vuotuisen vähimmäisverotason määrittämiseksi dollarimiljardööreille. Vähimmäisverotaso asetettaisiin 2 prosenttiin henkilön varallisuudesta, joka arvioitaisiin kansainvälisesti sovituilla menetelmillä. Vero koskisi laajaa valikoimaa omaisuuseriä mukaan lukien kiinteistöt, yhtiöiden osakkeet, yritysten omistukset, ja muut arvokkaat sijoitukset. Yhtenäisyyden edistämiseksi suunniteltaisiin yhteiset protokollat minimoimaan eroavaisuudet omaisuuserien arvioinnissa.</v>
      </c>
      <c r="L87" s="32" t="str">
        <f>VLOOKUP(
    Languages!A74,
    Languages!$A$2:$AE$310,
    MATCH(
      _xlfn.XLOOKUP(L$1, 'Language &amp; Currency Data'!$A$2:$A$100, 'Language &amp; Currency Data'!$B$2:$B$100),
      Languages!$A$1:$AE$1,
      0),
    FALSE)</f>
        <v>La proposition appelle à une coopération internationale sur un plancher fiscal annuel minimum pour les milliardaires en dollars. Ce plancher fiscal serait fixé à 2 % de la richesse personnelle, évaluée selon des méthodes internationalement reconnues. L'impôt s'appliquerait à un large éventail d'actifs, y compris l'immobilier, les actions de sociétés, les participations dans des entreprises et d'autres investissements de grande valeur. Pour favoriser la cohérence, des protocoles communs seraient conçus pour minimiser les divergences dans l'évaluation des actifs.</v>
      </c>
      <c r="M87" s="32" t="str">
        <f>VLOOKUP(
    Languages!A74,
    Languages!$A$2:$AE$310,
    MATCH(
      _xlfn.XLOOKUP(M$1, 'Language &amp; Currency Data'!$A$2:$A$100, 'Language &amp; Currency Data'!$B$2:$B$100),
      Languages!$A$1:$AE$1,
      0),
    FALSE)</f>
        <v>Der Vorschlag sieht die internationale Zusammenarbeit zur Festlegung eines jährlichen Mindeststeuersatzes für Dollar-Milliardäre vor. Der Mindeststeuersatz soll bei 2 % des Vermögens einer Person festgesetzt und mithilfe international vereinbarter Methoden ermittelt werden. Die Steuer fällt in diesem Fall auf unterschiedliche Vermögenswerte an, unter anderem auf Immobilien, Gesellschaftsanteile, Geschäftsanteile und sonstige Investitionen von hohem Wert. Um die Abläufe einheitlich zu gestalten, will man gemeinsam genutzte Verfahren aufsetzen, sodass Abweichungen in der Vermögensbewertung auf einem Minimum gehalten werden.</v>
      </c>
      <c r="N87" s="6" t="str">
        <f>VLOOKUP(
    Languages!A74,
    Languages!$A$2:$AE$310,
    MATCH(
      _xlfn.XLOOKUP(N$1, 'Language &amp; Currency Data'!$A$2:$A$100, 'Language &amp; Currency Data'!$B$2:$B$100),
      Languages!$A$1:$AE$1,
      0),
    FALSE)</f>
        <v>Η πρόταση ζητά διεθνή συνεργασία σχετικά με ένα ελάχιστο ετήσιο φορολογικό όριο για τους δισεκατομμυριούχους σε δολάρια. Αυτό το φορολογικό όριο θα ορίζεται στο 2% του ατομικού πλούτου, ο οποίος θα αξιολογείται με διεθνώς συμφωνημένες μεθόδους. Ο φόρος θα εφαρμόζεται σε ένα ευρύ φάσμα περιουσιακών στοιχείων, συμπεριλαμβανομένων ακινήτων, εταιρικών μετοχών, επιχειρηματικών συμμετοχών και άλλων επενδύσεων υψηλής αξίας. Για την προώθηση της συνέπειας, θα σχεδιάζονται κοινά πρωτόκολλα, ώστε να ελαχιστοποιούνται οι αποκλίσεις στις αξιολογήσεις περιουσιακών στοιχείων.</v>
      </c>
      <c r="O87" s="32" t="str">
        <f>VLOOKUP(
    Languages!A74,
    Languages!$A$2:$AE$310,
    MATCH(
      _xlfn.XLOOKUP(O$1, 'Language &amp; Currency Data'!$A$2:$A$100, 'Language &amp; Currency Data'!$B$2:$B$100),
      Languages!$A$1:$AE$1,
      0),
    FALSE)</f>
        <v>A javaslat nemzetközi együttműködésre szólít fel a dollármilliárdosok éves minimum adójának meghatározására. Ezt az adómértéket az egyéni vagyon 2%-ában határoznák meg, nemzetközileg elfogadott módszerek alapján. Az adó a vagyon széles körére vonatkozna, beleértve az ingatlanokat, vállalati részvényeket, üzleti részesedéseket és egyéb nagy értékű befektetéseket. A következetesség előmozdítása érdekében közös protokollokat dolgoznának ki, hogy minimálisra csökkentsék a vagyonértékelések közötti eltéréseket.</v>
      </c>
      <c r="P87" s="6" t="str">
        <f>VLOOKUP(
    Languages!A74,
    Languages!$A$2:$AE$310,
    MATCH(
      _xlfn.XLOOKUP(P$1, 'Language &amp; Currency Data'!$A$2:$A$100, 'Language &amp; Currency Data'!$B$2:$B$100),
      Languages!$A$1:$AE$1,
      0),
    FALSE)</f>
        <v>इस प्रस्ताव में डॉलर अरबपतियों के लिए एक न्यूनतम वार्षिक टैक्स तय करने को लेकर अंतरराष्ट्रीय सहयोग की बात की गई है। यह टैक्स हर व्यक्ति की संपत्ति का 2% होगा, जिसे अंतरराष्ट्रीय स्तर पर सहमति प्राप्त तरीकों से आंका जाएगा। यह टैक्स रियल एस्टेट, कंपनी के शेयर, व्यापारिक हिस्सेदारी और अन्य कीमती निवेशों सहित कई प्रकार की संपत्तियों पर लागू होगा। आकलन में एकरूपता लाने के लिए साझा नियम और प्रक्रिया तैयार की जाएंगी ताकि अलग-अलग देशों में मूल्यांकन में अंतर न हो।</v>
      </c>
      <c r="Q87" s="6" t="str">
        <f>VLOOKUP(
    Languages!A74,
    Languages!$A$2:$AE$310,
    MATCH(
      _xlfn.XLOOKUP(Q$1, 'Language &amp; Currency Data'!$A$2:$A$100, 'Language &amp; Currency Data'!$B$2:$B$100),
      Languages!$A$1:$AE$1,
      0),
    FALSE)</f>
        <v>Usulan ini menyerukan kerja sama internasional mengenai batas minimum pajak tahunan untuk para miliarder dalam dolar. Batas pajak ini akan ditetapkan sebesar 2% dari kekayaan individu, yang dinilai menggunakan metode yang disepakati secara internasional. Pajak ini akan berlaku untuk berbagai jenis aset, termasuk properti, saham perusahaan, kepemilikan bisnis, dan investasi bernilai tinggi lainnya. Untuk mendorong konsistensi, protokol bersama akan dirancang guna meminimalkan perbedaan dalam penilaian aset.</v>
      </c>
      <c r="R87" s="6" t="str">
        <f>VLOOKUP(
    Languages!A74,
    Languages!$A$2:$AE$310,
    MATCH(
      _xlfn.XLOOKUP(R$1, 'Language &amp; Currency Data'!$A$2:$A$100, 'Language &amp; Currency Data'!$B$2:$B$100),
      Languages!$A$1:$AE$1,
      0),
    FALSE)</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c r="S87" s="14" t="str">
        <f>VLOOKUP(
    Languages!A74,
    Languages!$A$2:$AE$310,
    MATCH(
      _xlfn.XLOOKUP(S$1, 'Language &amp; Currency Data'!$A$2:$A$100, 'Language &amp; Currency Data'!$B$2:$B$100),
      Languages!$A$1:$AE$1,
      0),
    FALSE)</f>
        <v>La proposta prevede la cooperazione internazionale per la definizione di una soglia minima di tassazione annuale applicabile ai miliardari in dollari. L'aliquota minima prevista sarebbe pari al 2% del patrimonio individuale, calcolato secondo criteri condivisi a livello internazionale. L'imposta si applicherebbe a un'ampia gamma di asset, tra cui immobili, azioni societarie, partecipazioni aziendali e altri investimenti di alto valore. Per garantire coerenza, i protocolli condivisi dovrebbero essere strutturati in modo da ridurre al minimo le discrepanze nelle valutazioni patrimoniali.</v>
      </c>
      <c r="T87" s="14" t="str">
        <f>VLOOKUP(
    Languages!A74,
    Languages!$A$2:$AE$310,
    MATCH(
      _xlfn.XLOOKUP(T$1, 'Language &amp; Currency Data'!$A$2:$A$100, 'Language &amp; Currency Data'!$B$2:$B$100),
      Languages!$A$1:$AE$1,
      0),
    FALSE)</f>
        <v>この提案はドル建て億万長者に対する年間最低課税額の下限について国際協力を求めるものです。この課税額の下限は個人資産の2%に設定され、国際的に合意された方法を用いて評価されます。この税は、不動産、企業株式、事業保有資産、その他の高額投資など、幅広い資産に適用されます。一貫性促進のため、資産評価における差異を最小限に抑えるための共通プロトコルが策定されます。</v>
      </c>
      <c r="U87" s="32" t="str">
        <f>VLOOKUP(
    Languages!A74,
    Languages!$A$2:$AE$310,
    MATCH(
      _xlfn.XLOOKUP(U$1, 'Language &amp; Currency Data'!$A$2:$A$100, 'Language &amp; Currency Data'!$B$2:$B$100),
      Languages!$A$1:$AE$1,
      0),
    FALSE)</f>
        <v>Cadangan tersebut memerlukan kerjasama antarabangsa mengenai had cukai tahunan minimum untuk bilionar dolar.  Had cukai ini akan ditetapkan pada 2% daripada kekayaan individu, dinilai menggunakan kaedah yang dipersetujui di peringkat antarabangsa. Cukai ini akan dikenakan kepada pelbagai jenis aset, termasuk hartanah, saham korporat, pegangan perniagaan dan pelaburan lain yang bernilai tinggi. Untuk menggalakkan konsistensi, protokol bersama akan direka untuk meminimumkan percanggahan dalam penilaian aset.</v>
      </c>
      <c r="V87" s="32" t="str">
        <f>VLOOKUP(
    Languages!A74,
    Languages!$A$2:$AE$310,
    MATCH(
      _xlfn.XLOOKUP(V$1, 'Language &amp; Currency Data'!$A$2:$A$100, 'Language &amp; Currency Data'!$B$2:$B$100),
      Languages!$A$1:$AE$1,
      0),
    FALSE)</f>
        <v>La propuesta aboga por la cooperación internacional en torno a un mínimo impositivo anual para los multimillonarios en dólares. Este mínimo impositivo se fijaría en el 2 % de la riqueza individual, evaluada mediante métodos acordados internacionalmente. El impuesto se aplicaría a una amplia gama de activos, incluidos bienes inmuebles, acciones, participaciones en empresas y otras inversiones de alto valor. Para aumentar la coherencia, se diseñarían protocolos comunes que reduzcan las discrepancias entre las evaluaciones de activos.</v>
      </c>
      <c r="W87" s="14" t="str">
        <f>VLOOKUP(
    Languages!A74,
    Languages!$A$2:$AE$310,
    MATCH(
      _xlfn.XLOOKUP(W$1, 'Language &amp; Currency Data'!$A$2:$A$100, 'Language &amp; Currency Data'!$B$2:$B$100),
      Languages!$A$1:$AE$1,
      0),
    FALSE)</f>
        <v>Het voorstel voorziet in internationale samenwerking inzake een jaarlijks belastingminimum voor dollarmiljardairs. Dit belastingminimum wordt gesteld op 2% van de individuele waarde waar de desbetreffende persoon goed voor is, beoordeeld op basis van internationaal afgesproken methoden. De belasting zou gelden voor een breed scala van activa, waaronder vastgoed, bedrijfsaandelen, zakelijke bezittingen en andere waardevolle beleggingen. Met het oog op consistentie dienen gedeelde protocollen te worden opgesteld om discrepanties in activabeoordelingen tot een minimum te beperken.</v>
      </c>
      <c r="X87" s="32" t="str">
        <f>VLOOKUP(
    Languages!A74,
    Languages!$A$2:$AE$310,
    MATCH(
      _xlfn.XLOOKUP(X$1, 'Language &amp; Currency Data'!$A$2:$A$100, 'Language &amp; Currency Data'!$B$2:$B$100),
      Languages!$A$1:$AE$1,
      0),
    FALSE)</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c r="Y87" s="32" t="str">
        <f>VLOOKUP(
    Languages!A74,
    Languages!$A$2:$AE$310,
    MATCH(
      _xlfn.XLOOKUP(Y$1, 'Language &amp; Currency Data'!$A$2:$A$100, 'Language &amp; Currency Data'!$B$2:$B$100),
      Languages!$A$1:$AE$1,
      0),
    FALSE)</f>
        <v>Forslaget innebærer internasjonalt samarbeid om en årlig minimumsskatt for dollarmilliardærer. Dette skattegrunnlaget vil bli satt til 2 % av individets formue, vurdert ved hjelp av internasjonalt avtalte metoder. Skatten vil omfatte et bredt spekter av eiendeler, herunder fast eiendom, selskapsaksjer, eierandeler i virksomheter og andre investeringer med høy verdi. Det vil bli utarbeidet felles protokoller for å fremme konsistens og redusere ulikheter i verdsettelsen av eiendeler.</v>
      </c>
      <c r="Z87" s="32" t="str">
        <f>VLOOKUP(
    Languages!A74,
    Languages!$A$2:$AE$310,
    MATCH(
      _xlfn.XLOOKUP(Z$1, 'Language &amp; Currency Data'!$A$2:$A$100, 'Language &amp; Currency Data'!$B$2:$B$100),
      Languages!$A$1:$AE$1,
      0),
    FALSE)</f>
        <v>یہ مجوزہ منصوبہ ڈالر میں شمار ہونے والے ارب پتی افراد کے سالانہ ٹیکس کی کم از کم حد پر بین الاقوامی تعاون کا مطالبہ کرتا ہے۔ اس ٹیکس کی حد انفرادی دولت پر %2 مقرر کی جائے گی، جس کا تخمینہ بین الاقوامی طور پر متفقہ طریقوں سے لگایا جائے گا۔ یہ ٹیکس متعدد اثاثوں پر لاگو ہو گا، جن میں ریئل اسٹیٹ، کارپوریٹ شیئرز، کاروباری ملکیتیں اور دیگر بیش قیمت سرمایہ کاریاں شامل ہیں۔ یکسانیت کو فروغ دینے کے لیے مشترکہ پروٹوکولز وضع کیے جائیں گے تاکہ اثاثوں کے تخمینے میں فرق کو کم کیا جا سکے۔</v>
      </c>
      <c r="AA87" s="32" t="str">
        <f>VLOOKUP(
    Languages!A74,
    Languages!$A$2:$AE$310,
    MATCH(
      _xlfn.XLOOKUP(AA$1, 'Language &amp; Currency Data'!$A$2:$A$100, 'Language &amp; Currency Data'!$B$2:$B$100),
      Languages!$A$1:$AE$1,
      0),
    FALSE)</f>
        <v>Hinihingi ng mungkahi ang pandaigdigang pakikipagtulungan para sa isang minimum na taunang tax floor para sa mga bilyonaryo sa dolyar. Itatakda ang tax floor na ito sa 2% ng indibidwal na yaman, na in-assess gamit ang mga pandaigdigang napagkasunduang paraan. Ipapatupad ang buwis sa maraming hanay ng mga asset, kabilang ang real estate, mga corporate share, business holdings, at iba pang high-value na pamumuhunan. Para isulong ang pagiging consistent, ididisenyo ang mga nakabahaging protocol para mabawasan ang mga pagkakaiba sa mga pag-assess ng asset.</v>
      </c>
      <c r="AB87" s="32" t="str">
        <f>VLOOKUP(
    Languages!A74,
    Languages!$A$2:$AE$310,
    MATCH(
      _xlfn.XLOOKUP(AB$1, 'Language &amp; Currency Data'!$A$2:$A$100, 'Language &amp; Currency Data'!$B$2:$B$100),
      Languages!$A$1:$AE$1,
      0),
    FALSE)</f>
        <v>Propozycja wzywa do międzynarodowej współpracy w sprawie minimalnego rocznego progu podatkowego dla miliarderów dolarowych. Ten próg podatkowy zostałby ustalony na poziomie 2% indywidualnego majątku, oszacowanego przy użyciu międzynarodowo uzgodnionych metod. Podatek miałby zastosowanie do szerokiego zakresu aktywów, w tym nieruchomości, akcji korporacyjnych, udziałów w przedsiębiorstwach i innych inwestycji o wysokiej wartości. Aby promować spójność, zostałyby opracowane wspólne protokoły w celu zminimalizowania rozbieżności w ocenie aktywów.</v>
      </c>
      <c r="AC87" t="str">
        <f>VLOOKUP(
    Languages!A74,
    Languages!$A$2:$AE$310,
    MATCH(
      _xlfn.XLOOKUP(AC$1, 'Language &amp; Currency Data'!$A$2:$A$100, 'Language &amp; Currency Data'!$B$2:$B$100),
      Languages!$A$1:$AE$1,
      0),
    FALSE)</f>
        <v>A proposta apela à cooperação internacional para estabelecer um imposto mínimo anual para multimilionários em dólares. O montante mínimo deste imposto seria fixado em 2% da riqueza individual, avaliada utilizando métodos acordados internacionalmente. O imposto seria aplicável a uma vasta gama de ativos, incluindo bens imóveis, ações de empresas, participações em empresas e outros investimentos de elevado valor. A fim de promover a coerência, seriam elaborados protocolos comuns para minimizar as discrepâncias na avaliação dos ativos.</v>
      </c>
      <c r="AD87" s="32" t="str">
        <f>VLOOKUP(
    Languages!A74,
    Languages!$A$2:$AE$310,
    MATCH(
      _xlfn.XLOOKUP(AD$1, 'Language &amp; Currency Data'!$A$2:$A$100, 'Language &amp; Currency Data'!$B$2:$B$100),
      Languages!$A$1:$AE$1,
      0),
    FALSE)</f>
        <v>Propunerea solicită cooperarea internațională cu privire la un prag fiscal minim anual pentru miliardarii în dolari. Acest prag fiscal ar fi stabilit la 2 % din averea individuală, evaluat prin metode convenite la nivel internațional. Taxa s-ar aplica unei game largi de active, inclusiv proprietăți imobiliare, acțiuni ale societăților comerciale, participații comerciale și alte investiții cu valoare ridicată. Pentru a promova coerența, protocoalele comune ar fi concepute astfel încât să reducă la minimum discrepanțele în ceea ce privește evaluările activelor.</v>
      </c>
      <c r="AE87" s="6" t="str">
        <f>VLOOKUP(
    Languages!A74,
    Languages!$A$2:$AE$310,
    MATCH(
      _xlfn.XLOOKUP(AE$1, 'Language &amp; Currency Data'!$A$2:$A$100, 'Language &amp; Currency Data'!$B$2:$B$100),
      Languages!$A$1:$AE$1,
      0),
    FALSE)</f>
        <v>Návrh vyzýva na medzinárodnú spoluprácu v otázke minimálnu ročnú daňovú sadzbu pre dolárových miliardárov. Táto minimálna daňová sadzba by bola nastavená na 2 % imania jednotlivca, posúdeného podľa medzinárodne dohodnutých metodík. Táto daň by sa vzťahovala na širokú škálu aktív vrátane nehnuteľností, akcií, podielov a iných investícií vysokej hodnoty. Navrhli by sa zdieľané protokoly určené na minimalizáciu nezrovnalostí pri posudzovaní aktív s cieľom presadiť súlad.</v>
      </c>
      <c r="AF87" s="6" t="str">
        <f>VLOOKUP(
    Languages!A74,
    Languages!$A$2:$AE$310,
    MATCH(
      _xlfn.XLOOKUP(AF$1, 'Language &amp; Currency Data'!$A$2:$A$100, 'Language &amp; Currency Data'!$B$2:$B$100),
      Languages!$A$1:$AE$1,
      0),
    FALSE)</f>
        <v>Die voorstel vra vir internasionale samewerking oor 'n minimum jaarlikse belastingvloer vir dollarmiljardêrs. Hierdie belastingvloer sal vasgestel word op 2% van individuele welvaart, beoordeel deur middel van internasionaal ooreengekome metodes. Die belasting sal van toepassing wees op 'n wye reeks bates, insluitend vaste eiendom, korporatiewe aandele, sakebelange en ander hoëwaarde-beleggings. Om konsekwentheid te bevorder, sal gedeelde protokolle ontwerp word om verskille in batebeoordelings te verminder.</v>
      </c>
      <c r="AG87" s="6" t="str">
        <f>VLOOKUP(
    Languages!A74,
    Languages!$A$2:$AE$310,
    MATCH(
      _xlfn.XLOOKUP(AG$1, 'Language &amp; Currency Data'!$A$2:$A$100, 'Language &amp; Currency Data'!$B$2:$B$100),
      Languages!$A$1:$AE$1,
      0),
    FALSE)</f>
        <v>이 제안은 달러 기준 억만장자들에게 최소 연간 세금 기준을 설정하기 위한 국제적인 협력을 촉구합니다. 이 세금의 하한선은 개인 자산의 2%로 설정되며, 국제적으로 합의된 방법에 따라 평가됩니다. 이 세금은 부동산, 기업 주식, 사업 지분, 기타 고가의 투자 자산 등 다양한 자산에 적용됩니다. 일관성을 높이기 위해, 자산 평가 시 발생할 수 있는 차이를 최소화하기 위한 공유 프로토콜이 설계될 것입니다.</v>
      </c>
      <c r="AH87" s="32" t="str">
        <f>VLOOKUP(
    Languages!A74,
    Languages!$A$2:$AE$310,
    MATCH(
      _xlfn.XLOOKUP(AH$1, 'Language &amp; Currency Data'!$A$2:$A$100, 'Language &amp; Currency Data'!$B$2:$B$100),
      Languages!$A$1:$AE$1,
      0),
    FALSE)</f>
        <v>La propuesta aboga por la cooperación internacional en torno a un mínimo impositivo anual para los multimillonarios en dólares. Este mínimo impositivo se fijaría en el 2 % de la riqueza individual, evaluada mediante métodos acordados internacionalmente. El impuesto se aplicaría a una amplia gama de activos, incluidos bienes inmuebles, acciones, participaciones en empresas y otras inversiones de alto valor. Para aumentar la coherencia, se diseñarían protocolos comunes que reduzcan las discrepancias entre las evaluaciones de activos.</v>
      </c>
      <c r="AI87" s="32" t="str">
        <f>VLOOKUP(
    Languages!A74,
    Languages!$A$2:$AE$310,
    MATCH(
      _xlfn.XLOOKUP(AI$1, 'Language &amp; Currency Data'!$A$2:$A$100, 'Language &amp; Currency Data'!$B$2:$B$100),
      Languages!$A$1:$AE$1,
      0),
    FALSE)</f>
        <v>Förslaget innebär ett internationellt samarbete om en lägsta årlig skatt för dollarmiljardärer. Denna minimiskatt skulle fastställas till 2 % av den individuella förmögenheten, beräknad med hjälp av internationellt överenskomna metoder. Skatten skulle gälla ett brett spektrum av tillgångar, inklusive fastigheter, bolagsandelar, företagsinnehav och andra investeringar med högt värde. För att främja enhetlighet skulle gemensamma protokoll utformas för att minimera avvikelser i tillgångsbedömningar.</v>
      </c>
      <c r="AJ87" s="6" t="str">
        <f>VLOOKUP(
    Languages!A74,
    Languages!$A$2:$AE$310,
    MATCH(
      _xlfn.XLOOKUP(AJ$1, 'Language &amp; Currency Data'!$A$2:$A$100, 'Language &amp; Currency Data'!$B$2:$B$100),
      Languages!$A$1:$AE$1,
      0),
    FALSE)</f>
        <v>本提案主張對擁有 10 億美元以上資產者，進行國際合作徵稅，設立年度最低稅負標準。此最低稅負將設定為個人財富的 2%，並依據各國共同協議的方法進行財富評估。徵稅目標涵蓋各類資產，包括不動產、公司股份、企業持股及其他高價值投資項目。為確保評估一致性，將制定統一準則，減少各國之間的資產估值差異。</v>
      </c>
      <c r="AK87" s="32" t="str">
        <f>VLOOKUP(
    Languages!A74,
    Languages!$A$2:$AE$310,
    MATCH(
      _xlfn.XLOOKUP(AK$1, 'Language &amp; Currency Data'!$A$2:$A$100, 'Language &amp; Currency Data'!$B$2:$B$100),
      Languages!$A$1:$AE$1,
      0),
    FALSE)</f>
        <v>ข้อเสนอดังกล่าวเรียกร้องให้มีการประสานประโยชน์ร่วมกันระหว่างประเทศเกี่ยวกับอัตราภาษีขั้นต่ำรายปีสำหรับมหาเศรษฐีที่มีทรัพย์สินเกินพันล้านดอลลาร์ อัตราภาษีขั้นต่ำจะกำหนดไว้ที่ 2% จากมูลค่าทรัพย์สินของบุคคล ซึ่งได้รับการประเมินโดยใช้วิธีการที่ตกลงไว้ร่วมกันระหว่างประเทศ ภาษีนี้จะมีผลบังคับใช้กับสินทรัพย์หลากหลายประเภท เช่น อสังหาริมทรัพย์ หุ้นของบริษัท การถือหุ้นในธุรกิจ และการลงทุนมูลค่าสูงอื่นๆ เพื่อส่งเสริมให้มีความสอดคล้องกัน พิธีสารที่ใช้ร่วมกันได้รับการออกแบบมาเพื่อลดความคลาดเคลื่อนในการประเมินสินทรัพย์</v>
      </c>
      <c r="AL87" s="37" t="str">
        <f>VLOOKUP(
    Languages!A74,
    Languages!$A$2:$AE$310,
    MATCH(
      _xlfn.XLOOKUP(AL$1, 'Language &amp; Currency Data'!$A$2:$A$100, 'Language &amp; Currency Data'!$B$2:$B$100),
      Languages!$A$1:$AE$1,
      0),
    FALSE)</f>
        <v>Öneri, dolar milyarderleri için asgari yıllık vergi tabanı konusunda uluslararası iş birliği çağrısında bulunmaktadır. Bu vergi tabanı, bireysel servetin %2'si olarak belirlenecek ve uluslararası düzeyde üzerinde uzlaşılan yöntemlerle hesaplanacaktır. Vergi; gayrimenkul, şirket hisseleri, ticari varlıklar ve diğer yüksek değerli yatırımlar gibi çok çeşitli varlıkları kapsayacaktır. Tutarlılığı sağlamak adına, varlık değerlemelerindeki farklılıkları en aza indirmek için ortak protokoller oluşturulacaktır.</v>
      </c>
      <c r="AM87" s="6" t="str">
        <f>VLOOKUP(
    Languages!A74,
    Languages!$A$2:$AE$310,
    MATCH(
      _xlfn.XLOOKUP(AM$1, 'Language &amp; Currency Data'!$A$2:$A$100, 'Language &amp; Currency Data'!$B$2:$B$100),
      Languages!$A$1:$AE$1,
      0),
    FALSE)</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c r="AN87" s="6" t="str">
        <f>VLOOKUP(
    Languages!A74,
    Languages!$A$2:$AE$310,
    MATCH(
      _xlfn.XLOOKUP(AN$1, 'Language &amp; Currency Data'!$A$2:$A$100, 'Language &amp; Currency Data'!$B$2:$B$100),
      Languages!$A$1:$AE$1,
      0),
    FALSE)</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c r="AO87" s="32" t="str">
        <f>VLOOKUP(
    Languages!A74,
    Languages!$A$2:$AE$310,
    MATCH(
      _xlfn.XLOOKUP(AO$1, 'Language &amp; Currency Data'!$A$2:$A$100, 'Language &amp; Currency Data'!$B$2:$B$100),
      Languages!$A$1:$AE$1,
      0),
    FALSE)</f>
        <v>Đề xuất kêu gọi hợp tác quốc tế về mức thuế tối thiểu hằng năm đối với các tỷ phú đô la. Mức thuế tối thiểu này sẽ được thiết lập ở mức 2% tài sản cá nhân, được đánh giá bằng các phương pháp được quốc tế thống nhất. Thuế sẽ áp dụng cho nhiều loại tài sản, bao gồm bất động sản, cổ phiếu công ty, cổ phần doanh nghiệp và các khoản đầu tư có giá trị cao khác. Để thúc đẩy tính nhất quán, các quy tắc chung sẽ được thiết kế để giảm thiểu sự khác biệt trong đánh giá tài sản.</v>
      </c>
      <c r="AP87" s="7" t="str">
        <f>VLOOKUP(
    Languages!A74,
    Languages!$A$2:$AE$310,
    MATCH(
      _xlfn.XLOOKUP("United Kingdom", 'Language &amp; Currency Data'!$A$2:$A$100, 'Language &amp; Currency Data'!$B$2:$B$100),
      Languages!$A$1:$AE$1,
      0),
    FALSE)</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c r="AQ87" s="7" t="str">
        <f>VLOOKUP(
    Languages!A74,
    Languages!$A$2:$AE$310,
    MATCH(
      _xlfn.XLOOKUP("United Kingdom", 'Language &amp; Currency Data'!$A$2:$A$100, 'Language &amp; Currency Data'!$B$2:$B$100),
      Languages!$A$1:$AE$1,
      0),
    FALSE)</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c r="AR87" s="7" t="str">
        <f>VLOOKUP(
    Languages!A74,
    Languages!$A$2:$AE$310,
    MATCH(
      _xlfn.XLOOKUP("United Kingdom", 'Language &amp; Currency Data'!$A$2:$A$100, 'Language &amp; Currency Data'!$B$2:$B$100),
      Languages!$A$1:$AE$1,
      0),
    FALSE)</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c r="AS87" s="7" t="str">
        <f>VLOOKUP(
    Languages!A74,
    Languages!$A$2:$AE$310,
    MATCH(
      _xlfn.XLOOKUP("United Kingdom", 'Language &amp; Currency Data'!$A$2:$A$100, 'Language &amp; Currency Data'!$B$2:$B$100),
      Languages!$A$1:$AE$1,
      0),
    FALSE)</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c r="AT87" s="7" t="str">
        <f>VLOOKUP(
    Languages!A74,
    Languages!$A$2:$AE$310,
    MATCH(
      _xlfn.XLOOKUP("United Kingdom", 'Language &amp; Currency Data'!$A$2:$A$100, 'Language &amp; Currency Data'!$B$2:$B$100),
      Languages!$A$1:$AE$1,
      0),
    FALSE)</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c r="AU87" s="7" t="str">
        <f>VLOOKUP(
    Languages!A74,
    Languages!$A$2:$AE$310,
    MATCH(
      _xlfn.XLOOKUP("United Kingdom", 'Language &amp; Currency Data'!$A$2:$A$100, 'Language &amp; Currency Data'!$B$2:$B$100),
      Languages!$A$1:$AE$1,
      0),
    FALSE)</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c r="AV87" s="7" t="str">
        <f>VLOOKUP(
    Languages!A74,
    Languages!$A$2:$AE$310,
    MATCH(
      _xlfn.XLOOKUP("United Kingdom", 'Language &amp; Currency Data'!$A$2:$A$100, 'Language &amp; Currency Data'!$B$2:$B$100),
      Languages!$A$1:$AE$1,
      0),
    FALSE)</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c r="AW87" s="7" t="str">
        <f>VLOOKUP(
    Languages!A74,
    Languages!$A$2:$AE$310,
    MATCH(
      _xlfn.XLOOKUP("United Kingdom", 'Language &amp; Currency Data'!$A$2:$A$100, 'Language &amp; Currency Data'!$B$2:$B$100),
      Languages!$A$1:$AE$1,
      0),
    FALSE)</f>
        <v>The proposal calls for international cooperation on a minimum annual tax floor for dollar billionaires. This tax floor would be set at 2% of individual wealth, assessed using internationally agreed-upon methods. The tax would apply to a wide range of assets, including real estate, corporate shares, business holdings, and other high-value investments. To promote consistency, shared protocols would be designed to minimize discrepancies in asset assessments.</v>
      </c>
    </row>
    <row r="88" spans="1:49" s="7" customFormat="1" ht="142.5" x14ac:dyDescent="0.45">
      <c r="A88" s="7" t="str">
        <f>Languages!B75</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c r="B88" s="6" t="str">
        <f>VLOOKUP(
    Languages!A75,
    Languages!$A$2:$AE$310,
    MATCH(
      _xlfn.XLOOKUP(B$1, 'Language &amp; Currency Data'!$A$2:$A$100, 'Language &amp; Currency Data'!$B$2:$B$100),
      Languages!$A$1:$AE$1,
      0),
    FALSE)</f>
        <v>Cada país sería responsable de recaudar y aplicar el impuesto dentro de su jurisdicción, asegurándose de que aquellos ciudadanos con una riqueza neta superior a $1000 millones de dólares contribuyan al menos un 2 % anual. Los ingresos fiscales generados con este sistema permanecerían en cada país. La coordinación del impuesto requeriría marcos jurídicos, sistemas de control y protocolos de aplicación transfronteriza adicionales.</v>
      </c>
      <c r="C88" s="6" t="str">
        <f>VLOOKUP(
    Languages!A75,
    Languages!$A$2:$AE$310,
    MATCH(
      _xlfn.XLOOKUP(C$1, 'Language &amp; Currency Data'!$A$2:$A$100, 'Language &amp; Currency Data'!$B$2:$B$100),
      Languages!$A$1:$AE$1,
      0),
    FALSE)</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c r="D88" s="6" t="str">
        <f>VLOOKUP(
    Languages!A75,
    Languages!$A$2:$AE$310,
    MATCH(
      _xlfn.XLOOKUP(D$1, 'Language &amp; Currency Data'!$A$2:$A$100, 'Language &amp; Currency Data'!$B$2:$B$100),
      Languages!$A$1:$AE$1,
      0),
    FALSE)</f>
        <v>Jedes Land ist für die Erhebung und Durchsetzung der Steuer in der eigenen Gerichtsbarkeit zuständig und sorgt dafür, dass seine Bürger mit einem Nettovermögen von über 1 Mrd. USD jährlich mindestens 2 % abführen. Die im Rahmen eines solchen Systems erhobenen Steuereinnahmen sollen im jeweiligen Land verbleiben. Die steuerliche Koordination wird weitere gesetzliche Vorgaben, Überwachungssysteme und grenzüberschreitende Durchsetzungsverfahren erfordern.</v>
      </c>
      <c r="E88" s="14" t="str">
        <f>VLOOKUP(
    Languages!A75,
    Languages!$A$2:$AE$310,
    MATCH(
      _xlfn.XLOOKUP(E$1, 'Language &amp; Currency Data'!$A$2:$A$100, 'Language &amp; Currency Data'!$B$2:$B$100),
      Languages!$A$1:$AE$1,
      0),
    FALSE)</f>
        <v>Cada país seria responsável pela cobrança e aplicação do imposto dentro da sua jurisdição, garantindo que os seus cidadãos com patrimônio líquido superior a um bilhão de dólares contribuam com pelo menos 2% ao ano. As receitas fiscais arrecadadas nesse sistema permaneceriam no respetivo país. A coordenação do imposto requereria quadros jurídicos adicionais, sistemas de monitorização e protocolos de aplicação transfronteiriços.</v>
      </c>
      <c r="F88" s="4" t="str">
        <f>VLOOKUP(
    Languages!A75,
    Languages!$A$2:$AE$310,
    MATCH(
      _xlfn.XLOOKUP(F$1, 'Language &amp; Currency Data'!$A$2:$A$100, 'Language &amp; Currency Data'!$B$2:$B$100),
      Languages!$A$1:$AE$1,
      0),
    FALSE)</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c r="G88" s="14" t="str">
        <f>VLOOKUP(
    Languages!A75,
    Languages!$A$2:$AE$310,
    MATCH(
      _xlfn.XLOOKUP(G$1, 'Language &amp; Currency Data'!$A$2:$A$100, 'Language &amp; Currency Data'!$B$2:$B$100),
      Languages!$A$1:$AE$1,
      0),
    FALSE)</f>
        <v>各国负责在其管辖范围内征收协调税并执行该税收政策，从而确保其拥有超过 10 亿美元 (USD) 净财富的公民每年缴纳至少相当于其财富 2% 的税款。各国根据该税收制度征收的税收收入将归其各自所有。为了协调推行该税收政策，将会需要另行构建对应的法律框架、监测体系并制定跨境执行协议。</v>
      </c>
      <c r="H88" s="6" t="str">
        <f>VLOOKUP(
    Languages!A75,
    Languages!$A$2:$AE$310,
    MATCH(
      _xlfn.XLOOKUP(H$1, 'Language &amp; Currency Data'!$A$2:$A$100, 'Language &amp; Currency Data'!$B$2:$B$100),
      Languages!$A$1:$AE$1,
      0),
    FALSE)</f>
        <v>Cada país sería responsable de recaudar y aplicar el impuesto dentro de su jurisdicción, asegurándose de que aquellos ciudadanos con una riqueza neta superior a $1000 millones de dólares contribuyan al menos un 2 % anual. Los ingresos fiscales generados con este sistema permanecerían en cada país. La coordinación del impuesto requeriría marcos jurídicos, sistemas de control y protocolos de aplicación transfronteriza adicionales.</v>
      </c>
      <c r="I88" s="6" t="str">
        <f>VLOOKUP(
    Languages!A75,
    Languages!$A$2:$AE$310,
    MATCH(
      _xlfn.XLOOKUP(I$1, 'Language &amp; Currency Data'!$A$2:$A$100, 'Language &amp; Currency Data'!$B$2:$B$100),
      Languages!$A$1:$AE$1,
      0),
    FALSE)</f>
        <v>Cada país sería responsable de recaudar y aplicar el impuesto dentro de su jurisdicción, asegurándose de que aquellos ciudadanos con una riqueza neta superior a $1000 millones de dólares contribuyan al menos un 2 % anual. Los ingresos fiscales generados con este sistema permanecerían en cada país. La coordinación del impuesto requeriría marcos jurídicos, sistemas de control y protocolos de aplicación transfronteriza adicionales.</v>
      </c>
      <c r="J88" s="6" t="str">
        <f>VLOOKUP(
    Languages!A75,
    Languages!$A$2:$AE$310,
    MATCH(
      _xlfn.XLOOKUP(J$1, 'Language &amp; Currency Data'!$A$2:$A$100, 'Language &amp; Currency Data'!$B$2:$B$100),
      Languages!$A$1:$AE$1,
      0),
    FALSE)</f>
        <v>Každá země by byla odpovědná za výběr a vymáhání daně ve své jurisdikci a zajistila by, aby její občané s čistým jměním přesahujícím 1 miliardu amerických dolarů (USD) přispívali ročně minimálně 2 %. Daňové příjmy vybrané v rámci tohoto systému by zůstaly v příslušné zemi. Koordinace této daně by vyžadovala další právní rámce, monitorovací systémy a protokoly pro přeshraniční vymáhání.</v>
      </c>
      <c r="K88" s="6" t="str">
        <f>VLOOKUP(
    Languages!A75,
    Languages!$A$2:$AE$310,
    MATCH(
      _xlfn.XLOOKUP(K$1, 'Language &amp; Currency Data'!$A$2:$A$100, 'Language &amp; Currency Data'!$B$2:$B$100),
      Languages!$A$1:$AE$1,
      0),
    FALSE)</f>
        <v>Jokainen maa olisi vastuussa veron perimisestä ja täytäntöönpanosta toimivaltansa puitteissa. Maat varmistaisivat, että niiden kansalaiset, joiden nettovarallisuuden arvo on yli 1 miljardi Yhdysvaltain dollaria (USD), maksavat veroa vähintään 2% vuosittain. Tämän järjestelmän puitteissa kerätyt verotulot jäisivät kuhunkin maahan. Veron koordinointi vaatisi uusia juridisia rakenteita, valvontajärjestelmiä ja rajat ylittäviä täytäntöönpanoprotokollia.</v>
      </c>
      <c r="L88" s="32" t="str">
        <f>VLOOKUP(
    Languages!A75,
    Languages!$A$2:$AE$310,
    MATCH(
      _xlfn.XLOOKUP(L$1, 'Language &amp; Currency Data'!$A$2:$A$100, 'Language &amp; Currency Data'!$B$2:$B$100),
      Languages!$A$1:$AE$1,
      0),
    FALSE)</f>
        <v>Chaque pays serait responsable de la collecte et de l'application de l'impôt dans sa juridiction, en veillant à ce que les citoyens dont la fortune nette dépasse $1 milliard contribuent à hauteur d'au moins 2 % par an. Les recettes fiscales collectées dans le cadre de ce système resteraient dans chaque pays respectif. La coordination de l'impôt nécessiterait des cadres juridiques, des systèmes de contrôle et des protocoles d'application transfrontaliers supplémentaires.</v>
      </c>
      <c r="M88" s="32" t="str">
        <f>VLOOKUP(
    Languages!A75,
    Languages!$A$2:$AE$310,
    MATCH(
      _xlfn.XLOOKUP(M$1, 'Language &amp; Currency Data'!$A$2:$A$100, 'Language &amp; Currency Data'!$B$2:$B$100),
      Languages!$A$1:$AE$1,
      0),
    FALSE)</f>
        <v>Jedes Land ist für die Erhebung und Durchsetzung der Steuer in der eigenen Gerichtsbarkeit zuständig und sorgt dafür, dass seine Bürger mit einem Nettovermögen von über 1 Mrd. USD jährlich mindestens 2 % abführen. Die im Rahmen eines solchen Systems erhobenen Steuereinnahmen sollen im jeweiligen Land verbleiben. Die steuerliche Koordination wird weitere gesetzliche Vorgaben, Überwachungssysteme und grenzüberschreitende Durchsetzungsverfahren erfordern.</v>
      </c>
      <c r="N88" s="6" t="str">
        <f>VLOOKUP(
    Languages!A75,
    Languages!$A$2:$AE$310,
    MATCH(
      _xlfn.XLOOKUP(N$1, 'Language &amp; Currency Data'!$A$2:$A$100, 'Language &amp; Currency Data'!$B$2:$B$100),
      Languages!$A$1:$AE$1,
      0),
    FALSE)</f>
        <v>Κάθε χώρα θα είναι υπεύθυνη για την είσπραξη και την επιβολή του φόρου εντός της δικαιοδοσίας της, διασφαλίζοντας ότι οι πολίτες της με καθαρό πλούτο άνω του 1 δισεκατομμυρίου δολαρίων συνεισφέρουν τουλάχιστον 2% ετησίως. Τα φορολογικά έσοδα που εισπράττονται στο πλαίσιο αυτού του συστήματος θα παραμένουν εντός κάθε αντίστοιχης χώρας. Ο συντονισμός του φόρου θα απαιτήσει πρόσθετα νομικά πλαίσια, συστήματα παρακολούθησης και πρωτόκολλα διασυνοριακής επιβολής.</v>
      </c>
      <c r="O88" s="32" t="str">
        <f>VLOOKUP(
    Languages!A75,
    Languages!$A$2:$AE$310,
    MATCH(
      _xlfn.XLOOKUP(O$1, 'Language &amp; Currency Data'!$A$2:$A$100, 'Language &amp; Currency Data'!$B$2:$B$100),
      Languages!$A$1:$AE$1,
      0),
    FALSE)</f>
        <v>Minden ország felelős lenne az adó beszedéséért és végrehajtásáért a saját joghatóságán belül, biztosítva, hogy az 1 milliárd dollár feletti nettó vagyonnal rendelkező állampolgárai évente legalább 2%-ot fizessenek be. Az e rendszer keretében beszedett adóbevételek az egyes országokban maradnának. Az adó koordinálása további jogi kereteket, felügyeleti rendszereket és határokon átnyúló végrehajtási protokollokat igényelne.</v>
      </c>
      <c r="P88" s="6" t="str">
        <f>VLOOKUP(
    Languages!A75,
    Languages!$A$2:$AE$310,
    MATCH(
      _xlfn.XLOOKUP(P$1, 'Language &amp; Currency Data'!$A$2:$A$100, 'Language &amp; Currency Data'!$B$2:$B$100),
      Languages!$A$1:$AE$1,
      0),
    FALSE)</f>
        <v>हर देश अपनी सीमा के भीतर इस टैक्स को वसूलने और लागू करने का जिम्मेदार होगा, ताकि उसके वे नागरिक जिनकी कुल संपत्ति 1 अरब डॉलर से ज़्यादा है, सालाना कम से कम 2% टैक्स ज़रूर दें। इस व्यवस्था के तहत जो टैक्स वसूला जाएगा, वह उसी देश में रहेगा। टैक्स की समन्वित व्यवस्था के लिए अतिरिक्त कानूनी ढांचे, निगरानी तंत्र और देशों के बीच प्रवर्तन की साझा प्रक्रियाओं की आवश्यकता होगी।</v>
      </c>
      <c r="Q88" s="6" t="str">
        <f>VLOOKUP(
    Languages!A75,
    Languages!$A$2:$AE$310,
    MATCH(
      _xlfn.XLOOKUP(Q$1, 'Language &amp; Currency Data'!$A$2:$A$100, 'Language &amp; Currency Data'!$B$2:$B$100),
      Languages!$A$1:$AE$1,
      0),
    FALSE)</f>
        <v>Setiap negara akan bertanggung jawab untuk memungut dan menegakkan pajak di dalam yurisdiksinya, memastikan bahwa warga negaranya dengan kekayaan bersih di atas $1 miliar menyumbang setidaknya 2% setiap tahun. Pendapatan pajak yang dikumpulkan dalam sistem ini akan tetap berada di masing-masing negara. Koordinasi pajak ini memerlukan kerangka hukum tambahan, sistem pemantauan, dan protokol penegakan lintas negara.</v>
      </c>
      <c r="R88" s="6" t="str">
        <f>VLOOKUP(
    Languages!A75,
    Languages!$A$2:$AE$310,
    MATCH(
      _xlfn.XLOOKUP(R$1, 'Language &amp; Currency Data'!$A$2:$A$100, 'Language &amp; Currency Data'!$B$2:$B$100),
      Languages!$A$1:$AE$1,
      0),
    FALSE)</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c r="S88" s="14" t="str">
        <f>VLOOKUP(
    Languages!A75,
    Languages!$A$2:$AE$310,
    MATCH(
      _xlfn.XLOOKUP(S$1, 'Language &amp; Currency Data'!$A$2:$A$100, 'Language &amp; Currency Data'!$B$2:$B$100),
      Languages!$A$1:$AE$1,
      0),
    FALSE)</f>
        <v>Ogni Paese sarebbe responsabile della riscossione e dell'applicazione dell'imposta all'interno della propria giurisdizione, garantendo che i cittadini con una ricchezza netta superiore ad $1 miliardo. contribuiscano con almeno il 2% annuo. Il gettito fiscale raccolto con questo sistema rimarrebbe all'interno di ciascun Paese. Il coordinamento dell'imposta richiederebbe l'adozione di ulteriori quadri giuridici, sistemi di monitoraggio e protocolli per l'applicazione transfrontaliera.</v>
      </c>
      <c r="T88" s="14" t="str">
        <f>VLOOKUP(
    Languages!A75,
    Languages!$A$2:$AE$310,
    MATCH(
      _xlfn.XLOOKUP(T$1, 'Language &amp; Currency Data'!$A$2:$A$100, 'Language &amp; Currency Data'!$B$2:$B$100),
      Languages!$A$1:$AE$1,
      0),
    FALSE)</f>
        <v>各国は自国の管轄区域内における税の徴収と執行に責任を負い、10億ドルを超える純資産を持つ国民が、少なくとも年間2%を拠出することを確保します。この制度に基づいて徴収された税収は、それぞれの国内に留まります。税の調整には、追加の法的枠組み、監視システム、国境を越えた執行プロトコルが必要となります。</v>
      </c>
      <c r="U88" s="32" t="str">
        <f>VLOOKUP(
    Languages!A75,
    Languages!$A$2:$AE$310,
    MATCH(
      _xlfn.XLOOKUP(U$1, 'Language &amp; Currency Data'!$A$2:$A$100, 'Language &amp; Currency Data'!$B$2:$B$100),
      Languages!$A$1:$AE$1,
      0),
    FALSE)</f>
        <v>Setiap negara akan bertanggungjawab untuk mengumpul dan menguatkuasakan cukai tersebut dalam bidang kuasanya, yang memastikan rakyat mereka dengan kekayaan bersih melebihi $1 bilion menyumbang sekurang-kurangnya 2% setiap tahun. Hasil cukai yang dikumpul di bawah sistem ini akan kekal di dalam negara masing-masing. Penyelarasan cukai akan memerlukan rangka kerja undang-undang tambahan, sistem pemantauan dan protokol penguatkuasaan rentas sempadan.</v>
      </c>
      <c r="V88" s="32" t="str">
        <f>VLOOKUP(
    Languages!A75,
    Languages!$A$2:$AE$310,
    MATCH(
      _xlfn.XLOOKUP(V$1, 'Language &amp; Currency Data'!$A$2:$A$100, 'Language &amp; Currency Data'!$B$2:$B$100),
      Languages!$A$1:$AE$1,
      0),
    FALSE)</f>
        <v>Cada país sería responsable de recaudar y aplicar el impuesto dentro de su jurisdicción, asegurándose de que aquellos ciudadanos con una riqueza neta superior a $1000 millones de dólares contribuyan al menos un 2 % anual. Los ingresos fiscales generados con este sistema permanecerían en cada país. La coordinación del impuesto requeriría marcos jurídicos, sistemas de control y protocolos de aplicación transfronteriza adicionales.</v>
      </c>
      <c r="W88" s="14" t="str">
        <f>VLOOKUP(
    Languages!A75,
    Languages!$A$2:$AE$310,
    MATCH(
      _xlfn.XLOOKUP(W$1, 'Language &amp; Currency Data'!$A$2:$A$100, 'Language &amp; Currency Data'!$B$2:$B$100),
      Languages!$A$1:$AE$1,
      0),
    FALSE)</f>
        <v>Elk land zou verantwoordelijk zijn voor het innen en handhaven van de belasting binnen de eigen jurisdictie, zodat burgers die goed zijn voor een nettowaarde van meer dan 1 miljard Amerikaanse dollar minimaal 2% per jaar bijdragen. Belastingopbrengsten die onder dit systeem worden geïnd, zouden binnen het desbetreffende land blijven. De coördinatie van de belasting vereist aanvullende juridische kaders, monitoringssystemen en grensoverschrijdende handhavingsprotocollen.</v>
      </c>
      <c r="X88" s="32" t="str">
        <f>VLOOKUP(
    Languages!A75,
    Languages!$A$2:$AE$310,
    MATCH(
      _xlfn.XLOOKUP(X$1, 'Language &amp; Currency Data'!$A$2:$A$100, 'Language &amp; Currency Data'!$B$2:$B$100),
      Languages!$A$1:$AE$1,
      0),
    FALSE)</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c r="Y88" s="32" t="str">
        <f>VLOOKUP(
    Languages!A75,
    Languages!$A$2:$AE$310,
    MATCH(
      _xlfn.XLOOKUP(Y$1, 'Language &amp; Currency Data'!$A$2:$A$100, 'Language &amp; Currency Data'!$B$2:$B$100),
      Languages!$A$1:$AE$1,
      0),
    FALSE)</f>
        <v>Hvert land vil være ansvarlig for å kreve inn og håndheve skatten innenfor sitt jurisdiksjonsområde, og sikre at dets innbyggere med nettoformue over 1 milliard amerikanske dollar (USD) betaler minst 2 % årlig. Skatteinntektene som samles inn under dette systemet, vil forbli i det enkelte land. Koordineringen av skatten vil kreve nye lover, kontrollsystemer og internasjonale avtaler.</v>
      </c>
      <c r="Z88" s="32" t="str">
        <f>VLOOKUP(
    Languages!A75,
    Languages!$A$2:$AE$310,
    MATCH(
      _xlfn.XLOOKUP(Z$1, 'Language &amp; Currency Data'!$A$2:$A$100, 'Language &amp; Currency Data'!$B$2:$B$100),
      Languages!$A$1:$AE$1,
      0),
    FALSE)</f>
        <v>ہر ملک اپنے دائرہ اختیار میں ٹیکس کی وصولی اور اس کے نفاذ کا خود ذمہ دار ہو گا، اور یقینی بنائے گا کہ $1 بلین سے زیادہ مجموعی دولت رکھنے والے شہری سالانہ کم سے کم %2 ٹیکس ادا کریں۔ اس سسٹم کے تحت اکٹھا کیا گیا ٹیکس ریونیو ہر متعلقہ ملک میں محفوظ رہے گا۔ اس ٹیکس کے نفاذ کے لیے قانونی فریم ورکس، نگرانی کے سسٹمز، اور بین الاقوامی سطح پر نفاذ کے پروٹوکولز درکار ہوں گے۔</v>
      </c>
      <c r="AA88" s="32" t="str">
        <f>VLOOKUP(
    Languages!A75,
    Languages!$A$2:$AE$310,
    MATCH(
      _xlfn.XLOOKUP(AA$1, 'Language &amp; Currency Data'!$A$2:$A$100, 'Language &amp; Currency Data'!$B$2:$B$100),
      Languages!$A$1:$AE$1,
      0),
    FALSE)</f>
        <v>Pananagutan ng bawat bansa ang pagkolekta at pagpapatupad sa buwis sa hurisdiksyon nito, na tumitiyak na nag-aambag ang bawat mamamayan nito na may net na yamang higit sa $1 bilyon ng kahit man lang 2% taun-taon. Mananatili sa kinauukulang bansa ang nakolektang buwis sa ilalim ng sistemang. Nangangailangan ang coordination ng buwis ng karagdagang mga legal na balangkas, mga sistema ng pagsubaybay, at mga protocol sa cross-border na pagpapatupad.</v>
      </c>
      <c r="AB88" s="32" t="str">
        <f>VLOOKUP(
    Languages!A75,
    Languages!$A$2:$AE$310,
    MATCH(
      _xlfn.XLOOKUP(AB$1, 'Language &amp; Currency Data'!$A$2:$A$100, 'Language &amp; Currency Data'!$B$2:$B$100),
      Languages!$A$1:$AE$1,
      0),
    FALSE)</f>
        <v>Każdy kraj byłby odpowiedzialny za pobieranie i egzekwowanie podatku w ramach swojej jurysdykcji, zapewniając, że jego obywatele o majątku netto przekraczającym $1 miliard płacą co najmniej 2% rocznie. Dochody podatkowe pobierane w ramach tego systemu pozostałyby w obrębie każdego kraju. Koordynacja podatku wymagałaby dodatkowych ram prawnych, systemów monitorowania i protokołów transgranicznej egzekucji.</v>
      </c>
      <c r="AC88" t="str">
        <f>VLOOKUP(
    Languages!A75,
    Languages!$A$2:$AE$310,
    MATCH(
      _xlfn.XLOOKUP(AC$1, 'Language &amp; Currency Data'!$A$2:$A$100, 'Language &amp; Currency Data'!$B$2:$B$100),
      Languages!$A$1:$AE$1,
      0),
    FALSE)</f>
        <v>Cada país seria responsável pela cobrança e aplicação do imposto dentro da sua jurisdição, garantindo que os seus cidadãos com património líquido superior a mil milhões de dólares contribuam com pelo menos 2% ao ano. As receitas fiscais arrecadadas ao abrigo deste sistema permaneceriam no respetivo país. A coordenação do imposto requereria quadros jurídicos adicionais, sistemas de monitorização e protocolos de aplicação transfronteiriços.</v>
      </c>
      <c r="AD88" s="32" t="str">
        <f>VLOOKUP(
    Languages!A75,
    Languages!$A$2:$AE$310,
    MATCH(
      _xlfn.XLOOKUP(AD$1, 'Language &amp; Currency Data'!$A$2:$A$100, 'Language &amp; Currency Data'!$B$2:$B$100),
      Languages!$A$1:$AE$1,
      0),
    FALSE)</f>
        <v>Fiecare țară ar fi responsabilă de colectarea și impunerea taxei în jurisdicția sa, asigurându-se că cetățenii săi cu o bogăție netă de peste un miliard USD contribuie cu cel puțin 2 % pe an. Veniturile fiscale colectate în cadrul acestui sistem ar rămâne în fiecare țară vizată. Coordonarea taxei ar necesita cadre juridice, sisteme de monitorizare și protocoale transfrontaliere de punere în aplicare suplimentare.</v>
      </c>
      <c r="AE88" s="6" t="str">
        <f>VLOOKUP(
    Languages!A75,
    Languages!$A$2:$AE$310,
    MATCH(
      _xlfn.XLOOKUP(AE$1, 'Language &amp; Currency Data'!$A$2:$A$100, 'Language &amp; Currency Data'!$B$2:$B$100),
      Languages!$A$1:$AE$1,
      0),
    FALSE)</f>
        <v>Každá krajina by zodpovedala za výber a presadzovanie zdanenia v rámci svojej jurisdikcie, pričom by zabezpečovala, aby jej občania s majetkom nad $1 miliardu amerických dolárov (USD) ročne zaplatili daň aspoň 2 %. Takto vyzbierané daňové príjmy v rámci tohto systému by zostali v príslušných krajinách. Koordinácia dane by si vyžadovala dodatočné právne rámce, monitorovacie systémy a cezhraničné protokoly pre presadzovanie.</v>
      </c>
      <c r="AF88" s="6" t="str">
        <f>VLOOKUP(
    Languages!A75,
    Languages!$A$2:$AE$310,
    MATCH(
      _xlfn.XLOOKUP(AF$1, 'Language &amp; Currency Data'!$A$2:$A$100, 'Language &amp; Currency Data'!$B$2:$B$100),
      Languages!$A$1:$AE$1,
      0),
    FALSE)</f>
        <v>Elke land sou verantwoordelik wees vir die invordering en afdwinging van die belasting binne sy jurisdiksie, en verseker dat sy burgers met 'n netto welvaart van meer as $1 miljard jaarliks ​​minstens 2% bydra. Belastinginkomste wat ingevolge hierdie stelsel ingevorder word, sal binne elke onderskeie land bly. Die koördinering van die belasting sal addisionele wetlike raamwerke, moniteringstelsels en grensoorskryende afdwingingsprotokolle vereis.</v>
      </c>
      <c r="AG88" s="6" t="str">
        <f>VLOOKUP(
    Languages!A75,
    Languages!$A$2:$AE$310,
    MATCH(
      _xlfn.XLOOKUP(AG$1, 'Language &amp; Currency Data'!$A$2:$A$100, 'Language &amp; Currency Data'!$B$2:$B$100),
      Languages!$A$1:$AE$1,
      0),
    FALSE)</f>
        <v>각국은 자국 관할 구역 내에서 세금을 부과하고 징수할 책임이 있으며, 순자산이 $10억를 초과하는 자국민이 매년 최소 2%를 납부하도록 보장해야 합니다. 이 시스템을 통해 징수된 세수는 각 국가에 귀속됩니다. 세금을 조정하기 위해서는 추가적인 법적 틀, 모니터링 시스템 및 국경 간 집행 프로토콜이 필요할 것입니다.</v>
      </c>
      <c r="AH88" s="32" t="str">
        <f>VLOOKUP(
    Languages!A75,
    Languages!$A$2:$AE$310,
    MATCH(
      _xlfn.XLOOKUP(AH$1, 'Language &amp; Currency Data'!$A$2:$A$100, 'Language &amp; Currency Data'!$B$2:$B$100),
      Languages!$A$1:$AE$1,
      0),
    FALSE)</f>
        <v>Cada país sería responsable de recaudar y aplicar el impuesto dentro de su jurisdicción, asegurándose de que aquellos ciudadanos con una riqueza neta superior a $1000 millones de dólares contribuyan al menos un 2 % anual. Los ingresos fiscales generados con este sistema permanecerían en cada país. La coordinación del impuesto requeriría marcos jurídicos, sistemas de control y protocolos de aplicación transfronteriza adicionales.</v>
      </c>
      <c r="AI88" s="32" t="str">
        <f>VLOOKUP(
    Languages!A75,
    Languages!$A$2:$AE$310,
    MATCH(
      _xlfn.XLOOKUP(AI$1, 'Language &amp; Currency Data'!$A$2:$A$100, 'Language &amp; Currency Data'!$B$2:$B$100),
      Languages!$A$1:$AE$1,
      0),
    FALSE)</f>
        <v>Varje land skulle ansvara för att samla in och verkställa skatten inom sin jurisdiktion och se till att dess medborgare med en nettoförmögenhet på över 1 miljard US-dollar bidrar med minst 2 % årligen. Skatteintäkterna från detta system skulle stanna inom respektive land. Samordningen av skatten skulle kräva ytterligare rättsliga ramverk, övervakningssystem och protokoll för gränsöverskridande verkställighet.</v>
      </c>
      <c r="AJ88" s="6" t="str">
        <f>VLOOKUP(
    Languages!A75,
    Languages!$A$2:$AE$310,
    MATCH(
      _xlfn.XLOOKUP(AJ$1, 'Language &amp; Currency Data'!$A$2:$A$100, 'Language &amp; Currency Data'!$B$2:$B$100),
      Languages!$A$1:$AE$1,
      0),
    FALSE)</f>
        <v>各國政府將負責在其轄區內徵收與執行該稅，確保淨資產超過 10 億美元的公民每年繳納至少 2% 的稅金。此制度下所徵收的稅金將留在各徵收國內。這項共同徵稅作業將需建立額外的法律架構、監督機制與跨境執行協議。</v>
      </c>
      <c r="AK88" s="32" t="str">
        <f>VLOOKUP(
    Languages!A75,
    Languages!$A$2:$AE$310,
    MATCH(
      _xlfn.XLOOKUP(AK$1, 'Language &amp; Currency Data'!$A$2:$A$100, 'Language &amp; Currency Data'!$B$2:$B$100),
      Languages!$A$1:$AE$1,
      0),
    FALSE)</f>
        <v>แต่ละประเทศจะมีหน้าที่รับผิดชอบในการจัดเก็บและบังคับใช้ภาษีภายในเขตอำนาจศาลของตน โดยพลเมืองที่มีมูลค่าทรัพย์สินสุทธิเกิน $1 พันล้านต้องชำระภาษีอย่างน้อย 2% ต่อปี รายได้จากภาษีที่จัดเก็บภายใต้ระบบนี้จะยังคงอยู่ในแต่ละประเทศ การประสานงานด้านภาษีจะต้องอาศัยกรอบกฎหมาย ระบบการติดตามตรวจสอบ และพิธีสารว่าด้วยการบังคับใช้ตามกฎหมายข้ามพรมแดนเพิ่มเติม</v>
      </c>
      <c r="AL88" s="37" t="str">
        <f>VLOOKUP(
    Languages!A75,
    Languages!$A$2:$AE$310,
    MATCH(
      _xlfn.XLOOKUP(AL$1, 'Language &amp; Currency Data'!$A$2:$A$100, 'Language &amp; Currency Data'!$B$2:$B$100),
      Languages!$A$1:$AE$1,
      0),
    FALSE)</f>
        <v>Her ülke, kendi yetki alanı içinde bu verginin tahsilinden ve uygulanmasından sorumlu olacak; net serveti $1 milyar doların üzerinde olan vatandaşlarının her yıl en az %2 katkı sağlamasını temin edecektir. Bu sistem kapsamında toplanan vergi gelirleri, her bir ülkenin kendi içinde kalacaktır. Verginin koordinasyonu ise ilave yasal çerçeveler, izleme sistemleri ve sınır ötesi uygulama protokolleri gerektirecektir.</v>
      </c>
      <c r="AM88" s="6" t="str">
        <f>VLOOKUP(
    Languages!A75,
    Languages!$A$2:$AE$310,
    MATCH(
      _xlfn.XLOOKUP(AM$1, 'Language &amp; Currency Data'!$A$2:$A$100, 'Language &amp; Currency Data'!$B$2:$B$100),
      Languages!$A$1:$AE$1,
      0),
    FALSE)</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c r="AN88" s="6" t="str">
        <f>VLOOKUP(
    Languages!A75,
    Languages!$A$2:$AE$310,
    MATCH(
      _xlfn.XLOOKUP(AN$1, 'Language &amp; Currency Data'!$A$2:$A$100, 'Language &amp; Currency Data'!$B$2:$B$100),
      Languages!$A$1:$AE$1,
      0),
    FALSE)</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c r="AO88" s="32" t="str">
        <f>VLOOKUP(
    Languages!A75,
    Languages!$A$2:$AE$310,
    MATCH(
      _xlfn.XLOOKUP(AO$1, 'Language &amp; Currency Data'!$A$2:$A$100, 'Language &amp; Currency Data'!$B$2:$B$100),
      Languages!$A$1:$AE$1,
      0),
    FALSE)</f>
        <v>Mỗi quốc gia sẽ chịu trách nhiệm thu và thực thi thuế trong khu vực tài phán của họ, đảm bảo rằng công dân có tài sản ròng trên 1 tỷ đô la Mỹ (USD) của họ đóng góp ít nhất 2% hằng năm. Doanh thu thuế thu được theo hệ thống này sẽ vẫn nằm trong mỗi quốc gia tương ứng. Việc phối hợp thuế sẽ đòi hỏi thêm các khung pháp lý, hệ thống giám sát và các quy tắc thực thi xuyên biên giới.</v>
      </c>
      <c r="AP88" s="7" t="str">
        <f>VLOOKUP(
    Languages!A75,
    Languages!$A$2:$AE$310,
    MATCH(
      _xlfn.XLOOKUP("United Kingdom", 'Language &amp; Currency Data'!$A$2:$A$100, 'Language &amp; Currency Data'!$B$2:$B$100),
      Languages!$A$1:$AE$1,
      0),
    FALSE)</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c r="AQ88" s="7" t="str">
        <f>VLOOKUP(
    Languages!A75,
    Languages!$A$2:$AE$310,
    MATCH(
      _xlfn.XLOOKUP("United Kingdom", 'Language &amp; Currency Data'!$A$2:$A$100, 'Language &amp; Currency Data'!$B$2:$B$100),
      Languages!$A$1:$AE$1,
      0),
    FALSE)</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c r="AR88" s="7" t="str">
        <f>VLOOKUP(
    Languages!A75,
    Languages!$A$2:$AE$310,
    MATCH(
      _xlfn.XLOOKUP("United Kingdom", 'Language &amp; Currency Data'!$A$2:$A$100, 'Language &amp; Currency Data'!$B$2:$B$100),
      Languages!$A$1:$AE$1,
      0),
    FALSE)</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c r="AS88" s="7" t="str">
        <f>VLOOKUP(
    Languages!A75,
    Languages!$A$2:$AE$310,
    MATCH(
      _xlfn.XLOOKUP("United Kingdom", 'Language &amp; Currency Data'!$A$2:$A$100, 'Language &amp; Currency Data'!$B$2:$B$100),
      Languages!$A$1:$AE$1,
      0),
    FALSE)</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c r="AT88" s="7" t="str">
        <f>VLOOKUP(
    Languages!A75,
    Languages!$A$2:$AE$310,
    MATCH(
      _xlfn.XLOOKUP("United Kingdom", 'Language &amp; Currency Data'!$A$2:$A$100, 'Language &amp; Currency Data'!$B$2:$B$100),
      Languages!$A$1:$AE$1,
      0),
    FALSE)</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c r="AU88" s="7" t="str">
        <f>VLOOKUP(
    Languages!A75,
    Languages!$A$2:$AE$310,
    MATCH(
      _xlfn.XLOOKUP("United Kingdom", 'Language &amp; Currency Data'!$A$2:$A$100, 'Language &amp; Currency Data'!$B$2:$B$100),
      Languages!$A$1:$AE$1,
      0),
    FALSE)</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c r="AV88" s="7" t="str">
        <f>VLOOKUP(
    Languages!A75,
    Languages!$A$2:$AE$310,
    MATCH(
      _xlfn.XLOOKUP("United Kingdom", 'Language &amp; Currency Data'!$A$2:$A$100, 'Language &amp; Currency Data'!$B$2:$B$100),
      Languages!$A$1:$AE$1,
      0),
    FALSE)</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c r="AW88" s="7" t="str">
        <f>VLOOKUP(
    Languages!A75,
    Languages!$A$2:$AE$310,
    MATCH(
      _xlfn.XLOOKUP("United Kingdom", 'Language &amp; Currency Data'!$A$2:$A$100, 'Language &amp; Currency Data'!$B$2:$B$100),
      Languages!$A$1:$AE$1,
      0),
    FALSE)</f>
        <v>Each country would be responsible for collecting and enforcing the tax within its jurisdiction, ensuring that its citizens with net wealth above $1 billion contribute at least 2% annually. Tax revenue collected under this system would remain within each respective country. The coordination of the tax would require additional legal frameworks, monitoring systems, and cross-border enforcement protocols.</v>
      </c>
    </row>
    <row r="89" spans="1:49" s="7" customFormat="1" ht="42.75" x14ac:dyDescent="0.45">
      <c r="A89" s="7" t="str">
        <f>Languages!B76</f>
        <v>We, the undersigned, express our opposition to the proposed globally coordinated billionaire tax.</v>
      </c>
      <c r="B89" s="6" t="str">
        <f>VLOOKUP(
    Languages!A76,
    Languages!$A$2:$AE$310,
    MATCH(
      _xlfn.XLOOKUP(B$1, 'Language &amp; Currency Data'!$A$2:$A$100, 'Language &amp; Currency Data'!$B$2:$B$100),
      Languages!$A$1:$AE$1,
      0),
    FALSE)</f>
        <v>Los abajo firmantes expresamos nuestra oposición a la propuesta de impuesto a los multimillonarios coordinado a escala mundial.</v>
      </c>
      <c r="C89" s="6" t="str">
        <f>VLOOKUP(
    Languages!A76,
    Languages!$A$2:$AE$310,
    MATCH(
      _xlfn.XLOOKUP(C$1, 'Language &amp; Currency Data'!$A$2:$A$100, 'Language &amp; Currency Data'!$B$2:$B$100),
      Languages!$A$1:$AE$1,
      0),
    FALSE)</f>
        <v>We, the undersigned, express our opposition to the proposed globally coordinated billionaire tax.</v>
      </c>
      <c r="D89" s="6" t="str">
        <f>VLOOKUP(
    Languages!A76,
    Languages!$A$2:$AE$310,
    MATCH(
      _xlfn.XLOOKUP(D$1, 'Language &amp; Currency Data'!$A$2:$A$100, 'Language &amp; Currency Data'!$B$2:$B$100),
      Languages!$A$1:$AE$1,
      0),
    FALSE)</f>
        <v>Wir, die Unterzeichner, drücken unsere Opposition gegen die vorgeschlagene, global koordinierte Milliardärssteuer aus.</v>
      </c>
      <c r="E89" s="14" t="str">
        <f>VLOOKUP(
    Languages!A76,
    Languages!$A$2:$AE$310,
    MATCH(
      _xlfn.XLOOKUP(E$1, 'Language &amp; Currency Data'!$A$2:$A$100, 'Language &amp; Currency Data'!$B$2:$B$100),
      Languages!$A$1:$AE$1,
      0),
    FALSE)</f>
        <v>Nós, abaixo assinados, manifestamos a nossa oposição à proposta de um imposto sobre os multimilionários coordenado a nível global proposto.</v>
      </c>
      <c r="F89" s="4" t="str">
        <f>VLOOKUP(
    Languages!A76,
    Languages!$A$2:$AE$310,
    MATCH(
      _xlfn.XLOOKUP(F$1, 'Language &amp; Currency Data'!$A$2:$A$100, 'Language &amp; Currency Data'!$B$2:$B$100),
      Languages!$A$1:$AE$1,
      0),
    FALSE)</f>
        <v>We, the undersigned, express our opposition to the proposed globally coordinated billionaire tax.</v>
      </c>
      <c r="G89" s="14" t="str">
        <f>VLOOKUP(
    Languages!A76,
    Languages!$A$2:$AE$310,
    MATCH(
      _xlfn.XLOOKUP(G$1, 'Language &amp; Currency Data'!$A$2:$A$100, 'Language &amp; Currency Data'!$B$2:$B$100),
      Languages!$A$1:$AE$1,
      0),
    FALSE)</f>
        <v>关于对全球亿万富翁征收协调税的提案，我们（即下列签署人）表示反对。</v>
      </c>
      <c r="H89" s="6" t="str">
        <f>VLOOKUP(
    Languages!A76,
    Languages!$A$2:$AE$310,
    MATCH(
      _xlfn.XLOOKUP(H$1, 'Language &amp; Currency Data'!$A$2:$A$100, 'Language &amp; Currency Data'!$B$2:$B$100),
      Languages!$A$1:$AE$1,
      0),
    FALSE)</f>
        <v>Los abajo firmantes expresamos nuestra oposición a la propuesta de impuesto a los multimillonarios coordinado a escala mundial.</v>
      </c>
      <c r="I89" s="6" t="str">
        <f>VLOOKUP(
    Languages!A76,
    Languages!$A$2:$AE$310,
    MATCH(
      _xlfn.XLOOKUP(I$1, 'Language &amp; Currency Data'!$A$2:$A$100, 'Language &amp; Currency Data'!$B$2:$B$100),
      Languages!$A$1:$AE$1,
      0),
    FALSE)</f>
        <v>Los abajo firmantes expresamos nuestra oposición a la propuesta de impuesto a los multimillonarios coordinado a escala mundial.</v>
      </c>
      <c r="J89" s="6" t="str">
        <f>VLOOKUP(
    Languages!A76,
    Languages!$A$2:$AE$310,
    MATCH(
      _xlfn.XLOOKUP(J$1, 'Language &amp; Currency Data'!$A$2:$A$100, 'Language &amp; Currency Data'!$B$2:$B$100),
      Languages!$A$1:$AE$1,
      0),
    FALSE)</f>
        <v>My, níže podepsaní, vyjadřujeme své odmítnutí navrhované celosvětově koordinované miliardářské daně.</v>
      </c>
      <c r="K89" s="6" t="str">
        <f>VLOOKUP(
    Languages!A76,
    Languages!$A$2:$AE$310,
    MATCH(
      _xlfn.XLOOKUP(K$1, 'Language &amp; Currency Data'!$A$2:$A$100, 'Language &amp; Currency Data'!$B$2:$B$100),
      Languages!$A$1:$AE$1,
      0),
    FALSE)</f>
        <v>Me allekirjoittaneet ilmaisemme vastustuksemme ehdotukselle maailmanlaajuisesti koordinoidusta miljardööriverosta.</v>
      </c>
      <c r="L89" s="32" t="str">
        <f>VLOOKUP(
    Languages!A76,
    Languages!$A$2:$AE$310,
    MATCH(
      _xlfn.XLOOKUP(L$1, 'Language &amp; Currency Data'!$A$2:$A$100, 'Language &amp; Currency Data'!$B$2:$B$100),
      Languages!$A$1:$AE$1,
      0),
    FALSE)</f>
        <v>Nous soussignés, exprimons notre opposition à la proposition d'impôt sur les milliardaires coordonné au niveau mondial.</v>
      </c>
      <c r="M89" s="32" t="str">
        <f>VLOOKUP(
    Languages!A76,
    Languages!$A$2:$AE$310,
    MATCH(
      _xlfn.XLOOKUP(M$1, 'Language &amp; Currency Data'!$A$2:$A$100, 'Language &amp; Currency Data'!$B$2:$B$100),
      Languages!$A$1:$AE$1,
      0),
    FALSE)</f>
        <v>Wir, die Unterzeichner, drücken unsere Opposition gegen die vorgeschlagene, global koordinierte Milliardärssteuer aus.</v>
      </c>
      <c r="N89" s="6" t="str">
        <f>VLOOKUP(
    Languages!A76,
    Languages!$A$2:$AE$310,
    MATCH(
      _xlfn.XLOOKUP(N$1, 'Language &amp; Currency Data'!$A$2:$A$100, 'Language &amp; Currency Data'!$B$2:$B$100),
      Languages!$A$1:$AE$1,
      0),
    FALSE)</f>
        <v>Εμείς, οι υπογράφοντες, εκφράζουμε την αντίθεσή μας στον προτεινόμενο παγκοσμίως συντονισμένο φόρο δισεκατομμυριούχων.</v>
      </c>
      <c r="O89" s="32" t="str">
        <f>VLOOKUP(
    Languages!A76,
    Languages!$A$2:$AE$310,
    MATCH(
      _xlfn.XLOOKUP(O$1, 'Language &amp; Currency Data'!$A$2:$A$100, 'Language &amp; Currency Data'!$B$2:$B$100),
      Languages!$A$1:$AE$1,
      0),
    FALSE)</f>
        <v>Mi, az aláírok, ellenezzük a javasolt globálisan koordinált milliárdos adót.</v>
      </c>
      <c r="P89" s="6" t="str">
        <f>VLOOKUP(
    Languages!A76,
    Languages!$A$2:$AE$310,
    MATCH(
      _xlfn.XLOOKUP(P$1, 'Language &amp; Currency Data'!$A$2:$A$100, 'Language &amp; Currency Data'!$B$2:$B$100),
      Languages!$A$1:$AE$1,
      0),
    FALSE)</f>
        <v>हम, यानी निम्नलिखित हस्ताक्षरकर्ता, प्रस्तावित वैश्विक रूप से समन्वित अरबपति कर के प्रति अपना विरोध व्यक्ति करते हैं।</v>
      </c>
      <c r="Q89" s="6" t="str">
        <f>VLOOKUP(
    Languages!A76,
    Languages!$A$2:$AE$310,
    MATCH(
      _xlfn.XLOOKUP(Q$1, 'Language &amp; Currency Data'!$A$2:$A$100, 'Language &amp; Currency Data'!$B$2:$B$100),
      Languages!$A$1:$AE$1,
      0),
    FALSE)</f>
        <v>Kami yang bertanda tangan di bawah ini menyatakan penolakan terhadap usulan pajak miliarder yang dikoordinasikan secara global.</v>
      </c>
      <c r="R89" s="6" t="str">
        <f>VLOOKUP(
    Languages!A76,
    Languages!$A$2:$AE$310,
    MATCH(
      _xlfn.XLOOKUP(R$1, 'Language &amp; Currency Data'!$A$2:$A$100, 'Language &amp; Currency Data'!$B$2:$B$100),
      Languages!$A$1:$AE$1,
      0),
    FALSE)</f>
        <v>We, the undersigned, express our opposition to the proposed globally coordinated billionaire tax.</v>
      </c>
      <c r="S89" s="14" t="str">
        <f>VLOOKUP(
    Languages!A76,
    Languages!$A$2:$AE$310,
    MATCH(
      _xlfn.XLOOKUP(S$1, 'Language &amp; Currency Data'!$A$2:$A$100, 'Language &amp; Currency Data'!$B$2:$B$100),
      Languages!$A$1:$AE$1,
      0),
    FALSE)</f>
        <v>Il sottoscritto esprime la propria contrarietà alla proposta di una tassa globale sui miliardari.</v>
      </c>
      <c r="T89" s="14" t="str">
        <f>VLOOKUP(
    Languages!A76,
    Languages!$A$2:$AE$310,
    MATCH(
      _xlfn.XLOOKUP(T$1, 'Language &amp; Currency Data'!$A$2:$A$100, 'Language &amp; Currency Data'!$B$2:$B$100),
      Languages!$A$1:$AE$1,
      0),
    FALSE)</f>
        <v>我々署名者はここに、世界的に調整された超富裕層税の提案への反対の意を表明します。</v>
      </c>
      <c r="U89" s="32" t="str">
        <f>VLOOKUP(
    Languages!A76,
    Languages!$A$2:$AE$310,
    MATCH(
      _xlfn.XLOOKUP(U$1, 'Language &amp; Currency Data'!$A$2:$A$100, 'Language &amp; Currency Data'!$B$2:$B$100),
      Languages!$A$1:$AE$1,
      0),
    FALSE)</f>
        <v>Kami, yang bertandatangan di bawah ini, menyatakan tentangan kami terhadap cadangan cukai bilionar yang diselaraskan secara global.</v>
      </c>
      <c r="V89" s="32" t="str">
        <f>VLOOKUP(
    Languages!A76,
    Languages!$A$2:$AE$310,
    MATCH(
      _xlfn.XLOOKUP(V$1, 'Language &amp; Currency Data'!$A$2:$A$100, 'Language &amp; Currency Data'!$B$2:$B$100),
      Languages!$A$1:$AE$1,
      0),
    FALSE)</f>
        <v>Los abajo firmantes expresamos nuestra oposición a la propuesta de impuesto a los multimillonarios coordinado a escala mundial.</v>
      </c>
      <c r="W89" s="14" t="str">
        <f>VLOOKUP(
    Languages!A76,
    Languages!$A$2:$AE$310,
    MATCH(
      _xlfn.XLOOKUP(W$1, 'Language &amp; Currency Data'!$A$2:$A$100, 'Language &amp; Currency Data'!$B$2:$B$100),
      Languages!$A$1:$AE$1,
      0),
    FALSE)</f>
        <v>Wij, de ondergetekenden, geven uiting aan ons verzet tegen de voorgestelde wereldwijd gecoördineerde miljardairsbelasting.</v>
      </c>
      <c r="X89" s="32" t="str">
        <f>VLOOKUP(
    Languages!A76,
    Languages!$A$2:$AE$310,
    MATCH(
      _xlfn.XLOOKUP(X$1, 'Language &amp; Currency Data'!$A$2:$A$100, 'Language &amp; Currency Data'!$B$2:$B$100),
      Languages!$A$1:$AE$1,
      0),
    FALSE)</f>
        <v>We, the undersigned, express our opposition to the proposed globally coordinated billionaire tax.</v>
      </c>
      <c r="Y89" s="32" t="str">
        <f>VLOOKUP(
    Languages!A76,
    Languages!$A$2:$AE$310,
    MATCH(
      _xlfn.XLOOKUP(Y$1, 'Language &amp; Currency Data'!$A$2:$A$100, 'Language &amp; Currency Data'!$B$2:$B$100),
      Languages!$A$1:$AE$1,
      0),
    FALSE)</f>
        <v>Vi som har signert denne petisjonen, uttrykker vår motstand mot forslaget om en global minimumsskatt for milliardærer.</v>
      </c>
      <c r="Z89" s="32" t="str">
        <f>VLOOKUP(
    Languages!A76,
    Languages!$A$2:$AE$310,
    MATCH(
      _xlfn.XLOOKUP(Z$1, 'Language &amp; Currency Data'!$A$2:$A$100, 'Language &amp; Currency Data'!$B$2:$B$100),
      Languages!$A$1:$AE$1,
      0),
    FALSE)</f>
        <v>ہم، دستخط کنندگان، عالمی سطح پر ارب پتی افراد پر ٹیکس نافذ کرنے کے مجوزہ منصوبے کی مخالفت کا اظہار کرتے ہیں۔</v>
      </c>
      <c r="AA89" s="32" t="str">
        <f>VLOOKUP(
    Languages!A76,
    Languages!$A$2:$AE$310,
    MATCH(
      _xlfn.XLOOKUP(AA$1, 'Language &amp; Currency Data'!$A$2:$A$100, 'Language &amp; Currency Data'!$B$2:$B$100),
      Languages!$A$1:$AE$1,
      0),
    FALSE)</f>
        <v>Kami, na nakapirma sa ibaba, ay nagpapahayag ng aming pagsalungat sa iminumungkahing globally coordinated na buwis ng bilyonaryo.</v>
      </c>
      <c r="AB89" s="32" t="str">
        <f>VLOOKUP(
    Languages!A76,
    Languages!$A$2:$AE$310,
    MATCH(
      _xlfn.XLOOKUP(AB$1, 'Language &amp; Currency Data'!$A$2:$A$100, 'Language &amp; Currency Data'!$B$2:$B$100),
      Languages!$A$1:$AE$1,
      0),
    FALSE)</f>
        <v>My, niżej podpisani, wyrażamy nasz sprzeciw wobec proponowanego globalnie skoordynowanego podatku dla miliarderów.</v>
      </c>
      <c r="AC89" t="str">
        <f>VLOOKUP(
    Languages!A76,
    Languages!$A$2:$AE$310,
    MATCH(
      _xlfn.XLOOKUP(AC$1, 'Language &amp; Currency Data'!$A$2:$A$100, 'Language &amp; Currency Data'!$B$2:$B$100),
      Languages!$A$1:$AE$1,
      0),
    FALSE)</f>
        <v>Nós, abaixo assinados, manifestamos a nossa oposição à proposta de um imposto sobre os multimilionários coordenado a nível global proposto.</v>
      </c>
      <c r="AD89" s="32" t="str">
        <f>VLOOKUP(
    Languages!A76,
    Languages!$A$2:$AE$310,
    MATCH(
      _xlfn.XLOOKUP(AD$1, 'Language &amp; Currency Data'!$A$2:$A$100, 'Language &amp; Currency Data'!$B$2:$B$100),
      Languages!$A$1:$AE$1,
      0),
    FALSE)</f>
        <v>Subsemnatul (subsemnata) îmi exprim opoziția față de propunerea de taxă pentru miliardari coordonată la nivel mondial.</v>
      </c>
      <c r="AE89" s="6" t="str">
        <f>VLOOKUP(
    Languages!A76,
    Languages!$A$2:$AE$310,
    MATCH(
      _xlfn.XLOOKUP(AE$1, 'Language &amp; Currency Data'!$A$2:$A$100, 'Language &amp; Currency Data'!$B$2:$B$100),
      Languages!$A$1:$AE$1,
      0),
    FALSE)</f>
        <v>My, dolu podpísaní, vyjadrujeme svoj odpor voči navrhovanej globálne koordinovanej miliardárskej dani.</v>
      </c>
      <c r="AF89" s="6" t="str">
        <f>VLOOKUP(
    Languages!A76,
    Languages!$A$2:$AE$310,
    MATCH(
      _xlfn.XLOOKUP(AF$1, 'Language &amp; Currency Data'!$A$2:$A$100, 'Language &amp; Currency Data'!$B$2:$B$100),
      Languages!$A$1:$AE$1,
      0),
    FALSE)</f>
        <v>Ons, die ondergetekendes, spreek ons ​​teenkanting uit teen die voorgestelde wêreldwyd gekoördineerde miljardêrsbelasting.</v>
      </c>
      <c r="AG89" s="6" t="str">
        <f>VLOOKUP(
    Languages!A76,
    Languages!$A$2:$AE$310,
    MATCH(
      _xlfn.XLOOKUP(AG$1, 'Language &amp; Currency Data'!$A$2:$A$100, 'Language &amp; Currency Data'!$B$2:$B$100),
      Languages!$A$1:$AE$1,
      0),
    FALSE)</f>
        <v>우리는 아래에 서명한 자로서, 제안된 전 세계적으로 조율된 억만장자세에 반대의 입장을 밝힙니다.</v>
      </c>
      <c r="AH89" s="32" t="str">
        <f>VLOOKUP(
    Languages!A76,
    Languages!$A$2:$AE$310,
    MATCH(
      _xlfn.XLOOKUP(AH$1, 'Language &amp; Currency Data'!$A$2:$A$100, 'Language &amp; Currency Data'!$B$2:$B$100),
      Languages!$A$1:$AE$1,
      0),
    FALSE)</f>
        <v>Los abajo firmantes expresamos nuestra oposición a la propuesta de impuesto a los multimillonarios coordinado a escala mundial.</v>
      </c>
      <c r="AI89" s="32" t="str">
        <f>VLOOKUP(
    Languages!A76,
    Languages!$A$2:$AE$310,
    MATCH(
      _xlfn.XLOOKUP(AI$1, 'Language &amp; Currency Data'!$A$2:$A$100, 'Language &amp; Currency Data'!$B$2:$B$100),
      Languages!$A$1:$AE$1,
      0),
    FALSE)</f>
        <v>Vi, undertecknade, uttrycker vårt motstånd mot den föreslagna globalt samordnade miljardärskatten.</v>
      </c>
      <c r="AJ89" s="6" t="str">
        <f>VLOOKUP(
    Languages!A76,
    Languages!$A$2:$AE$310,
    MATCH(
      _xlfn.XLOOKUP(AJ$1, 'Language &amp; Currency Data'!$A$2:$A$100, 'Language &amp; Currency Data'!$B$2:$B$100),
      Languages!$A$1:$AE$1,
      0),
    FALSE)</f>
        <v>我們（以下簽名者）反對這項「徵收富人全球合一稅」的提案。</v>
      </c>
      <c r="AK89" s="32" t="str">
        <f>VLOOKUP(
    Languages!A76,
    Languages!$A$2:$AE$310,
    MATCH(
      _xlfn.XLOOKUP(AK$1, 'Language &amp; Currency Data'!$A$2:$A$100, 'Language &amp; Currency Data'!$B$2:$B$100),
      Languages!$A$1:$AE$1,
      0),
    FALSE)</f>
        <v>เราในฐานะผู้ลงนามไว้ข้างท้ายขอคัดค้านข้อเสนอในการเรียกเก็บภาษีจากมหาเศรษฐีในระดับเดียวกันทั่วโลก</v>
      </c>
      <c r="AL89" s="37" t="str">
        <f>VLOOKUP(
    Languages!A76,
    Languages!$A$2:$AE$310,
    MATCH(
      _xlfn.XLOOKUP(AL$1, 'Language &amp; Currency Data'!$A$2:$A$100, 'Language &amp; Currency Data'!$B$2:$B$100),
      Languages!$A$1:$AE$1,
      0),
    FALSE)</f>
        <v>Biz, aşağıda imzası bulunanlar, önerilen küresel olarak koordine edilen milyarder vergisine karşı olduğumuzu beyan ederiz.</v>
      </c>
      <c r="AM89" s="6" t="str">
        <f>VLOOKUP(
    Languages!A76,
    Languages!$A$2:$AE$310,
    MATCH(
      _xlfn.XLOOKUP(AM$1, 'Language &amp; Currency Data'!$A$2:$A$100, 'Language &amp; Currency Data'!$B$2:$B$100),
      Languages!$A$1:$AE$1,
      0),
    FALSE)</f>
        <v>We, the undersigned, express our opposition to the proposed globally coordinated billionaire tax.</v>
      </c>
      <c r="AN89" s="6" t="str">
        <f>VLOOKUP(
    Languages!A76,
    Languages!$A$2:$AE$310,
    MATCH(
      _xlfn.XLOOKUP(AN$1, 'Language &amp; Currency Data'!$A$2:$A$100, 'Language &amp; Currency Data'!$B$2:$B$100),
      Languages!$A$1:$AE$1,
      0),
    FALSE)</f>
        <v>We, the undersigned, express our opposition to the proposed globally coordinated billionaire tax.</v>
      </c>
      <c r="AO89" s="32" t="str">
        <f>VLOOKUP(
    Languages!A76,
    Languages!$A$2:$AE$310,
    MATCH(
      _xlfn.XLOOKUP(AO$1, 'Language &amp; Currency Data'!$A$2:$A$100, 'Language &amp; Currency Data'!$B$2:$B$100),
      Languages!$A$1:$AE$1,
      0),
    FALSE)</f>
        <v>Chúng tôi, những người ký tên dưới đây, bày tỏ sự phản đối với đề xuất thuế phối hợp toàn cầu đối với tỷ phú.</v>
      </c>
      <c r="AP89" s="7" t="str">
        <f>VLOOKUP(
    Languages!A76,
    Languages!$A$2:$AE$310,
    MATCH(
      _xlfn.XLOOKUP("United Kingdom", 'Language &amp; Currency Data'!$A$2:$A$100, 'Language &amp; Currency Data'!$B$2:$B$100),
      Languages!$A$1:$AE$1,
      0),
    FALSE)</f>
        <v>We, the undersigned, express our opposition to the proposed globally coordinated billionaire tax.</v>
      </c>
      <c r="AQ89" s="7" t="str">
        <f>VLOOKUP(
    Languages!A76,
    Languages!$A$2:$AE$310,
    MATCH(
      _xlfn.XLOOKUP("United Kingdom", 'Language &amp; Currency Data'!$A$2:$A$100, 'Language &amp; Currency Data'!$B$2:$B$100),
      Languages!$A$1:$AE$1,
      0),
    FALSE)</f>
        <v>We, the undersigned, express our opposition to the proposed globally coordinated billionaire tax.</v>
      </c>
      <c r="AR89" s="7" t="str">
        <f>VLOOKUP(
    Languages!A76,
    Languages!$A$2:$AE$310,
    MATCH(
      _xlfn.XLOOKUP("United Kingdom", 'Language &amp; Currency Data'!$A$2:$A$100, 'Language &amp; Currency Data'!$B$2:$B$100),
      Languages!$A$1:$AE$1,
      0),
    FALSE)</f>
        <v>We, the undersigned, express our opposition to the proposed globally coordinated billionaire tax.</v>
      </c>
      <c r="AS89" s="7" t="str">
        <f>VLOOKUP(
    Languages!A76,
    Languages!$A$2:$AE$310,
    MATCH(
      _xlfn.XLOOKUP("United Kingdom", 'Language &amp; Currency Data'!$A$2:$A$100, 'Language &amp; Currency Data'!$B$2:$B$100),
      Languages!$A$1:$AE$1,
      0),
    FALSE)</f>
        <v>We, the undersigned, express our opposition to the proposed globally coordinated billionaire tax.</v>
      </c>
      <c r="AT89" s="7" t="str">
        <f>VLOOKUP(
    Languages!A76,
    Languages!$A$2:$AE$310,
    MATCH(
      _xlfn.XLOOKUP("United Kingdom", 'Language &amp; Currency Data'!$A$2:$A$100, 'Language &amp; Currency Data'!$B$2:$B$100),
      Languages!$A$1:$AE$1,
      0),
    FALSE)</f>
        <v>We, the undersigned, express our opposition to the proposed globally coordinated billionaire tax.</v>
      </c>
      <c r="AU89" s="7" t="str">
        <f>VLOOKUP(
    Languages!A76,
    Languages!$A$2:$AE$310,
    MATCH(
      _xlfn.XLOOKUP("United Kingdom", 'Language &amp; Currency Data'!$A$2:$A$100, 'Language &amp; Currency Data'!$B$2:$B$100),
      Languages!$A$1:$AE$1,
      0),
    FALSE)</f>
        <v>We, the undersigned, express our opposition to the proposed globally coordinated billionaire tax.</v>
      </c>
      <c r="AV89" s="7" t="str">
        <f>VLOOKUP(
    Languages!A76,
    Languages!$A$2:$AE$310,
    MATCH(
      _xlfn.XLOOKUP("United Kingdom", 'Language &amp; Currency Data'!$A$2:$A$100, 'Language &amp; Currency Data'!$B$2:$B$100),
      Languages!$A$1:$AE$1,
      0),
    FALSE)</f>
        <v>We, the undersigned, express our opposition to the proposed globally coordinated billionaire tax.</v>
      </c>
      <c r="AW89" s="7" t="str">
        <f>VLOOKUP(
    Languages!A76,
    Languages!$A$2:$AE$310,
    MATCH(
      _xlfn.XLOOKUP("United Kingdom", 'Language &amp; Currency Data'!$A$2:$A$100, 'Language &amp; Currency Data'!$B$2:$B$100),
      Languages!$A$1:$AE$1,
      0),
    FALSE)</f>
        <v>We, the undersigned, express our opposition to the proposed globally coordinated billionaire tax.</v>
      </c>
    </row>
    <row r="90" spans="1:49" s="7" customFormat="1" ht="42.75" x14ac:dyDescent="0.45">
      <c r="A90" s="7" t="str">
        <f>Languages!B77</f>
        <v>We, the undersigned, express our support of the proposed globally coordinated billionaire tax.</v>
      </c>
      <c r="B90" s="6" t="str">
        <f>VLOOKUP(
    Languages!A77,
    Languages!$A$2:$AE$310,
    MATCH(
      _xlfn.XLOOKUP(B$1, 'Language &amp; Currency Data'!$A$2:$A$100, 'Language &amp; Currency Data'!$B$2:$B$100),
      Languages!$A$1:$AE$1,
      0),
    FALSE)</f>
        <v>Los abajo firmantes expresamos nuestro apoyo a la propuesta de impuesto a los multimillonarios coordinado a escala mundial.</v>
      </c>
      <c r="C90" s="6" t="str">
        <f>VLOOKUP(
    Languages!A77,
    Languages!$A$2:$AE$310,
    MATCH(
      _xlfn.XLOOKUP(C$1, 'Language &amp; Currency Data'!$A$2:$A$100, 'Language &amp; Currency Data'!$B$2:$B$100),
      Languages!$A$1:$AE$1,
      0),
    FALSE)</f>
        <v>We, the undersigned, express our support of the proposed globally coordinated billionaire tax.</v>
      </c>
      <c r="D90" s="6" t="str">
        <f>VLOOKUP(
    Languages!A77,
    Languages!$A$2:$AE$310,
    MATCH(
      _xlfn.XLOOKUP(D$1, 'Language &amp; Currency Data'!$A$2:$A$100, 'Language &amp; Currency Data'!$B$2:$B$100),
      Languages!$A$1:$AE$1,
      0),
    FALSE)</f>
        <v>Wir, die Unterzeichner, drücken unsere Unterstützung für die vorgeschlagene, global koordinierte Milliardärssteuer aus.</v>
      </c>
      <c r="E90" s="14" t="str">
        <f>VLOOKUP(
    Languages!A77,
    Languages!$A$2:$AE$310,
    MATCH(
      _xlfn.XLOOKUP(E$1, 'Language &amp; Currency Data'!$A$2:$A$100, 'Language &amp; Currency Data'!$B$2:$B$100),
      Languages!$A$1:$AE$1,
      0),
    FALSE)</f>
        <v>Nós, abaixo assinados, expressamos o nosso apoio à proposta de um imposto sobre os multimilionários coordenado a nível global.</v>
      </c>
      <c r="F90" s="4" t="str">
        <f>VLOOKUP(
    Languages!A77,
    Languages!$A$2:$AE$310,
    MATCH(
      _xlfn.XLOOKUP(F$1, 'Language &amp; Currency Data'!$A$2:$A$100, 'Language &amp; Currency Data'!$B$2:$B$100),
      Languages!$A$1:$AE$1,
      0),
    FALSE)</f>
        <v>We, the undersigned, express our support of the proposed globally coordinated billionaire tax.</v>
      </c>
      <c r="G90" s="14" t="str">
        <f>VLOOKUP(
    Languages!A77,
    Languages!$A$2:$AE$310,
    MATCH(
      _xlfn.XLOOKUP(G$1, 'Language &amp; Currency Data'!$A$2:$A$100, 'Language &amp; Currency Data'!$B$2:$B$100),
      Languages!$A$1:$AE$1,
      0),
    FALSE)</f>
        <v>关于对全球亿万富翁征收协调税的提案，我们（即下列签署人）表示支持。</v>
      </c>
      <c r="H90" s="6" t="str">
        <f>VLOOKUP(
    Languages!A77,
    Languages!$A$2:$AE$310,
    MATCH(
      _xlfn.XLOOKUP(H$1, 'Language &amp; Currency Data'!$A$2:$A$100, 'Language &amp; Currency Data'!$B$2:$B$100),
      Languages!$A$1:$AE$1,
      0),
    FALSE)</f>
        <v>Los abajo firmantes expresamos nuestro apoyo a la propuesta de impuesto a los multimillonarios coordinado a escala mundial.</v>
      </c>
      <c r="I90" s="6" t="str">
        <f>VLOOKUP(
    Languages!A77,
    Languages!$A$2:$AE$310,
    MATCH(
      _xlfn.XLOOKUP(I$1, 'Language &amp; Currency Data'!$A$2:$A$100, 'Language &amp; Currency Data'!$B$2:$B$100),
      Languages!$A$1:$AE$1,
      0),
    FALSE)</f>
        <v>Los abajo firmantes expresamos nuestro apoyo a la propuesta de impuesto a los multimillonarios coordinado a escala mundial.</v>
      </c>
      <c r="J90" s="6" t="str">
        <f>VLOOKUP(
    Languages!A77,
    Languages!$A$2:$AE$310,
    MATCH(
      _xlfn.XLOOKUP(J$1, 'Language &amp; Currency Data'!$A$2:$A$100, 'Language &amp; Currency Data'!$B$2:$B$100),
      Languages!$A$1:$AE$1,
      0),
    FALSE)</f>
        <v>My, níže podepsaní, vyjadřujeme svou podporu navrhované globálně koordinované miliardářské daně.</v>
      </c>
      <c r="K90" s="6" t="str">
        <f>VLOOKUP(
    Languages!A77,
    Languages!$A$2:$AE$310,
    MATCH(
      _xlfn.XLOOKUP(K$1, 'Language &amp; Currency Data'!$A$2:$A$100, 'Language &amp; Currency Data'!$B$2:$B$100),
      Languages!$A$1:$AE$1,
      0),
    FALSE)</f>
        <v>Me allekirjoittaneet ilmaisemme kannatuksemme ehdotukselle maailmanlaajuisesti koordinoidusta miljardööriverosta.</v>
      </c>
      <c r="L90" s="32" t="str">
        <f>VLOOKUP(
    Languages!A77,
    Languages!$A$2:$AE$310,
    MATCH(
      _xlfn.XLOOKUP(L$1, 'Language &amp; Currency Data'!$A$2:$A$100, 'Language &amp; Currency Data'!$B$2:$B$100),
      Languages!$A$1:$AE$1,
      0),
    FALSE)</f>
        <v>Nous soussignés, exprimons notre soutien à la proposition d'impôt sur les milliardaires coordonné au niveau mondial.</v>
      </c>
      <c r="M90" s="32" t="str">
        <f>VLOOKUP(
    Languages!A77,
    Languages!$A$2:$AE$310,
    MATCH(
      _xlfn.XLOOKUP(M$1, 'Language &amp; Currency Data'!$A$2:$A$100, 'Language &amp; Currency Data'!$B$2:$B$100),
      Languages!$A$1:$AE$1,
      0),
    FALSE)</f>
        <v>Wir, die Unterzeichner, drücken unsere Unterstützung für die vorgeschlagene, global koordinierte Milliardärssteuer aus.</v>
      </c>
      <c r="N90" s="6" t="str">
        <f>VLOOKUP(
    Languages!A77,
    Languages!$A$2:$AE$310,
    MATCH(
      _xlfn.XLOOKUP(N$1, 'Language &amp; Currency Data'!$A$2:$A$100, 'Language &amp; Currency Data'!$B$2:$B$100),
      Languages!$A$1:$AE$1,
      0),
    FALSE)</f>
        <v>Εμείς, οι υπογράφοντες, εκφράζουμε την υποστήριξή μας στον προτεινόμενο παγκοσμίως συντονισμένο φόρο δισεκατομμυριούχων.</v>
      </c>
      <c r="O90" s="32" t="str">
        <f>VLOOKUP(
    Languages!A77,
    Languages!$A$2:$AE$310,
    MATCH(
      _xlfn.XLOOKUP(O$1, 'Language &amp; Currency Data'!$A$2:$A$100, 'Language &amp; Currency Data'!$B$2:$B$100),
      Languages!$A$1:$AE$1,
      0),
    FALSE)</f>
        <v>Mi, az aláírok, támogatjuk a javasolt globálisan koordinált milliárdos adót.</v>
      </c>
      <c r="P90" s="6" t="str">
        <f>VLOOKUP(
    Languages!A77,
    Languages!$A$2:$AE$310,
    MATCH(
      _xlfn.XLOOKUP(P$1, 'Language &amp; Currency Data'!$A$2:$A$100, 'Language &amp; Currency Data'!$B$2:$B$100),
      Languages!$A$1:$AE$1,
      0),
    FALSE)</f>
        <v>हम, यानी निम्नलिखित हस्ताक्षरकर्ता, प्रस्तावित वैश्विक रूप से समन्वित अरबपति कर के प्रति अपना समर्थन व्यक्ति करते हैं।</v>
      </c>
      <c r="Q90" s="6" t="str">
        <f>VLOOKUP(
    Languages!A77,
    Languages!$A$2:$AE$310,
    MATCH(
      _xlfn.XLOOKUP(Q$1, 'Language &amp; Currency Data'!$A$2:$A$100, 'Language &amp; Currency Data'!$B$2:$B$100),
      Languages!$A$1:$AE$1,
      0),
    FALSE)</f>
        <v>Kami yang bertanda tangan di bawah ini menyatakan dukungan terhadap usulan pajak miliarder yang dikoordinasikan secara global.</v>
      </c>
      <c r="R90" s="6" t="str">
        <f>VLOOKUP(
    Languages!A77,
    Languages!$A$2:$AE$310,
    MATCH(
      _xlfn.XLOOKUP(R$1, 'Language &amp; Currency Data'!$A$2:$A$100, 'Language &amp; Currency Data'!$B$2:$B$100),
      Languages!$A$1:$AE$1,
      0),
    FALSE)</f>
        <v>We, the undersigned, express our support of the proposed globally coordinated billionaire tax.</v>
      </c>
      <c r="S90" s="14" t="str">
        <f>VLOOKUP(
    Languages!A77,
    Languages!$A$2:$AE$310,
    MATCH(
      _xlfn.XLOOKUP(S$1, 'Language &amp; Currency Data'!$A$2:$A$100, 'Language &amp; Currency Data'!$B$2:$B$100),
      Languages!$A$1:$AE$1,
      0),
    FALSE)</f>
        <v>Il sottoscritto esprime il proprio sostegno alla proposta di una tassa globale sui miliardari.</v>
      </c>
      <c r="T90" s="14" t="str">
        <f>VLOOKUP(
    Languages!A77,
    Languages!$A$2:$AE$310,
    MATCH(
      _xlfn.XLOOKUP(T$1, 'Language &amp; Currency Data'!$A$2:$A$100, 'Language &amp; Currency Data'!$B$2:$B$100),
      Languages!$A$1:$AE$1,
      0),
    FALSE)</f>
        <v>我々署名者はここに、世界的に調整された超富裕層税の提案への賛成の意を表明します。</v>
      </c>
      <c r="U90" s="32" t="str">
        <f>VLOOKUP(
    Languages!A77,
    Languages!$A$2:$AE$310,
    MATCH(
      _xlfn.XLOOKUP(U$1, 'Language &amp; Currency Data'!$A$2:$A$100, 'Language &amp; Currency Data'!$B$2:$B$100),
      Languages!$A$1:$AE$1,
      0),
    FALSE)</f>
        <v>Kami, yang bertandatangan di bawah ini, menyatakan sokongan kami kepada cadangan cukai bilionar yang diselaraskan secara global.</v>
      </c>
      <c r="V90" s="32" t="str">
        <f>VLOOKUP(
    Languages!A77,
    Languages!$A$2:$AE$310,
    MATCH(
      _xlfn.XLOOKUP(V$1, 'Language &amp; Currency Data'!$A$2:$A$100, 'Language &amp; Currency Data'!$B$2:$B$100),
      Languages!$A$1:$AE$1,
      0),
    FALSE)</f>
        <v>Los abajo firmantes expresamos nuestro apoyo a la propuesta de impuesto a los multimillonarios coordinado a escala mundial.</v>
      </c>
      <c r="W90" s="14" t="str">
        <f>VLOOKUP(
    Languages!A77,
    Languages!$A$2:$AE$310,
    MATCH(
      _xlfn.XLOOKUP(W$1, 'Language &amp; Currency Data'!$A$2:$A$100, 'Language &amp; Currency Data'!$B$2:$B$100),
      Languages!$A$1:$AE$1,
      0),
    FALSE)</f>
        <v>Wij, de ondergetekenden, geven uiting aan onze instemming met de voorgestelde wereldwijd gecoördineerde miljardairsbelasting.</v>
      </c>
      <c r="X90" s="32" t="str">
        <f>VLOOKUP(
    Languages!A77,
    Languages!$A$2:$AE$310,
    MATCH(
      _xlfn.XLOOKUP(X$1, 'Language &amp; Currency Data'!$A$2:$A$100, 'Language &amp; Currency Data'!$B$2:$B$100),
      Languages!$A$1:$AE$1,
      0),
    FALSE)</f>
        <v>We, the undersigned, express our support of the proposed globally coordinated billionaire tax.</v>
      </c>
      <c r="Y90" s="32" t="str">
        <f>VLOOKUP(
    Languages!A77,
    Languages!$A$2:$AE$310,
    MATCH(
      _xlfn.XLOOKUP(Y$1, 'Language &amp; Currency Data'!$A$2:$A$100, 'Language &amp; Currency Data'!$B$2:$B$100),
      Languages!$A$1:$AE$1,
      0),
    FALSE)</f>
        <v>Vi som har signert denne petisjonen, uttrykker vår støtte til forslaget om en global minimumsskatt for milliardærer.</v>
      </c>
      <c r="Z90" s="32" t="str">
        <f>VLOOKUP(
    Languages!A77,
    Languages!$A$2:$AE$310,
    MATCH(
      _xlfn.XLOOKUP(Z$1, 'Language &amp; Currency Data'!$A$2:$A$100, 'Language &amp; Currency Data'!$B$2:$B$100),
      Languages!$A$1:$AE$1,
      0),
    FALSE)</f>
        <v>ہم، دستخط کنندگان، عالمی سطح پر ارب پتی افراد پر ٹیکس نافذ کرنے کے مجوزہ منصوبے کی حمایت کا اظہار کرتے ہیں۔</v>
      </c>
      <c r="AA90" s="32" t="str">
        <f>VLOOKUP(
    Languages!A77,
    Languages!$A$2:$AE$310,
    MATCH(
      _xlfn.XLOOKUP(AA$1, 'Language &amp; Currency Data'!$A$2:$A$100, 'Language &amp; Currency Data'!$B$2:$B$100),
      Languages!$A$1:$AE$1,
      0),
    FALSE)</f>
        <v>Kami, na nakapirma sa ibaba, ay nagpapahayag ng aming pagsuporta sa iminumungkahing globally coordinated na buwis ng bilyonaryo.</v>
      </c>
      <c r="AB90" s="32" t="str">
        <f>VLOOKUP(
    Languages!A77,
    Languages!$A$2:$AE$310,
    MATCH(
      _xlfn.XLOOKUP(AB$1, 'Language &amp; Currency Data'!$A$2:$A$100, 'Language &amp; Currency Data'!$B$2:$B$100),
      Languages!$A$1:$AE$1,
      0),
    FALSE)</f>
        <v>My, niżej podpisani, wyrażamy nasze poparcie dla proponowanego globalnie skoordynowanego podatku dla miliarderów.</v>
      </c>
      <c r="AC90" t="str">
        <f>VLOOKUP(
    Languages!A77,
    Languages!$A$2:$AE$310,
    MATCH(
      _xlfn.XLOOKUP(AC$1, 'Language &amp; Currency Data'!$A$2:$A$100, 'Language &amp; Currency Data'!$B$2:$B$100),
      Languages!$A$1:$AE$1,
      0),
    FALSE)</f>
        <v>Nós, abaixo assinados, expressamos o nosso apoio à proposta de um imposto sobre os multimilionários coordenado a nível global.</v>
      </c>
      <c r="AD90" s="32" t="str">
        <f>VLOOKUP(
    Languages!A77,
    Languages!$A$2:$AE$310,
    MATCH(
      _xlfn.XLOOKUP(AD$1, 'Language &amp; Currency Data'!$A$2:$A$100, 'Language &amp; Currency Data'!$B$2:$B$100),
      Languages!$A$1:$AE$1,
      0),
    FALSE)</f>
        <v>Subsemnatul (subsemnata) îmi exprim sprijinul privind propunerea de taxă pentru miliardari coordonată la nivel mondial.</v>
      </c>
      <c r="AE90" s="6" t="str">
        <f>VLOOKUP(
    Languages!A77,
    Languages!$A$2:$AE$310,
    MATCH(
      _xlfn.XLOOKUP(AE$1, 'Language &amp; Currency Data'!$A$2:$A$100, 'Language &amp; Currency Data'!$B$2:$B$100),
      Languages!$A$1:$AE$1,
      0),
    FALSE)</f>
        <v>My, dolu podpísaní, vyjadrujeme svoju podporu navrhovanej globálne koordinovanej miliardárskej dani.</v>
      </c>
      <c r="AF90" s="6" t="str">
        <f>VLOOKUP(
    Languages!A77,
    Languages!$A$2:$AE$310,
    MATCH(
      _xlfn.XLOOKUP(AF$1, 'Language &amp; Currency Data'!$A$2:$A$100, 'Language &amp; Currency Data'!$B$2:$B$100),
      Languages!$A$1:$AE$1,
      0),
    FALSE)</f>
        <v>Ons, die ondergetekendes, spreek ons ​​ondersteuning van die voorgestelde wêreldwyd gekoördineerde miljardêrsbelasting uit.</v>
      </c>
      <c r="AG90" s="6" t="str">
        <f>VLOOKUP(
    Languages!A77,
    Languages!$A$2:$AE$310,
    MATCH(
      _xlfn.XLOOKUP(AG$1, 'Language &amp; Currency Data'!$A$2:$A$100, 'Language &amp; Currency Data'!$B$2:$B$100),
      Languages!$A$1:$AE$1,
      0),
    FALSE)</f>
        <v>우리는 아래에 서명한 자로서, 제안된 전 세계적으로 조율된 억만장자세에 찬성의 입장을 밝힙니다.</v>
      </c>
      <c r="AH90" s="32" t="str">
        <f>VLOOKUP(
    Languages!A77,
    Languages!$A$2:$AE$310,
    MATCH(
      _xlfn.XLOOKUP(AH$1, 'Language &amp; Currency Data'!$A$2:$A$100, 'Language &amp; Currency Data'!$B$2:$B$100),
      Languages!$A$1:$AE$1,
      0),
    FALSE)</f>
        <v>Los abajo firmantes expresamos nuestro apoyo a la propuesta de impuesto a los multimillonarios coordinado a escala mundial.</v>
      </c>
      <c r="AI90" s="32" t="str">
        <f>VLOOKUP(
    Languages!A77,
    Languages!$A$2:$AE$310,
    MATCH(
      _xlfn.XLOOKUP(AI$1, 'Language &amp; Currency Data'!$A$2:$A$100, 'Language &amp; Currency Data'!$B$2:$B$100),
      Languages!$A$1:$AE$1,
      0),
    FALSE)</f>
        <v>Vi, undertecknade, uttrycker vårt stöd för den föreslagna globalt samordnade miljardärsskatten.</v>
      </c>
      <c r="AJ90" s="6" t="str">
        <f>VLOOKUP(
    Languages!A77,
    Languages!$A$2:$AE$310,
    MATCH(
      _xlfn.XLOOKUP(AJ$1, 'Language &amp; Currency Data'!$A$2:$A$100, 'Language &amp; Currency Data'!$B$2:$B$100),
      Languages!$A$1:$AE$1,
      0),
    FALSE)</f>
        <v>我們（以下簽名者）支持這項「徵收富人全球合一稅」的提案。</v>
      </c>
      <c r="AK90" s="32" t="str">
        <f>VLOOKUP(
    Languages!A77,
    Languages!$A$2:$AE$310,
    MATCH(
      _xlfn.XLOOKUP(AK$1, 'Language &amp; Currency Data'!$A$2:$A$100, 'Language &amp; Currency Data'!$B$2:$B$100),
      Languages!$A$1:$AE$1,
      0),
    FALSE)</f>
        <v>เราในฐานะผู้ลงนามไว้ข้างท้ายขอสนับสนุนข้อเสนอในการเรียกเก็บภาษีจากมหาเศรษฐีในระดับเดียวกันทั่วโลก</v>
      </c>
      <c r="AL90" s="37" t="str">
        <f>VLOOKUP(
    Languages!A77,
    Languages!$A$2:$AE$310,
    MATCH(
      _xlfn.XLOOKUP(AL$1, 'Language &amp; Currency Data'!$A$2:$A$100, 'Language &amp; Currency Data'!$B$2:$B$100),
      Languages!$A$1:$AE$1,
      0),
    FALSE)</f>
        <v>Biz, aşağıda imzası bulunanlar, önerilen küresel olarak koordine edilen milyarder vergisini desteklediğimizi beyan ederiz.</v>
      </c>
      <c r="AM90" s="6" t="str">
        <f>VLOOKUP(
    Languages!A77,
    Languages!$A$2:$AE$310,
    MATCH(
      _xlfn.XLOOKUP(AM$1, 'Language &amp; Currency Data'!$A$2:$A$100, 'Language &amp; Currency Data'!$B$2:$B$100),
      Languages!$A$1:$AE$1,
      0),
    FALSE)</f>
        <v>We, the undersigned, express our support of the proposed globally coordinated billionaire tax.</v>
      </c>
      <c r="AN90" s="6" t="str">
        <f>VLOOKUP(
    Languages!A77,
    Languages!$A$2:$AE$310,
    MATCH(
      _xlfn.XLOOKUP(AN$1, 'Language &amp; Currency Data'!$A$2:$A$100, 'Language &amp; Currency Data'!$B$2:$B$100),
      Languages!$A$1:$AE$1,
      0),
    FALSE)</f>
        <v>We, the undersigned, express our support of the proposed globally coordinated billionaire tax.</v>
      </c>
      <c r="AO90" s="32" t="str">
        <f>VLOOKUP(
    Languages!A77,
    Languages!$A$2:$AE$310,
    MATCH(
      _xlfn.XLOOKUP(AO$1, 'Language &amp; Currency Data'!$A$2:$A$100, 'Language &amp; Currency Data'!$B$2:$B$100),
      Languages!$A$1:$AE$1,
      0),
    FALSE)</f>
        <v>Chúng tôi, những người ký tên dưới đây, bày tỏ sự ủng hộ với đề xuất thuế phối hợp toàn cầu đối với tỷ phú.</v>
      </c>
      <c r="AP90" s="7" t="str">
        <f>VLOOKUP(
    Languages!A77,
    Languages!$A$2:$AE$310,
    MATCH(
      _xlfn.XLOOKUP("United Kingdom", 'Language &amp; Currency Data'!$A$2:$A$100, 'Language &amp; Currency Data'!$B$2:$B$100),
      Languages!$A$1:$AE$1,
      0),
    FALSE)</f>
        <v>We, the undersigned, express our support of the proposed globally coordinated billionaire tax.</v>
      </c>
      <c r="AQ90" s="7" t="str">
        <f>VLOOKUP(
    Languages!A77,
    Languages!$A$2:$AE$310,
    MATCH(
      _xlfn.XLOOKUP("United Kingdom", 'Language &amp; Currency Data'!$A$2:$A$100, 'Language &amp; Currency Data'!$B$2:$B$100),
      Languages!$A$1:$AE$1,
      0),
    FALSE)</f>
        <v>We, the undersigned, express our support of the proposed globally coordinated billionaire tax.</v>
      </c>
      <c r="AR90" s="7" t="str">
        <f>VLOOKUP(
    Languages!A77,
    Languages!$A$2:$AE$310,
    MATCH(
      _xlfn.XLOOKUP("United Kingdom", 'Language &amp; Currency Data'!$A$2:$A$100, 'Language &amp; Currency Data'!$B$2:$B$100),
      Languages!$A$1:$AE$1,
      0),
    FALSE)</f>
        <v>We, the undersigned, express our support of the proposed globally coordinated billionaire tax.</v>
      </c>
      <c r="AS90" s="7" t="str">
        <f>VLOOKUP(
    Languages!A77,
    Languages!$A$2:$AE$310,
    MATCH(
      _xlfn.XLOOKUP("United Kingdom", 'Language &amp; Currency Data'!$A$2:$A$100, 'Language &amp; Currency Data'!$B$2:$B$100),
      Languages!$A$1:$AE$1,
      0),
    FALSE)</f>
        <v>We, the undersigned, express our support of the proposed globally coordinated billionaire tax.</v>
      </c>
      <c r="AT90" s="7" t="str">
        <f>VLOOKUP(
    Languages!A77,
    Languages!$A$2:$AE$310,
    MATCH(
      _xlfn.XLOOKUP("United Kingdom", 'Language &amp; Currency Data'!$A$2:$A$100, 'Language &amp; Currency Data'!$B$2:$B$100),
      Languages!$A$1:$AE$1,
      0),
    FALSE)</f>
        <v>We, the undersigned, express our support of the proposed globally coordinated billionaire tax.</v>
      </c>
      <c r="AU90" s="7" t="str">
        <f>VLOOKUP(
    Languages!A77,
    Languages!$A$2:$AE$310,
    MATCH(
      _xlfn.XLOOKUP("United Kingdom", 'Language &amp; Currency Data'!$A$2:$A$100, 'Language &amp; Currency Data'!$B$2:$B$100),
      Languages!$A$1:$AE$1,
      0),
    FALSE)</f>
        <v>We, the undersigned, express our support of the proposed globally coordinated billionaire tax.</v>
      </c>
      <c r="AV90" s="7" t="str">
        <f>VLOOKUP(
    Languages!A77,
    Languages!$A$2:$AE$310,
    MATCH(
      _xlfn.XLOOKUP("United Kingdom", 'Language &amp; Currency Data'!$A$2:$A$100, 'Language &amp; Currency Data'!$B$2:$B$100),
      Languages!$A$1:$AE$1,
      0),
    FALSE)</f>
        <v>We, the undersigned, express our support of the proposed globally coordinated billionaire tax.</v>
      </c>
      <c r="AW90" s="7" t="str">
        <f>VLOOKUP(
    Languages!A77,
    Languages!$A$2:$AE$310,
    MATCH(
      _xlfn.XLOOKUP("United Kingdom", 'Language &amp; Currency Data'!$A$2:$A$100, 'Language &amp; Currency Data'!$B$2:$B$100),
      Languages!$A$1:$AE$1,
      0),
    FALSE)</f>
        <v>We, the undersigned, express our support of the proposed globally coordinated billionaire tax.</v>
      </c>
    </row>
    <row r="91" spans="1:49" s="7" customFormat="1" ht="57" x14ac:dyDescent="0.45">
      <c r="A91" s="7" t="str">
        <f>Languages!B78</f>
        <v>If you want to sign the petition, please write the initials with which you want to sign the petition (for example, "AN"). Note that you can use any initials you prefer.</v>
      </c>
      <c r="B91" s="6" t="str">
        <f>VLOOKUP(
    Languages!A78,
    Languages!$A$2:$AE$310,
    MATCH(
      _xlfn.XLOOKUP(B$1, 'Language &amp; Currency Data'!$A$2:$A$100, 'Language &amp; Currency Data'!$B$2:$B$100),
      Languages!$A$1:$AE$1,
      0),
    FALSE)</f>
        <v>Si desea firmar la petición, escriba las iniciales con las que desea firmar la petición (por ejemplo, «ANB»). Recuerde que puede utilizar las iniciales que desee.</v>
      </c>
      <c r="C91" s="6" t="str">
        <f>VLOOKUP(
    Languages!A78,
    Languages!$A$2:$AE$310,
    MATCH(
      _xlfn.XLOOKUP(C$1, 'Language &amp; Currency Data'!$A$2:$A$100, 'Language &amp; Currency Data'!$B$2:$B$100),
      Languages!$A$1:$AE$1,
      0),
    FALSE)</f>
        <v>If you want to sign the petition, please write the initials with which you want to sign the petition (for example, "AN"). Note that you can use any initials you prefer.</v>
      </c>
      <c r="D91" s="6" t="str">
        <f>VLOOKUP(
    Languages!A78,
    Languages!$A$2:$AE$310,
    MATCH(
      _xlfn.XLOOKUP(D$1, 'Language &amp; Currency Data'!$A$2:$A$100, 'Language &amp; Currency Data'!$B$2:$B$100),
      Languages!$A$1:$AE$1,
      0),
    FALSE)</f>
        <v>Wenn Sie die Petition unterzeichnen möchten, schreiben Sie bitte die Initialen auf, mit denen Sie die Petition unterzeichnen möchten (zum Beispiel „AN“). Hinweis: Sie können ganz beliebige Initialen wählen.</v>
      </c>
      <c r="E91" s="14" t="str">
        <f>VLOOKUP(
    Languages!A78,
    Languages!$A$2:$AE$310,
    MATCH(
      _xlfn.XLOOKUP(E$1, 'Language &amp; Currency Data'!$A$2:$A$100, 'Language &amp; Currency Data'!$B$2:$B$100),
      Languages!$A$1:$AE$1,
      0),
    FALSE)</f>
        <v>Se desejar assinar a petição, escreva as iniciais com as quais deseja assinar (por exemplo, “AN”). Tenha em conta que pode utilizar as iniciais que preferir.</v>
      </c>
      <c r="F91" s="4" t="str">
        <f>VLOOKUP(
    Languages!A78,
    Languages!$A$2:$AE$310,
    MATCH(
      _xlfn.XLOOKUP(F$1, 'Language &amp; Currency Data'!$A$2:$A$100, 'Language &amp; Currency Data'!$B$2:$B$100),
      Languages!$A$1:$AE$1,
      0),
    FALSE)</f>
        <v>If you want to sign the petition, please write the initials with which you want to sign the petition (for example, "AN"). Note that you can use any initials you prefer.</v>
      </c>
      <c r="G91" s="14" t="str">
        <f>VLOOKUP(
    Languages!A78,
    Languages!$A$2:$AE$310,
    MATCH(
      _xlfn.XLOOKUP(G$1, 'Language &amp; Currency Data'!$A$2:$A$100, 'Language &amp; Currency Data'!$B$2:$B$100),
      Languages!$A$1:$AE$1,
      0),
    FALSE)</f>
        <v>如果您想在该请愿书上签名，请以您希望在请愿书上留下的首字母缩写形式签名（例如“AN”）。请注意，您可使用您喜欢的任何首字母缩写形式。</v>
      </c>
      <c r="H91" s="6" t="str">
        <f>VLOOKUP(
    Languages!A78,
    Languages!$A$2:$AE$310,
    MATCH(
      _xlfn.XLOOKUP(H$1, 'Language &amp; Currency Data'!$A$2:$A$100, 'Language &amp; Currency Data'!$B$2:$B$100),
      Languages!$A$1:$AE$1,
      0),
    FALSE)</f>
        <v>Si desea firmar la petición, escriba las iniciales con las que desea firmar la petición (por ejemplo, «ANB»). Recuerde que puede utilizar las iniciales que desee.</v>
      </c>
      <c r="I91" s="6" t="str">
        <f>VLOOKUP(
    Languages!A78,
    Languages!$A$2:$AE$310,
    MATCH(
      _xlfn.XLOOKUP(I$1, 'Language &amp; Currency Data'!$A$2:$A$100, 'Language &amp; Currency Data'!$B$2:$B$100),
      Languages!$A$1:$AE$1,
      0),
    FALSE)</f>
        <v>Si desea firmar la petición, escriba las iniciales con las que desea firmar la petición (por ejemplo, «ANB»). Recuerde que puede utilizar las iniciales que desee.</v>
      </c>
      <c r="J91" s="6" t="str">
        <f>VLOOKUP(
    Languages!A78,
    Languages!$A$2:$AE$310,
    MATCH(
      _xlfn.XLOOKUP(J$1, 'Language &amp; Currency Data'!$A$2:$A$100, 'Language &amp; Currency Data'!$B$2:$B$100),
      Languages!$A$1:$AE$1,
      0),
    FALSE)</f>
        <v>Pokud chcete petici podepsat, napište prosím iniciály, kterými chcete petici podepsat (například „AN“). Upozorňujeme, že můžete použít jakékoli iniciály, které vám vyhovují.</v>
      </c>
      <c r="K91" s="6" t="str">
        <f>VLOOKUP(
    Languages!A78,
    Languages!$A$2:$AE$310,
    MATCH(
      _xlfn.XLOOKUP(K$1, 'Language &amp; Currency Data'!$A$2:$A$100, 'Language &amp; Currency Data'!$B$2:$B$100),
      Languages!$A$1:$AE$1,
      0),
    FALSE)</f>
        <v>Jos haluat allekirjoittaa vetoomuksen, anna nimikirjaimet, joilla haluat sen allekirjoittaa (esimerkiksi ”AN”). Käytä nimikirjaimia, joita yleensä käytät itsestäsi.</v>
      </c>
      <c r="L91" s="32" t="str">
        <f>VLOOKUP(
    Languages!A78,
    Languages!$A$2:$AE$310,
    MATCH(
      _xlfn.XLOOKUP(L$1, 'Language &amp; Currency Data'!$A$2:$A$100, 'Language &amp; Currency Data'!$B$2:$B$100),
      Languages!$A$1:$AE$1,
      0),
    FALSE)</f>
        <v>Si vous souhaitez signer la pétition, veuillez écrire les initiales avec lesquelles vous souhaitez signer la pétition (par exemple, « AN »). Vous pouvez utiliser les initiales de votre choix.</v>
      </c>
      <c r="M91" s="32" t="str">
        <f>VLOOKUP(
    Languages!A78,
    Languages!$A$2:$AE$310,
    MATCH(
      _xlfn.XLOOKUP(M$1, 'Language &amp; Currency Data'!$A$2:$A$100, 'Language &amp; Currency Data'!$B$2:$B$100),
      Languages!$A$1:$AE$1,
      0),
    FALSE)</f>
        <v>Wenn Sie die Petition unterzeichnen möchten, schreiben Sie bitte die Initialen auf, mit denen Sie die Petition unterzeichnen möchten (zum Beispiel „AN“). Hinweis: Sie können ganz beliebige Initialen wählen.</v>
      </c>
      <c r="N91" s="6" t="str">
        <f>VLOOKUP(
    Languages!A78,
    Languages!$A$2:$AE$310,
    MATCH(
      _xlfn.XLOOKUP(N$1, 'Language &amp; Currency Data'!$A$2:$A$100, 'Language &amp; Currency Data'!$B$2:$B$100),
      Languages!$A$1:$AE$1,
      0),
    FALSE)</f>
        <v>Εάν θέλετε να υπογράψετε το αίτημα, παρακαλούμε γράψτε τα αρχικά με τα οποία θέλετε να υπογράψετε το αίτημα (για παράδειγμα, «ΑΝ»). Σημειώνεται ότι μπορείτε να χρησιμοποιήσετε οποιαδήποτε αρχικά προτιμάτε.</v>
      </c>
      <c r="O91" s="32" t="str">
        <f>VLOOKUP(
    Languages!A78,
    Languages!$A$2:$AE$310,
    MATCH(
      _xlfn.XLOOKUP(O$1, 'Language &amp; Currency Data'!$A$2:$A$100, 'Language &amp; Currency Data'!$B$2:$B$100),
      Languages!$A$1:$AE$1,
      0),
    FALSE)</f>
        <v>Ha szeretné aláírni a petíciót, kérjük, írja be azt a monogramot, amelyekkel szeretné aláírni a petíciót (például „AN”). Megjegyzés: bármilyen monogramot használhat.</v>
      </c>
      <c r="P91" s="6" t="str">
        <f>VLOOKUP(
    Languages!A78,
    Languages!$A$2:$AE$310,
    MATCH(
      _xlfn.XLOOKUP(P$1, 'Language &amp; Currency Data'!$A$2:$A$100, 'Language &amp; Currency Data'!$B$2:$B$100),
      Languages!$A$1:$AE$1,
      0),
    FALSE)</f>
        <v>अगर आप याचिका पर हस्ताक्षर करना चाहते हैं, तो कृपया वे इनिशियल्स लिखें जिनसे आप याचिका पर हस्ताक्षर करना चाहते हैं (उदाहरण के लिए, "AN")। ध्यान दें कि आप अपनी पसंद के किसी भी इनिशियल का इस्तेमाल कर सकते हैं।</v>
      </c>
      <c r="Q91" s="6" t="str">
        <f>VLOOKUP(
    Languages!A78,
    Languages!$A$2:$AE$310,
    MATCH(
      _xlfn.XLOOKUP(Q$1, 'Language &amp; Currency Data'!$A$2:$A$100, 'Language &amp; Currency Data'!$B$2:$B$100),
      Languages!$A$1:$AE$1,
      0),
    FALSE)</f>
        <v>Jika Anda ingin menandatangani petisi, silakan tuliskan inisial yang ingin Anda gunakan untuk menandatangani petisi (misalnya, "AN"). Perlu diketahui bahwa Anda dapat menggunakan inisial apa pun sesuai keinginan.</v>
      </c>
      <c r="R91" s="6" t="str">
        <f>VLOOKUP(
    Languages!A78,
    Languages!$A$2:$AE$310,
    MATCH(
      _xlfn.XLOOKUP(R$1, 'Language &amp; Currency Data'!$A$2:$A$100, 'Language &amp; Currency Data'!$B$2:$B$100),
      Languages!$A$1:$AE$1,
      0),
    FALSE)</f>
        <v>If you want to sign the petition, please write the initials with which you want to sign the petition (for example, "AN"). Note that you can use any initials you prefer.</v>
      </c>
      <c r="S91" s="14" t="str">
        <f>VLOOKUP(
    Languages!A78,
    Languages!$A$2:$AE$310,
    MATCH(
      _xlfn.XLOOKUP(S$1, 'Language &amp; Currency Data'!$A$2:$A$100, 'Language &amp; Currency Data'!$B$2:$B$100),
      Languages!$A$1:$AE$1,
      0),
    FALSE)</f>
        <v>Se desidera firmare la petizione, scriva le iniziali con cui vuole firmare la petizione (ad esempio, "AN"). Può utilizzare le iniziali che preferisce.</v>
      </c>
      <c r="T91" s="14" t="str">
        <f>VLOOKUP(
    Languages!A78,
    Languages!$A$2:$AE$310,
    MATCH(
      _xlfn.XLOOKUP(T$1, 'Language &amp; Currency Data'!$A$2:$A$100, 'Language &amp; Currency Data'!$B$2:$B$100),
      Languages!$A$1:$AE$1,
      0),
    FALSE)</f>
        <v>署名を希望される場合は、署名したいイニシャル（例：AN）をご記入ください。お好きなイニシャルをご使用いただけます。</v>
      </c>
      <c r="U91" s="32" t="str">
        <f>VLOOKUP(
    Languages!A78,
    Languages!$A$2:$AE$310,
    MATCH(
      _xlfn.XLOOKUP(U$1, 'Language &amp; Currency Data'!$A$2:$A$100, 'Language &amp; Currency Data'!$B$2:$B$100),
      Languages!$A$1:$AE$1,
      0),
    FALSE)</f>
        <v>Jika anda ingin menandatangani petisyen, sila tuliskan parap yang anda ingin gunakan untuk menandatangani petisyen (contohnya, "AN"). Sila ambil perhatian bahawa anda boleh menggunakan sebarang parap yang anda suka.</v>
      </c>
      <c r="V91" s="32" t="str">
        <f>VLOOKUP(
    Languages!A78,
    Languages!$A$2:$AE$310,
    MATCH(
      _xlfn.XLOOKUP(V$1, 'Language &amp; Currency Data'!$A$2:$A$100, 'Language &amp; Currency Data'!$B$2:$B$100),
      Languages!$A$1:$AE$1,
      0),
    FALSE)</f>
        <v>Si desea firmar la petición, escriba las iniciales con las que desea firmar la petición (por ejemplo, «ANB»). Recuerde que puede utilizar las iniciales que desee.</v>
      </c>
      <c r="W91" s="14" t="str">
        <f>VLOOKUP(
    Languages!A78,
    Languages!$A$2:$AE$310,
    MATCH(
      _xlfn.XLOOKUP(W$1, 'Language &amp; Currency Data'!$A$2:$A$100, 'Language &amp; Currency Data'!$B$2:$B$100),
      Languages!$A$1:$AE$1,
      0),
    FALSE)</f>
        <v>Plaats de initialen die u wenst onder de petitie (bijvoorbeeld ‘AN’), indien u de petitie wilt ondertekenen. Merk op dat u de initialen kunt gebruiken die u zelf wenst.</v>
      </c>
      <c r="X91" s="32" t="str">
        <f>VLOOKUP(
    Languages!A78,
    Languages!$A$2:$AE$310,
    MATCH(
      _xlfn.XLOOKUP(X$1, 'Language &amp; Currency Data'!$A$2:$A$100, 'Language &amp; Currency Data'!$B$2:$B$100),
      Languages!$A$1:$AE$1,
      0),
    FALSE)</f>
        <v>If you want to sign the petition, please write the initials with which you want to sign the petition (for example, "AN"). Note that you can use any initials you prefer.</v>
      </c>
      <c r="Y91" s="32" t="str">
        <f>VLOOKUP(
    Languages!A78,
    Languages!$A$2:$AE$310,
    MATCH(
      _xlfn.XLOOKUP(Y$1, 'Language &amp; Currency Data'!$A$2:$A$100, 'Language &amp; Currency Data'!$B$2:$B$100),
      Languages!$A$1:$AE$1,
      0),
    FALSE)</f>
        <v>Hvis du vil signere petisjonen, skriver du inn initialene du ønsker å bruke (for eksempel "AN"). Merk at du kan bruke hvilke som helst initialer du foretrekker.</v>
      </c>
      <c r="Z91" s="32" t="str">
        <f>VLOOKUP(
    Languages!A78,
    Languages!$A$2:$AE$310,
    MATCH(
      _xlfn.XLOOKUP(Z$1, 'Language &amp; Currency Data'!$A$2:$A$100, 'Language &amp; Currency Data'!$B$2:$B$100),
      Languages!$A$1:$AE$1,
      0),
    FALSE)</f>
        <v>اگر آپ درخواست پر دستخط کرنا چاہتے\/چاہتی ہیں، تو براہ کرم نام کے ایسے ابتدائی حروف لکھیں جن کے ساتھ آپ دستخط کرنا چاہتے\/چاہتی ہیں (مثال کے طور پر، "AN")۔ نوٹ فرمائیں کہ آپ اپنی مرضی کے نام کے کوئی بھی ابتدائی حروف استعمال کر سکتے\/سکتی ہیں۔</v>
      </c>
      <c r="AA91" s="32" t="str">
        <f>VLOOKUP(
    Languages!A78,
    Languages!$A$2:$AE$310,
    MATCH(
      _xlfn.XLOOKUP(AA$1, 'Language &amp; Currency Data'!$A$2:$A$100, 'Language &amp; Currency Data'!$B$2:$B$100),
      Languages!$A$1:$AE$1,
      0),
    FALSE)</f>
        <v>Kung gusto mong pirmahan ang petisyon, pakisulat ang mga initial na gusto mong gamitin para pirmahan ang petisyon (halimbawa, "AN"). Tandaan na puwede mong gamitin ang anumang mga initial na gusto mo.</v>
      </c>
      <c r="AB91" s="32" t="str">
        <f>VLOOKUP(
    Languages!A78,
    Languages!$A$2:$AE$310,
    MATCH(
      _xlfn.XLOOKUP(AB$1, 'Language &amp; Currency Data'!$A$2:$A$100, 'Language &amp; Currency Data'!$B$2:$B$100),
      Languages!$A$1:$AE$1,
      0),
    FALSE)</f>
        <v>Jeśli chce Pan\/Pani podpisać petycję, prosimy wspisać inicjały, którymi chce Pan\/Pani podpisać petycję (na przykład „AN”). Prosimy pamiętać, że może Pan\/Pani użyć dowolnie wybranych inicjałów.</v>
      </c>
      <c r="AC91" t="str">
        <f>VLOOKUP(
    Languages!A78,
    Languages!$A$2:$AE$310,
    MATCH(
      _xlfn.XLOOKUP(AC$1, 'Language &amp; Currency Data'!$A$2:$A$100, 'Language &amp; Currency Data'!$B$2:$B$100),
      Languages!$A$1:$AE$1,
      0),
    FALSE)</f>
        <v>Se desejar assinar a petição, escreva as iniciais com as quais deseja assinar (por exemplo, “AN”). Tenha em conta que pode utilizar as iniciais que preferir.</v>
      </c>
      <c r="AD91" s="32" t="str">
        <f>VLOOKUP(
    Languages!A78,
    Languages!$A$2:$AE$310,
    MATCH(
      _xlfn.XLOOKUP(AD$1, 'Language &amp; Currency Data'!$A$2:$A$100, 'Language &amp; Currency Data'!$B$2:$B$100),
      Languages!$A$1:$AE$1,
      0),
    FALSE)</f>
        <v>Dacă doriți să semnați petiția, vă rugăm să scrieți inițialele cu care doriți să semnați petiția (de exemplu, „AN”). Rețineți că puteți utiliza inițialele pe care le preferați.</v>
      </c>
      <c r="AE91" s="6" t="str">
        <f>VLOOKUP(
    Languages!A78,
    Languages!$A$2:$AE$310,
    MATCH(
      _xlfn.XLOOKUP(AE$1, 'Language &amp; Currency Data'!$A$2:$A$100, 'Language &amp; Currency Data'!$B$2:$B$100),
      Languages!$A$1:$AE$1,
      0),
    FALSE)</f>
        <v>Ak chcete podpísať petíciu, uveďte iniciály, ktorými sa chcete petíciu podpísať (napríklad „AN“). Upozorňujeme, že môžete použiť ľubovoľné iniciály.</v>
      </c>
      <c r="AF91" s="6" t="str">
        <f>VLOOKUP(
    Languages!A78,
    Languages!$A$2:$AE$310,
    MATCH(
      _xlfn.XLOOKUP(AF$1, 'Language &amp; Currency Data'!$A$2:$A$100, 'Language &amp; Currency Data'!$B$2:$B$100),
      Languages!$A$1:$AE$1,
      0),
    FALSE)</f>
        <v>As jy die petisie wil teken, skryf asseblief die voorletters waarmee jy die petisie wil teken (byvoorbeeld, "AN"). Let daarop dat jy enige voorletters kan gebruik wat jy verkies.</v>
      </c>
      <c r="AG91" s="6" t="str">
        <f>VLOOKUP(
    Languages!A78,
    Languages!$A$2:$AE$310,
    MATCH(
      _xlfn.XLOOKUP(AG$1, 'Language &amp; Currency Data'!$A$2:$A$100, 'Language &amp; Currency Data'!$B$2:$B$100),
      Languages!$A$1:$AE$1,
      0),
    FALSE)</f>
        <v>청원서에 서명하시려면, 청원서에 서명할 머리글자를 기입해 주십시오(예: “ㄱㄷㅇ”). 원하시는 머리글자를 사용하실 수 있습니다.</v>
      </c>
      <c r="AH91" s="32" t="str">
        <f>VLOOKUP(
    Languages!A78,
    Languages!$A$2:$AE$310,
    MATCH(
      _xlfn.XLOOKUP(AH$1, 'Language &amp; Currency Data'!$A$2:$A$100, 'Language &amp; Currency Data'!$B$2:$B$100),
      Languages!$A$1:$AE$1,
      0),
    FALSE)</f>
        <v>Si desea firmar la petición, escriba las iniciales con las que desea firmar la petición (por ejemplo, «ANB»). Recuerde que puede utilizar las iniciales que desee.</v>
      </c>
      <c r="AI91" s="32" t="str">
        <f>VLOOKUP(
    Languages!A78,
    Languages!$A$2:$AE$310,
    MATCH(
      _xlfn.XLOOKUP(AI$1, 'Language &amp; Currency Data'!$A$2:$A$100, 'Language &amp; Currency Data'!$B$2:$B$100),
      Languages!$A$1:$AE$1,
      0),
    FALSE)</f>
        <v>Om du vill underteckna namninsamlingen, skriv de initialer som du vill underteckna namninsamlingen med (t.ex. ”AN”). Observera att du kan använda vilka initialer du önskar.</v>
      </c>
      <c r="AJ91" s="6" t="str">
        <f>VLOOKUP(
    Languages!A78,
    Languages!$A$2:$AE$310,
    MATCH(
      _xlfn.XLOOKUP(AJ$1, 'Language &amp; Currency Data'!$A$2:$A$100, 'Language &amp; Currency Data'!$B$2:$B$100),
      Languages!$A$1:$AE$1,
      0),
    FALSE)</f>
        <v>若您想簽署請願書，請填寫您想使用的縮寫簽名（例如 "AN"）。請注意，您可以自由選擇任何形式的縮寫簽名。</v>
      </c>
      <c r="AK91" s="32" t="str">
        <f>VLOOKUP(
    Languages!A78,
    Languages!$A$2:$AE$310,
    MATCH(
      _xlfn.XLOOKUP(AK$1, 'Language &amp; Currency Data'!$A$2:$A$100, 'Language &amp; Currency Data'!$B$2:$B$100),
      Languages!$A$1:$AE$1,
      0),
    FALSE)</f>
        <v>หากคุณต้องการลงนามในคำร้อง โปรดเขียนชื่อย่อที่คุณต้องการเพื่อลงนามในคำร้อง (เช่น "AN") โปรดทราบว่าคุณสามารถใช้ชื่อย่อใดๆ ก็ได้ที่ต้องการ</v>
      </c>
      <c r="AL91" s="37" t="str">
        <f>VLOOKUP(
    Languages!A78,
    Languages!$A$2:$AE$310,
    MATCH(
      _xlfn.XLOOKUP(AL$1, 'Language &amp; Currency Data'!$A$2:$A$100, 'Language &amp; Currency Data'!$B$2:$B$100),
      Languages!$A$1:$AE$1,
      0),
    FALSE)</f>
        <v>Dilekçeyi imzalamak istiyorsanız lütfen imzalamak için kullanmak istediğiniz baş harfleri yazınız (örneğin "AN"). Dilediğiniz herhangi bir baş harfi kullanabilirsiniz.</v>
      </c>
      <c r="AM91" s="6" t="str">
        <f>VLOOKUP(
    Languages!A78,
    Languages!$A$2:$AE$310,
    MATCH(
      _xlfn.XLOOKUP(AM$1, 'Language &amp; Currency Data'!$A$2:$A$100, 'Language &amp; Currency Data'!$B$2:$B$100),
      Languages!$A$1:$AE$1,
      0),
    FALSE)</f>
        <v>If you want to sign the petition, please write the initials with which you want to sign the petition (for example, "AN"). Note that you can use any initials you prefer.</v>
      </c>
      <c r="AN91" s="6" t="str">
        <f>VLOOKUP(
    Languages!A78,
    Languages!$A$2:$AE$310,
    MATCH(
      _xlfn.XLOOKUP(AN$1, 'Language &amp; Currency Data'!$A$2:$A$100, 'Language &amp; Currency Data'!$B$2:$B$100),
      Languages!$A$1:$AE$1,
      0),
    FALSE)</f>
        <v>If you want to sign the petition, please write the initials with which you want to sign the petition (for example, "AN"). Note that you can use any initials you prefer.</v>
      </c>
      <c r="AO91" s="32" t="str">
        <f>VLOOKUP(
    Languages!A78,
    Languages!$A$2:$AE$310,
    MATCH(
      _xlfn.XLOOKUP(AO$1, 'Language &amp; Currency Data'!$A$2:$A$100, 'Language &amp; Currency Data'!$B$2:$B$100),
      Languages!$A$1:$AE$1,
      0),
    FALSE)</f>
        <v>Nếu quý vị muốn ký vào bản kiến ​​nghị, vui lòng viết chữ ký tắt mà quý vị muốn ký vào bản kiến ​​nghị (ví dụ: "AN"). Lưu ý rằng quý vị có thể sử dụng bất kỳ chữ ký tắt nào quý vị muốn.</v>
      </c>
      <c r="AP91" s="7" t="str">
        <f>VLOOKUP(
    Languages!A78,
    Languages!$A$2:$AE$310,
    MATCH(
      _xlfn.XLOOKUP("United Kingdom", 'Language &amp; Currency Data'!$A$2:$A$100, 'Language &amp; Currency Data'!$B$2:$B$100),
      Languages!$A$1:$AE$1,
      0),
    FALSE)</f>
        <v>If you want to sign the petition, please write the initials with which you want to sign the petition (for example, "AN"). Note that you can use any initials you prefer.</v>
      </c>
      <c r="AQ91" s="7" t="str">
        <f>VLOOKUP(
    Languages!A78,
    Languages!$A$2:$AE$310,
    MATCH(
      _xlfn.XLOOKUP("United Kingdom", 'Language &amp; Currency Data'!$A$2:$A$100, 'Language &amp; Currency Data'!$B$2:$B$100),
      Languages!$A$1:$AE$1,
      0),
    FALSE)</f>
        <v>If you want to sign the petition, please write the initials with which you want to sign the petition (for example, "AN"). Note that you can use any initials you prefer.</v>
      </c>
      <c r="AR91" s="7" t="str">
        <f>VLOOKUP(
    Languages!A78,
    Languages!$A$2:$AE$310,
    MATCH(
      _xlfn.XLOOKUP("United Kingdom", 'Language &amp; Currency Data'!$A$2:$A$100, 'Language &amp; Currency Data'!$B$2:$B$100),
      Languages!$A$1:$AE$1,
      0),
    FALSE)</f>
        <v>If you want to sign the petition, please write the initials with which you want to sign the petition (for example, "AN"). Note that you can use any initials you prefer.</v>
      </c>
      <c r="AS91" s="7" t="str">
        <f>VLOOKUP(
    Languages!A78,
    Languages!$A$2:$AE$310,
    MATCH(
      _xlfn.XLOOKUP("United Kingdom", 'Language &amp; Currency Data'!$A$2:$A$100, 'Language &amp; Currency Data'!$B$2:$B$100),
      Languages!$A$1:$AE$1,
      0),
    FALSE)</f>
        <v>If you want to sign the petition, please write the initials with which you want to sign the petition (for example, "AN"). Note that you can use any initials you prefer.</v>
      </c>
      <c r="AT91" s="7" t="str">
        <f>VLOOKUP(
    Languages!A78,
    Languages!$A$2:$AE$310,
    MATCH(
      _xlfn.XLOOKUP("United Kingdom", 'Language &amp; Currency Data'!$A$2:$A$100, 'Language &amp; Currency Data'!$B$2:$B$100),
      Languages!$A$1:$AE$1,
      0),
    FALSE)</f>
        <v>If you want to sign the petition, please write the initials with which you want to sign the petition (for example, "AN"). Note that you can use any initials you prefer.</v>
      </c>
      <c r="AU91" s="7" t="str">
        <f>VLOOKUP(
    Languages!A78,
    Languages!$A$2:$AE$310,
    MATCH(
      _xlfn.XLOOKUP("United Kingdom", 'Language &amp; Currency Data'!$A$2:$A$100, 'Language &amp; Currency Data'!$B$2:$B$100),
      Languages!$A$1:$AE$1,
      0),
    FALSE)</f>
        <v>If you want to sign the petition, please write the initials with which you want to sign the petition (for example, "AN"). Note that you can use any initials you prefer.</v>
      </c>
      <c r="AV91" s="7" t="str">
        <f>VLOOKUP(
    Languages!A78,
    Languages!$A$2:$AE$310,
    MATCH(
      _xlfn.XLOOKUP("United Kingdom", 'Language &amp; Currency Data'!$A$2:$A$100, 'Language &amp; Currency Data'!$B$2:$B$100),
      Languages!$A$1:$AE$1,
      0),
    FALSE)</f>
        <v>If you want to sign the petition, please write the initials with which you want to sign the petition (for example, "AN"). Note that you can use any initials you prefer.</v>
      </c>
      <c r="AW91" s="7" t="str">
        <f>VLOOKUP(
    Languages!A78,
    Languages!$A$2:$AE$310,
    MATCH(
      _xlfn.XLOOKUP("United Kingdom", 'Language &amp; Currency Data'!$A$2:$A$100, 'Language &amp; Currency Data'!$B$2:$B$100),
      Languages!$A$1:$AE$1,
      0),
    FALSE)</f>
        <v>If you want to sign the petition, please write the initials with which you want to sign the petition (for example, "AN"). Note that you can use any initials you prefer.</v>
      </c>
    </row>
    <row r="92" spans="1:49" s="7" customFormat="1" ht="57" x14ac:dyDescent="0.45">
      <c r="A92" s="7" t="str">
        <f>Languages!B79</f>
        <v>If you sign the petition, you will have the opportunity to add a personalized statement explaining your reasons for opposing the policy.</v>
      </c>
      <c r="B92" s="6" t="str">
        <f>VLOOKUP(
    Languages!A79,
    Languages!$A$2:$AE$310,
    MATCH(
      _xlfn.XLOOKUP(B$1, 'Language &amp; Currency Data'!$A$2:$A$100, 'Language &amp; Currency Data'!$B$2:$B$100),
      Languages!$A$1:$AE$1,
      0),
    FALSE)</f>
        <v>Si firma la petición, tendrá la oportunidad de añadir una declaración personalizada explicando los motivos por los que se opone a esta iniciativa.</v>
      </c>
      <c r="C92" s="6" t="str">
        <f>VLOOKUP(
    Languages!A79,
    Languages!$A$2:$AE$310,
    MATCH(
      _xlfn.XLOOKUP(C$1, 'Language &amp; Currency Data'!$A$2:$A$100, 'Language &amp; Currency Data'!$B$2:$B$100),
      Languages!$A$1:$AE$1,
      0),
    FALSE)</f>
        <v>If you sign the petition, you will have the opportunity to add a personalized statement explaining your reasons for opposing the policy.</v>
      </c>
      <c r="D92" s="6" t="str">
        <f>VLOOKUP(
    Languages!A79,
    Languages!$A$2:$AE$310,
    MATCH(
      _xlfn.XLOOKUP(D$1, 'Language &amp; Currency Data'!$A$2:$A$100, 'Language &amp; Currency Data'!$B$2:$B$100),
      Languages!$A$1:$AE$1,
      0),
    FALSE)</f>
        <v>Wenn Sie die Petition unterzeichnen, haben Sie die Möglichkeit, eine persönliche Erklärung hinzuzufügen, in der Sie Ihre Gründe gegen die neue Bestimmung darlegen können.</v>
      </c>
      <c r="E92" s="14" t="str">
        <f>VLOOKUP(
    Languages!A79,
    Languages!$A$2:$AE$310,
    MATCH(
      _xlfn.XLOOKUP(E$1, 'Language &amp; Currency Data'!$A$2:$A$100, 'Language &amp; Currency Data'!$B$2:$B$100),
      Languages!$A$1:$AE$1,
      0),
    FALSE)</f>
        <v>Se assinar a petição, terá a oportunidade de adicionar uma declaração personalizada explicando os motivos pelos quais se opõe à política.</v>
      </c>
      <c r="F92" s="4" t="str">
        <f>VLOOKUP(
    Languages!A79,
    Languages!$A$2:$AE$310,
    MATCH(
      _xlfn.XLOOKUP(F$1, 'Language &amp; Currency Data'!$A$2:$A$100, 'Language &amp; Currency Data'!$B$2:$B$100),
      Languages!$A$1:$AE$1,
      0),
    FALSE)</f>
        <v>If you sign the petition, you will have the opportunity to add a personalized statement explaining your reasons for opposing the policy.</v>
      </c>
      <c r="G92" s="14" t="str">
        <f>VLOOKUP(
    Languages!A79,
    Languages!$A$2:$AE$310,
    MATCH(
      _xlfn.XLOOKUP(G$1, 'Language &amp; Currency Data'!$A$2:$A$100, 'Language &amp; Currency Data'!$B$2:$B$100),
      Languages!$A$1:$AE$1,
      0),
    FALSE)</f>
        <v>如果您在该请愿书上签名，您将有机会填写一份个性化的补充说明，以解释您反对该税收政策的原因。</v>
      </c>
      <c r="H92" s="6" t="str">
        <f>VLOOKUP(
    Languages!A79,
    Languages!$A$2:$AE$310,
    MATCH(
      _xlfn.XLOOKUP(H$1, 'Language &amp; Currency Data'!$A$2:$A$100, 'Language &amp; Currency Data'!$B$2:$B$100),
      Languages!$A$1:$AE$1,
      0),
    FALSE)</f>
        <v>Si firma la petición, tendrá la oportunidad de añadir una declaración personalizada explicando los motivos por los que se opone a esta iniciativa.</v>
      </c>
      <c r="I92" s="6" t="str">
        <f>VLOOKUP(
    Languages!A79,
    Languages!$A$2:$AE$310,
    MATCH(
      _xlfn.XLOOKUP(I$1, 'Language &amp; Currency Data'!$A$2:$A$100, 'Language &amp; Currency Data'!$B$2:$B$100),
      Languages!$A$1:$AE$1,
      0),
    FALSE)</f>
        <v>Si firma la petición, tendrá la oportunidad de añadir una declaración personalizada explicando los motivos por los que se opone a esta iniciativa.</v>
      </c>
      <c r="J92" s="6" t="str">
        <f>VLOOKUP(
    Languages!A79,
    Languages!$A$2:$AE$310,
    MATCH(
      _xlfn.XLOOKUP(J$1, 'Language &amp; Currency Data'!$A$2:$A$100, 'Language &amp; Currency Data'!$B$2:$B$100),
      Languages!$A$1:$AE$1,
      0),
    FALSE)</f>
        <v>Pokud petici podepíšete, budete mít možnost přidat osobní prohlášení, ve kterém vysvětlíte své důvody, proč tuto politiku odmítáte.</v>
      </c>
      <c r="K92" s="6" t="str">
        <f>VLOOKUP(
    Languages!A79,
    Languages!$A$2:$AE$310,
    MATCH(
      _xlfn.XLOOKUP(K$1, 'Language &amp; Currency Data'!$A$2:$A$100, 'Language &amp; Currency Data'!$B$2:$B$100),
      Languages!$A$1:$AE$1,
      0),
    FALSE)</f>
        <v>Jos allekirjoitat vetoomuksen, voit halutessasi lisätä henkilökohtaisen viestin, jossa perustelet, miksi vastustat tätä veroa.</v>
      </c>
      <c r="L92" s="32" t="str">
        <f>VLOOKUP(
    Languages!A79,
    Languages!$A$2:$AE$310,
    MATCH(
      _xlfn.XLOOKUP(L$1, 'Language &amp; Currency Data'!$A$2:$A$100, 'Language &amp; Currency Data'!$B$2:$B$100),
      Languages!$A$1:$AE$1,
      0),
    FALSE)</f>
        <v>Si vous signez la pétition, vous aurez la possibilité d'ajouter un message personnalisé expliquant les raisons pour lesquelles vous vous opposez à cette politique.</v>
      </c>
      <c r="M92" s="32" t="str">
        <f>VLOOKUP(
    Languages!A79,
    Languages!$A$2:$AE$310,
    MATCH(
      _xlfn.XLOOKUP(M$1, 'Language &amp; Currency Data'!$A$2:$A$100, 'Language &amp; Currency Data'!$B$2:$B$100),
      Languages!$A$1:$AE$1,
      0),
    FALSE)</f>
        <v>Wenn Sie die Petition unterzeichnen, haben Sie die Möglichkeit, eine persönliche Erklärung hinzuzufügen, in der Sie Ihre Gründe gegen die neue Bestimmung darlegen können.</v>
      </c>
      <c r="N92" s="6" t="str">
        <f>VLOOKUP(
    Languages!A79,
    Languages!$A$2:$AE$310,
    MATCH(
      _xlfn.XLOOKUP(N$1, 'Language &amp; Currency Data'!$A$2:$A$100, 'Language &amp; Currency Data'!$B$2:$B$100),
      Languages!$A$1:$AE$1,
      0),
    FALSE)</f>
        <v>Εάν υπογράψετε το αίτημα, θα έχετε την ευκαιρία να προσθέσετε μια εξατομικευμένη δήλωση που θα εξηγεί τους λόγους για τους οποίους είσαστε κατά της πολιτικής.</v>
      </c>
      <c r="O92" s="32" t="str">
        <f>VLOOKUP(
    Languages!A79,
    Languages!$A$2:$AE$310,
    MATCH(
      _xlfn.XLOOKUP(O$1, 'Language &amp; Currency Data'!$A$2:$A$100, 'Language &amp; Currency Data'!$B$2:$B$100),
      Languages!$A$1:$AE$1,
      0),
    FALSE)</f>
        <v>Ha aláírja a petíciót, lehetősége lesz arra, hogy egy személyes nyilatkozatot fűzzön hozzá, amelyben kifejti, miért ellenzi az intézkedést.</v>
      </c>
      <c r="P92" s="6" t="str">
        <f>VLOOKUP(
    Languages!A79,
    Languages!$A$2:$AE$310,
    MATCH(
      _xlfn.XLOOKUP(P$1, 'Language &amp; Currency Data'!$A$2:$A$100, 'Language &amp; Currency Data'!$B$2:$B$100),
      Languages!$A$1:$AE$1,
      0),
    FALSE)</f>
        <v>अगर आप याचिका पर हस्ताक्षर करते हैं, तो आपके पास नीति का विरोध करने के अपने कारणों को स्पष्ट करते हुए एक निजीकृत विवरण शामिल करने का अवसर होगा।</v>
      </c>
      <c r="Q92" s="6" t="str">
        <f>VLOOKUP(
    Languages!A79,
    Languages!$A$2:$AE$310,
    MATCH(
      _xlfn.XLOOKUP(Q$1, 'Language &amp; Currency Data'!$A$2:$A$100, 'Language &amp; Currency Data'!$B$2:$B$100),
      Languages!$A$1:$AE$1,
      0),
    FALSE)</f>
        <v>Jika Anda menandatangani petisi, Anda akan memiliki kesempatan untuk menambahkan pernyataan pribadi yang menjelaskan alasan Anda menentang kebijakan tersebut.</v>
      </c>
      <c r="R92" s="6" t="str">
        <f>VLOOKUP(
    Languages!A79,
    Languages!$A$2:$AE$310,
    MATCH(
      _xlfn.XLOOKUP(R$1, 'Language &amp; Currency Data'!$A$2:$A$100, 'Language &amp; Currency Data'!$B$2:$B$100),
      Languages!$A$1:$AE$1,
      0),
    FALSE)</f>
        <v>If you sign the petition, you will have the opportunity to add a personalized statement explaining your reasons for opposing the policy.</v>
      </c>
      <c r="S92" s="14" t="str">
        <f>VLOOKUP(
    Languages!A79,
    Languages!$A$2:$AE$310,
    MATCH(
      _xlfn.XLOOKUP(S$1, 'Language &amp; Currency Data'!$A$2:$A$100, 'Language &amp; Currency Data'!$B$2:$B$100),
      Languages!$A$1:$AE$1,
      0),
    FALSE)</f>
        <v>Firmando la petizione, avrà la possibilità di aggiungere una dichiarazione personalizzata che spieghi i motivi per cui è contrario alla politica proposta.</v>
      </c>
      <c r="T92" s="14" t="str">
        <f>VLOOKUP(
    Languages!A79,
    Languages!$A$2:$AE$310,
    MATCH(
      _xlfn.XLOOKUP(T$1, 'Language &amp; Currency Data'!$A$2:$A$100, 'Language &amp; Currency Data'!$B$2:$B$100),
      Languages!$A$1:$AE$1,
      0),
    FALSE)</f>
        <v>請願書に署名すると、その政策に反対する理由を説明する個人的な声明を追加することができます。</v>
      </c>
      <c r="U92" s="32" t="str">
        <f>VLOOKUP(
    Languages!A79,
    Languages!$A$2:$AE$310,
    MATCH(
      _xlfn.XLOOKUP(U$1, 'Language &amp; Currency Data'!$A$2:$A$100, 'Language &amp; Currency Data'!$B$2:$B$100),
      Languages!$A$1:$AE$1,
      0),
    FALSE)</f>
        <v>Jika anda menandatangani petisyen, anda akan berpeluang untuk menambah kenyataan peribadi yang menerangkan sebab anda menentang dasar tersebut.</v>
      </c>
      <c r="V92" s="32" t="str">
        <f>VLOOKUP(
    Languages!A79,
    Languages!$A$2:$AE$310,
    MATCH(
      _xlfn.XLOOKUP(V$1, 'Language &amp; Currency Data'!$A$2:$A$100, 'Language &amp; Currency Data'!$B$2:$B$100),
      Languages!$A$1:$AE$1,
      0),
    FALSE)</f>
        <v>Si firma la petición, tendrá la oportunidad de añadir una declaración personalizada explicando los motivos por los que se opone a esta iniciativa.</v>
      </c>
      <c r="W92" s="14" t="str">
        <f>VLOOKUP(
    Languages!A79,
    Languages!$A$2:$AE$310,
    MATCH(
      _xlfn.XLOOKUP(W$1, 'Language &amp; Currency Data'!$A$2:$A$100, 'Language &amp; Currency Data'!$B$2:$B$100),
      Languages!$A$1:$AE$1,
      0),
    FALSE)</f>
        <v>Als u de petitie ondertekent, heeft u de mogelijkheid een gepersonaliseerde uitspraak toe te voegen, waarin u de redenen waarom u zich tegen het beleid verzet uiteenzet.</v>
      </c>
      <c r="X92" s="32" t="str">
        <f>VLOOKUP(
    Languages!A79,
    Languages!$A$2:$AE$310,
    MATCH(
      _xlfn.XLOOKUP(X$1, 'Language &amp; Currency Data'!$A$2:$A$100, 'Language &amp; Currency Data'!$B$2:$B$100),
      Languages!$A$1:$AE$1,
      0),
    FALSE)</f>
        <v>If you sign the petition, you will have the opportunity to add a personalized statement explaining your reasons for opposing the policy.</v>
      </c>
      <c r="Y92" s="32" t="str">
        <f>VLOOKUP(
    Languages!A79,
    Languages!$A$2:$AE$310,
    MATCH(
      _xlfn.XLOOKUP(Y$1, 'Language &amp; Currency Data'!$A$2:$A$100, 'Language &amp; Currency Data'!$B$2:$B$100),
      Languages!$A$1:$AE$1,
      0),
    FALSE)</f>
        <v>Hvis du signerer petisjonen, vil du få mulighet til å legge til en personlig uttalelse som forklarer hvorfor du er imot forslaget.</v>
      </c>
      <c r="Z92" s="32" t="str">
        <f>VLOOKUP(
    Languages!A79,
    Languages!$A$2:$AE$310,
    MATCH(
      _xlfn.XLOOKUP(Z$1, 'Language &amp; Currency Data'!$A$2:$A$100, 'Language &amp; Currency Data'!$B$2:$B$100),
      Languages!$A$1:$AE$1,
      0),
    FALSE)</f>
        <v>اگر آپ درخواست پر دستخط کرتے ہیں، تو آپ کو اس پالیسی کی مخالفت کرنے کی وجوہات بیان کرنے کے لیے ایک ذاتی بیان شامل کرنے کا موقع ملے گا۔</v>
      </c>
      <c r="AA92" s="32" t="str">
        <f>VLOOKUP(
    Languages!A79,
    Languages!$A$2:$AE$310,
    MATCH(
      _xlfn.XLOOKUP(AA$1, 'Language &amp; Currency Data'!$A$2:$A$100, 'Language &amp; Currency Data'!$B$2:$B$100),
      Languages!$A$1:$AE$1,
      0),
    FALSE)</f>
        <v>Kung pipirmahan mo ang petisyon, magkakaroon ka ng pagkakataon na magdagdag ng naka-personalize na pahayag na nagpapaliwanag sa mga dahilan mo sa pagsalungat sa patakaran.</v>
      </c>
      <c r="AB92" s="32" t="str">
        <f>VLOOKUP(
    Languages!A79,
    Languages!$A$2:$AE$310,
    MATCH(
      _xlfn.XLOOKUP(AB$1, 'Language &amp; Currency Data'!$A$2:$A$100, 'Language &amp; Currency Data'!$B$2:$B$100),
      Languages!$A$1:$AE$1,
      0),
    FALSE)</f>
        <v>Jeśli podpisze Pan\/Pani petycję, będzie Pan\/Pani mieć możliwość dodania spersonalizowanego oświadczenia wyjaśniającego powody, dla których sprzeciwia się Pan\/Pani tej polityce.</v>
      </c>
      <c r="AC92" t="str">
        <f>VLOOKUP(
    Languages!A79,
    Languages!$A$2:$AE$310,
    MATCH(
      _xlfn.XLOOKUP(AC$1, 'Language &amp; Currency Data'!$A$2:$A$100, 'Language &amp; Currency Data'!$B$2:$B$100),
      Languages!$A$1:$AE$1,
      0),
    FALSE)</f>
        <v>Se assinar a petição, terá a oportunidade de adicionar uma declaração personalizada explicando os motivos pelos quais se opõe à política.</v>
      </c>
      <c r="AD92" s="32" t="str">
        <f>VLOOKUP(
    Languages!A79,
    Languages!$A$2:$AE$310,
    MATCH(
      _xlfn.XLOOKUP(AD$1, 'Language &amp; Currency Data'!$A$2:$A$100, 'Language &amp; Currency Data'!$B$2:$B$100),
      Languages!$A$1:$AE$1,
      0),
    FALSE)</f>
        <v>Dacă semnați petiția, veți avea posibilitatea de a adăuga o declarație personalizată în care să explicați motivele pentru care vă opuneți politicii.</v>
      </c>
      <c r="AE92" s="6" t="str">
        <f>VLOOKUP(
    Languages!A79,
    Languages!$A$2:$AE$310,
    MATCH(
      _xlfn.XLOOKUP(AE$1, 'Language &amp; Currency Data'!$A$2:$A$100, 'Language &amp; Currency Data'!$B$2:$B$100),
      Languages!$A$1:$AE$1,
      0),
    FALSE)</f>
        <v>Ak podpíšete petíciu, budete mať možnosť pridať vlastný komentár s vysvetlením vašich dôvodov pre odpor voči danej politike.</v>
      </c>
      <c r="AF92" s="6" t="str">
        <f>VLOOKUP(
    Languages!A79,
    Languages!$A$2:$AE$310,
    MATCH(
      _xlfn.XLOOKUP(AF$1, 'Language &amp; Currency Data'!$A$2:$A$100, 'Language &amp; Currency Data'!$B$2:$B$100),
      Languages!$A$1:$AE$1,
      0),
    FALSE)</f>
        <v>As jy die petisie teken, sal jy die geleentheid hê om 'n persoonlike verklaring by te voeg waarin jy jou redes vir teenkanting teen die beleid verduidelik.</v>
      </c>
      <c r="AG92" s="6" t="str">
        <f>VLOOKUP(
    Languages!A79,
    Languages!$A$2:$AE$310,
    MATCH(
      _xlfn.XLOOKUP(AG$1, 'Language &amp; Currency Data'!$A$2:$A$100, 'Language &amp; Currency Data'!$B$2:$B$100),
      Languages!$A$1:$AE$1,
      0),
    FALSE)</f>
        <v>청원서에 서명하시면, 해당 정책에 반대하는 이유를 설명하는 개인적인 의견을 추가하실 수 있습니다.</v>
      </c>
      <c r="AH92" s="32" t="str">
        <f>VLOOKUP(
    Languages!A79,
    Languages!$A$2:$AE$310,
    MATCH(
      _xlfn.XLOOKUP(AH$1, 'Language &amp; Currency Data'!$A$2:$A$100, 'Language &amp; Currency Data'!$B$2:$B$100),
      Languages!$A$1:$AE$1,
      0),
    FALSE)</f>
        <v>Si firma la petición, tendrá la oportunidad de añadir una declaración personalizada explicando los motivos por los que se opone a esta iniciativa.</v>
      </c>
      <c r="AI92" s="32" t="str">
        <f>VLOOKUP(
    Languages!A79,
    Languages!$A$2:$AE$310,
    MATCH(
      _xlfn.XLOOKUP(AI$1, 'Language &amp; Currency Data'!$A$2:$A$100, 'Language &amp; Currency Data'!$B$2:$B$100),
      Languages!$A$1:$AE$1,
      0),
    FALSE)</f>
        <v>Om du skriver under namninsamlingen får du möjlighet att lägga till ett personligt uttalande där du förklarar varför du motsätter dig policyn.</v>
      </c>
      <c r="AJ92" s="6" t="str">
        <f>VLOOKUP(
    Languages!A79,
    Languages!$A$2:$AE$310,
    MATCH(
      _xlfn.XLOOKUP(AJ$1, 'Language &amp; Currency Data'!$A$2:$A$100, 'Language &amp; Currency Data'!$B$2:$B$100),
      Languages!$A$1:$AE$1,
      0),
    FALSE)</f>
        <v>若您簽署此請願書，您將可另行撰寫個人聲明，說明您反對該政策的理由。</v>
      </c>
      <c r="AK92" s="32" t="str">
        <f>VLOOKUP(
    Languages!A79,
    Languages!$A$2:$AE$310,
    MATCH(
      _xlfn.XLOOKUP(AK$1, 'Language &amp; Currency Data'!$A$2:$A$100, 'Language &amp; Currency Data'!$B$2:$B$100),
      Languages!$A$1:$AE$1,
      0),
    FALSE)</f>
        <v>หากคุณลงนามในคำร้อง คุณจะมีโอกาสเพิ่มคำชี้แจงส่วนบุคคลที่อธิบายเหตุผลของคุณในการคัดค้านนโยบายดังกล่าว</v>
      </c>
      <c r="AL92" s="37" t="str">
        <f>VLOOKUP(
    Languages!A79,
    Languages!$A$2:$AE$310,
    MATCH(
      _xlfn.XLOOKUP(AL$1, 'Language &amp; Currency Data'!$A$2:$A$100, 'Language &amp; Currency Data'!$B$2:$B$100),
      Languages!$A$1:$AE$1,
      0),
    FALSE)</f>
        <v>Dilekçeyi imzalarsanız bu politikaya neden karşı olduğunuzu açıklayan kişisel bir mesaj ekleme fırsatınız olacaktır.</v>
      </c>
      <c r="AM92" s="6" t="str">
        <f>VLOOKUP(
    Languages!A79,
    Languages!$A$2:$AE$310,
    MATCH(
      _xlfn.XLOOKUP(AM$1, 'Language &amp; Currency Data'!$A$2:$A$100, 'Language &amp; Currency Data'!$B$2:$B$100),
      Languages!$A$1:$AE$1,
      0),
    FALSE)</f>
        <v>If you sign the petition, you will have the opportunity to add a personalized statement explaining your reasons for opposing the policy.</v>
      </c>
      <c r="AN92" s="6" t="str">
        <f>VLOOKUP(
    Languages!A79,
    Languages!$A$2:$AE$310,
    MATCH(
      _xlfn.XLOOKUP(AN$1, 'Language &amp; Currency Data'!$A$2:$A$100, 'Language &amp; Currency Data'!$B$2:$B$100),
      Languages!$A$1:$AE$1,
      0),
    FALSE)</f>
        <v>If you sign the petition, you will have the opportunity to add a personalized statement explaining your reasons for opposing the policy.</v>
      </c>
      <c r="AO92" s="32" t="str">
        <f>VLOOKUP(
    Languages!A79,
    Languages!$A$2:$AE$310,
    MATCH(
      _xlfn.XLOOKUP(AO$1, 'Language &amp; Currency Data'!$A$2:$A$100, 'Language &amp; Currency Data'!$B$2:$B$100),
      Languages!$A$1:$AE$1,
      0),
    FALSE)</f>
        <v>Nếu quý vị ký vào bản kiến ​​nghị, quý vị sẽ có cơ hội thêm một nhận định cá nhân giải thích lý do quý vị phản đối chính sách này.</v>
      </c>
      <c r="AP92" s="7" t="str">
        <f>VLOOKUP(
    Languages!A79,
    Languages!$A$2:$AE$310,
    MATCH(
      _xlfn.XLOOKUP("United Kingdom", 'Language &amp; Currency Data'!$A$2:$A$100, 'Language &amp; Currency Data'!$B$2:$B$100),
      Languages!$A$1:$AE$1,
      0),
    FALSE)</f>
        <v>If you sign the petition, you will have the opportunity to add a personalized statement explaining your reasons for opposing the policy.</v>
      </c>
      <c r="AQ92" s="7" t="str">
        <f>VLOOKUP(
    Languages!A79,
    Languages!$A$2:$AE$310,
    MATCH(
      _xlfn.XLOOKUP("United Kingdom", 'Language &amp; Currency Data'!$A$2:$A$100, 'Language &amp; Currency Data'!$B$2:$B$100),
      Languages!$A$1:$AE$1,
      0),
    FALSE)</f>
        <v>If you sign the petition, you will have the opportunity to add a personalized statement explaining your reasons for opposing the policy.</v>
      </c>
      <c r="AR92" s="7" t="str">
        <f>VLOOKUP(
    Languages!A79,
    Languages!$A$2:$AE$310,
    MATCH(
      _xlfn.XLOOKUP("United Kingdom", 'Language &amp; Currency Data'!$A$2:$A$100, 'Language &amp; Currency Data'!$B$2:$B$100),
      Languages!$A$1:$AE$1,
      0),
    FALSE)</f>
        <v>If you sign the petition, you will have the opportunity to add a personalized statement explaining your reasons for opposing the policy.</v>
      </c>
      <c r="AS92" s="7" t="str">
        <f>VLOOKUP(
    Languages!A79,
    Languages!$A$2:$AE$310,
    MATCH(
      _xlfn.XLOOKUP("United Kingdom", 'Language &amp; Currency Data'!$A$2:$A$100, 'Language &amp; Currency Data'!$B$2:$B$100),
      Languages!$A$1:$AE$1,
      0),
    FALSE)</f>
        <v>If you sign the petition, you will have the opportunity to add a personalized statement explaining your reasons for opposing the policy.</v>
      </c>
      <c r="AT92" s="7" t="str">
        <f>VLOOKUP(
    Languages!A79,
    Languages!$A$2:$AE$310,
    MATCH(
      _xlfn.XLOOKUP("United Kingdom", 'Language &amp; Currency Data'!$A$2:$A$100, 'Language &amp; Currency Data'!$B$2:$B$100),
      Languages!$A$1:$AE$1,
      0),
    FALSE)</f>
        <v>If you sign the petition, you will have the opportunity to add a personalized statement explaining your reasons for opposing the policy.</v>
      </c>
      <c r="AU92" s="7" t="str">
        <f>VLOOKUP(
    Languages!A79,
    Languages!$A$2:$AE$310,
    MATCH(
      _xlfn.XLOOKUP("United Kingdom", 'Language &amp; Currency Data'!$A$2:$A$100, 'Language &amp; Currency Data'!$B$2:$B$100),
      Languages!$A$1:$AE$1,
      0),
    FALSE)</f>
        <v>If you sign the petition, you will have the opportunity to add a personalized statement explaining your reasons for opposing the policy.</v>
      </c>
      <c r="AV92" s="7" t="str">
        <f>VLOOKUP(
    Languages!A79,
    Languages!$A$2:$AE$310,
    MATCH(
      _xlfn.XLOOKUP("United Kingdom", 'Language &amp; Currency Data'!$A$2:$A$100, 'Language &amp; Currency Data'!$B$2:$B$100),
      Languages!$A$1:$AE$1,
      0),
    FALSE)</f>
        <v>If you sign the petition, you will have the opportunity to add a personalized statement explaining your reasons for opposing the policy.</v>
      </c>
      <c r="AW92" s="7" t="str">
        <f>VLOOKUP(
    Languages!A79,
    Languages!$A$2:$AE$310,
    MATCH(
      _xlfn.XLOOKUP("United Kingdom", 'Language &amp; Currency Data'!$A$2:$A$100, 'Language &amp; Currency Data'!$B$2:$B$100),
      Languages!$A$1:$AE$1,
      0),
    FALSE)</f>
        <v>If you sign the petition, you will have the opportunity to add a personalized statement explaining your reasons for opposing the policy.</v>
      </c>
    </row>
    <row r="93" spans="1:49" s="7" customFormat="1" ht="42.75" x14ac:dyDescent="0.45">
      <c r="A93" s="7" t="str">
        <f>Languages!B80</f>
        <v>If you do not want to sign the petition, please move on to the next question without writing anything in the text box.</v>
      </c>
      <c r="B93" s="6" t="str">
        <f>VLOOKUP(
    Languages!A80,
    Languages!$A$2:$AE$310,
    MATCH(
      _xlfn.XLOOKUP(B$1, 'Language &amp; Currency Data'!$A$2:$A$100, 'Language &amp; Currency Data'!$B$2:$B$100),
      Languages!$A$1:$AE$1,
      0),
    FALSE)</f>
        <v>Si no desea firmar la petición, pase a la siguiente pregunta sin escribir nada en el cuadro de texto.</v>
      </c>
      <c r="C93" s="6" t="str">
        <f>VLOOKUP(
    Languages!A80,
    Languages!$A$2:$AE$310,
    MATCH(
      _xlfn.XLOOKUP(C$1, 'Language &amp; Currency Data'!$A$2:$A$100, 'Language &amp; Currency Data'!$B$2:$B$100),
      Languages!$A$1:$AE$1,
      0),
    FALSE)</f>
        <v>If you do not want to sign the petition, please move on to the next question without writing anything in the text box.</v>
      </c>
      <c r="D93" s="6" t="str">
        <f>VLOOKUP(
    Languages!A80,
    Languages!$A$2:$AE$310,
    MATCH(
      _xlfn.XLOOKUP(D$1, 'Language &amp; Currency Data'!$A$2:$A$100, 'Language &amp; Currency Data'!$B$2:$B$100),
      Languages!$A$1:$AE$1,
      0),
    FALSE)</f>
        <v>Wenn Sie die Petition nicht unterzeichnen möchten, gehen Sie bitte zur nächsten Frage, ohne etwas ins Textfeld zu schreiben.</v>
      </c>
      <c r="E93" s="14" t="str">
        <f>VLOOKUP(
    Languages!A80,
    Languages!$A$2:$AE$310,
    MATCH(
      _xlfn.XLOOKUP(E$1, 'Language &amp; Currency Data'!$A$2:$A$100, 'Language &amp; Currency Data'!$B$2:$B$100),
      Languages!$A$1:$AE$1,
      0),
    FALSE)</f>
        <v>Se não desejar assinar a petição, avance para a próxima pergunta sem escrever nada na caixa de texto.</v>
      </c>
      <c r="F93" s="4" t="str">
        <f>VLOOKUP(
    Languages!A80,
    Languages!$A$2:$AE$310,
    MATCH(
      _xlfn.XLOOKUP(F$1, 'Language &amp; Currency Data'!$A$2:$A$100, 'Language &amp; Currency Data'!$B$2:$B$100),
      Languages!$A$1:$AE$1,
      0),
    FALSE)</f>
        <v>If you do not want to sign the petition, please move on to the next question without writing anything in the text box.</v>
      </c>
      <c r="G93" s="14" t="str">
        <f>VLOOKUP(
    Languages!A80,
    Languages!$A$2:$AE$310,
    MATCH(
      _xlfn.XLOOKUP(G$1, 'Language &amp; Currency Data'!$A$2:$A$100, 'Language &amp; Currency Data'!$B$2:$B$100),
      Languages!$A$1:$AE$1,
      0),
    FALSE)</f>
        <v>如果您不想在该请愿书上签名，请直接进入下一个问题，无需在此文本框中输入任何内容。</v>
      </c>
      <c r="H93" s="6" t="str">
        <f>VLOOKUP(
    Languages!A80,
    Languages!$A$2:$AE$310,
    MATCH(
      _xlfn.XLOOKUP(H$1, 'Language &amp; Currency Data'!$A$2:$A$100, 'Language &amp; Currency Data'!$B$2:$B$100),
      Languages!$A$1:$AE$1,
      0),
    FALSE)</f>
        <v>Si no desea firmar la petición, pase a la siguiente pregunta sin escribir nada en el cuadro de texto.</v>
      </c>
      <c r="I93" s="6" t="str">
        <f>VLOOKUP(
    Languages!A80,
    Languages!$A$2:$AE$310,
    MATCH(
      _xlfn.XLOOKUP(I$1, 'Language &amp; Currency Data'!$A$2:$A$100, 'Language &amp; Currency Data'!$B$2:$B$100),
      Languages!$A$1:$AE$1,
      0),
    FALSE)</f>
        <v>Si no desea firmar la petición, pase a la siguiente pregunta sin escribir nada en el cuadro de texto.</v>
      </c>
      <c r="J93" s="6" t="str">
        <f>VLOOKUP(
    Languages!A80,
    Languages!$A$2:$AE$310,
    MATCH(
      _xlfn.XLOOKUP(J$1, 'Language &amp; Currency Data'!$A$2:$A$100, 'Language &amp; Currency Data'!$B$2:$B$100),
      Languages!$A$1:$AE$1,
      0),
    FALSE)</f>
        <v>Pokud petici podepsat nechcete, přejděte k další otázce, aniž byste do textového pole cokoli psali.</v>
      </c>
      <c r="K93" s="6" t="str">
        <f>VLOOKUP(
    Languages!A80,
    Languages!$A$2:$AE$310,
    MATCH(
      _xlfn.XLOOKUP(K$1, 'Language &amp; Currency Data'!$A$2:$A$100, 'Language &amp; Currency Data'!$B$2:$B$100),
      Languages!$A$1:$AE$1,
      0),
    FALSE)</f>
        <v>Jos et halua allekirjoittaa vetoomusta, jätä tekstikenttä tyhjäksi ja siirry seuraavaan kysymykseen.</v>
      </c>
      <c r="L93" s="32" t="str">
        <f>VLOOKUP(
    Languages!A80,
    Languages!$A$2:$AE$310,
    MATCH(
      _xlfn.XLOOKUP(L$1, 'Language &amp; Currency Data'!$A$2:$A$100, 'Language &amp; Currency Data'!$B$2:$B$100),
      Languages!$A$1:$AE$1,
      0),
    FALSE)</f>
        <v>Si vous ne souhaitez pas signer la pétition, veuillez passer à la question suivante sans rien écrire dans la zone de texte.</v>
      </c>
      <c r="M93" s="32" t="str">
        <f>VLOOKUP(
    Languages!A80,
    Languages!$A$2:$AE$310,
    MATCH(
      _xlfn.XLOOKUP(M$1, 'Language &amp; Currency Data'!$A$2:$A$100, 'Language &amp; Currency Data'!$B$2:$B$100),
      Languages!$A$1:$AE$1,
      0),
    FALSE)</f>
        <v>Wenn Sie die Petition nicht unterzeichnen möchten, gehen Sie bitte zur nächsten Frage, ohne etwas ins Textfeld zu schreiben.</v>
      </c>
      <c r="N93" s="6" t="str">
        <f>VLOOKUP(
    Languages!A80,
    Languages!$A$2:$AE$310,
    MATCH(
      _xlfn.XLOOKUP(N$1, 'Language &amp; Currency Data'!$A$2:$A$100, 'Language &amp; Currency Data'!$B$2:$B$100),
      Languages!$A$1:$AE$1,
      0),
    FALSE)</f>
        <v>Εάν δεν θέλετε να υπογράψετε την αίτημα, προχωρήστε στην επόμενη ερώτηση χωρίς να γράψετε τίποτα στο πλαίσιο κειμένου.</v>
      </c>
      <c r="O93" s="32" t="str">
        <f>VLOOKUP(
    Languages!A80,
    Languages!$A$2:$AE$310,
    MATCH(
      _xlfn.XLOOKUP(O$1, 'Language &amp; Currency Data'!$A$2:$A$100, 'Language &amp; Currency Data'!$B$2:$B$100),
      Languages!$A$1:$AE$1,
      0),
    FALSE)</f>
        <v>Ha nem kívánja aláírni a petíciót, kérjük, lépjen tovább a következő kérdésre anélkül, hogy bármit is írna a szövegdobozba.</v>
      </c>
      <c r="P93" s="6" t="str">
        <f>VLOOKUP(
    Languages!A80,
    Languages!$A$2:$AE$310,
    MATCH(
      _xlfn.XLOOKUP(P$1, 'Language &amp; Currency Data'!$A$2:$A$100, 'Language &amp; Currency Data'!$B$2:$B$100),
      Languages!$A$1:$AE$1,
      0),
    FALSE)</f>
        <v>अगर आप याचिका पर हस्ताक्षर नहीं करना चाहते हैं, तो कृपया टेक्स्ट बॉक्स में कुछ भी लिखे बगैर अगले प्रश्न पर जाएं।</v>
      </c>
      <c r="Q93" s="6" t="str">
        <f>VLOOKUP(
    Languages!A80,
    Languages!$A$2:$AE$310,
    MATCH(
      _xlfn.XLOOKUP(Q$1, 'Language &amp; Currency Data'!$A$2:$A$100, 'Language &amp; Currency Data'!$B$2:$B$100),
      Languages!$A$1:$AE$1,
      0),
    FALSE)</f>
        <v>Jika Anda tidak ingin menandatangani petisi, silakan lanjut ke pertanyaan berikut tanpa menulis apa pun di kotak teks.</v>
      </c>
      <c r="R93" s="6" t="str">
        <f>VLOOKUP(
    Languages!A80,
    Languages!$A$2:$AE$310,
    MATCH(
      _xlfn.XLOOKUP(R$1, 'Language &amp; Currency Data'!$A$2:$A$100, 'Language &amp; Currency Data'!$B$2:$B$100),
      Languages!$A$1:$AE$1,
      0),
    FALSE)</f>
        <v>If you do not want to sign the petition, please move on to the next question without writing anything in the text box.</v>
      </c>
      <c r="S93" s="14" t="str">
        <f>VLOOKUP(
    Languages!A80,
    Languages!$A$2:$AE$310,
    MATCH(
      _xlfn.XLOOKUP(S$1, 'Language &amp; Currency Data'!$A$2:$A$100, 'Language &amp; Currency Data'!$B$2:$B$100),
      Languages!$A$1:$AE$1,
      0),
    FALSE)</f>
        <v>Se non desidera firmare la petizione, passi alla domanda successiva senza scrivere nulla nella casella di testo.\\n</v>
      </c>
      <c r="T93" s="14" t="str">
        <f>VLOOKUP(
    Languages!A80,
    Languages!$A$2:$AE$310,
    MATCH(
      _xlfn.XLOOKUP(T$1, 'Language &amp; Currency Data'!$A$2:$A$100, 'Language &amp; Currency Data'!$B$2:$B$100),
      Languages!$A$1:$AE$1,
      0),
    FALSE)</f>
        <v>請願書に署名したくない場合は、テキストボックスに何も記入せずに次の質問に進んでください。</v>
      </c>
      <c r="U93" s="32" t="str">
        <f>VLOOKUP(
    Languages!A80,
    Languages!$A$2:$AE$310,
    MATCH(
      _xlfn.XLOOKUP(U$1, 'Language &amp; Currency Data'!$A$2:$A$100, 'Language &amp; Currency Data'!$B$2:$B$100),
      Languages!$A$1:$AE$1,
      0),
    FALSE)</f>
        <v>Jika anda tidak mahu menandatangani petisyen itu, sila beralih ke soalan seterusnya tanpa menulis apa-apa di dalam kotak teks.</v>
      </c>
      <c r="V93" s="32" t="str">
        <f>VLOOKUP(
    Languages!A80,
    Languages!$A$2:$AE$310,
    MATCH(
      _xlfn.XLOOKUP(V$1, 'Language &amp; Currency Data'!$A$2:$A$100, 'Language &amp; Currency Data'!$B$2:$B$100),
      Languages!$A$1:$AE$1,
      0),
    FALSE)</f>
        <v>Si no desea firmar la petición, pase a la siguiente pregunta sin escribir nada en el cuadro de texto.</v>
      </c>
      <c r="W93" s="14" t="str">
        <f>VLOOKUP(
    Languages!A80,
    Languages!$A$2:$AE$310,
    MATCH(
      _xlfn.XLOOKUP(W$1, 'Language &amp; Currency Data'!$A$2:$A$100, 'Language &amp; Currency Data'!$B$2:$B$100),
      Languages!$A$1:$AE$1,
      0),
    FALSE)</f>
        <v>Als u de petitie niet wilt ondertekenen, ga dan verder naar de volgende vraag zonder iets in het tekstvak te schrijven.</v>
      </c>
      <c r="X93" s="32" t="str">
        <f>VLOOKUP(
    Languages!A80,
    Languages!$A$2:$AE$310,
    MATCH(
      _xlfn.XLOOKUP(X$1, 'Language &amp; Currency Data'!$A$2:$A$100, 'Language &amp; Currency Data'!$B$2:$B$100),
      Languages!$A$1:$AE$1,
      0),
    FALSE)</f>
        <v>If you do not want to sign the petition, please move on to the next question without writing anything in the text box.</v>
      </c>
      <c r="Y93" s="32" t="str">
        <f>VLOOKUP(
    Languages!A80,
    Languages!$A$2:$AE$310,
    MATCH(
      _xlfn.XLOOKUP(Y$1, 'Language &amp; Currency Data'!$A$2:$A$100, 'Language &amp; Currency Data'!$B$2:$B$100),
      Languages!$A$1:$AE$1,
      0),
    FALSE)</f>
        <v>Hvis du ikke ønsker å signere petisjonen, går du bare videre til neste spørsmål uten å skrive noe i tekstboksen.</v>
      </c>
      <c r="Z93" s="32" t="str">
        <f>VLOOKUP(
    Languages!A80,
    Languages!$A$2:$AE$310,
    MATCH(
      _xlfn.XLOOKUP(Z$1, 'Language &amp; Currency Data'!$A$2:$A$100, 'Language &amp; Currency Data'!$B$2:$B$100),
      Languages!$A$1:$AE$1,
      0),
    FALSE)</f>
        <v>اگر آپ درخواست پر دستخط نہیں کرنا چاہتے، تو براہ کرم اگلے سوال پر جائیں اور ٹیکسٹ باکس کو خالی چھوڑ دیں۔</v>
      </c>
      <c r="AA93" s="32" t="str">
        <f>VLOOKUP(
    Languages!A80,
    Languages!$A$2:$AE$310,
    MATCH(
      _xlfn.XLOOKUP(AA$1, 'Language &amp; Currency Data'!$A$2:$A$100, 'Language &amp; Currency Data'!$B$2:$B$100),
      Languages!$A$1:$AE$1,
      0),
    FALSE)</f>
        <v>Kung hindi mo gustong pirmahan ang petisyon, lumipat sa susunod na tanong nang walang isinusulat sa text box.</v>
      </c>
      <c r="AB93" s="32" t="str">
        <f>VLOOKUP(
    Languages!A80,
    Languages!$A$2:$AE$310,
    MATCH(
      _xlfn.XLOOKUP(AB$1, 'Language &amp; Currency Data'!$A$2:$A$100, 'Language &amp; Currency Data'!$B$2:$B$100),
      Languages!$A$1:$AE$1,
      0),
    FALSE)</f>
        <v>Jeśli nie chce Pan\/Pani podpisać petycji, prosimy przejść do następnego pytania, nie wpisując niczego w polu tekstowym.</v>
      </c>
      <c r="AC93" t="str">
        <f>VLOOKUP(
    Languages!A80,
    Languages!$A$2:$AE$310,
    MATCH(
      _xlfn.XLOOKUP(AC$1, 'Language &amp; Currency Data'!$A$2:$A$100, 'Language &amp; Currency Data'!$B$2:$B$100),
      Languages!$A$1:$AE$1,
      0),
    FALSE)</f>
        <v>Se não desejar assinar a petição, avance para a próxima pergunta sem escrever nada na caixa de texto.</v>
      </c>
      <c r="AD93" s="32" t="str">
        <f>VLOOKUP(
    Languages!A80,
    Languages!$A$2:$AE$310,
    MATCH(
      _xlfn.XLOOKUP(AD$1, 'Language &amp; Currency Data'!$A$2:$A$100, 'Language &amp; Currency Data'!$B$2:$B$100),
      Languages!$A$1:$AE$1,
      0),
    FALSE)</f>
        <v>Dacă nu doriți să semnați petiția, vă rugăm să treceți la următoarea întrebare fără a scrie nimic în caseta de text.</v>
      </c>
      <c r="AE93" s="6" t="str">
        <f>VLOOKUP(
    Languages!A80,
    Languages!$A$2:$AE$310,
    MATCH(
      _xlfn.XLOOKUP(AE$1, 'Language &amp; Currency Data'!$A$2:$A$100, 'Language &amp; Currency Data'!$B$2:$B$100),
      Languages!$A$1:$AE$1,
      0),
    FALSE)</f>
        <v>Ak petíciu nechcete podpísať, prejdite na ďalšiu otázku a do textového poľa nič nepíšte.</v>
      </c>
      <c r="AF93" s="6" t="str">
        <f>VLOOKUP(
    Languages!A80,
    Languages!$A$2:$AE$310,
    MATCH(
      _xlfn.XLOOKUP(AF$1, 'Language &amp; Currency Data'!$A$2:$A$100, 'Language &amp; Currency Data'!$B$2:$B$100),
      Languages!$A$1:$AE$1,
      0),
    FALSE)</f>
        <v>Indien jy nie die petisie wil teken nie, gaan asseblief na die volgende vraag sonder om enigiets in die teksblokkie te skryf.</v>
      </c>
      <c r="AG93" s="6" t="str">
        <f>VLOOKUP(
    Languages!A80,
    Languages!$A$2:$AE$310,
    MATCH(
      _xlfn.XLOOKUP(AG$1, 'Language &amp; Currency Data'!$A$2:$A$100, 'Language &amp; Currency Data'!$B$2:$B$100),
      Languages!$A$1:$AE$1,
      0),
    FALSE)</f>
        <v>청원서에 서명하지 않으려면, 텍스트 상자에 아무것도 작성하지 마시고 다음 질문으로 넘어가 주십시오.</v>
      </c>
      <c r="AH93" s="32" t="str">
        <f>VLOOKUP(
    Languages!A80,
    Languages!$A$2:$AE$310,
    MATCH(
      _xlfn.XLOOKUP(AH$1, 'Language &amp; Currency Data'!$A$2:$A$100, 'Language &amp; Currency Data'!$B$2:$B$100),
      Languages!$A$1:$AE$1,
      0),
    FALSE)</f>
        <v>Si no desea firmar la petición, pase a la siguiente pregunta sin escribir nada en el cuadro de texto.</v>
      </c>
      <c r="AI93" s="32" t="str">
        <f>VLOOKUP(
    Languages!A80,
    Languages!$A$2:$AE$310,
    MATCH(
      _xlfn.XLOOKUP(AI$1, 'Language &amp; Currency Data'!$A$2:$A$100, 'Language &amp; Currency Data'!$B$2:$B$100),
      Languages!$A$1:$AE$1,
      0),
    FALSE)</f>
        <v>Om du inte vill skriva under namninsamlingen kan du gå vidare till nästa fråga utan att skriva något i textrutan.</v>
      </c>
      <c r="AJ93" s="6" t="str">
        <f>VLOOKUP(
    Languages!A80,
    Languages!$A$2:$AE$310,
    MATCH(
      _xlfn.XLOOKUP(AJ$1, 'Language &amp; Currency Data'!$A$2:$A$100, 'Language &amp; Currency Data'!$B$2:$B$100),
      Languages!$A$1:$AE$1,
      0),
    FALSE)</f>
        <v>若您不想簽署，請跳過此欄位，繼續回答下一題。</v>
      </c>
      <c r="AK93" s="32" t="str">
        <f>VLOOKUP(
    Languages!A80,
    Languages!$A$2:$AE$310,
    MATCH(
      _xlfn.XLOOKUP(AK$1, 'Language &amp; Currency Data'!$A$2:$A$100, 'Language &amp; Currency Data'!$B$2:$B$100),
      Languages!$A$1:$AE$1,
      0),
    FALSE)</f>
        <v>หากคุณไม่ต้องการลงนามในคำร้อง โปรดดำเนินการต่อไปยังคำถามถัดไปโดยไม่ต้องเขียนรายละเอียดลงในช่องข้อความ</v>
      </c>
      <c r="AL93" s="37" t="str">
        <f>VLOOKUP(
    Languages!A80,
    Languages!$A$2:$AE$310,
    MATCH(
      _xlfn.XLOOKUP(AL$1, 'Language &amp; Currency Data'!$A$2:$A$100, 'Language &amp; Currency Data'!$B$2:$B$100),
      Languages!$A$1:$AE$1,
      0),
    FALSE)</f>
        <v>Dilekçeyi imzalamak istemiyorsanız metin kutusuna hiçbir şey yazmadan bir sonraki soruya geçiniz.</v>
      </c>
      <c r="AM93" s="6" t="str">
        <f>VLOOKUP(
    Languages!A80,
    Languages!$A$2:$AE$310,
    MATCH(
      _xlfn.XLOOKUP(AM$1, 'Language &amp; Currency Data'!$A$2:$A$100, 'Language &amp; Currency Data'!$B$2:$B$100),
      Languages!$A$1:$AE$1,
      0),
    FALSE)</f>
        <v>If you do not want to sign the petition, please move on to the next question without writing anything in the text box.</v>
      </c>
      <c r="AN93" s="6" t="str">
        <f>VLOOKUP(
    Languages!A80,
    Languages!$A$2:$AE$310,
    MATCH(
      _xlfn.XLOOKUP(AN$1, 'Language &amp; Currency Data'!$A$2:$A$100, 'Language &amp; Currency Data'!$B$2:$B$100),
      Languages!$A$1:$AE$1,
      0),
    FALSE)</f>
        <v>If you do not want to sign the petition, please move on to the next question without writing anything in the text box.</v>
      </c>
      <c r="AO93" s="32" t="str">
        <f>VLOOKUP(
    Languages!A80,
    Languages!$A$2:$AE$310,
    MATCH(
      _xlfn.XLOOKUP(AO$1, 'Language &amp; Currency Data'!$A$2:$A$100, 'Language &amp; Currency Data'!$B$2:$B$100),
      Languages!$A$1:$AE$1,
      0),
    FALSE)</f>
        <v>Nếu quý vị không muốn ký vào bản kiến ​​nghị, vui lòng chuyển sang câu hỏi tiếp theo mà không cần viết bất cứ điều gì vào hộp văn bản.</v>
      </c>
      <c r="AP93" s="7" t="str">
        <f>VLOOKUP(
    Languages!A80,
    Languages!$A$2:$AE$310,
    MATCH(
      _xlfn.XLOOKUP("United Kingdom", 'Language &amp; Currency Data'!$A$2:$A$100, 'Language &amp; Currency Data'!$B$2:$B$100),
      Languages!$A$1:$AE$1,
      0),
    FALSE)</f>
        <v>If you do not want to sign the petition, please move on to the next question without writing anything in the text box.</v>
      </c>
      <c r="AQ93" s="7" t="str">
        <f>VLOOKUP(
    Languages!A80,
    Languages!$A$2:$AE$310,
    MATCH(
      _xlfn.XLOOKUP("United Kingdom", 'Language &amp; Currency Data'!$A$2:$A$100, 'Language &amp; Currency Data'!$B$2:$B$100),
      Languages!$A$1:$AE$1,
      0),
    FALSE)</f>
        <v>If you do not want to sign the petition, please move on to the next question without writing anything in the text box.</v>
      </c>
      <c r="AR93" s="7" t="str">
        <f>VLOOKUP(
    Languages!A80,
    Languages!$A$2:$AE$310,
    MATCH(
      _xlfn.XLOOKUP("United Kingdom", 'Language &amp; Currency Data'!$A$2:$A$100, 'Language &amp; Currency Data'!$B$2:$B$100),
      Languages!$A$1:$AE$1,
      0),
    FALSE)</f>
        <v>If you do not want to sign the petition, please move on to the next question without writing anything in the text box.</v>
      </c>
      <c r="AS93" s="7" t="str">
        <f>VLOOKUP(
    Languages!A80,
    Languages!$A$2:$AE$310,
    MATCH(
      _xlfn.XLOOKUP("United Kingdom", 'Language &amp; Currency Data'!$A$2:$A$100, 'Language &amp; Currency Data'!$B$2:$B$100),
      Languages!$A$1:$AE$1,
      0),
    FALSE)</f>
        <v>If you do not want to sign the petition, please move on to the next question without writing anything in the text box.</v>
      </c>
      <c r="AT93" s="7" t="str">
        <f>VLOOKUP(
    Languages!A80,
    Languages!$A$2:$AE$310,
    MATCH(
      _xlfn.XLOOKUP("United Kingdom", 'Language &amp; Currency Data'!$A$2:$A$100, 'Language &amp; Currency Data'!$B$2:$B$100),
      Languages!$A$1:$AE$1,
      0),
    FALSE)</f>
        <v>If you do not want to sign the petition, please move on to the next question without writing anything in the text box.</v>
      </c>
      <c r="AU93" s="7" t="str">
        <f>VLOOKUP(
    Languages!A80,
    Languages!$A$2:$AE$310,
    MATCH(
      _xlfn.XLOOKUP("United Kingdom", 'Language &amp; Currency Data'!$A$2:$A$100, 'Language &amp; Currency Data'!$B$2:$B$100),
      Languages!$A$1:$AE$1,
      0),
    FALSE)</f>
        <v>If you do not want to sign the petition, please move on to the next question without writing anything in the text box.</v>
      </c>
      <c r="AV93" s="7" t="str">
        <f>VLOOKUP(
    Languages!A80,
    Languages!$A$2:$AE$310,
    MATCH(
      _xlfn.XLOOKUP("United Kingdom", 'Language &amp; Currency Data'!$A$2:$A$100, 'Language &amp; Currency Data'!$B$2:$B$100),
      Languages!$A$1:$AE$1,
      0),
    FALSE)</f>
        <v>If you do not want to sign the petition, please move on to the next question without writing anything in the text box.</v>
      </c>
      <c r="AW93" s="7" t="str">
        <f>VLOOKUP(
    Languages!A80,
    Languages!$A$2:$AE$310,
    MATCH(
      _xlfn.XLOOKUP("United Kingdom", 'Language &amp; Currency Data'!$A$2:$A$100, 'Language &amp; Currency Data'!$B$2:$B$100),
      Languages!$A$1:$AE$1,
      0),
    FALSE)</f>
        <v>If you do not want to sign the petition, please move on to the next question without writing anything in the text box.</v>
      </c>
    </row>
    <row r="94" spans="1:49" s="7" customFormat="1" ht="42.75" x14ac:dyDescent="0.45">
      <c r="A94" s="7" t="str">
        <f>Languages!B81</f>
        <v>If you wish, you can write a message opposing the globally coordinated billionaire tax below.</v>
      </c>
      <c r="B94" s="6" t="str">
        <f>VLOOKUP(
    Languages!A81,
    Languages!$A$2:$AE$310,
    MATCH(
      _xlfn.XLOOKUP(B$1, 'Language &amp; Currency Data'!$A$2:$A$100, 'Language &amp; Currency Data'!$B$2:$B$100),
      Languages!$A$1:$AE$1,
      0),
    FALSE)</f>
        <v>Si lo desea, puede escribir a continuación un mensaje oponiéndose al impuesto a los multimillonarios coordinado a escala mundial.</v>
      </c>
      <c r="C94" s="6" t="str">
        <f>VLOOKUP(
    Languages!A81,
    Languages!$A$2:$AE$310,
    MATCH(
      _xlfn.XLOOKUP(C$1, 'Language &amp; Currency Data'!$A$2:$A$100, 'Language &amp; Currency Data'!$B$2:$B$100),
      Languages!$A$1:$AE$1,
      0),
    FALSE)</f>
        <v>If you wish, you can write a message opposing the globally coordinated billionaire tax below.</v>
      </c>
      <c r="D94" s="6" t="str">
        <f>VLOOKUP(
    Languages!A81,
    Languages!$A$2:$AE$310,
    MATCH(
      _xlfn.XLOOKUP(D$1, 'Language &amp; Currency Data'!$A$2:$A$100, 'Language &amp; Currency Data'!$B$2:$B$100),
      Languages!$A$1:$AE$1,
      0),
    FALSE)</f>
        <v>Wenn Sie möchten, können Sie nachstehend eine Nachricht eingeben, in der Sie sich gegen die global koordinierte Milliardärssteuer aussprechen.</v>
      </c>
      <c r="E94" s="14" t="str">
        <f>VLOOKUP(
    Languages!A81,
    Languages!$A$2:$AE$310,
    MATCH(
      _xlfn.XLOOKUP(E$1, 'Language &amp; Currency Data'!$A$2:$A$100, 'Language &amp; Currency Data'!$B$2:$B$100),
      Languages!$A$1:$AE$1,
      0),
    FALSE)</f>
        <v>Se desejar, pode escrever uma mensagem abaixo em oposição ao imposto sobre os multimilionários coordenado a nível global.</v>
      </c>
      <c r="F94" s="4" t="str">
        <f>VLOOKUP(
    Languages!A81,
    Languages!$A$2:$AE$310,
    MATCH(
      _xlfn.XLOOKUP(F$1, 'Language &amp; Currency Data'!$A$2:$A$100, 'Language &amp; Currency Data'!$B$2:$B$100),
      Languages!$A$1:$AE$1,
      0),
    FALSE)</f>
        <v>If you wish, you can write a message opposing the globally coordinated billionaire tax below.</v>
      </c>
      <c r="G94" s="14" t="str">
        <f>VLOOKUP(
    Languages!A81,
    Languages!$A$2:$AE$310,
    MATCH(
      _xlfn.XLOOKUP(G$1, 'Language &amp; Currency Data'!$A$2:$A$100, 'Language &amp; Currency Data'!$B$2:$B$100),
      Languages!$A$1:$AE$1,
      0),
    FALSE)</f>
        <v>如果您愿意的话，您可在下方编写一条信息表明您反对对全球亿万富翁征收协调税。</v>
      </c>
      <c r="H94" s="6" t="str">
        <f>VLOOKUP(
    Languages!A81,
    Languages!$A$2:$AE$310,
    MATCH(
      _xlfn.XLOOKUP(H$1, 'Language &amp; Currency Data'!$A$2:$A$100, 'Language &amp; Currency Data'!$B$2:$B$100),
      Languages!$A$1:$AE$1,
      0),
    FALSE)</f>
        <v>Si lo desea, puede escribir a continuación un mensaje oponiéndose al impuesto a los multimillonarios coordinado a escala mundial.</v>
      </c>
      <c r="I94" s="6" t="str">
        <f>VLOOKUP(
    Languages!A81,
    Languages!$A$2:$AE$310,
    MATCH(
      _xlfn.XLOOKUP(I$1, 'Language &amp; Currency Data'!$A$2:$A$100, 'Language &amp; Currency Data'!$B$2:$B$100),
      Languages!$A$1:$AE$1,
      0),
    FALSE)</f>
        <v>Si lo desea, puede escribir a continuación un mensaje oponiéndose al impuesto a los multimillonarios coordinado a escala mundial.</v>
      </c>
      <c r="J94" s="6" t="str">
        <f>VLOOKUP(
    Languages!A81,
    Languages!$A$2:$AE$310,
    MATCH(
      _xlfn.XLOOKUP(J$1, 'Language &amp; Currency Data'!$A$2:$A$100, 'Language &amp; Currency Data'!$B$2:$B$100),
      Languages!$A$1:$AE$1,
      0),
    FALSE)</f>
        <v>Pokud chcete, můžete níže napsat zprávu ke svému odmítnutí globálně koordinované miliardářské daně.</v>
      </c>
      <c r="K94" s="6" t="str">
        <f>VLOOKUP(
    Languages!A81,
    Languages!$A$2:$AE$310,
    MATCH(
      _xlfn.XLOOKUP(K$1, 'Language &amp; Currency Data'!$A$2:$A$100, 'Language &amp; Currency Data'!$B$2:$B$100),
      Languages!$A$1:$AE$1,
      0),
    FALSE)</f>
        <v>Jos haluat, voit kirjoittaa maailmanlaajuisesti koordinoitavaa miljardööriveroa vastustavan viestin tähän alle.</v>
      </c>
      <c r="L94" s="32" t="str">
        <f>VLOOKUP(
    Languages!A81,
    Languages!$A$2:$AE$310,
    MATCH(
      _xlfn.XLOOKUP(L$1, 'Language &amp; Currency Data'!$A$2:$A$100, 'Language &amp; Currency Data'!$B$2:$B$100),
      Languages!$A$1:$AE$1,
      0),
    FALSE)</f>
        <v>Si vous le souhaitez, vous pouvez écrire un message d'opposition à l'impôt sur les milliardaires coordonné au niveau mondial ci-dessous.</v>
      </c>
      <c r="M94" s="32" t="str">
        <f>VLOOKUP(
    Languages!A81,
    Languages!$A$2:$AE$310,
    MATCH(
      _xlfn.XLOOKUP(M$1, 'Language &amp; Currency Data'!$A$2:$A$100, 'Language &amp; Currency Data'!$B$2:$B$100),
      Languages!$A$1:$AE$1,
      0),
    FALSE)</f>
        <v>Wenn Sie möchten, können Sie nachstehend eine Nachricht eingeben, in der Sie sich gegen die global koordinierte Milliardärssteuer aussprechen.</v>
      </c>
      <c r="N94" s="6" t="str">
        <f>VLOOKUP(
    Languages!A81,
    Languages!$A$2:$AE$310,
    MATCH(
      _xlfn.XLOOKUP(N$1, 'Language &amp; Currency Data'!$A$2:$A$100, 'Language &amp; Currency Data'!$B$2:$B$100),
      Languages!$A$1:$AE$1,
      0),
    FALSE)</f>
        <v>Εάν θέλετε, μπορείτε να γράψετε ένα μήνυμα κατά του παγκοσμίως συντονισμένου φόρου δισεκατομμυριούχων παρακάτω.</v>
      </c>
      <c r="O94" s="32" t="str">
        <f>VLOOKUP(
    Languages!A81,
    Languages!$A$2:$AE$310,
    MATCH(
      _xlfn.XLOOKUP(O$1, 'Language &amp; Currency Data'!$A$2:$A$100, 'Language &amp; Currency Data'!$B$2:$B$100),
      Languages!$A$1:$AE$1,
      0),
    FALSE)</f>
        <v>Ha szeretné, az alábbiakban leírhatja a globálisan koordinált milliárdos adó ellen szóló üzenetet.</v>
      </c>
      <c r="P94" s="6" t="str">
        <f>VLOOKUP(
    Languages!A81,
    Languages!$A$2:$AE$310,
    MATCH(
      _xlfn.XLOOKUP(P$1, 'Language &amp; Currency Data'!$A$2:$A$100, 'Language &amp; Currency Data'!$B$2:$B$100),
      Languages!$A$1:$AE$1,
      0),
    FALSE)</f>
        <v>अगर आप चाहें, तो आप नीचे वैश्विक रूप से समन्वित अरबपति कर का विरोध करते हुए एक संदेश लिख सकते हैं।</v>
      </c>
      <c r="Q94" s="6" t="str">
        <f>VLOOKUP(
    Languages!A81,
    Languages!$A$2:$AE$310,
    MATCH(
      _xlfn.XLOOKUP(Q$1, 'Language &amp; Currency Data'!$A$2:$A$100, 'Language &amp; Currency Data'!$B$2:$B$100),
      Languages!$A$1:$AE$1,
      0),
    FALSE)</f>
        <v>Jika Anda ingin, Anda dapat menulis pesan yang menentang pajak miliarder yang dikoordinasikan secara global di bawah ini.</v>
      </c>
      <c r="R94" s="6" t="str">
        <f>VLOOKUP(
    Languages!A81,
    Languages!$A$2:$AE$310,
    MATCH(
      _xlfn.XLOOKUP(R$1, 'Language &amp; Currency Data'!$A$2:$A$100, 'Language &amp; Currency Data'!$B$2:$B$100),
      Languages!$A$1:$AE$1,
      0),
    FALSE)</f>
        <v>If you wish, you can write a message opposing the globally coordinated billionaire tax below.</v>
      </c>
      <c r="S94" s="14" t="str">
        <f>VLOOKUP(
    Languages!A81,
    Languages!$A$2:$AE$310,
    MATCH(
      _xlfn.XLOOKUP(S$1, 'Language &amp; Currency Data'!$A$2:$A$100, 'Language &amp; Currency Data'!$B$2:$B$100),
      Languages!$A$1:$AE$1,
      0),
    FALSE)</f>
        <v>Se lo ritenete opportuno, può scrivere qui sotto un messaggio che esprime la Sua contrarietà alla tassa globale sui miliardari.</v>
      </c>
      <c r="T94" s="14" t="str">
        <f>VLOOKUP(
    Languages!A81,
    Languages!$A$2:$AE$310,
    MATCH(
      _xlfn.XLOOKUP(T$1, 'Language &amp; Currency Data'!$A$2:$A$100, 'Language &amp; Currency Data'!$B$2:$B$100),
      Languages!$A$1:$AE$1,
      0),
    FALSE)</f>
        <v>ご希望の場合は、世界的に調整された超富裕層税に反対するメッセージを下記にご記入ください。</v>
      </c>
      <c r="U94" s="32" t="str">
        <f>VLOOKUP(
    Languages!A81,
    Languages!$A$2:$AE$310,
    MATCH(
      _xlfn.XLOOKUP(U$1, 'Language &amp; Currency Data'!$A$2:$A$100, 'Language &amp; Currency Data'!$B$2:$B$100),
      Languages!$A$1:$AE$1,
      0),
    FALSE)</f>
        <v>Jika anda mahu, anda boleh menulis mesej yang menentang cukai bilionar yang diselaraskan secara global di bawah ini.</v>
      </c>
      <c r="V94" s="32" t="str">
        <f>VLOOKUP(
    Languages!A81,
    Languages!$A$2:$AE$310,
    MATCH(
      _xlfn.XLOOKUP(V$1, 'Language &amp; Currency Data'!$A$2:$A$100, 'Language &amp; Currency Data'!$B$2:$B$100),
      Languages!$A$1:$AE$1,
      0),
    FALSE)</f>
        <v>Si lo desea, puede escribir a continuación un mensaje oponiéndose al impuesto a los multimillonarios coordinado a escala mundial.</v>
      </c>
      <c r="W94" s="14" t="str">
        <f>VLOOKUP(
    Languages!A81,
    Languages!$A$2:$AE$310,
    MATCH(
      _xlfn.XLOOKUP(W$1, 'Language &amp; Currency Data'!$A$2:$A$100, 'Language &amp; Currency Data'!$B$2:$B$100),
      Languages!$A$1:$AE$1,
      0),
    FALSE)</f>
        <v>Desgewenst kunt u hieronder een bericht schrijven dat tegen de wereldwijd gecoördineerde miljardairsbelasting is gericht.</v>
      </c>
      <c r="X94" s="32" t="str">
        <f>VLOOKUP(
    Languages!A81,
    Languages!$A$2:$AE$310,
    MATCH(
      _xlfn.XLOOKUP(X$1, 'Language &amp; Currency Data'!$A$2:$A$100, 'Language &amp; Currency Data'!$B$2:$B$100),
      Languages!$A$1:$AE$1,
      0),
    FALSE)</f>
        <v>If you wish, you can write a message opposing the globally coordinated billionaire tax below.</v>
      </c>
      <c r="Y94" s="32" t="str">
        <f>VLOOKUP(
    Languages!A81,
    Languages!$A$2:$AE$310,
    MATCH(
      _xlfn.XLOOKUP(Y$1, 'Language &amp; Currency Data'!$A$2:$A$100, 'Language &amp; Currency Data'!$B$2:$B$100),
      Languages!$A$1:$AE$1,
      0),
    FALSE)</f>
        <v>Hvis du ønsker det, kan du skrive en melding som uttrykker motstand mot den globale minimumsskatten for milliardærer nedenfor.</v>
      </c>
      <c r="Z94" s="32" t="str">
        <f>VLOOKUP(
    Languages!A81,
    Languages!$A$2:$AE$310,
    MATCH(
      _xlfn.XLOOKUP(Z$1, 'Language &amp; Currency Data'!$A$2:$A$100, 'Language &amp; Currency Data'!$B$2:$B$100),
      Languages!$A$1:$AE$1,
      0),
    FALSE)</f>
        <v>اگر آپ چاہیں، تو آپ نیچے عالمی سطح پر ارب پتی افراد پر ٹیکس نافذ کرنے کی مخالفت میں ایک پیغام لکھ سکتے\/سکتی ہیں۔</v>
      </c>
      <c r="AA94" s="32" t="str">
        <f>VLOOKUP(
    Languages!A81,
    Languages!$A$2:$AE$310,
    MATCH(
      _xlfn.XLOOKUP(AA$1, 'Language &amp; Currency Data'!$A$2:$A$100, 'Language &amp; Currency Data'!$B$2:$B$100),
      Languages!$A$1:$AE$1,
      0),
    FALSE)</f>
        <v>Kung gusto mo, puwede kang sumulat ng mensahe na sumasalungat sa globally coordinated na buwis ng bilyonaryo sa ibaba.</v>
      </c>
      <c r="AB94" s="32" t="str">
        <f>VLOOKUP(
    Languages!A81,
    Languages!$A$2:$AE$310,
    MATCH(
      _xlfn.XLOOKUP(AB$1, 'Language &amp; Currency Data'!$A$2:$A$100, 'Language &amp; Currency Data'!$B$2:$B$100),
      Languages!$A$1:$AE$1,
      0),
    FALSE)</f>
        <v>Jeśli Pan\/Pani chce, może Pan\/Pani napisać poniżej wiadomość sprzeciwiającą się globalnie skoordynowanemu podatkowi dla miliarderów.</v>
      </c>
      <c r="AC94" t="str">
        <f>VLOOKUP(
    Languages!A81,
    Languages!$A$2:$AE$310,
    MATCH(
      _xlfn.XLOOKUP(AC$1, 'Language &amp; Currency Data'!$A$2:$A$100, 'Language &amp; Currency Data'!$B$2:$B$100),
      Languages!$A$1:$AE$1,
      0),
    FALSE)</f>
        <v>Se desejar, pode escrever uma mensagem abaixo em oposição ao imposto sobre os multimilionários coordenado a nível global.</v>
      </c>
      <c r="AD94" s="32" t="str">
        <f>VLOOKUP(
    Languages!A81,
    Languages!$A$2:$AE$310,
    MATCH(
      _xlfn.XLOOKUP(AD$1, 'Language &amp; Currency Data'!$A$2:$A$100, 'Language &amp; Currency Data'!$B$2:$B$100),
      Languages!$A$1:$AE$1,
      0),
    FALSE)</f>
        <v xml:space="preserve">Dacă doriți, puteți scrie mai jos un mesaj prin care să vă exprimați opoziția față de taxa pentru miliardari coordonată la nivel mondial. </v>
      </c>
      <c r="AE94" s="6" t="str">
        <f>VLOOKUP(
    Languages!A81,
    Languages!$A$2:$AE$310,
    MATCH(
      _xlfn.XLOOKUP(AE$1, 'Language &amp; Currency Data'!$A$2:$A$100, 'Language &amp; Currency Data'!$B$2:$B$100),
      Languages!$A$1:$AE$1,
      0),
    FALSE)</f>
        <v>Ak chcete, dolu môžete napísať komentár, prečo nepodporujete globálne koordinovanú miliardársku daň.</v>
      </c>
      <c r="AF94" s="6" t="str">
        <f>VLOOKUP(
    Languages!A81,
    Languages!$A$2:$AE$310,
    MATCH(
      _xlfn.XLOOKUP(AF$1, 'Language &amp; Currency Data'!$A$2:$A$100, 'Language &amp; Currency Data'!$B$2:$B$100),
      Languages!$A$1:$AE$1,
      0),
    FALSE)</f>
        <v>Indien u wil, kan u hieronder 'n boodskap skryf wat teen die wêreldwyd gekoördineerde miljardêrsbelasting staan.</v>
      </c>
      <c r="AG94" s="6" t="str">
        <f>VLOOKUP(
    Languages!A81,
    Languages!$A$2:$AE$310,
    MATCH(
      _xlfn.XLOOKUP(AG$1, 'Language &amp; Currency Data'!$A$2:$A$100, 'Language &amp; Currency Data'!$B$2:$B$100),
      Languages!$A$1:$AE$1,
      0),
    FALSE)</f>
        <v>원하시는 경우, 아래에 전 세계적으로 조율된 억만장자세에 반대하는 의견을 남기실 수 있습니다.</v>
      </c>
      <c r="AH94" s="32" t="str">
        <f>VLOOKUP(
    Languages!A81,
    Languages!$A$2:$AE$310,
    MATCH(
      _xlfn.XLOOKUP(AH$1, 'Language &amp; Currency Data'!$A$2:$A$100, 'Language &amp; Currency Data'!$B$2:$B$100),
      Languages!$A$1:$AE$1,
      0),
    FALSE)</f>
        <v>Si lo desea, puede escribir a continuación un mensaje oponiéndose al impuesto a los multimillonarios coordinado a escala mundial.</v>
      </c>
      <c r="AI94" s="32" t="str">
        <f>VLOOKUP(
    Languages!A81,
    Languages!$A$2:$AE$310,
    MATCH(
      _xlfn.XLOOKUP(AI$1, 'Language &amp; Currency Data'!$A$2:$A$100, 'Language &amp; Currency Data'!$B$2:$B$100),
      Languages!$A$1:$AE$1,
      0),
    FALSE)</f>
        <v>Om du vill kan du skriva ett meddelande där du motsätter dig den globalt samordnade miljardärskatten nedan.</v>
      </c>
      <c r="AJ94" s="6" t="str">
        <f>VLOOKUP(
    Languages!A81,
    Languages!$A$2:$AE$310,
    MATCH(
      _xlfn.XLOOKUP(AJ$1, 'Language &amp; Currency Data'!$A$2:$A$100, 'Language &amp; Currency Data'!$B$2:$B$100),
      Languages!$A$1:$AE$1,
      0),
    FALSE)</f>
        <v>若您願意，也可於下方寫下一段文字，說明您反對徵收富人全球合一稅的理由。</v>
      </c>
      <c r="AK94" s="32" t="str">
        <f>VLOOKUP(
    Languages!A81,
    Languages!$A$2:$AE$310,
    MATCH(
      _xlfn.XLOOKUP(AK$1, 'Language &amp; Currency Data'!$A$2:$A$100, 'Language &amp; Currency Data'!$B$2:$B$100),
      Languages!$A$1:$AE$1,
      0),
    FALSE)</f>
        <v>คุณสามารถเขียนข้อความคัดค้านการเรียกเก็บภาษีจากมหาเศรษฐีในระดับเดียวกันทั่วโลกด้านล่างนี้ได้หากต้องการ</v>
      </c>
      <c r="AL94" s="37" t="str">
        <f>VLOOKUP(
    Languages!A81,
    Languages!$A$2:$AE$310,
    MATCH(
      _xlfn.XLOOKUP(AL$1, 'Language &amp; Currency Data'!$A$2:$A$100, 'Language &amp; Currency Data'!$B$2:$B$100),
      Languages!$A$1:$AE$1,
      0),
    FALSE)</f>
        <v>Dilerseniz aşağıya küresel olarak koordine edilen milyarder vergisine karşı olduğunuzu belirten bir mesaj yazabilirsiniz.</v>
      </c>
      <c r="AM94" s="6" t="str">
        <f>VLOOKUP(
    Languages!A81,
    Languages!$A$2:$AE$310,
    MATCH(
      _xlfn.XLOOKUP(AM$1, 'Language &amp; Currency Data'!$A$2:$A$100, 'Language &amp; Currency Data'!$B$2:$B$100),
      Languages!$A$1:$AE$1,
      0),
    FALSE)</f>
        <v>If you wish, you can write a message opposing the globally coordinated billionaire tax below.</v>
      </c>
      <c r="AN94" s="6" t="str">
        <f>VLOOKUP(
    Languages!A81,
    Languages!$A$2:$AE$310,
    MATCH(
      _xlfn.XLOOKUP(AN$1, 'Language &amp; Currency Data'!$A$2:$A$100, 'Language &amp; Currency Data'!$B$2:$B$100),
      Languages!$A$1:$AE$1,
      0),
    FALSE)</f>
        <v>If you wish, you can write a message opposing the globally coordinated billionaire tax below.</v>
      </c>
      <c r="AO94" s="32" t="str">
        <f>VLOOKUP(
    Languages!A81,
    Languages!$A$2:$AE$310,
    MATCH(
      _xlfn.XLOOKUP(AO$1, 'Language &amp; Currency Data'!$A$2:$A$100, 'Language &amp; Currency Data'!$B$2:$B$100),
      Languages!$A$1:$AE$1,
      0),
    FALSE)</f>
        <v>Nếu muốn, quý vị có thể viết một lời nhắn phản đối thuế phối hợp toàn cầu đối với tỷ phú bên dưới.</v>
      </c>
      <c r="AP94" s="7" t="str">
        <f>VLOOKUP(
    Languages!A81,
    Languages!$A$2:$AE$310,
    MATCH(
      _xlfn.XLOOKUP("United Kingdom", 'Language &amp; Currency Data'!$A$2:$A$100, 'Language &amp; Currency Data'!$B$2:$B$100),
      Languages!$A$1:$AE$1,
      0),
    FALSE)</f>
        <v>If you wish, you can write a message opposing the globally coordinated billionaire tax below.</v>
      </c>
      <c r="AQ94" s="7" t="str">
        <f>VLOOKUP(
    Languages!A81,
    Languages!$A$2:$AE$310,
    MATCH(
      _xlfn.XLOOKUP("United Kingdom", 'Language &amp; Currency Data'!$A$2:$A$100, 'Language &amp; Currency Data'!$B$2:$B$100),
      Languages!$A$1:$AE$1,
      0),
    FALSE)</f>
        <v>If you wish, you can write a message opposing the globally coordinated billionaire tax below.</v>
      </c>
      <c r="AR94" s="7" t="str">
        <f>VLOOKUP(
    Languages!A81,
    Languages!$A$2:$AE$310,
    MATCH(
      _xlfn.XLOOKUP("United Kingdom", 'Language &amp; Currency Data'!$A$2:$A$100, 'Language &amp; Currency Data'!$B$2:$B$100),
      Languages!$A$1:$AE$1,
      0),
    FALSE)</f>
        <v>If you wish, you can write a message opposing the globally coordinated billionaire tax below.</v>
      </c>
      <c r="AS94" s="7" t="str">
        <f>VLOOKUP(
    Languages!A81,
    Languages!$A$2:$AE$310,
    MATCH(
      _xlfn.XLOOKUP("United Kingdom", 'Language &amp; Currency Data'!$A$2:$A$100, 'Language &amp; Currency Data'!$B$2:$B$100),
      Languages!$A$1:$AE$1,
      0),
    FALSE)</f>
        <v>If you wish, you can write a message opposing the globally coordinated billionaire tax below.</v>
      </c>
      <c r="AT94" s="7" t="str">
        <f>VLOOKUP(
    Languages!A81,
    Languages!$A$2:$AE$310,
    MATCH(
      _xlfn.XLOOKUP("United Kingdom", 'Language &amp; Currency Data'!$A$2:$A$100, 'Language &amp; Currency Data'!$B$2:$B$100),
      Languages!$A$1:$AE$1,
      0),
    FALSE)</f>
        <v>If you wish, you can write a message opposing the globally coordinated billionaire tax below.</v>
      </c>
      <c r="AU94" s="7" t="str">
        <f>VLOOKUP(
    Languages!A81,
    Languages!$A$2:$AE$310,
    MATCH(
      _xlfn.XLOOKUP("United Kingdom", 'Language &amp; Currency Data'!$A$2:$A$100, 'Language &amp; Currency Data'!$B$2:$B$100),
      Languages!$A$1:$AE$1,
      0),
    FALSE)</f>
        <v>If you wish, you can write a message opposing the globally coordinated billionaire tax below.</v>
      </c>
      <c r="AV94" s="7" t="str">
        <f>VLOOKUP(
    Languages!A81,
    Languages!$A$2:$AE$310,
    MATCH(
      _xlfn.XLOOKUP("United Kingdom", 'Language &amp; Currency Data'!$A$2:$A$100, 'Language &amp; Currency Data'!$B$2:$B$100),
      Languages!$A$1:$AE$1,
      0),
    FALSE)</f>
        <v>If you wish, you can write a message opposing the globally coordinated billionaire tax below.</v>
      </c>
      <c r="AW94" s="7" t="str">
        <f>VLOOKUP(
    Languages!A81,
    Languages!$A$2:$AE$310,
    MATCH(
      _xlfn.XLOOKUP("United Kingdom", 'Language &amp; Currency Data'!$A$2:$A$100, 'Language &amp; Currency Data'!$B$2:$B$100),
      Languages!$A$1:$AE$1,
      0),
    FALSE)</f>
        <v>If you wish, you can write a message opposing the globally coordinated billionaire tax below.</v>
      </c>
    </row>
    <row r="95" spans="1:49" s="7" customFormat="1" ht="42.75" x14ac:dyDescent="0.45">
      <c r="A95" s="7" t="str">
        <f>Languages!B82</f>
        <v>We will pick a selection of messages that will be attached to the letter we send to the major newspaper in your country.</v>
      </c>
      <c r="B95" s="6" t="str">
        <f>VLOOKUP(
    Languages!A82,
    Languages!$A$2:$AE$310,
    MATCH(
      _xlfn.XLOOKUP(B$1, 'Language &amp; Currency Data'!$A$2:$A$100, 'Language &amp; Currency Data'!$B$2:$B$100),
      Languages!$A$1:$AE$1,
      0),
    FALSE)</f>
        <v>Elegiremos una selección de mensajes que adjuntaremos a la carta que enviaremos al principal periódico de su país.</v>
      </c>
      <c r="C95" s="6" t="str">
        <f>VLOOKUP(
    Languages!A82,
    Languages!$A$2:$AE$310,
    MATCH(
      _xlfn.XLOOKUP(C$1, 'Language &amp; Currency Data'!$A$2:$A$100, 'Language &amp; Currency Data'!$B$2:$B$100),
      Languages!$A$1:$AE$1,
      0),
    FALSE)</f>
        <v>We will pick a selection of messages that will be attached to the letter we send to the major newspaper in your country.</v>
      </c>
      <c r="D95" s="6" t="str">
        <f>VLOOKUP(
    Languages!A82,
    Languages!$A$2:$AE$310,
    MATCH(
      _xlfn.XLOOKUP(D$1, 'Language &amp; Currency Data'!$A$2:$A$100, 'Language &amp; Currency Data'!$B$2:$B$100),
      Languages!$A$1:$AE$1,
      0),
    FALSE)</f>
        <v>Wir wählen mehrere Nachrichten aus, die dem Schreiben angefügt werden, das wir an die größte Zeitung Ihres Landes schicken.</v>
      </c>
      <c r="E95" s="14" t="str">
        <f>VLOOKUP(
    Languages!A82,
    Languages!$A$2:$AE$310,
    MATCH(
      _xlfn.XLOOKUP(E$1, 'Language &amp; Currency Data'!$A$2:$A$100, 'Language &amp; Currency Data'!$B$2:$B$100),
      Languages!$A$1:$AE$1,
      0),
    FALSE)</f>
        <v>Selecionaremos algumas mensagens que serão anexadas à carta que enviaremos ao jornal de maior circulação no seu país.</v>
      </c>
      <c r="F95" s="4" t="str">
        <f>VLOOKUP(
    Languages!A82,
    Languages!$A$2:$AE$310,
    MATCH(
      _xlfn.XLOOKUP(F$1, 'Language &amp; Currency Data'!$A$2:$A$100, 'Language &amp; Currency Data'!$B$2:$B$100),
      Languages!$A$1:$AE$1,
      0),
    FALSE)</f>
        <v>We will pick a selection of messages that will be attached to the letter we send to the major newspaper in your country.</v>
      </c>
      <c r="G95" s="14" t="str">
        <f>VLOOKUP(
    Languages!A82,
    Languages!$A$2:$AE$310,
    MATCH(
      _xlfn.XLOOKUP(G$1, 'Language &amp; Currency Data'!$A$2:$A$100, 'Language &amp; Currency Data'!$B$2:$B$100),
      Languages!$A$1:$AE$1,
      0),
    FALSE)</f>
        <v>我们将精心挑选出一系列信息，以随附于我们发送给您所在国家主流报社的信件中。</v>
      </c>
      <c r="H95" s="6" t="str">
        <f>VLOOKUP(
    Languages!A82,
    Languages!$A$2:$AE$310,
    MATCH(
      _xlfn.XLOOKUP(H$1, 'Language &amp; Currency Data'!$A$2:$A$100, 'Language &amp; Currency Data'!$B$2:$B$100),
      Languages!$A$1:$AE$1,
      0),
    FALSE)</f>
        <v>Elegiremos una selección de mensajes que adjuntaremos a la carta que enviaremos al principal periódico de su país.</v>
      </c>
      <c r="I95" s="6" t="str">
        <f>VLOOKUP(
    Languages!A82,
    Languages!$A$2:$AE$310,
    MATCH(
      _xlfn.XLOOKUP(I$1, 'Language &amp; Currency Data'!$A$2:$A$100, 'Language &amp; Currency Data'!$B$2:$B$100),
      Languages!$A$1:$AE$1,
      0),
    FALSE)</f>
        <v>Elegiremos una selección de mensajes que adjuntaremos a la carta que enviaremos al principal periódico de su país.</v>
      </c>
      <c r="J95" s="6" t="str">
        <f>VLOOKUP(
    Languages!A82,
    Languages!$A$2:$AE$310,
    MATCH(
      _xlfn.XLOOKUP(J$1, 'Language &amp; Currency Data'!$A$2:$A$100, 'Language &amp; Currency Data'!$B$2:$B$100),
      Languages!$A$1:$AE$1,
      0),
    FALSE)</f>
        <v>Některé zprávy vybereme a připojíme k dopisu, který zašleme do hlavních novin ve vaší zemi.</v>
      </c>
      <c r="K95" s="6" t="str">
        <f>VLOOKUP(
    Languages!A82,
    Languages!$A$2:$AE$310,
    MATCH(
      _xlfn.XLOOKUP(K$1, 'Language &amp; Currency Data'!$A$2:$A$100, 'Language &amp; Currency Data'!$B$2:$B$100),
      Languages!$A$1:$AE$1,
      0),
    FALSE)</f>
        <v>Poimimme valikoiman viestejä, jotka liitetään kirjeeseen, jonka lähetämme maasi suurimmalle sanomalehdelle.</v>
      </c>
      <c r="L95" s="32" t="str">
        <f>VLOOKUP(
    Languages!A82,
    Languages!$A$2:$AE$310,
    MATCH(
      _xlfn.XLOOKUP(L$1, 'Language &amp; Currency Data'!$A$2:$A$100, 'Language &amp; Currency Data'!$B$2:$B$100),
      Languages!$A$1:$AE$1,
      0),
    FALSE)</f>
        <v>Nous sélectionnerons les messages qui seront joints à la lettre que nous enverrons au principal journal de votre pays.</v>
      </c>
      <c r="M95" s="32" t="str">
        <f>VLOOKUP(
    Languages!A82,
    Languages!$A$2:$AE$310,
    MATCH(
      _xlfn.XLOOKUP(M$1, 'Language &amp; Currency Data'!$A$2:$A$100, 'Language &amp; Currency Data'!$B$2:$B$100),
      Languages!$A$1:$AE$1,
      0),
    FALSE)</f>
        <v>Wir wählen mehrere Nachrichten aus, die dem Schreiben angefügt werden, das wir an die größte Zeitung Ihres Landes schicken.</v>
      </c>
      <c r="N95" s="6" t="str">
        <f>VLOOKUP(
    Languages!A82,
    Languages!$A$2:$AE$310,
    MATCH(
      _xlfn.XLOOKUP(N$1, 'Language &amp; Currency Data'!$A$2:$A$100, 'Language &amp; Currency Data'!$B$2:$B$100),
      Languages!$A$1:$AE$1,
      0),
    FALSE)</f>
        <v>Θα επιλέξουμε μια σειρά από μηνύματα που θα επισυνάψουμε στην επιστολή που θα στείλουμε στην μεγαλύτερη εφημερίδα της χώρας σας.</v>
      </c>
      <c r="O95" s="32" t="str">
        <f>VLOOKUP(
    Languages!A82,
    Languages!$A$2:$AE$310,
    MATCH(
      _xlfn.XLOOKUP(O$1, 'Language &amp; Currency Data'!$A$2:$A$100, 'Language &amp; Currency Data'!$B$2:$B$100),
      Languages!$A$1:$AE$1,
      0),
    FALSE)</f>
        <v>Az üzenetekből összeállítunk egy válogatást, amit csatolunk ahhoz a levélhez, amelyet elküldünk az Ön országának legnagyobb újságjához.</v>
      </c>
      <c r="P95" s="6" t="str">
        <f>VLOOKUP(
    Languages!A82,
    Languages!$A$2:$AE$310,
    MATCH(
      _xlfn.XLOOKUP(P$1, 'Language &amp; Currency Data'!$A$2:$A$100, 'Language &amp; Currency Data'!$B$2:$B$100),
      Languages!$A$1:$AE$1,
      0),
    FALSE)</f>
        <v>हम उन संदेशों का चयन करेंगे, जिन्हें आपके देश के प्रमुख अखबार को भेजे जाने वाले पत्र में संलग्न किया जाएगा।</v>
      </c>
      <c r="Q95" s="6" t="str">
        <f>VLOOKUP(
    Languages!A82,
    Languages!$A$2:$AE$310,
    MATCH(
      _xlfn.XLOOKUP(Q$1, 'Language &amp; Currency Data'!$A$2:$A$100, 'Language &amp; Currency Data'!$B$2:$B$100),
      Languages!$A$1:$AE$1,
      0),
    FALSE)</f>
        <v>Kami akan memilih beberapa pesan untuk disertakan dalam surat yang kami kirimkan ke surat kabar besar di negara Anda.</v>
      </c>
      <c r="R95" s="6" t="str">
        <f>VLOOKUP(
    Languages!A82,
    Languages!$A$2:$AE$310,
    MATCH(
      _xlfn.XLOOKUP(R$1, 'Language &amp; Currency Data'!$A$2:$A$100, 'Language &amp; Currency Data'!$B$2:$B$100),
      Languages!$A$1:$AE$1,
      0),
    FALSE)</f>
        <v>We will pick a selection of messages that will be attached to the letter we send to the major newspaper in your country.</v>
      </c>
      <c r="S95" s="14" t="str">
        <f>VLOOKUP(
    Languages!A82,
    Languages!$A$2:$AE$310,
    MATCH(
      _xlfn.XLOOKUP(S$1, 'Language &amp; Currency Data'!$A$2:$A$100, 'Language &amp; Currency Data'!$B$2:$B$100),
      Languages!$A$1:$AE$1,
      0),
    FALSE)</f>
        <v>Selezioneremo alcuni messaggi da includere nella lettera che invieremo al principale quotidiano del Suo Paese.</v>
      </c>
      <c r="T95" s="14" t="str">
        <f>VLOOKUP(
    Languages!A82,
    Languages!$A$2:$AE$310,
    MATCH(
      _xlfn.XLOOKUP(T$1, 'Language &amp; Currency Data'!$A$2:$A$100, 'Language &amp; Currency Data'!$B$2:$B$100),
      Languages!$A$1:$AE$1,
      0),
    FALSE)</f>
        <v>我々はメッセージをいくつか選んであなたの国の大手新聞社に送る手紙に添付します。</v>
      </c>
      <c r="U95" s="32" t="str">
        <f>VLOOKUP(
    Languages!A82,
    Languages!$A$2:$AE$310,
    MATCH(
      _xlfn.XLOOKUP(U$1, 'Language &amp; Currency Data'!$A$2:$A$100, 'Language &amp; Currency Data'!$B$2:$B$100),
      Languages!$A$1:$AE$1,
      0),
    FALSE)</f>
        <v xml:space="preserve">Kami akan memilih beberapa mesej terpilih yang akan dilampirkan dengan surat yang kami hantar kepada akhbar utama di negara anda. </v>
      </c>
      <c r="V95" s="32" t="str">
        <f>VLOOKUP(
    Languages!A82,
    Languages!$A$2:$AE$310,
    MATCH(
      _xlfn.XLOOKUP(V$1, 'Language &amp; Currency Data'!$A$2:$A$100, 'Language &amp; Currency Data'!$B$2:$B$100),
      Languages!$A$1:$AE$1,
      0),
    FALSE)</f>
        <v>Elegiremos una selección de mensajes que adjuntaremos a la carta que enviaremos al principal periódico de su país.</v>
      </c>
      <c r="W95" s="14" t="str">
        <f>VLOOKUP(
    Languages!A82,
    Languages!$A$2:$AE$310,
    MATCH(
      _xlfn.XLOOKUP(W$1, 'Language &amp; Currency Data'!$A$2:$A$100, 'Language &amp; Currency Data'!$B$2:$B$100),
      Languages!$A$1:$AE$1,
      0),
    FALSE)</f>
        <v>We hechten een selectie van deze berichten aan de brief die we naar een toonaangevende krant in uw land zullen sturen.</v>
      </c>
      <c r="X95" s="32" t="str">
        <f>VLOOKUP(
    Languages!A82,
    Languages!$A$2:$AE$310,
    MATCH(
      _xlfn.XLOOKUP(X$1, 'Language &amp; Currency Data'!$A$2:$A$100, 'Language &amp; Currency Data'!$B$2:$B$100),
      Languages!$A$1:$AE$1,
      0),
    FALSE)</f>
        <v>We will pick a selection of messages that will be attached to the letter we send to the major newspaper in your country.</v>
      </c>
      <c r="Y95" s="32" t="str">
        <f>VLOOKUP(
    Languages!A82,
    Languages!$A$2:$AE$310,
    MATCH(
      _xlfn.XLOOKUP(Y$1, 'Language &amp; Currency Data'!$A$2:$A$100, 'Language &amp; Currency Data'!$B$2:$B$100),
      Languages!$A$1:$AE$1,
      0),
    FALSE)</f>
        <v>Vi vil velge ut noen meldinger som blir vedlagt brevet vi sender til en stor avis i ditt land.</v>
      </c>
      <c r="Z95" s="32" t="str">
        <f>VLOOKUP(
    Languages!A82,
    Languages!$A$2:$AE$310,
    MATCH(
      _xlfn.XLOOKUP(Z$1, 'Language &amp; Currency Data'!$A$2:$A$100, 'Language &amp; Currency Data'!$B$2:$B$100),
      Languages!$A$1:$AE$1,
      0),
    FALSE)</f>
        <v>ہم چند منتخب پیغامات کو چنیں گے، جنہیں آپ کے ملک کے معروف اخبار کو بھیجے جانے والے خط کے ساتھ شامل کیا جائے گا۔</v>
      </c>
      <c r="AA95" s="32" t="str">
        <f>VLOOKUP(
    Languages!A82,
    Languages!$A$2:$AE$310,
    MATCH(
      _xlfn.XLOOKUP(AA$1, 'Language &amp; Currency Data'!$A$2:$A$100, 'Language &amp; Currency Data'!$B$2:$B$100),
      Languages!$A$1:$AE$1,
      0),
    FALSE)</f>
        <v>Pipili kami ng seleksyon ng mga mensahe na ilalakip sa liham na ipapadala namin sa pangunahing pahayagan sa bansa mo.</v>
      </c>
      <c r="AB95" s="32" t="str">
        <f>VLOOKUP(
    Languages!A82,
    Languages!$A$2:$AE$310,
    MATCH(
      _xlfn.XLOOKUP(AB$1, 'Language &amp; Currency Data'!$A$2:$A$100, 'Language &amp; Currency Data'!$B$2:$B$100),
      Languages!$A$1:$AE$1,
      0),
    FALSE)</f>
        <v>Wybierzemy kilka wiadomości, które zostaną dołączone do listu, który wyślemy do najbardziej popularnej gazety w Pana\/Pani kraju.</v>
      </c>
      <c r="AC95" t="str">
        <f>VLOOKUP(
    Languages!A82,
    Languages!$A$2:$AE$310,
    MATCH(
      _xlfn.XLOOKUP(AC$1, 'Language &amp; Currency Data'!$A$2:$A$100, 'Language &amp; Currency Data'!$B$2:$B$100),
      Languages!$A$1:$AE$1,
      0),
    FALSE)</f>
        <v>Selecionaremos algumas mensagens que serão anexadas à carta que enviaremos ao jornal de maior circulação no seu país.</v>
      </c>
      <c r="AD95" s="32" t="str">
        <f>VLOOKUP(
    Languages!A82,
    Languages!$A$2:$AE$310,
    MATCH(
      _xlfn.XLOOKUP(AD$1, 'Language &amp; Currency Data'!$A$2:$A$100, 'Language &amp; Currency Data'!$B$2:$B$100),
      Languages!$A$1:$AE$1,
      0),
    FALSE)</f>
        <v>Vom alege o selecție de mesaje care vor fi anexate la scrisoarea pe care o trimitem principalului ziar din țara dvs.</v>
      </c>
      <c r="AE95" s="6" t="str">
        <f>VLOOKUP(
    Languages!A82,
    Languages!$A$2:$AE$310,
    MATCH(
      _xlfn.XLOOKUP(AE$1, 'Language &amp; Currency Data'!$A$2:$A$100, 'Language &amp; Currency Data'!$B$2:$B$100),
      Languages!$A$1:$AE$1,
      0),
    FALSE)</f>
        <v>Vyberieme niektoré komentáre, ktoré budú priložené k listu odoslanému hlavným novinám vo vašej krajine.</v>
      </c>
      <c r="AF95" s="6" t="str">
        <f>VLOOKUP(
    Languages!A82,
    Languages!$A$2:$AE$310,
    MATCH(
      _xlfn.XLOOKUP(AF$1, 'Language &amp; Currency Data'!$A$2:$A$100, 'Language &amp; Currency Data'!$B$2:$B$100),
      Languages!$A$1:$AE$1,
      0),
    FALSE)</f>
        <v>Ons sal 'n verskeidenheid boodskappe kies wat aangeheg sal word aan die brief wat ons aan die hoofkoerant in u land stuur.</v>
      </c>
      <c r="AG95" s="6" t="str">
        <f>VLOOKUP(
    Languages!A82,
    Languages!$A$2:$AE$310,
    MATCH(
      _xlfn.XLOOKUP(AG$1, 'Language &amp; Currency Data'!$A$2:$A$100, 'Language &amp; Currency Data'!$B$2:$B$100),
      Languages!$A$1:$AE$1,
      0),
    FALSE)</f>
        <v>의견 중 일부를 선정하여 귀하 나라의 주요 신문사에 발송할 서신에 첨부하도록 하겠습니다.</v>
      </c>
      <c r="AH95" s="32" t="str">
        <f>VLOOKUP(
    Languages!A82,
    Languages!$A$2:$AE$310,
    MATCH(
      _xlfn.XLOOKUP(AH$1, 'Language &amp; Currency Data'!$A$2:$A$100, 'Language &amp; Currency Data'!$B$2:$B$100),
      Languages!$A$1:$AE$1,
      0),
    FALSE)</f>
        <v>Elegiremos una selección de mensajes que adjuntaremos a la carta que enviaremos al principal periódico de su país.</v>
      </c>
      <c r="AI95" s="32" t="str">
        <f>VLOOKUP(
    Languages!A82,
    Languages!$A$2:$AE$310,
    MATCH(
      _xlfn.XLOOKUP(AI$1, 'Language &amp; Currency Data'!$A$2:$A$100, 'Language &amp; Currency Data'!$B$2:$B$100),
      Languages!$A$1:$AE$1,
      0),
    FALSE)</f>
        <v>Vi kommer att välja ut ett antal meddelanden som ska bifogas det brev vi skickar till den största tidningen i ditt land.</v>
      </c>
      <c r="AJ95" s="6" t="str">
        <f>VLOOKUP(
    Languages!A82,
    Languages!$A$2:$AE$310,
    MATCH(
      _xlfn.XLOOKUP(AJ$1, 'Language &amp; Currency Data'!$A$2:$A$100, 'Language &amp; Currency Data'!$B$2:$B$100),
      Languages!$A$1:$AE$1,
      0),
    FALSE)</f>
        <v>我們將挑選部分留言，附在我們寄給貴國主要報紙媒體的信件中。</v>
      </c>
      <c r="AK95" s="32" t="str">
        <f>VLOOKUP(
    Languages!A82,
    Languages!$A$2:$AE$310,
    MATCH(
      _xlfn.XLOOKUP(AK$1, 'Language &amp; Currency Data'!$A$2:$A$100, 'Language &amp; Currency Data'!$B$2:$B$100),
      Languages!$A$1:$AE$1,
      0),
    FALSE)</f>
        <v>เราจะคัดเลือกข้อความบางส่วนที่จะแนบไปกับจดหมายที่เราส่งไปยังหนังสือพิมพ์ชั้นนำในประเทศของคุณ</v>
      </c>
      <c r="AL95" s="37" t="str">
        <f>VLOOKUP(
    Languages!A82,
    Languages!$A$2:$AE$310,
    MATCH(
      _xlfn.XLOOKUP(AL$1, 'Language &amp; Currency Data'!$A$2:$A$100, 'Language &amp; Currency Data'!$B$2:$B$100),
      Languages!$A$1:$AE$1,
      0),
    FALSE)</f>
        <v>Ülkenizdeki büyük bir gazeteye göndereceğimiz yazıya eklenecek mesajlardan bazılarını seçeceğiz.</v>
      </c>
      <c r="AM95" s="6" t="str">
        <f>VLOOKUP(
    Languages!A82,
    Languages!$A$2:$AE$310,
    MATCH(
      _xlfn.XLOOKUP(AM$1, 'Language &amp; Currency Data'!$A$2:$A$100, 'Language &amp; Currency Data'!$B$2:$B$100),
      Languages!$A$1:$AE$1,
      0),
    FALSE)</f>
        <v>We will pick a selection of messages that will be attached to the letter we send to the major newspaper in your country.</v>
      </c>
      <c r="AN95" s="6" t="str">
        <f>VLOOKUP(
    Languages!A82,
    Languages!$A$2:$AE$310,
    MATCH(
      _xlfn.XLOOKUP(AN$1, 'Language &amp; Currency Data'!$A$2:$A$100, 'Language &amp; Currency Data'!$B$2:$B$100),
      Languages!$A$1:$AE$1,
      0),
    FALSE)</f>
        <v>We will pick a selection of messages that will be attached to the letter we send to the major newspaper in your country.</v>
      </c>
      <c r="AO95" s="32" t="str">
        <f>VLOOKUP(
    Languages!A82,
    Languages!$A$2:$AE$310,
    MATCH(
      _xlfn.XLOOKUP(AO$1, 'Language &amp; Currency Data'!$A$2:$A$100, 'Language &amp; Currency Data'!$B$2:$B$100),
      Languages!$A$1:$AE$1,
      0),
    FALSE)</f>
        <v>Chúng tôi sẽ chọn một số lời nhắn để đính kèm vào lá thư chúng tôi gửi đến tờ báo lớn ở quốc gia của quý vị.</v>
      </c>
      <c r="AP95" s="7" t="str">
        <f>VLOOKUP(
    Languages!A82,
    Languages!$A$2:$AE$310,
    MATCH(
      _xlfn.XLOOKUP("United Kingdom", 'Language &amp; Currency Data'!$A$2:$A$100, 'Language &amp; Currency Data'!$B$2:$B$100),
      Languages!$A$1:$AE$1,
      0),
    FALSE)</f>
        <v>We will pick a selection of messages that will be attached to the letter we send to the major newspaper in your country.</v>
      </c>
      <c r="AQ95" s="7" t="str">
        <f>VLOOKUP(
    Languages!A82,
    Languages!$A$2:$AE$310,
    MATCH(
      _xlfn.XLOOKUP("United Kingdom", 'Language &amp; Currency Data'!$A$2:$A$100, 'Language &amp; Currency Data'!$B$2:$B$100),
      Languages!$A$1:$AE$1,
      0),
    FALSE)</f>
        <v>We will pick a selection of messages that will be attached to the letter we send to the major newspaper in your country.</v>
      </c>
      <c r="AR95" s="7" t="str">
        <f>VLOOKUP(
    Languages!A82,
    Languages!$A$2:$AE$310,
    MATCH(
      _xlfn.XLOOKUP("United Kingdom", 'Language &amp; Currency Data'!$A$2:$A$100, 'Language &amp; Currency Data'!$B$2:$B$100),
      Languages!$A$1:$AE$1,
      0),
    FALSE)</f>
        <v>We will pick a selection of messages that will be attached to the letter we send to the major newspaper in your country.</v>
      </c>
      <c r="AS95" s="7" t="str">
        <f>VLOOKUP(
    Languages!A82,
    Languages!$A$2:$AE$310,
    MATCH(
      _xlfn.XLOOKUP("United Kingdom", 'Language &amp; Currency Data'!$A$2:$A$100, 'Language &amp; Currency Data'!$B$2:$B$100),
      Languages!$A$1:$AE$1,
      0),
    FALSE)</f>
        <v>We will pick a selection of messages that will be attached to the letter we send to the major newspaper in your country.</v>
      </c>
      <c r="AT95" s="7" t="str">
        <f>VLOOKUP(
    Languages!A82,
    Languages!$A$2:$AE$310,
    MATCH(
      _xlfn.XLOOKUP("United Kingdom", 'Language &amp; Currency Data'!$A$2:$A$100, 'Language &amp; Currency Data'!$B$2:$B$100),
      Languages!$A$1:$AE$1,
      0),
    FALSE)</f>
        <v>We will pick a selection of messages that will be attached to the letter we send to the major newspaper in your country.</v>
      </c>
      <c r="AU95" s="7" t="str">
        <f>VLOOKUP(
    Languages!A82,
    Languages!$A$2:$AE$310,
    MATCH(
      _xlfn.XLOOKUP("United Kingdom", 'Language &amp; Currency Data'!$A$2:$A$100, 'Language &amp; Currency Data'!$B$2:$B$100),
      Languages!$A$1:$AE$1,
      0),
    FALSE)</f>
        <v>We will pick a selection of messages that will be attached to the letter we send to the major newspaper in your country.</v>
      </c>
      <c r="AV95" s="7" t="str">
        <f>VLOOKUP(
    Languages!A82,
    Languages!$A$2:$AE$310,
    MATCH(
      _xlfn.XLOOKUP("United Kingdom", 'Language &amp; Currency Data'!$A$2:$A$100, 'Language &amp; Currency Data'!$B$2:$B$100),
      Languages!$A$1:$AE$1,
      0),
    FALSE)</f>
        <v>We will pick a selection of messages that will be attached to the letter we send to the major newspaper in your country.</v>
      </c>
      <c r="AW95" s="7" t="str">
        <f>VLOOKUP(
    Languages!A82,
    Languages!$A$2:$AE$310,
    MATCH(
      _xlfn.XLOOKUP("United Kingdom", 'Language &amp; Currency Data'!$A$2:$A$100, 'Language &amp; Currency Data'!$B$2:$B$100),
      Languages!$A$1:$AE$1,
      0),
    FALSE)</f>
        <v>We will pick a selection of messages that will be attached to the letter we send to the major newspaper in your country.</v>
      </c>
    </row>
    <row r="96" spans="1:49" s="7" customFormat="1" ht="28.5" x14ac:dyDescent="0.45">
      <c r="A96" s="7" t="str">
        <f>Languages!B83</f>
        <v>Petition Supporting the Globally Coordinated Billionaire Tax</v>
      </c>
      <c r="B96" s="6" t="str">
        <f>VLOOKUP(
    Languages!A83,
    Languages!$A$2:$AE$310,
    MATCH(
      _xlfn.XLOOKUP(B$1, 'Language &amp; Currency Data'!$A$2:$A$100, 'Language &amp; Currency Data'!$B$2:$B$100),
      Languages!$A$1:$AE$1,
      0),
    FALSE)</f>
        <v>Petición en favor del impuesto a los multimillonarios coordinado a escala mundial</v>
      </c>
      <c r="C96" s="6" t="str">
        <f>VLOOKUP(
    Languages!A83,
    Languages!$A$2:$AE$310,
    MATCH(
      _xlfn.XLOOKUP(C$1, 'Language &amp; Currency Data'!$A$2:$A$100, 'Language &amp; Currency Data'!$B$2:$B$100),
      Languages!$A$1:$AE$1,
      0),
    FALSE)</f>
        <v>Petition Supporting the Globally Coordinated Billionaire Tax</v>
      </c>
      <c r="D96" s="6" t="str">
        <f>VLOOKUP(
    Languages!A83,
    Languages!$A$2:$AE$310,
    MATCH(
      _xlfn.XLOOKUP(D$1, 'Language &amp; Currency Data'!$A$2:$A$100, 'Language &amp; Currency Data'!$B$2:$B$100),
      Languages!$A$1:$AE$1,
      0),
    FALSE)</f>
        <v>Petition zur Unterstützung der global koordinierten Milliardärssteuer</v>
      </c>
      <c r="E96" s="14" t="str">
        <f>VLOOKUP(
    Languages!A83,
    Languages!$A$2:$AE$310,
    MATCH(
      _xlfn.XLOOKUP(E$1, 'Language &amp; Currency Data'!$A$2:$A$100, 'Language &amp; Currency Data'!$B$2:$B$100),
      Languages!$A$1:$AE$1,
      0),
    FALSE)</f>
        <v>Petição a favor do imposto sobre os multimilionários coordenado a nível global</v>
      </c>
      <c r="F96" s="4" t="str">
        <f>VLOOKUP(
    Languages!A83,
    Languages!$A$2:$AE$310,
    MATCH(
      _xlfn.XLOOKUP(F$1, 'Language &amp; Currency Data'!$A$2:$A$100, 'Language &amp; Currency Data'!$B$2:$B$100),
      Languages!$A$1:$AE$1,
      0),
    FALSE)</f>
        <v>Petition Supporting the Globally Coordinated Billionaire Tax</v>
      </c>
      <c r="G96" s="14" t="str">
        <f>VLOOKUP(
    Languages!A83,
    Languages!$A$2:$AE$310,
    MATCH(
      _xlfn.XLOOKUP(G$1, 'Language &amp; Currency Data'!$A$2:$A$100, 'Language &amp; Currency Data'!$B$2:$B$100),
      Languages!$A$1:$AE$1,
      0),
    FALSE)</f>
        <v>表示支持对全球亿万富翁征收协调税的请愿书</v>
      </c>
      <c r="H96" s="6" t="str">
        <f>VLOOKUP(
    Languages!A83,
    Languages!$A$2:$AE$310,
    MATCH(
      _xlfn.XLOOKUP(H$1, 'Language &amp; Currency Data'!$A$2:$A$100, 'Language &amp; Currency Data'!$B$2:$B$100),
      Languages!$A$1:$AE$1,
      0),
    FALSE)</f>
        <v>Petición en favor del impuesto a los multimillonarios coordinado a escala mundial</v>
      </c>
      <c r="I96" s="6" t="str">
        <f>VLOOKUP(
    Languages!A83,
    Languages!$A$2:$AE$310,
    MATCH(
      _xlfn.XLOOKUP(I$1, 'Language &amp; Currency Data'!$A$2:$A$100, 'Language &amp; Currency Data'!$B$2:$B$100),
      Languages!$A$1:$AE$1,
      0),
    FALSE)</f>
        <v>Petición en favor del impuesto a los multimillonarios coordinado a escala mundial</v>
      </c>
      <c r="J96" s="6" t="str">
        <f>VLOOKUP(
    Languages!A83,
    Languages!$A$2:$AE$310,
    MATCH(
      _xlfn.XLOOKUP(J$1, 'Language &amp; Currency Data'!$A$2:$A$100, 'Language &amp; Currency Data'!$B$2:$B$100),
      Languages!$A$1:$AE$1,
      0),
    FALSE)</f>
        <v>Petice na podporu celosvětově koordinované miliardářské daně</v>
      </c>
      <c r="K96" s="6" t="str">
        <f>VLOOKUP(
    Languages!A83,
    Languages!$A$2:$AE$310,
    MATCH(
      _xlfn.XLOOKUP(K$1, 'Language &amp; Currency Data'!$A$2:$A$100, 'Language &amp; Currency Data'!$B$2:$B$100),
      Languages!$A$1:$AE$1,
      0),
    FALSE)</f>
        <v>Vetoomus maailmanlaajuisesti koordinoidun miljardööriveron puolesta</v>
      </c>
      <c r="L96" s="32" t="str">
        <f>VLOOKUP(
    Languages!A83,
    Languages!$A$2:$AE$310,
    MATCH(
      _xlfn.XLOOKUP(L$1, 'Language &amp; Currency Data'!$A$2:$A$100, 'Language &amp; Currency Data'!$B$2:$B$100),
      Languages!$A$1:$AE$1,
      0),
    FALSE)</f>
        <v>Pétition en faveur de l'impôt sur les milliardaires coordonné au niveau mondial</v>
      </c>
      <c r="M96" s="32" t="str">
        <f>VLOOKUP(
    Languages!A83,
    Languages!$A$2:$AE$310,
    MATCH(
      _xlfn.XLOOKUP(M$1, 'Language &amp; Currency Data'!$A$2:$A$100, 'Language &amp; Currency Data'!$B$2:$B$100),
      Languages!$A$1:$AE$1,
      0),
    FALSE)</f>
        <v>Petition zur Unterstützung der global koordinierten Milliardärssteuer</v>
      </c>
      <c r="N96" s="6" t="str">
        <f>VLOOKUP(
    Languages!A83,
    Languages!$A$2:$AE$310,
    MATCH(
      _xlfn.XLOOKUP(N$1, 'Language &amp; Currency Data'!$A$2:$A$100, 'Language &amp; Currency Data'!$B$2:$B$100),
      Languages!$A$1:$AE$1,
      0),
    FALSE)</f>
        <v>Αίτημα για την υποστήριξη του παγκοσμίως συντονισμένου φόρου δισεκατομμυριούχων</v>
      </c>
      <c r="O96" s="32" t="str">
        <f>VLOOKUP(
    Languages!A83,
    Languages!$A$2:$AE$310,
    MATCH(
      _xlfn.XLOOKUP(O$1, 'Language &amp; Currency Data'!$A$2:$A$100, 'Language &amp; Currency Data'!$B$2:$B$100),
      Languages!$A$1:$AE$1,
      0),
    FALSE)</f>
        <v>A globálisan koordinált milliárdos adót támogató petíció</v>
      </c>
      <c r="P96" s="6" t="str">
        <f>VLOOKUP(
    Languages!A83,
    Languages!$A$2:$AE$310,
    MATCH(
      _xlfn.XLOOKUP(P$1, 'Language &amp; Currency Data'!$A$2:$A$100, 'Language &amp; Currency Data'!$B$2:$B$100),
      Languages!$A$1:$AE$1,
      0),
    FALSE)</f>
        <v>वैश्विक रूप से समन्वित अरबपति कर का समर्थन करने वाली याचिका</v>
      </c>
      <c r="Q96" s="6" t="str">
        <f>VLOOKUP(
    Languages!A83,
    Languages!$A$2:$AE$310,
    MATCH(
      _xlfn.XLOOKUP(Q$1, 'Language &amp; Currency Data'!$A$2:$A$100, 'Language &amp; Currency Data'!$B$2:$B$100),
      Languages!$A$1:$AE$1,
      0),
    FALSE)</f>
        <v>Petisi Mendukung Pajak Miliarder yang Dikoordinasikan Secara Global</v>
      </c>
      <c r="R96" s="6" t="str">
        <f>VLOOKUP(
    Languages!A83,
    Languages!$A$2:$AE$310,
    MATCH(
      _xlfn.XLOOKUP(R$1, 'Language &amp; Currency Data'!$A$2:$A$100, 'Language &amp; Currency Data'!$B$2:$B$100),
      Languages!$A$1:$AE$1,
      0),
    FALSE)</f>
        <v>Petition Supporting the Globally Coordinated Billionaire Tax</v>
      </c>
      <c r="S96" s="14" t="str">
        <f>VLOOKUP(
    Languages!A83,
    Languages!$A$2:$AE$310,
    MATCH(
      _xlfn.XLOOKUP(S$1, 'Language &amp; Currency Data'!$A$2:$A$100, 'Language &amp; Currency Data'!$B$2:$B$100),
      Languages!$A$1:$AE$1,
      0),
    FALSE)</f>
        <v>Petizione a sostegno della tassa globale sui miliardari</v>
      </c>
      <c r="T96" s="14" t="str">
        <f>VLOOKUP(
    Languages!A83,
    Languages!$A$2:$AE$310,
    MATCH(
      _xlfn.XLOOKUP(T$1, 'Language &amp; Currency Data'!$A$2:$A$100, 'Language &amp; Currency Data'!$B$2:$B$100),
      Languages!$A$1:$AE$1,
      0),
    FALSE)</f>
        <v>世界的に調整された超富裕層税に賛成する請願書</v>
      </c>
      <c r="U96" s="32" t="str">
        <f>VLOOKUP(
    Languages!A83,
    Languages!$A$2:$AE$310,
    MATCH(
      _xlfn.XLOOKUP(U$1, 'Language &amp; Currency Data'!$A$2:$A$100, 'Language &amp; Currency Data'!$B$2:$B$100),
      Languages!$A$1:$AE$1,
      0),
    FALSE)</f>
        <v>Petisyen Menyokong Cukai Bilionar yang Diselaraskan Secara Global</v>
      </c>
      <c r="V96" s="32" t="str">
        <f>VLOOKUP(
    Languages!A83,
    Languages!$A$2:$AE$310,
    MATCH(
      _xlfn.XLOOKUP(V$1, 'Language &amp; Currency Data'!$A$2:$A$100, 'Language &amp; Currency Data'!$B$2:$B$100),
      Languages!$A$1:$AE$1,
      0),
    FALSE)</f>
        <v>Petición en favor del impuesto a los multimillonarios coordinado a escala mundial</v>
      </c>
      <c r="W96" s="14" t="str">
        <f>VLOOKUP(
    Languages!A83,
    Languages!$A$2:$AE$310,
    MATCH(
      _xlfn.XLOOKUP(W$1, 'Language &amp; Currency Data'!$A$2:$A$100, 'Language &amp; Currency Data'!$B$2:$B$100),
      Languages!$A$1:$AE$1,
      0),
    FALSE)</f>
        <v>Petitie ten Gunste van de Wereldwijd Gecoördineerde Miljardairsbelasting</v>
      </c>
      <c r="X96" s="32" t="str">
        <f>VLOOKUP(
    Languages!A83,
    Languages!$A$2:$AE$310,
    MATCH(
      _xlfn.XLOOKUP(X$1, 'Language &amp; Currency Data'!$A$2:$A$100, 'Language &amp; Currency Data'!$B$2:$B$100),
      Languages!$A$1:$AE$1,
      0),
    FALSE)</f>
        <v>Petition Supporting the Globally Coordinated Billionaire Tax</v>
      </c>
      <c r="Y96" s="32" t="str">
        <f>VLOOKUP(
    Languages!A83,
    Languages!$A$2:$AE$310,
    MATCH(
      _xlfn.XLOOKUP(Y$1, 'Language &amp; Currency Data'!$A$2:$A$100, 'Language &amp; Currency Data'!$B$2:$B$100),
      Languages!$A$1:$AE$1,
      0),
    FALSE)</f>
        <v>Petisjon for den globale minimumsskatten for milliardærer</v>
      </c>
      <c r="Z96" s="32" t="str">
        <f>VLOOKUP(
    Languages!A83,
    Languages!$A$2:$AE$310,
    MATCH(
      _xlfn.XLOOKUP(Z$1, 'Language &amp; Currency Data'!$A$2:$A$100, 'Language &amp; Currency Data'!$B$2:$B$100),
      Languages!$A$1:$AE$1,
      0),
    FALSE)</f>
        <v>عالمی سطح پر ارب پتی افراد پر ٹیکس نافذ کرنے کی حمایت کرنے والی درخواست</v>
      </c>
      <c r="AA96" s="32" t="str">
        <f>VLOOKUP(
    Languages!A83,
    Languages!$A$2:$AE$310,
    MATCH(
      _xlfn.XLOOKUP(AA$1, 'Language &amp; Currency Data'!$A$2:$A$100, 'Language &amp; Currency Data'!$B$2:$B$100),
      Languages!$A$1:$AE$1,
      0),
    FALSE)</f>
        <v>Petisyon na Sumusuporta sa Globally Coordinated na Buwis ng Bilyonaryo</v>
      </c>
      <c r="AB96" s="32" t="str">
        <f>VLOOKUP(
    Languages!A83,
    Languages!$A$2:$AE$310,
    MATCH(
      _xlfn.XLOOKUP(AB$1, 'Language &amp; Currency Data'!$A$2:$A$100, 'Language &amp; Currency Data'!$B$2:$B$100),
      Languages!$A$1:$AE$1,
      0),
    FALSE)</f>
        <v>Petycja popierająca globalnie skoordynowany podatek dla miliarderów</v>
      </c>
      <c r="AC96" t="str">
        <f>VLOOKUP(
    Languages!A83,
    Languages!$A$2:$AE$310,
    MATCH(
      _xlfn.XLOOKUP(AC$1, 'Language &amp; Currency Data'!$A$2:$A$100, 'Language &amp; Currency Data'!$B$2:$B$100),
      Languages!$A$1:$AE$1,
      0),
    FALSE)</f>
        <v>Petição a favor do imposto sobre os multimilionários coordenado a nível global</v>
      </c>
      <c r="AD96" s="32" t="str">
        <f>VLOOKUP(
    Languages!A83,
    Languages!$A$2:$AE$310,
    MATCH(
      _xlfn.XLOOKUP(AD$1, 'Language &amp; Currency Data'!$A$2:$A$100, 'Language &amp; Currency Data'!$B$2:$B$100),
      Languages!$A$1:$AE$1,
      0),
    FALSE)</f>
        <v>Petiție pentru taxa pentru miliardari coordonată la nivel mondial</v>
      </c>
      <c r="AE96" s="6" t="str">
        <f>VLOOKUP(
    Languages!A83,
    Languages!$A$2:$AE$310,
    MATCH(
      _xlfn.XLOOKUP(AE$1, 'Language &amp; Currency Data'!$A$2:$A$100, 'Language &amp; Currency Data'!$B$2:$B$100),
      Languages!$A$1:$AE$1,
      0),
    FALSE)</f>
        <v>Petícia podporujúca globálne koordinovanú miliardársku daň</v>
      </c>
      <c r="AF96" s="6" t="str">
        <f>VLOOKUP(
    Languages!A83,
    Languages!$A$2:$AE$310,
    MATCH(
      _xlfn.XLOOKUP(AF$1, 'Language &amp; Currency Data'!$A$2:$A$100, 'Language &amp; Currency Data'!$B$2:$B$100),
      Languages!$A$1:$AE$1,
      0),
    FALSE)</f>
        <v>Petisie ter ondersteuning van die wêreldwyd gekoördineerde miljardêrsbelasting</v>
      </c>
      <c r="AG96" s="6" t="str">
        <f>VLOOKUP(
    Languages!A83,
    Languages!$A$2:$AE$310,
    MATCH(
      _xlfn.XLOOKUP(AG$1, 'Language &amp; Currency Data'!$A$2:$A$100, 'Language &amp; Currency Data'!$B$2:$B$100),
      Languages!$A$1:$AE$1,
      0),
    FALSE)</f>
        <v>전 세계적으로 조율된 억만장자세 도입에 찬성하는 청원서</v>
      </c>
      <c r="AH96" s="32" t="str">
        <f>VLOOKUP(
    Languages!A83,
    Languages!$A$2:$AE$310,
    MATCH(
      _xlfn.XLOOKUP(AH$1, 'Language &amp; Currency Data'!$A$2:$A$100, 'Language &amp; Currency Data'!$B$2:$B$100),
      Languages!$A$1:$AE$1,
      0),
    FALSE)</f>
        <v>Petición en favor del impuesto a los multimillonarios coordinado a escala mundial</v>
      </c>
      <c r="AI96" s="32" t="str">
        <f>VLOOKUP(
    Languages!A83,
    Languages!$A$2:$AE$310,
    MATCH(
      _xlfn.XLOOKUP(AI$1, 'Language &amp; Currency Data'!$A$2:$A$100, 'Language &amp; Currency Data'!$B$2:$B$100),
      Languages!$A$1:$AE$1,
      0),
    FALSE)</f>
        <v>Namninsamling till stöd för den globalt samordnade miljardärsskatten</v>
      </c>
      <c r="AJ96" s="6" t="str">
        <f>VLOOKUP(
    Languages!A83,
    Languages!$A$2:$AE$310,
    MATCH(
      _xlfn.XLOOKUP(AJ$1, 'Language &amp; Currency Data'!$A$2:$A$100, 'Language &amp; Currency Data'!$B$2:$B$100),
      Languages!$A$1:$AE$1,
      0),
    FALSE)</f>
        <v>徵收富人全球合一稅支持請願書</v>
      </c>
      <c r="AK96" s="32" t="str">
        <f>VLOOKUP(
    Languages!A83,
    Languages!$A$2:$AE$310,
    MATCH(
      _xlfn.XLOOKUP(AK$1, 'Language &amp; Currency Data'!$A$2:$A$100, 'Language &amp; Currency Data'!$B$2:$B$100),
      Languages!$A$1:$AE$1,
      0),
    FALSE)</f>
        <v>คำร้องสนับสนุนการเรียกเก็บภาษีจากมหาเศรษฐีในระดับเดียวกันทั่วโลก</v>
      </c>
      <c r="AL96" s="37" t="str">
        <f>VLOOKUP(
    Languages!A83,
    Languages!$A$2:$AE$310,
    MATCH(
      _xlfn.XLOOKUP(AL$1, 'Language &amp; Currency Data'!$A$2:$A$100, 'Language &amp; Currency Data'!$B$2:$B$100),
      Languages!$A$1:$AE$1,
      0),
    FALSE)</f>
        <v>Küresel olarak Koordine Edilen Milyarder Vergisini Destekleyen Dilekçe</v>
      </c>
      <c r="AM96" s="6" t="str">
        <f>VLOOKUP(
    Languages!A83,
    Languages!$A$2:$AE$310,
    MATCH(
      _xlfn.XLOOKUP(AM$1, 'Language &amp; Currency Data'!$A$2:$A$100, 'Language &amp; Currency Data'!$B$2:$B$100),
      Languages!$A$1:$AE$1,
      0),
    FALSE)</f>
        <v>Petition Supporting the Globally Coordinated Billionaire Tax</v>
      </c>
      <c r="AN96" s="6" t="str">
        <f>VLOOKUP(
    Languages!A83,
    Languages!$A$2:$AE$310,
    MATCH(
      _xlfn.XLOOKUP(AN$1, 'Language &amp; Currency Data'!$A$2:$A$100, 'Language &amp; Currency Data'!$B$2:$B$100),
      Languages!$A$1:$AE$1,
      0),
    FALSE)</f>
        <v>Petition Supporting the Globally Coordinated Billionaire Tax</v>
      </c>
      <c r="AO96" s="32" t="str">
        <f>VLOOKUP(
    Languages!A83,
    Languages!$A$2:$AE$310,
    MATCH(
      _xlfn.XLOOKUP(AO$1, 'Language &amp; Currency Data'!$A$2:$A$100, 'Language &amp; Currency Data'!$B$2:$B$100),
      Languages!$A$1:$AE$1,
      0),
    FALSE)</f>
        <v>Bản Kiến Nghị Ủng Hộ Thuế Phối Hợp Toàn Cầu Đối Với Tỷ Phú</v>
      </c>
      <c r="AP96" s="7" t="str">
        <f>VLOOKUP(
    Languages!A83,
    Languages!$A$2:$AE$310,
    MATCH(
      _xlfn.XLOOKUP("United Kingdom", 'Language &amp; Currency Data'!$A$2:$A$100, 'Language &amp; Currency Data'!$B$2:$B$100),
      Languages!$A$1:$AE$1,
      0),
    FALSE)</f>
        <v>Petition Supporting the Globally Coordinated Billionaire Tax</v>
      </c>
      <c r="AQ96" s="7" t="str">
        <f>VLOOKUP(
    Languages!A83,
    Languages!$A$2:$AE$310,
    MATCH(
      _xlfn.XLOOKUP("United Kingdom", 'Language &amp; Currency Data'!$A$2:$A$100, 'Language &amp; Currency Data'!$B$2:$B$100),
      Languages!$A$1:$AE$1,
      0),
    FALSE)</f>
        <v>Petition Supporting the Globally Coordinated Billionaire Tax</v>
      </c>
      <c r="AR96" s="7" t="str">
        <f>VLOOKUP(
    Languages!A83,
    Languages!$A$2:$AE$310,
    MATCH(
      _xlfn.XLOOKUP("United Kingdom", 'Language &amp; Currency Data'!$A$2:$A$100, 'Language &amp; Currency Data'!$B$2:$B$100),
      Languages!$A$1:$AE$1,
      0),
    FALSE)</f>
        <v>Petition Supporting the Globally Coordinated Billionaire Tax</v>
      </c>
      <c r="AS96" s="7" t="str">
        <f>VLOOKUP(
    Languages!A83,
    Languages!$A$2:$AE$310,
    MATCH(
      _xlfn.XLOOKUP("United Kingdom", 'Language &amp; Currency Data'!$A$2:$A$100, 'Language &amp; Currency Data'!$B$2:$B$100),
      Languages!$A$1:$AE$1,
      0),
    FALSE)</f>
        <v>Petition Supporting the Globally Coordinated Billionaire Tax</v>
      </c>
      <c r="AT96" s="7" t="str">
        <f>VLOOKUP(
    Languages!A83,
    Languages!$A$2:$AE$310,
    MATCH(
      _xlfn.XLOOKUP("United Kingdom", 'Language &amp; Currency Data'!$A$2:$A$100, 'Language &amp; Currency Data'!$B$2:$B$100),
      Languages!$A$1:$AE$1,
      0),
    FALSE)</f>
        <v>Petition Supporting the Globally Coordinated Billionaire Tax</v>
      </c>
      <c r="AU96" s="7" t="str">
        <f>VLOOKUP(
    Languages!A83,
    Languages!$A$2:$AE$310,
    MATCH(
      _xlfn.XLOOKUP("United Kingdom", 'Language &amp; Currency Data'!$A$2:$A$100, 'Language &amp; Currency Data'!$B$2:$B$100),
      Languages!$A$1:$AE$1,
      0),
    FALSE)</f>
        <v>Petition Supporting the Globally Coordinated Billionaire Tax</v>
      </c>
      <c r="AV96" s="7" t="str">
        <f>VLOOKUP(
    Languages!A83,
    Languages!$A$2:$AE$310,
    MATCH(
      _xlfn.XLOOKUP("United Kingdom", 'Language &amp; Currency Data'!$A$2:$A$100, 'Language &amp; Currency Data'!$B$2:$B$100),
      Languages!$A$1:$AE$1,
      0),
    FALSE)</f>
        <v>Petition Supporting the Globally Coordinated Billionaire Tax</v>
      </c>
      <c r="AW96" s="7" t="str">
        <f>VLOOKUP(
    Languages!A83,
    Languages!$A$2:$AE$310,
    MATCH(
      _xlfn.XLOOKUP("United Kingdom", 'Language &amp; Currency Data'!$A$2:$A$100, 'Language &amp; Currency Data'!$B$2:$B$100),
      Languages!$A$1:$AE$1,
      0),
    FALSE)</f>
        <v>Petition Supporting the Globally Coordinated Billionaire Tax</v>
      </c>
    </row>
    <row r="97" spans="1:49" s="7" customFormat="1" ht="57" x14ac:dyDescent="0.45">
      <c r="A97" s="7" t="str">
        <f>Languages!B84</f>
        <v>If you sign the petition, you will have the opportunity to add a personalized statement explaining your reasons for supporting the policy.</v>
      </c>
      <c r="B97" s="6" t="str">
        <f>VLOOKUP(
    Languages!A84,
    Languages!$A$2:$AE$310,
    MATCH(
      _xlfn.XLOOKUP(B$1, 'Language &amp; Currency Data'!$A$2:$A$100, 'Language &amp; Currency Data'!$B$2:$B$100),
      Languages!$A$1:$AE$1,
      0),
    FALSE)</f>
        <v>Si firma la petición, tendrá la oportunidad de añadir una declaración personalizada explicando los motivos por los que apoya esta iniciativa.</v>
      </c>
      <c r="C97" s="6" t="str">
        <f>VLOOKUP(
    Languages!A84,
    Languages!$A$2:$AE$310,
    MATCH(
      _xlfn.XLOOKUP(C$1, 'Language &amp; Currency Data'!$A$2:$A$100, 'Language &amp; Currency Data'!$B$2:$B$100),
      Languages!$A$1:$AE$1,
      0),
    FALSE)</f>
        <v>If you sign the petition, you will have the opportunity to add a personalized statement explaining your reasons for supporting the policy.</v>
      </c>
      <c r="D97" s="6" t="str">
        <f>VLOOKUP(
    Languages!A84,
    Languages!$A$2:$AE$310,
    MATCH(
      _xlfn.XLOOKUP(D$1, 'Language &amp; Currency Data'!$A$2:$A$100, 'Language &amp; Currency Data'!$B$2:$B$100),
      Languages!$A$1:$AE$1,
      0),
    FALSE)</f>
        <v>Wenn Sie die Petition unterzeichnen, haben Sie die Möglichkeit, eine persönliche Erklärung hinzuzufügen, in der Sie Ihre Gründe für die neue Bestimmung darlegen können.</v>
      </c>
      <c r="E97" s="14" t="str">
        <f>VLOOKUP(
    Languages!A84,
    Languages!$A$2:$AE$310,
    MATCH(
      _xlfn.XLOOKUP(E$1, 'Language &amp; Currency Data'!$A$2:$A$100, 'Language &amp; Currency Data'!$B$2:$B$100),
      Languages!$A$1:$AE$1,
      0),
    FALSE)</f>
        <v>Se assinar a petição, terá a oportunidade de adicionar uma declaração personalizada explicando os motivos pelos quais é a favor da política.</v>
      </c>
      <c r="F97" s="4" t="str">
        <f>VLOOKUP(
    Languages!A84,
    Languages!$A$2:$AE$310,
    MATCH(
      _xlfn.XLOOKUP(F$1, 'Language &amp; Currency Data'!$A$2:$A$100, 'Language &amp; Currency Data'!$B$2:$B$100),
      Languages!$A$1:$AE$1,
      0),
    FALSE)</f>
        <v>If you sign the petition, you will have the opportunity to add a personalized statement explaining your reasons for supporting the policy.</v>
      </c>
      <c r="G97" s="14" t="str">
        <f>VLOOKUP(
    Languages!A84,
    Languages!$A$2:$AE$310,
    MATCH(
      _xlfn.XLOOKUP(G$1, 'Language &amp; Currency Data'!$A$2:$A$100, 'Language &amp; Currency Data'!$B$2:$B$100),
      Languages!$A$1:$AE$1,
      0),
    FALSE)</f>
        <v>如果您在该请愿书上签名，您将有机会填写一份个性化的补充说明，以解释您支持该税收政策的原因。</v>
      </c>
      <c r="H97" s="6" t="str">
        <f>VLOOKUP(
    Languages!A84,
    Languages!$A$2:$AE$310,
    MATCH(
      _xlfn.XLOOKUP(H$1, 'Language &amp; Currency Data'!$A$2:$A$100, 'Language &amp; Currency Data'!$B$2:$B$100),
      Languages!$A$1:$AE$1,
      0),
    FALSE)</f>
        <v>Si firma la petición, tendrá la oportunidad de añadir una declaración personalizada explicando los motivos por los que apoya esta iniciativa.</v>
      </c>
      <c r="I97" s="6" t="str">
        <f>VLOOKUP(
    Languages!A84,
    Languages!$A$2:$AE$310,
    MATCH(
      _xlfn.XLOOKUP(I$1, 'Language &amp; Currency Data'!$A$2:$A$100, 'Language &amp; Currency Data'!$B$2:$B$100),
      Languages!$A$1:$AE$1,
      0),
    FALSE)</f>
        <v>Si firma la petición, tendrá la oportunidad de añadir una declaración personalizada explicando los motivos por los que apoya esta iniciativa.</v>
      </c>
      <c r="J97" s="6" t="str">
        <f>VLOOKUP(
    Languages!A84,
    Languages!$A$2:$AE$310,
    MATCH(
      _xlfn.XLOOKUP(J$1, 'Language &amp; Currency Data'!$A$2:$A$100, 'Language &amp; Currency Data'!$B$2:$B$100),
      Languages!$A$1:$AE$1,
      0),
    FALSE)</f>
        <v>Pokud petici podepíšete, budete mít možnost přidat osobní prohlášení, ve kterém vysvětlíte své důvody, proč tuto politiku podporujete.</v>
      </c>
      <c r="K97" s="6" t="str">
        <f>VLOOKUP(
    Languages!A84,
    Languages!$A$2:$AE$310,
    MATCH(
      _xlfn.XLOOKUP(K$1, 'Language &amp; Currency Data'!$A$2:$A$100, 'Language &amp; Currency Data'!$B$2:$B$100),
      Languages!$A$1:$AE$1,
      0),
    FALSE)</f>
        <v>Jos allekirjoitat vetoomuksen, voit halutessasi lisätä henkilökohtaisen viestin, jossa perustelet, miksi kannatat tätä veroa.</v>
      </c>
      <c r="L97" s="32" t="str">
        <f>VLOOKUP(
    Languages!A84,
    Languages!$A$2:$AE$310,
    MATCH(
      _xlfn.XLOOKUP(L$1, 'Language &amp; Currency Data'!$A$2:$A$100, 'Language &amp; Currency Data'!$B$2:$B$100),
      Languages!$A$1:$AE$1,
      0),
    FALSE)</f>
        <v>Si vous signez la pétition, vous aurez la possibilité d'ajouter un message personnalisé expliquant les raisons pour lesquelles vous soutenez cette politique.</v>
      </c>
      <c r="M97" s="32" t="str">
        <f>VLOOKUP(
    Languages!A84,
    Languages!$A$2:$AE$310,
    MATCH(
      _xlfn.XLOOKUP(M$1, 'Language &amp; Currency Data'!$A$2:$A$100, 'Language &amp; Currency Data'!$B$2:$B$100),
      Languages!$A$1:$AE$1,
      0),
    FALSE)</f>
        <v>Wenn Sie die Petition unterzeichnen, haben Sie die Möglichkeit, eine persönliche Erklärung hinzuzufügen, in der Sie Ihre Gründe für die neue Bestimmung darlegen können.</v>
      </c>
      <c r="N97" s="6" t="str">
        <f>VLOOKUP(
    Languages!A84,
    Languages!$A$2:$AE$310,
    MATCH(
      _xlfn.XLOOKUP(N$1, 'Language &amp; Currency Data'!$A$2:$A$100, 'Language &amp; Currency Data'!$B$2:$B$100),
      Languages!$A$1:$AE$1,
      0),
    FALSE)</f>
        <v>Εάν υπογράψετε το αίτημα, θα έχετε την ευκαιρία να προσθέσετε μια εξατομικευμένη δήλωση που θα εξηγεί τους λόγους για τους οποίους υποστηρίζετε την πολιτική.</v>
      </c>
      <c r="O97" s="32" t="str">
        <f>VLOOKUP(
    Languages!A84,
    Languages!$A$2:$AE$310,
    MATCH(
      _xlfn.XLOOKUP(O$1, 'Language &amp; Currency Data'!$A$2:$A$100, 'Language &amp; Currency Data'!$B$2:$B$100),
      Languages!$A$1:$AE$1,
      0),
    FALSE)</f>
        <v>Ha aláírja a petíciót, lehetősége lesz arra, hogy egy személyes nyilatkozatot fűzzön hozzá, amelyben kifejti, miért támogatja az intézkedést.</v>
      </c>
      <c r="P97" s="6" t="str">
        <f>VLOOKUP(
    Languages!A84,
    Languages!$A$2:$AE$310,
    MATCH(
      _xlfn.XLOOKUP(P$1, 'Language &amp; Currency Data'!$A$2:$A$100, 'Language &amp; Currency Data'!$B$2:$B$100),
      Languages!$A$1:$AE$1,
      0),
    FALSE)</f>
        <v>अगर आप याचिका पर हस्ताक्षर करते हैं, तो आपके पास नीति का समर्थन करने के अपने कारणों को स्पष्ट करते हुए एक निजीकृत विवरण शामिल करने का अवसर होगा।</v>
      </c>
      <c r="Q97" s="6" t="str">
        <f>VLOOKUP(
    Languages!A84,
    Languages!$A$2:$AE$310,
    MATCH(
      _xlfn.XLOOKUP(Q$1, 'Language &amp; Currency Data'!$A$2:$A$100, 'Language &amp; Currency Data'!$B$2:$B$100),
      Languages!$A$1:$AE$1,
      0),
    FALSE)</f>
        <v>Jika Anda menandatangani petisi, Anda akan memiliki kesempatan untuk menambahkan pernyataan pribadi yang menjelaskan alasan Anda mendukung kebijakan tersebut.</v>
      </c>
      <c r="R97" s="6" t="str">
        <f>VLOOKUP(
    Languages!A84,
    Languages!$A$2:$AE$310,
    MATCH(
      _xlfn.XLOOKUP(R$1, 'Language &amp; Currency Data'!$A$2:$A$100, 'Language &amp; Currency Data'!$B$2:$B$100),
      Languages!$A$1:$AE$1,
      0),
    FALSE)</f>
        <v>If you sign the petition, you will have the opportunity to add a personalized statement explaining your reasons for supporting the policy.</v>
      </c>
      <c r="S97" s="14" t="str">
        <f>VLOOKUP(
    Languages!A84,
    Languages!$A$2:$AE$310,
    MATCH(
      _xlfn.XLOOKUP(S$1, 'Language &amp; Currency Data'!$A$2:$A$100, 'Language &amp; Currency Data'!$B$2:$B$100),
      Languages!$A$1:$AE$1,
      0),
    FALSE)</f>
        <v>Firmando la petizione, avrà la possibilità di aggiungere una dichiarazione personalizzata che spieghi i motivi per cui sostiene la politica proposta.</v>
      </c>
      <c r="T97" s="14" t="str">
        <f>VLOOKUP(
    Languages!A84,
    Languages!$A$2:$AE$310,
    MATCH(
      _xlfn.XLOOKUP(T$1, 'Language &amp; Currency Data'!$A$2:$A$100, 'Language &amp; Currency Data'!$B$2:$B$100),
      Languages!$A$1:$AE$1,
      0),
    FALSE)</f>
        <v>請願書に署名すると、その政策に賛成する理由を説明する個人的な声明を追加することができます。</v>
      </c>
      <c r="U97" s="32" t="str">
        <f>VLOOKUP(
    Languages!A84,
    Languages!$A$2:$AE$310,
    MATCH(
      _xlfn.XLOOKUP(U$1, 'Language &amp; Currency Data'!$A$2:$A$100, 'Language &amp; Currency Data'!$B$2:$B$100),
      Languages!$A$1:$AE$1,
      0),
    FALSE)</f>
        <v>Jika anda menandatangani petisyen, anda akan berpeluang untuk menambah kenyataan peribadi yang menerangkan sebab anda menyokong dasar tersebut.</v>
      </c>
      <c r="V97" s="32" t="str">
        <f>VLOOKUP(
    Languages!A84,
    Languages!$A$2:$AE$310,
    MATCH(
      _xlfn.XLOOKUP(V$1, 'Language &amp; Currency Data'!$A$2:$A$100, 'Language &amp; Currency Data'!$B$2:$B$100),
      Languages!$A$1:$AE$1,
      0),
    FALSE)</f>
        <v>Si firma la petición, tendrá la oportunidad de añadir una declaración personalizada explicando los motivos por los que apoya esta iniciativa.</v>
      </c>
      <c r="W97" s="14" t="str">
        <f>VLOOKUP(
    Languages!A84,
    Languages!$A$2:$AE$310,
    MATCH(
      _xlfn.XLOOKUP(W$1, 'Language &amp; Currency Data'!$A$2:$A$100, 'Language &amp; Currency Data'!$B$2:$B$100),
      Languages!$A$1:$AE$1,
      0),
    FALSE)</f>
        <v>Als u de petitie ondertekent, heeft u de mogelijkheid een gepersonaliseerde uitspraak toe te voegen, waarin u de redenen waarom u met het beleid instemt uiteenzet.</v>
      </c>
      <c r="X97" s="32" t="str">
        <f>VLOOKUP(
    Languages!A84,
    Languages!$A$2:$AE$310,
    MATCH(
      _xlfn.XLOOKUP(X$1, 'Language &amp; Currency Data'!$A$2:$A$100, 'Language &amp; Currency Data'!$B$2:$B$100),
      Languages!$A$1:$AE$1,
      0),
    FALSE)</f>
        <v>If you sign the petition, you will have the opportunity to add a personalized statement explaining your reasons for supporting the policy.</v>
      </c>
      <c r="Y97" s="32" t="str">
        <f>VLOOKUP(
    Languages!A84,
    Languages!$A$2:$AE$310,
    MATCH(
      _xlfn.XLOOKUP(Y$1, 'Language &amp; Currency Data'!$A$2:$A$100, 'Language &amp; Currency Data'!$B$2:$B$100),
      Languages!$A$1:$AE$1,
      0),
    FALSE)</f>
        <v>Hvis du signerer petisjonen, vil du få mulighet til å legge til en personlig uttalelse som forklarer hvorfor du er for forslaget.</v>
      </c>
      <c r="Z97" s="32" t="str">
        <f>VLOOKUP(
    Languages!A84,
    Languages!$A$2:$AE$310,
    MATCH(
      _xlfn.XLOOKUP(Z$1, 'Language &amp; Currency Data'!$A$2:$A$100, 'Language &amp; Currency Data'!$B$2:$B$100),
      Languages!$A$1:$AE$1,
      0),
    FALSE)</f>
        <v>اگر آپ درخواست پر دستخط کرتے ہیں، تو آپ کو اس پالیسی کی حمایت کرنے کی وجوہات بیان کرنے کے لیے ایک ذاتی بیان شامل کرنے کا موقع ملے گا۔</v>
      </c>
      <c r="AA97" s="32" t="str">
        <f>VLOOKUP(
    Languages!A84,
    Languages!$A$2:$AE$310,
    MATCH(
      _xlfn.XLOOKUP(AA$1, 'Language &amp; Currency Data'!$A$2:$A$100, 'Language &amp; Currency Data'!$B$2:$B$100),
      Languages!$A$1:$AE$1,
      0),
    FALSE)</f>
        <v>Kung pipirmahan mo ang petisyon, magkakaroon ka ng pagkakataon na magdagdag ng naka-personalize na pahayag na nagpapaliwanag sa mga dahilan mo sa pagsuporta sa patakaran.</v>
      </c>
      <c r="AB97" s="32" t="str">
        <f>VLOOKUP(
    Languages!A84,
    Languages!$A$2:$AE$310,
    MATCH(
      _xlfn.XLOOKUP(AB$1, 'Language &amp; Currency Data'!$A$2:$A$100, 'Language &amp; Currency Data'!$B$2:$B$100),
      Languages!$A$1:$AE$1,
      0),
    FALSE)</f>
        <v>Jeśli podpisze Pan\/Pani petycję, będzie Pan\/Pani mieć możliwość dodania spersonalizowanego oświadczenia wyjaśniającego powody, dla których popiera Pan\/Pani tę politykę.</v>
      </c>
      <c r="AC97" t="str">
        <f>VLOOKUP(
    Languages!A84,
    Languages!$A$2:$AE$310,
    MATCH(
      _xlfn.XLOOKUP(AC$1, 'Language &amp; Currency Data'!$A$2:$A$100, 'Language &amp; Currency Data'!$B$2:$B$100),
      Languages!$A$1:$AE$1,
      0),
    FALSE)</f>
        <v>Se assinar a petição, terá a oportunidade de adicionar uma declaração personalizada explicando os motivos pelos quais é a favor da política.</v>
      </c>
      <c r="AD97" s="32" t="str">
        <f>VLOOKUP(
    Languages!A84,
    Languages!$A$2:$AE$310,
    MATCH(
      _xlfn.XLOOKUP(AD$1, 'Language &amp; Currency Data'!$A$2:$A$100, 'Language &amp; Currency Data'!$B$2:$B$100),
      Languages!$A$1:$AE$1,
      0),
    FALSE)</f>
        <v>Dacă semnați petiția, veți avea posibilitatea de a adăuga o declarație personalizată în care să explicați motivele pentru care susțineți politica.</v>
      </c>
      <c r="AE97" s="6" t="str">
        <f>VLOOKUP(
    Languages!A84,
    Languages!$A$2:$AE$310,
    MATCH(
      _xlfn.XLOOKUP(AE$1, 'Language &amp; Currency Data'!$A$2:$A$100, 'Language &amp; Currency Data'!$B$2:$B$100),
      Languages!$A$1:$AE$1,
      0),
    FALSE)</f>
        <v>Ak podpíšete petíciu, budete mať možnosť pridať vlastný komentár s vysvetlením vašich dôvodov pre podporu danej politiky.</v>
      </c>
      <c r="AF97" s="6" t="str">
        <f>VLOOKUP(
    Languages!A84,
    Languages!$A$2:$AE$310,
    MATCH(
      _xlfn.XLOOKUP(AF$1, 'Language &amp; Currency Data'!$A$2:$A$100, 'Language &amp; Currency Data'!$B$2:$B$100),
      Languages!$A$1:$AE$1,
      0),
    FALSE)</f>
        <v>As jy die petisie teken, sal jy die geleentheid hê om 'n persoonlike verklaring by te voeg waarin jy jou redes vir ondersteuning van die beleid verduidelik.</v>
      </c>
      <c r="AG97" s="6" t="str">
        <f>VLOOKUP(
    Languages!A84,
    Languages!$A$2:$AE$310,
    MATCH(
      _xlfn.XLOOKUP(AG$1, 'Language &amp; Currency Data'!$A$2:$A$100, 'Language &amp; Currency Data'!$B$2:$B$100),
      Languages!$A$1:$AE$1,
      0),
    FALSE)</f>
        <v>청원서에 서명하시면, 해당 정책에 찬성하는 이유를 설명하는 개인적인 의견을 추가하실 수 있습니다.</v>
      </c>
      <c r="AH97" s="32" t="str">
        <f>VLOOKUP(
    Languages!A84,
    Languages!$A$2:$AE$310,
    MATCH(
      _xlfn.XLOOKUP(AH$1, 'Language &amp; Currency Data'!$A$2:$A$100, 'Language &amp; Currency Data'!$B$2:$B$100),
      Languages!$A$1:$AE$1,
      0),
    FALSE)</f>
        <v>Si firma la petición, tendrá la oportunidad de añadir una declaración personalizada explicando los motivos por los que apoya esta iniciativa.</v>
      </c>
      <c r="AI97" s="32" t="str">
        <f>VLOOKUP(
    Languages!A84,
    Languages!$A$2:$AE$310,
    MATCH(
      _xlfn.XLOOKUP(AI$1, 'Language &amp; Currency Data'!$A$2:$A$100, 'Language &amp; Currency Data'!$B$2:$B$100),
      Languages!$A$1:$AE$1,
      0),
    FALSE)</f>
        <v>Om du undertecknar namninsamlingen får du möjlighet att lägga till ett personligt uttalande där du förklarar varför du stöder policyn.</v>
      </c>
      <c r="AJ97" s="6" t="str">
        <f>VLOOKUP(
    Languages!A84,
    Languages!$A$2:$AE$310,
    MATCH(
      _xlfn.XLOOKUP(AJ$1, 'Language &amp; Currency Data'!$A$2:$A$100, 'Language &amp; Currency Data'!$B$2:$B$100),
      Languages!$A$1:$AE$1,
      0),
    FALSE)</f>
        <v>若您簽署此請願書，您將可另行撰寫個人聲明，說明您支持該政策的理由。</v>
      </c>
      <c r="AK97" s="32" t="str">
        <f>VLOOKUP(
    Languages!A84,
    Languages!$A$2:$AE$310,
    MATCH(
      _xlfn.XLOOKUP(AK$1, 'Language &amp; Currency Data'!$A$2:$A$100, 'Language &amp; Currency Data'!$B$2:$B$100),
      Languages!$A$1:$AE$1,
      0),
    FALSE)</f>
        <v>หากคุณลงนามในคำร้อง คุณจะมีโอกาสเพิ่มคำชี้แจงส่วนบุคคลที่อธิบายเหตุผลของคุณในการสนับสนุนนโยบายดังกล่าว</v>
      </c>
      <c r="AL97" s="37" t="str">
        <f>VLOOKUP(
    Languages!A84,
    Languages!$A$2:$AE$310,
    MATCH(
      _xlfn.XLOOKUP(AL$1, 'Language &amp; Currency Data'!$A$2:$A$100, 'Language &amp; Currency Data'!$B$2:$B$100),
      Languages!$A$1:$AE$1,
      0),
    FALSE)</f>
        <v>Dilekçeyi imzalarsanız bu politikayı neden desteklediğinizi açıklayan kişisel bir mesaj ekleme fırsatınız olacaktır.</v>
      </c>
      <c r="AM97" s="6" t="str">
        <f>VLOOKUP(
    Languages!A84,
    Languages!$A$2:$AE$310,
    MATCH(
      _xlfn.XLOOKUP(AM$1, 'Language &amp; Currency Data'!$A$2:$A$100, 'Language &amp; Currency Data'!$B$2:$B$100),
      Languages!$A$1:$AE$1,
      0),
    FALSE)</f>
        <v>If you sign the petition, you will have the opportunity to add a personalized statement explaining your reasons for supporting the policy.</v>
      </c>
      <c r="AN97" s="6" t="str">
        <f>VLOOKUP(
    Languages!A84,
    Languages!$A$2:$AE$310,
    MATCH(
      _xlfn.XLOOKUP(AN$1, 'Language &amp; Currency Data'!$A$2:$A$100, 'Language &amp; Currency Data'!$B$2:$B$100),
      Languages!$A$1:$AE$1,
      0),
    FALSE)</f>
        <v>If you sign the petition, you will have the opportunity to add a personalized statement explaining your reasons for supporting the policy.</v>
      </c>
      <c r="AO97" s="32" t="str">
        <f>VLOOKUP(
    Languages!A84,
    Languages!$A$2:$AE$310,
    MATCH(
      _xlfn.XLOOKUP(AO$1, 'Language &amp; Currency Data'!$A$2:$A$100, 'Language &amp; Currency Data'!$B$2:$B$100),
      Languages!$A$1:$AE$1,
      0),
    FALSE)</f>
        <v>Nếu quý vị ký vào bản kiến ​​nghị, quý vị sẽ có cơ hội thêm một nhận định cá nhân giải thích lý do quý vị ủng hộ chính sách này.</v>
      </c>
      <c r="AP97" s="7" t="str">
        <f>VLOOKUP(
    Languages!A84,
    Languages!$A$2:$AE$310,
    MATCH(
      _xlfn.XLOOKUP("United Kingdom", 'Language &amp; Currency Data'!$A$2:$A$100, 'Language &amp; Currency Data'!$B$2:$B$100),
      Languages!$A$1:$AE$1,
      0),
    FALSE)</f>
        <v>If you sign the petition, you will have the opportunity to add a personalized statement explaining your reasons for supporting the policy.</v>
      </c>
      <c r="AQ97" s="7" t="str">
        <f>VLOOKUP(
    Languages!A84,
    Languages!$A$2:$AE$310,
    MATCH(
      _xlfn.XLOOKUP("United Kingdom", 'Language &amp; Currency Data'!$A$2:$A$100, 'Language &amp; Currency Data'!$B$2:$B$100),
      Languages!$A$1:$AE$1,
      0),
    FALSE)</f>
        <v>If you sign the petition, you will have the opportunity to add a personalized statement explaining your reasons for supporting the policy.</v>
      </c>
      <c r="AR97" s="7" t="str">
        <f>VLOOKUP(
    Languages!A84,
    Languages!$A$2:$AE$310,
    MATCH(
      _xlfn.XLOOKUP("United Kingdom", 'Language &amp; Currency Data'!$A$2:$A$100, 'Language &amp; Currency Data'!$B$2:$B$100),
      Languages!$A$1:$AE$1,
      0),
    FALSE)</f>
        <v>If you sign the petition, you will have the opportunity to add a personalized statement explaining your reasons for supporting the policy.</v>
      </c>
      <c r="AS97" s="7" t="str">
        <f>VLOOKUP(
    Languages!A84,
    Languages!$A$2:$AE$310,
    MATCH(
      _xlfn.XLOOKUP("United Kingdom", 'Language &amp; Currency Data'!$A$2:$A$100, 'Language &amp; Currency Data'!$B$2:$B$100),
      Languages!$A$1:$AE$1,
      0),
    FALSE)</f>
        <v>If you sign the petition, you will have the opportunity to add a personalized statement explaining your reasons for supporting the policy.</v>
      </c>
      <c r="AT97" s="7" t="str">
        <f>VLOOKUP(
    Languages!A84,
    Languages!$A$2:$AE$310,
    MATCH(
      _xlfn.XLOOKUP("United Kingdom", 'Language &amp; Currency Data'!$A$2:$A$100, 'Language &amp; Currency Data'!$B$2:$B$100),
      Languages!$A$1:$AE$1,
      0),
    FALSE)</f>
        <v>If you sign the petition, you will have the opportunity to add a personalized statement explaining your reasons for supporting the policy.</v>
      </c>
      <c r="AU97" s="7" t="str">
        <f>VLOOKUP(
    Languages!A84,
    Languages!$A$2:$AE$310,
    MATCH(
      _xlfn.XLOOKUP("United Kingdom", 'Language &amp; Currency Data'!$A$2:$A$100, 'Language &amp; Currency Data'!$B$2:$B$100),
      Languages!$A$1:$AE$1,
      0),
    FALSE)</f>
        <v>If you sign the petition, you will have the opportunity to add a personalized statement explaining your reasons for supporting the policy.</v>
      </c>
      <c r="AV97" s="7" t="str">
        <f>VLOOKUP(
    Languages!A84,
    Languages!$A$2:$AE$310,
    MATCH(
      _xlfn.XLOOKUP("United Kingdom", 'Language &amp; Currency Data'!$A$2:$A$100, 'Language &amp; Currency Data'!$B$2:$B$100),
      Languages!$A$1:$AE$1,
      0),
    FALSE)</f>
        <v>If you sign the petition, you will have the opportunity to add a personalized statement explaining your reasons for supporting the policy.</v>
      </c>
      <c r="AW97" s="7" t="str">
        <f>VLOOKUP(
    Languages!A84,
    Languages!$A$2:$AE$310,
    MATCH(
      _xlfn.XLOOKUP("United Kingdom", 'Language &amp; Currency Data'!$A$2:$A$100, 'Language &amp; Currency Data'!$B$2:$B$100),
      Languages!$A$1:$AE$1,
      0),
    FALSE)</f>
        <v>If you sign the petition, you will have the opportunity to add a personalized statement explaining your reasons for supporting the policy.</v>
      </c>
    </row>
    <row r="98" spans="1:49" s="7" customFormat="1" ht="42.75" x14ac:dyDescent="0.45">
      <c r="A98" s="7" t="str">
        <f>Languages!B85</f>
        <v>If you wish, you can write a message supporting the globally coordinated billionaire tax below.</v>
      </c>
      <c r="B98" s="6" t="str">
        <f>VLOOKUP(
    Languages!A85,
    Languages!$A$2:$AE$310,
    MATCH(
      _xlfn.XLOOKUP(B$1, 'Language &amp; Currency Data'!$A$2:$A$100, 'Language &amp; Currency Data'!$B$2:$B$100),
      Languages!$A$1:$AE$1,
      0),
    FALSE)</f>
        <v>Si lo desea, puede escribir a continuación un mensaje apoyando el impuesto a los multimillonarios coordinado a escala mundial.</v>
      </c>
      <c r="C98" s="6" t="str">
        <f>VLOOKUP(
    Languages!A85,
    Languages!$A$2:$AE$310,
    MATCH(
      _xlfn.XLOOKUP(C$1, 'Language &amp; Currency Data'!$A$2:$A$100, 'Language &amp; Currency Data'!$B$2:$B$100),
      Languages!$A$1:$AE$1,
      0),
    FALSE)</f>
        <v>If you wish, you can write a message supporting the globally coordinated billionaire tax below.</v>
      </c>
      <c r="D98" s="6" t="str">
        <f>VLOOKUP(
    Languages!A85,
    Languages!$A$2:$AE$310,
    MATCH(
      _xlfn.XLOOKUP(D$1, 'Language &amp; Currency Data'!$A$2:$A$100, 'Language &amp; Currency Data'!$B$2:$B$100),
      Languages!$A$1:$AE$1,
      0),
    FALSE)</f>
        <v>Wenn Sie möchten, können Sie nachstehend eine Nachricht eingeben, in der Sie sich für die global koordinierte Milliardärssteuer aussprechen.</v>
      </c>
      <c r="E98" s="14" t="str">
        <f>VLOOKUP(
    Languages!A85,
    Languages!$A$2:$AE$310,
    MATCH(
      _xlfn.XLOOKUP(E$1, 'Language &amp; Currency Data'!$A$2:$A$100, 'Language &amp; Currency Data'!$B$2:$B$100),
      Languages!$A$1:$AE$1,
      0),
    FALSE)</f>
        <v>Se desejar, pode escrever uma mensagem abaixo em apoio ao imposto sobre os multimilionários coordenado a nível global.</v>
      </c>
      <c r="F98" s="4" t="str">
        <f>VLOOKUP(
    Languages!A85,
    Languages!$A$2:$AE$310,
    MATCH(
      _xlfn.XLOOKUP(F$1, 'Language &amp; Currency Data'!$A$2:$A$100, 'Language &amp; Currency Data'!$B$2:$B$100),
      Languages!$A$1:$AE$1,
      0),
    FALSE)</f>
        <v>If you wish, you can write a message supporting the globally coordinated billionaire tax below.</v>
      </c>
      <c r="G98" s="14" t="str">
        <f>VLOOKUP(
    Languages!A85,
    Languages!$A$2:$AE$310,
    MATCH(
      _xlfn.XLOOKUP(G$1, 'Language &amp; Currency Data'!$A$2:$A$100, 'Language &amp; Currency Data'!$B$2:$B$100),
      Languages!$A$1:$AE$1,
      0),
    FALSE)</f>
        <v>如果您愿意的话，您可在下方编写一条信息表明您支持对全球亿万富翁征收协调税。</v>
      </c>
      <c r="H98" s="6" t="str">
        <f>VLOOKUP(
    Languages!A85,
    Languages!$A$2:$AE$310,
    MATCH(
      _xlfn.XLOOKUP(H$1, 'Language &amp; Currency Data'!$A$2:$A$100, 'Language &amp; Currency Data'!$B$2:$B$100),
      Languages!$A$1:$AE$1,
      0),
    FALSE)</f>
        <v>Si lo desea, puede escribir a continuación un mensaje apoyando el impuesto a los multimillonarios coordinado a escala mundial.</v>
      </c>
      <c r="I98" s="6" t="str">
        <f>VLOOKUP(
    Languages!A85,
    Languages!$A$2:$AE$310,
    MATCH(
      _xlfn.XLOOKUP(I$1, 'Language &amp; Currency Data'!$A$2:$A$100, 'Language &amp; Currency Data'!$B$2:$B$100),
      Languages!$A$1:$AE$1,
      0),
    FALSE)</f>
        <v>Si lo desea, puede escribir a continuación un mensaje apoyando el impuesto a los multimillonarios coordinado a escala mundial.</v>
      </c>
      <c r="J98" s="6" t="str">
        <f>VLOOKUP(
    Languages!A85,
    Languages!$A$2:$AE$310,
    MATCH(
      _xlfn.XLOOKUP(J$1, 'Language &amp; Currency Data'!$A$2:$A$100, 'Language &amp; Currency Data'!$B$2:$B$100),
      Languages!$A$1:$AE$1,
      0),
    FALSE)</f>
        <v>Pokud chcete, můžete níže napsat zprávu ke své podpoře globálně koordinované miliardářské daně.</v>
      </c>
      <c r="K98" s="6" t="str">
        <f>VLOOKUP(
    Languages!A85,
    Languages!$A$2:$AE$310,
    MATCH(
      _xlfn.XLOOKUP(K$1, 'Language &amp; Currency Data'!$A$2:$A$100, 'Language &amp; Currency Data'!$B$2:$B$100),
      Languages!$A$1:$AE$1,
      0),
    FALSE)</f>
        <v>Jos haluat, voit kirjoittaa maailmanlaajuisesti koordinoitavaa miljardööriveroa kannattavan viestin tähän alle.</v>
      </c>
      <c r="L98" s="32" t="str">
        <f>VLOOKUP(
    Languages!A85,
    Languages!$A$2:$AE$310,
    MATCH(
      _xlfn.XLOOKUP(L$1, 'Language &amp; Currency Data'!$A$2:$A$100, 'Language &amp; Currency Data'!$B$2:$B$100),
      Languages!$A$1:$AE$1,
      0),
    FALSE)</f>
        <v>Si vous le souhaitez, vous pouvez écrire un message de soutien à l'impôt sur les milliardaires coordonné au niveau mondial ci-dessous.</v>
      </c>
      <c r="M98" s="32" t="str">
        <f>VLOOKUP(
    Languages!A85,
    Languages!$A$2:$AE$310,
    MATCH(
      _xlfn.XLOOKUP(M$1, 'Language &amp; Currency Data'!$A$2:$A$100, 'Language &amp; Currency Data'!$B$2:$B$100),
      Languages!$A$1:$AE$1,
      0),
    FALSE)</f>
        <v>Wenn Sie möchten, können Sie nachstehend eine Nachricht eingeben, in der Sie sich für die global koordinierte Milliardärssteuer aussprechen.</v>
      </c>
      <c r="N98" s="6" t="str">
        <f>VLOOKUP(
    Languages!A85,
    Languages!$A$2:$AE$310,
    MATCH(
      _xlfn.XLOOKUP(N$1, 'Language &amp; Currency Data'!$A$2:$A$100, 'Language &amp; Currency Data'!$B$2:$B$100),
      Languages!$A$1:$AE$1,
      0),
    FALSE)</f>
        <v>Εάν θέλετε, μπορείτε να γράψετε ένα μήνυμα υπέρ του παγκοσμίως συντονισμένου φόρου δισεκατομμυριούχων παρακάτω.</v>
      </c>
      <c r="O98" s="32" t="str">
        <f>VLOOKUP(
    Languages!A85,
    Languages!$A$2:$AE$310,
    MATCH(
      _xlfn.XLOOKUP(O$1, 'Language &amp; Currency Data'!$A$2:$A$100, 'Language &amp; Currency Data'!$B$2:$B$100),
      Languages!$A$1:$AE$1,
      0),
    FALSE)</f>
        <v>Ha szeretné, az alábbiakban leírhatja a globálisan koordinált milliárdos adó mellett szóló üzenetet.</v>
      </c>
      <c r="P98" s="6" t="str">
        <f>VLOOKUP(
    Languages!A85,
    Languages!$A$2:$AE$310,
    MATCH(
      _xlfn.XLOOKUP(P$1, 'Language &amp; Currency Data'!$A$2:$A$100, 'Language &amp; Currency Data'!$B$2:$B$100),
      Languages!$A$1:$AE$1,
      0),
    FALSE)</f>
        <v>अगर आप चाहें, तो आप नीचे वैश्विक रूप से समन्वित अरबपति कर का समर्थन करते हुए एक संदेश लिख सकते हैं।</v>
      </c>
      <c r="Q98" s="6" t="str">
        <f>VLOOKUP(
    Languages!A85,
    Languages!$A$2:$AE$310,
    MATCH(
      _xlfn.XLOOKUP(Q$1, 'Language &amp; Currency Data'!$A$2:$A$100, 'Language &amp; Currency Data'!$B$2:$B$100),
      Languages!$A$1:$AE$1,
      0),
    FALSE)</f>
        <v>Jika Anda ingin, Anda dapat menulis pesan yang mendukung pajak miliarder yang dikoordinasikan secara global di bawah ini.</v>
      </c>
      <c r="R98" s="6" t="str">
        <f>VLOOKUP(
    Languages!A85,
    Languages!$A$2:$AE$310,
    MATCH(
      _xlfn.XLOOKUP(R$1, 'Language &amp; Currency Data'!$A$2:$A$100, 'Language &amp; Currency Data'!$B$2:$B$100),
      Languages!$A$1:$AE$1,
      0),
    FALSE)</f>
        <v>If you wish, you can write a message supporting the globally coordinated billionaire tax below.</v>
      </c>
      <c r="S98" s="14" t="str">
        <f>VLOOKUP(
    Languages!A85,
    Languages!$A$2:$AE$310,
    MATCH(
      _xlfn.XLOOKUP(S$1, 'Language &amp; Currency Data'!$A$2:$A$100, 'Language &amp; Currency Data'!$B$2:$B$100),
      Languages!$A$1:$AE$1,
      0),
    FALSE)</f>
        <v>Se lo ritenete opportuno, può scrivere qui sotto un messaggio che esprime il Suo sostegno nei confronti della tassa globale sui miliardari.</v>
      </c>
      <c r="T98" s="14" t="str">
        <f>VLOOKUP(
    Languages!A85,
    Languages!$A$2:$AE$310,
    MATCH(
      _xlfn.XLOOKUP(T$1, 'Language &amp; Currency Data'!$A$2:$A$100, 'Language &amp; Currency Data'!$B$2:$B$100),
      Languages!$A$1:$AE$1,
      0),
    FALSE)</f>
        <v>ご希望の場合は、世界的に調整された超富裕層税に賛成するメッセージを下記にご記入ください。</v>
      </c>
      <c r="U98" s="32" t="str">
        <f>VLOOKUP(
    Languages!A85,
    Languages!$A$2:$AE$310,
    MATCH(
      _xlfn.XLOOKUP(U$1, 'Language &amp; Currency Data'!$A$2:$A$100, 'Language &amp; Currency Data'!$B$2:$B$100),
      Languages!$A$1:$AE$1,
      0),
    FALSE)</f>
        <v>Jika anda mahu, anda boleh menulis mesej yang menyokong cukai bilionar yang diselaraskan secara global di bawah ini.</v>
      </c>
      <c r="V98" s="32" t="str">
        <f>VLOOKUP(
    Languages!A85,
    Languages!$A$2:$AE$310,
    MATCH(
      _xlfn.XLOOKUP(V$1, 'Language &amp; Currency Data'!$A$2:$A$100, 'Language &amp; Currency Data'!$B$2:$B$100),
      Languages!$A$1:$AE$1,
      0),
    FALSE)</f>
        <v>Si lo desea, puede escribir a continuación un mensaje apoyando el impuesto a los multimillonarios coordinado a escala mundial.</v>
      </c>
      <c r="W98" s="14" t="str">
        <f>VLOOKUP(
    Languages!A85,
    Languages!$A$2:$AE$310,
    MATCH(
      _xlfn.XLOOKUP(W$1, 'Language &amp; Currency Data'!$A$2:$A$100, 'Language &amp; Currency Data'!$B$2:$B$100),
      Languages!$A$1:$AE$1,
      0),
    FALSE)</f>
        <v>Desgewenst kunt u hieronder een bericht schrijven ter ondersteuning van de wereldwijd gecoördineerde miljardairsbelasting.</v>
      </c>
      <c r="X98" s="32" t="str">
        <f>VLOOKUP(
    Languages!A85,
    Languages!$A$2:$AE$310,
    MATCH(
      _xlfn.XLOOKUP(X$1, 'Language &amp; Currency Data'!$A$2:$A$100, 'Language &amp; Currency Data'!$B$2:$B$100),
      Languages!$A$1:$AE$1,
      0),
    FALSE)</f>
        <v>If you wish, you can write a message supporting the globally coordinated billionaire tax below.</v>
      </c>
      <c r="Y98" s="32" t="str">
        <f>VLOOKUP(
    Languages!A85,
    Languages!$A$2:$AE$310,
    MATCH(
      _xlfn.XLOOKUP(Y$1, 'Language &amp; Currency Data'!$A$2:$A$100, 'Language &amp; Currency Data'!$B$2:$B$100),
      Languages!$A$1:$AE$1,
      0),
    FALSE)</f>
        <v>Hvis du ønsker det, kan du skrive en melding som uttrykker støtte til den globale minimumsskatten for milliardærer nedenfor.</v>
      </c>
      <c r="Z98" s="32" t="str">
        <f>VLOOKUP(
    Languages!A85,
    Languages!$A$2:$AE$310,
    MATCH(
      _xlfn.XLOOKUP(Z$1, 'Language &amp; Currency Data'!$A$2:$A$100, 'Language &amp; Currency Data'!$B$2:$B$100),
      Languages!$A$1:$AE$1,
      0),
    FALSE)</f>
        <v>اگر آپ چاہیں، تو آپ نیچے عالمی سطح پر ارب پتی افراد پر ٹیکس نافذ کرنے کی حمایت میں ایک پیغام لکھ سکتے ہیں۔</v>
      </c>
      <c r="AA98" s="32" t="str">
        <f>VLOOKUP(
    Languages!A85,
    Languages!$A$2:$AE$310,
    MATCH(
      _xlfn.XLOOKUP(AA$1, 'Language &amp; Currency Data'!$A$2:$A$100, 'Language &amp; Currency Data'!$B$2:$B$100),
      Languages!$A$1:$AE$1,
      0),
    FALSE)</f>
        <v>Kung gusto mo, puwede kang sumulat ng mensahe na sumusuporta sa globally coordinated na buwis ng bilyonaryo sa ibaba.</v>
      </c>
      <c r="AB98" s="32" t="str">
        <f>VLOOKUP(
    Languages!A85,
    Languages!$A$2:$AE$310,
    MATCH(
      _xlfn.XLOOKUP(AB$1, 'Language &amp; Currency Data'!$A$2:$A$100, 'Language &amp; Currency Data'!$B$2:$B$100),
      Languages!$A$1:$AE$1,
      0),
    FALSE)</f>
        <v>Jeśli Pan\/Pani chce, może Pan\/Pani napisać poniżej wiadomość popierającą globalnie skoordynowany podatek dla miliarderów.</v>
      </c>
      <c r="AC98" t="str">
        <f>VLOOKUP(
    Languages!A85,
    Languages!$A$2:$AE$310,
    MATCH(
      _xlfn.XLOOKUP(AC$1, 'Language &amp; Currency Data'!$A$2:$A$100, 'Language &amp; Currency Data'!$B$2:$B$100),
      Languages!$A$1:$AE$1,
      0),
    FALSE)</f>
        <v>Se desejar, pode escrever uma mensagem abaixo em apoio ao imposto sobre os multimilionários coordenado a nível global.</v>
      </c>
      <c r="AD98" s="32" t="str">
        <f>VLOOKUP(
    Languages!A85,
    Languages!$A$2:$AE$310,
    MATCH(
      _xlfn.XLOOKUP(AD$1, 'Language &amp; Currency Data'!$A$2:$A$100, 'Language &amp; Currency Data'!$B$2:$B$100),
      Languages!$A$1:$AE$1,
      0),
    FALSE)</f>
        <v>Dacă doriți, puteți scrie mai jos un mesaj prin care să vă exprimați sprijinul pentru taxa pentru miliardari coordonată la nivel mondial.</v>
      </c>
      <c r="AE98" s="6" t="str">
        <f>VLOOKUP(
    Languages!A85,
    Languages!$A$2:$AE$310,
    MATCH(
      _xlfn.XLOOKUP(AE$1, 'Language &amp; Currency Data'!$A$2:$A$100, 'Language &amp; Currency Data'!$B$2:$B$100),
      Languages!$A$1:$AE$1,
      0),
    FALSE)</f>
        <v>Ak chcete, dolu môžete napísať komentár, prečo podporujete globálne koordinovanú miliardársku daň.</v>
      </c>
      <c r="AF98" s="6" t="str">
        <f>VLOOKUP(
    Languages!A85,
    Languages!$A$2:$AE$310,
    MATCH(
      _xlfn.XLOOKUP(AF$1, 'Language &amp; Currency Data'!$A$2:$A$100, 'Language &amp; Currency Data'!$B$2:$B$100),
      Languages!$A$1:$AE$1,
      0),
    FALSE)</f>
        <v>Indien u wil, kan u hieronder 'n boodskap skryf ter ondersteuning van die wêreldwyd gekoördineerde miljardêrsbelasting.</v>
      </c>
      <c r="AG98" s="6" t="str">
        <f>VLOOKUP(
    Languages!A85,
    Languages!$A$2:$AE$310,
    MATCH(
      _xlfn.XLOOKUP(AG$1, 'Language &amp; Currency Data'!$A$2:$A$100, 'Language &amp; Currency Data'!$B$2:$B$100),
      Languages!$A$1:$AE$1,
      0),
    FALSE)</f>
        <v>원하시는 경우, 아래에 전 세계적으로 조율된 억만장자세에 찬성하는 의견을 남기실 수 있습니다.</v>
      </c>
      <c r="AH98" s="32" t="str">
        <f>VLOOKUP(
    Languages!A85,
    Languages!$A$2:$AE$310,
    MATCH(
      _xlfn.XLOOKUP(AH$1, 'Language &amp; Currency Data'!$A$2:$A$100, 'Language &amp; Currency Data'!$B$2:$B$100),
      Languages!$A$1:$AE$1,
      0),
    FALSE)</f>
        <v>Si lo desea, puede escribir a continuación un mensaje apoyando el impuesto a los multimillonarios coordinado a escala mundial.</v>
      </c>
      <c r="AI98" s="32" t="str">
        <f>VLOOKUP(
    Languages!A85,
    Languages!$A$2:$AE$310,
    MATCH(
      _xlfn.XLOOKUP(AI$1, 'Language &amp; Currency Data'!$A$2:$A$100, 'Language &amp; Currency Data'!$B$2:$B$100),
      Languages!$A$1:$AE$1,
      0),
    FALSE)</f>
        <v>Om du vill kan du skriva ett meddelande till stöd för den globalt samordnade miljardärsskatten nedan.</v>
      </c>
      <c r="AJ98" s="6" t="str">
        <f>VLOOKUP(
    Languages!A85,
    Languages!$A$2:$AE$310,
    MATCH(
      _xlfn.XLOOKUP(AJ$1, 'Language &amp; Currency Data'!$A$2:$A$100, 'Language &amp; Currency Data'!$B$2:$B$100),
      Languages!$A$1:$AE$1,
      0),
    FALSE)</f>
        <v>若您願意，也可於下方寫下一段文字，說明您支持徵收富人全球合一稅的理由。</v>
      </c>
      <c r="AK98" s="32" t="str">
        <f>VLOOKUP(
    Languages!A85,
    Languages!$A$2:$AE$310,
    MATCH(
      _xlfn.XLOOKUP(AK$1, 'Language &amp; Currency Data'!$A$2:$A$100, 'Language &amp; Currency Data'!$B$2:$B$100),
      Languages!$A$1:$AE$1,
      0),
    FALSE)</f>
        <v>คุณสามารถเขียนข้อความสนับสนุนการเรียกเก็บภาษีจากมหาเศรษฐีในระดับเดียวกันทั่วโลกด้านล่างนี้ได้หากต้องการ</v>
      </c>
      <c r="AL98" s="37" t="str">
        <f>VLOOKUP(
    Languages!A85,
    Languages!$A$2:$AE$310,
    MATCH(
      _xlfn.XLOOKUP(AL$1, 'Language &amp; Currency Data'!$A$2:$A$100, 'Language &amp; Currency Data'!$B$2:$B$100),
      Languages!$A$1:$AE$1,
      0),
    FALSE)</f>
        <v>Dilerseniz aşağıya küresel olarak koordine edilen milyarder vergisini destekleyen bir mesaj yazabilirsiniz.</v>
      </c>
      <c r="AM98" s="6" t="str">
        <f>VLOOKUP(
    Languages!A85,
    Languages!$A$2:$AE$310,
    MATCH(
      _xlfn.XLOOKUP(AM$1, 'Language &amp; Currency Data'!$A$2:$A$100, 'Language &amp; Currency Data'!$B$2:$B$100),
      Languages!$A$1:$AE$1,
      0),
    FALSE)</f>
        <v>If you wish, you can write a message supporting the globally coordinated billionaire tax below.</v>
      </c>
      <c r="AN98" s="6" t="str">
        <f>VLOOKUP(
    Languages!A85,
    Languages!$A$2:$AE$310,
    MATCH(
      _xlfn.XLOOKUP(AN$1, 'Language &amp; Currency Data'!$A$2:$A$100, 'Language &amp; Currency Data'!$B$2:$B$100),
      Languages!$A$1:$AE$1,
      0),
    FALSE)</f>
        <v>If you wish, you can write a message supporting the globally coordinated billionaire tax below.</v>
      </c>
      <c r="AO98" s="32" t="str">
        <f>VLOOKUP(
    Languages!A85,
    Languages!$A$2:$AE$310,
    MATCH(
      _xlfn.XLOOKUP(AO$1, 'Language &amp; Currency Data'!$A$2:$A$100, 'Language &amp; Currency Data'!$B$2:$B$100),
      Languages!$A$1:$AE$1,
      0),
    FALSE)</f>
        <v>Nếu muốn, quý vị có thể viết một lời nhắn ủng hộ thuế phối hợp toàn cầu đối với tỷ phú bên dưới.</v>
      </c>
      <c r="AP98" s="7" t="str">
        <f>VLOOKUP(
    Languages!A85,
    Languages!$A$2:$AE$310,
    MATCH(
      _xlfn.XLOOKUP("United Kingdom", 'Language &amp; Currency Data'!$A$2:$A$100, 'Language &amp; Currency Data'!$B$2:$B$100),
      Languages!$A$1:$AE$1,
      0),
    FALSE)</f>
        <v>If you wish, you can write a message supporting the globally coordinated billionaire tax below.</v>
      </c>
      <c r="AQ98" s="7" t="str">
        <f>VLOOKUP(
    Languages!A85,
    Languages!$A$2:$AE$310,
    MATCH(
      _xlfn.XLOOKUP("United Kingdom", 'Language &amp; Currency Data'!$A$2:$A$100, 'Language &amp; Currency Data'!$B$2:$B$100),
      Languages!$A$1:$AE$1,
      0),
    FALSE)</f>
        <v>If you wish, you can write a message supporting the globally coordinated billionaire tax below.</v>
      </c>
      <c r="AR98" s="7" t="str">
        <f>VLOOKUP(
    Languages!A85,
    Languages!$A$2:$AE$310,
    MATCH(
      _xlfn.XLOOKUP("United Kingdom", 'Language &amp; Currency Data'!$A$2:$A$100, 'Language &amp; Currency Data'!$B$2:$B$100),
      Languages!$A$1:$AE$1,
      0),
    FALSE)</f>
        <v>If you wish, you can write a message supporting the globally coordinated billionaire tax below.</v>
      </c>
      <c r="AS98" s="7" t="str">
        <f>VLOOKUP(
    Languages!A85,
    Languages!$A$2:$AE$310,
    MATCH(
      _xlfn.XLOOKUP("United Kingdom", 'Language &amp; Currency Data'!$A$2:$A$100, 'Language &amp; Currency Data'!$B$2:$B$100),
      Languages!$A$1:$AE$1,
      0),
    FALSE)</f>
        <v>If you wish, you can write a message supporting the globally coordinated billionaire tax below.</v>
      </c>
      <c r="AT98" s="7" t="str">
        <f>VLOOKUP(
    Languages!A85,
    Languages!$A$2:$AE$310,
    MATCH(
      _xlfn.XLOOKUP("United Kingdom", 'Language &amp; Currency Data'!$A$2:$A$100, 'Language &amp; Currency Data'!$B$2:$B$100),
      Languages!$A$1:$AE$1,
      0),
    FALSE)</f>
        <v>If you wish, you can write a message supporting the globally coordinated billionaire tax below.</v>
      </c>
      <c r="AU98" s="7" t="str">
        <f>VLOOKUP(
    Languages!A85,
    Languages!$A$2:$AE$310,
    MATCH(
      _xlfn.XLOOKUP("United Kingdom", 'Language &amp; Currency Data'!$A$2:$A$100, 'Language &amp; Currency Data'!$B$2:$B$100),
      Languages!$A$1:$AE$1,
      0),
    FALSE)</f>
        <v>If you wish, you can write a message supporting the globally coordinated billionaire tax below.</v>
      </c>
      <c r="AV98" s="7" t="str">
        <f>VLOOKUP(
    Languages!A85,
    Languages!$A$2:$AE$310,
    MATCH(
      _xlfn.XLOOKUP("United Kingdom", 'Language &amp; Currency Data'!$A$2:$A$100, 'Language &amp; Currency Data'!$B$2:$B$100),
      Languages!$A$1:$AE$1,
      0),
    FALSE)</f>
        <v>If you wish, you can write a message supporting the globally coordinated billionaire tax below.</v>
      </c>
      <c r="AW98" s="7" t="str">
        <f>VLOOKUP(
    Languages!A85,
    Languages!$A$2:$AE$310,
    MATCH(
      _xlfn.XLOOKUP("United Kingdom", 'Language &amp; Currency Data'!$A$2:$A$100, 'Language &amp; Currency Data'!$B$2:$B$100),
      Languages!$A$1:$AE$1,
      0),
    FALSE)</f>
        <v>If you wish, you can write a message supporting the globally coordinated billionaire tax below.</v>
      </c>
    </row>
    <row r="99" spans="1:49" s="7" customFormat="1" ht="28.5" x14ac:dyDescent="0.45">
      <c r="A99" s="7" t="str">
        <f>Languages!B86</f>
        <v>Which of the following best describes you:</v>
      </c>
      <c r="B99" s="6" t="str">
        <f>VLOOKUP(
    Languages!A86,
    Languages!$A$2:$AE$310,
    MATCH(
      _xlfn.XLOOKUP(B$1, 'Language &amp; Currency Data'!$A$2:$A$100, 'Language &amp; Currency Data'!$B$2:$B$100),
      Languages!$A$1:$AE$1,
      0),
    FALSE)</f>
        <v>¿Cuál de las siguientes opciones se ajusta más a su caso?</v>
      </c>
      <c r="C99" s="6" t="str">
        <f>VLOOKUP(
    Languages!A86,
    Languages!$A$2:$AE$310,
    MATCH(
      _xlfn.XLOOKUP(C$1, 'Language &amp; Currency Data'!$A$2:$A$100, 'Language &amp; Currency Data'!$B$2:$B$100),
      Languages!$A$1:$AE$1,
      0),
    FALSE)</f>
        <v>Which of the following best describes you:</v>
      </c>
      <c r="D99" s="6" t="str">
        <f>VLOOKUP(
    Languages!A86,
    Languages!$A$2:$AE$310,
    MATCH(
      _xlfn.XLOOKUP(D$1, 'Language &amp; Currency Data'!$A$2:$A$100, 'Language &amp; Currency Data'!$B$2:$B$100),
      Languages!$A$1:$AE$1,
      0),
    FALSE)</f>
        <v>Welche der folgenden Angaben trifft am ehesten auf Sie zu?</v>
      </c>
      <c r="E99" s="14" t="str">
        <f>VLOOKUP(
    Languages!A86,
    Languages!$A$2:$AE$310,
    MATCH(
      _xlfn.XLOOKUP(E$1, 'Language &amp; Currency Data'!$A$2:$A$100, 'Language &amp; Currency Data'!$B$2:$B$100),
      Languages!$A$1:$AE$1,
      0),
    FALSE)</f>
        <v>Qual das seguintes opções melhor o(a) descreve?</v>
      </c>
      <c r="F99" s="4" t="str">
        <f>VLOOKUP(
    Languages!A86,
    Languages!$A$2:$AE$310,
    MATCH(
      _xlfn.XLOOKUP(F$1, 'Language &amp; Currency Data'!$A$2:$A$100, 'Language &amp; Currency Data'!$B$2:$B$100),
      Languages!$A$1:$AE$1,
      0),
    FALSE)</f>
        <v>Which of the following best describes you:</v>
      </c>
      <c r="G99" s="14" t="str">
        <f>VLOOKUP(
    Languages!A86,
    Languages!$A$2:$AE$310,
    MATCH(
      _xlfn.XLOOKUP(G$1, 'Language &amp; Currency Data'!$A$2:$A$100, 'Language &amp; Currency Data'!$B$2:$B$100),
      Languages!$A$1:$AE$1,
      0),
    FALSE)</f>
        <v>下列哪一项最符合您的情况：</v>
      </c>
      <c r="H99" s="6" t="str">
        <f>VLOOKUP(
    Languages!A86,
    Languages!$A$2:$AE$310,
    MATCH(
      _xlfn.XLOOKUP(H$1, 'Language &amp; Currency Data'!$A$2:$A$100, 'Language &amp; Currency Data'!$B$2:$B$100),
      Languages!$A$1:$AE$1,
      0),
    FALSE)</f>
        <v>¿Cuál de las siguientes opciones se ajusta más a su caso?</v>
      </c>
      <c r="I99" s="6" t="str">
        <f>VLOOKUP(
    Languages!A86,
    Languages!$A$2:$AE$310,
    MATCH(
      _xlfn.XLOOKUP(I$1, 'Language &amp; Currency Data'!$A$2:$A$100, 'Language &amp; Currency Data'!$B$2:$B$100),
      Languages!$A$1:$AE$1,
      0),
    FALSE)</f>
        <v>¿Cuál de las siguientes opciones se ajusta más a su caso?</v>
      </c>
      <c r="J99" s="6" t="str">
        <f>VLOOKUP(
    Languages!A86,
    Languages!$A$2:$AE$310,
    MATCH(
      _xlfn.XLOOKUP(J$1, 'Language &amp; Currency Data'!$A$2:$A$100, 'Language &amp; Currency Data'!$B$2:$B$100),
      Languages!$A$1:$AE$1,
      0),
    FALSE)</f>
        <v>Která z následujících možností vás nejlépe vystihuje:</v>
      </c>
      <c r="K99" s="6" t="str">
        <f>VLOOKUP(
    Languages!A86,
    Languages!$A$2:$AE$310,
    MATCH(
      _xlfn.XLOOKUP(K$1, 'Language &amp; Currency Data'!$A$2:$A$100, 'Language &amp; Currency Data'!$B$2:$B$100),
      Languages!$A$1:$AE$1,
      0),
    FALSE)</f>
        <v>Mikä seuraavista kuvaa sinua parhaiten:</v>
      </c>
      <c r="L99" s="32" t="str">
        <f>VLOOKUP(
    Languages!A86,
    Languages!$A$2:$AE$310,
    MATCH(
      _xlfn.XLOOKUP(L$1, 'Language &amp; Currency Data'!$A$2:$A$100, 'Language &amp; Currency Data'!$B$2:$B$100),
      Languages!$A$1:$AE$1,
      0),
    FALSE)</f>
        <v>Lequel des énoncés suivants vous décrit le mieux :</v>
      </c>
      <c r="M99" s="32" t="str">
        <f>VLOOKUP(
    Languages!A86,
    Languages!$A$2:$AE$310,
    MATCH(
      _xlfn.XLOOKUP(M$1, 'Language &amp; Currency Data'!$A$2:$A$100, 'Language &amp; Currency Data'!$B$2:$B$100),
      Languages!$A$1:$AE$1,
      0),
    FALSE)</f>
        <v>Welche der folgenden Angaben trifft am ehesten auf Sie zu?</v>
      </c>
      <c r="N99" s="6" t="str">
        <f>VLOOKUP(
    Languages!A86,
    Languages!$A$2:$AE$310,
    MATCH(
      _xlfn.XLOOKUP(N$1, 'Language &amp; Currency Data'!$A$2:$A$100, 'Language &amp; Currency Data'!$B$2:$B$100),
      Languages!$A$1:$AE$1,
      0),
    FALSE)</f>
        <v>Ποιο από τα παρακάτω σας περιγράφει καλύτερα:</v>
      </c>
      <c r="O99" s="32" t="str">
        <f>VLOOKUP(
    Languages!A86,
    Languages!$A$2:$AE$310,
    MATCH(
      _xlfn.XLOOKUP(O$1, 'Language &amp; Currency Data'!$A$2:$A$100, 'Language &amp; Currency Data'!$B$2:$B$100),
      Languages!$A$1:$AE$1,
      0),
    FALSE)</f>
        <v>Az alábbiak közül melyik jellemzi Önt a legjobban:</v>
      </c>
      <c r="P99" s="6" t="str">
        <f>VLOOKUP(
    Languages!A86,
    Languages!$A$2:$AE$310,
    MATCH(
      _xlfn.XLOOKUP(P$1, 'Language &amp; Currency Data'!$A$2:$A$100, 'Language &amp; Currency Data'!$B$2:$B$100),
      Languages!$A$1:$AE$1,
      0),
    FALSE)</f>
        <v>निम्नांकित में से कौन, आपकी भूमिका की सबसे अच्छी तरह से व्याख्या करता है:</v>
      </c>
      <c r="Q99" s="6" t="str">
        <f>VLOOKUP(
    Languages!A86,
    Languages!$A$2:$AE$310,
    MATCH(
      _xlfn.XLOOKUP(Q$1, 'Language &amp; Currency Data'!$A$2:$A$100, 'Language &amp; Currency Data'!$B$2:$B$100),
      Languages!$A$1:$AE$1,
      0),
    FALSE)</f>
        <v>Manakah dari pernyataan berikut yang paling menggambarkan Anda:</v>
      </c>
      <c r="R99" s="6" t="str">
        <f>VLOOKUP(
    Languages!A86,
    Languages!$A$2:$AE$310,
    MATCH(
      _xlfn.XLOOKUP(R$1, 'Language &amp; Currency Data'!$A$2:$A$100, 'Language &amp; Currency Data'!$B$2:$B$100),
      Languages!$A$1:$AE$1,
      0),
    FALSE)</f>
        <v>Which of the following best describes you:</v>
      </c>
      <c r="S99" s="14" t="str">
        <f>VLOOKUP(
    Languages!A86,
    Languages!$A$2:$AE$310,
    MATCH(
      _xlfn.XLOOKUP(S$1, 'Language &amp; Currency Data'!$A$2:$A$100, 'Language &amp; Currency Data'!$B$2:$B$100),
      Languages!$A$1:$AE$1,
      0),
    FALSE)</f>
        <v>Quale delle seguenti opzioni La descrive al meglio?</v>
      </c>
      <c r="T99" s="14" t="str">
        <f>VLOOKUP(
    Languages!A86,
    Languages!$A$2:$AE$310,
    MATCH(
      _xlfn.XLOOKUP(T$1, 'Language &amp; Currency Data'!$A$2:$A$100, 'Language &amp; Currency Data'!$B$2:$B$100),
      Languages!$A$1:$AE$1,
      0),
    FALSE)</f>
        <v>下記のうちあなたにもっとも良くあてはまるものはどれですか？</v>
      </c>
      <c r="U99" s="32" t="str">
        <f>VLOOKUP(
    Languages!A86,
    Languages!$A$2:$AE$310,
    MATCH(
      _xlfn.XLOOKUP(U$1, 'Language &amp; Currency Data'!$A$2:$A$100, 'Language &amp; Currency Data'!$B$2:$B$100),
      Languages!$A$1:$AE$1,
      0),
    FALSE)</f>
        <v>Yang manakah antara berikut paling tepat menerangkan anda?</v>
      </c>
      <c r="V99" s="32" t="str">
        <f>VLOOKUP(
    Languages!A86,
    Languages!$A$2:$AE$310,
    MATCH(
      _xlfn.XLOOKUP(V$1, 'Language &amp; Currency Data'!$A$2:$A$100, 'Language &amp; Currency Data'!$B$2:$B$100),
      Languages!$A$1:$AE$1,
      0),
    FALSE)</f>
        <v>¿Cuál de las siguientes opciones se ajusta más a su caso?</v>
      </c>
      <c r="W99" s="14" t="str">
        <f>VLOOKUP(
    Languages!A86,
    Languages!$A$2:$AE$310,
    MATCH(
      _xlfn.XLOOKUP(W$1, 'Language &amp; Currency Data'!$A$2:$A$100, 'Language &amp; Currency Data'!$B$2:$B$100),
      Languages!$A$1:$AE$1,
      0),
    FALSE)</f>
        <v>Met welke van de volgende opties wordt u het best beschreven?</v>
      </c>
      <c r="X99" s="32" t="str">
        <f>VLOOKUP(
    Languages!A86,
    Languages!$A$2:$AE$310,
    MATCH(
      _xlfn.XLOOKUP(X$1, 'Language &amp; Currency Data'!$A$2:$A$100, 'Language &amp; Currency Data'!$B$2:$B$100),
      Languages!$A$1:$AE$1,
      0),
    FALSE)</f>
        <v>Which of the following best describes you:</v>
      </c>
      <c r="Y99" s="32" t="str">
        <f>VLOOKUP(
    Languages!A86,
    Languages!$A$2:$AE$310,
    MATCH(
      _xlfn.XLOOKUP(Y$1, 'Language &amp; Currency Data'!$A$2:$A$100, 'Language &amp; Currency Data'!$B$2:$B$100),
      Languages!$A$1:$AE$1,
      0),
    FALSE)</f>
        <v>Hvilket av de følgende alternativene beskriver deg best:</v>
      </c>
      <c r="Z99" s="32" t="str">
        <f>VLOOKUP(
    Languages!A86,
    Languages!$A$2:$AE$310,
    MATCH(
      _xlfn.XLOOKUP(Z$1, 'Language &amp; Currency Data'!$A$2:$A$100, 'Language &amp; Currency Data'!$B$2:$B$100),
      Languages!$A$1:$AE$1,
      0),
    FALSE)</f>
        <v>مندرجہ ذیل میں سے کون سا بیان آپ کو بہتر طور پر بیان کرتا ہے:</v>
      </c>
      <c r="AA99" s="32" t="str">
        <f>VLOOKUP(
    Languages!A86,
    Languages!$A$2:$AE$310,
    MATCH(
      _xlfn.XLOOKUP(AA$1, 'Language &amp; Currency Data'!$A$2:$A$100, 'Language &amp; Currency Data'!$B$2:$B$100),
      Languages!$A$1:$AE$1,
      0),
    FALSE)</f>
        <v>Alin sa sumusunod ang pinakanaglalarawan sa iyo:</v>
      </c>
      <c r="AB99" s="32" t="str">
        <f>VLOOKUP(
    Languages!A86,
    Languages!$A$2:$AE$310,
    MATCH(
      _xlfn.XLOOKUP(AB$1, 'Language &amp; Currency Data'!$A$2:$A$100, 'Language &amp; Currency Data'!$B$2:$B$100),
      Languages!$A$1:$AE$1,
      0),
    FALSE)</f>
        <v>Które z poniższych określeń najlepiej Pana\/Panią opisuje:</v>
      </c>
      <c r="AC99" t="str">
        <f>VLOOKUP(
    Languages!A86,
    Languages!$A$2:$AE$310,
    MATCH(
      _xlfn.XLOOKUP(AC$1, 'Language &amp; Currency Data'!$A$2:$A$100, 'Language &amp; Currency Data'!$B$2:$B$100),
      Languages!$A$1:$AE$1,
      0),
    FALSE)</f>
        <v>Qual das seguintes opções melhor o(a) descreve?</v>
      </c>
      <c r="AD99" s="32" t="str">
        <f>VLOOKUP(
    Languages!A86,
    Languages!$A$2:$AE$310,
    MATCH(
      _xlfn.XLOOKUP(AD$1, 'Language &amp; Currency Data'!$A$2:$A$100, 'Language &amp; Currency Data'!$B$2:$B$100),
      Languages!$A$1:$AE$1,
      0),
    FALSE)</f>
        <v>Care dintre următoarele aspecte vă descrie cel mai bine:</v>
      </c>
      <c r="AE99" s="6" t="str">
        <f>VLOOKUP(
    Languages!A86,
    Languages!$A$2:$AE$310,
    MATCH(
      _xlfn.XLOOKUP(AE$1, 'Language &amp; Currency Data'!$A$2:$A$100, 'Language &amp; Currency Data'!$B$2:$B$100),
      Languages!$A$1:$AE$1,
      0),
    FALSE)</f>
        <v>Čo z nižšie uvedeného vás čo najlepšie vystihuje:</v>
      </c>
      <c r="AF99" s="6" t="str">
        <f>VLOOKUP(
    Languages!A86,
    Languages!$A$2:$AE$310,
    MATCH(
      _xlfn.XLOOKUP(AF$1, 'Language &amp; Currency Data'!$A$2:$A$100, 'Language &amp; Currency Data'!$B$2:$B$100),
      Languages!$A$1:$AE$1,
      0),
    FALSE)</f>
        <v>Watter van die volgende beskryf jou die beste:</v>
      </c>
      <c r="AG99" s="6" t="str">
        <f>VLOOKUP(
    Languages!A86,
    Languages!$A$2:$AE$310,
    MATCH(
      _xlfn.XLOOKUP(AG$1, 'Language &amp; Currency Data'!$A$2:$A$100, 'Language &amp; Currency Data'!$B$2:$B$100),
      Languages!$A$1:$AE$1,
      0),
    FALSE)</f>
        <v>다음 중 귀하를 가장 잘 설명하는 것은 무엇입니까?</v>
      </c>
      <c r="AH99" s="32" t="str">
        <f>VLOOKUP(
    Languages!A86,
    Languages!$A$2:$AE$310,
    MATCH(
      _xlfn.XLOOKUP(AH$1, 'Language &amp; Currency Data'!$A$2:$A$100, 'Language &amp; Currency Data'!$B$2:$B$100),
      Languages!$A$1:$AE$1,
      0),
    FALSE)</f>
        <v>¿Cuál de las siguientes opciones se ajusta más a su caso?</v>
      </c>
      <c r="AI99" s="32" t="str">
        <f>VLOOKUP(
    Languages!A86,
    Languages!$A$2:$AE$310,
    MATCH(
      _xlfn.XLOOKUP(AI$1, 'Language &amp; Currency Data'!$A$2:$A$100, 'Language &amp; Currency Data'!$B$2:$B$100),
      Languages!$A$1:$AE$1,
      0),
    FALSE)</f>
        <v>Vilket av följande beskriver dig bäst:</v>
      </c>
      <c r="AJ99" s="6" t="str">
        <f>VLOOKUP(
    Languages!A86,
    Languages!$A$2:$AE$310,
    MATCH(
      _xlfn.XLOOKUP(AJ$1, 'Language &amp; Currency Data'!$A$2:$A$100, 'Language &amp; Currency Data'!$B$2:$B$100),
      Languages!$A$1:$AE$1,
      0),
    FALSE)</f>
        <v>以下何者最能貼切說明您的狀況：</v>
      </c>
      <c r="AK99" s="32" t="str">
        <f>VLOOKUP(
    Languages!A86,
    Languages!$A$2:$AE$310,
    MATCH(
      _xlfn.XLOOKUP(AK$1, 'Language &amp; Currency Data'!$A$2:$A$100, 'Language &amp; Currency Data'!$B$2:$B$100),
      Languages!$A$1:$AE$1,
      0),
    FALSE)</f>
        <v>ข้อใดต่อไปนี้อธิบายถึงตัวคุณได้ดีที่สุด:</v>
      </c>
      <c r="AL99" s="37" t="str">
        <f>VLOOKUP(
    Languages!A86,
    Languages!$A$2:$AE$310,
    MATCH(
      _xlfn.XLOOKUP(AL$1, 'Language &amp; Currency Data'!$A$2:$A$100, 'Language &amp; Currency Data'!$B$2:$B$100),
      Languages!$A$1:$AE$1,
      0),
    FALSE)</f>
        <v>Aşağıdakilerden hangisi sizi en iyi tanımlar:</v>
      </c>
      <c r="AM99" s="6" t="str">
        <f>VLOOKUP(
    Languages!A86,
    Languages!$A$2:$AE$310,
    MATCH(
      _xlfn.XLOOKUP(AM$1, 'Language &amp; Currency Data'!$A$2:$A$100, 'Language &amp; Currency Data'!$B$2:$B$100),
      Languages!$A$1:$AE$1,
      0),
    FALSE)</f>
        <v>Which of the following best describes you:</v>
      </c>
      <c r="AN99" s="6" t="str">
        <f>VLOOKUP(
    Languages!A86,
    Languages!$A$2:$AE$310,
    MATCH(
      _xlfn.XLOOKUP(AN$1, 'Language &amp; Currency Data'!$A$2:$A$100, 'Language &amp; Currency Data'!$B$2:$B$100),
      Languages!$A$1:$AE$1,
      0),
    FALSE)</f>
        <v>Which of the following best describes you:</v>
      </c>
      <c r="AO99" s="32" t="str">
        <f>VLOOKUP(
    Languages!A86,
    Languages!$A$2:$AE$310,
    MATCH(
      _xlfn.XLOOKUP(AO$1, 'Language &amp; Currency Data'!$A$2:$A$100, 'Language &amp; Currency Data'!$B$2:$B$100),
      Languages!$A$1:$AE$1,
      0),
    FALSE)</f>
        <v>Câu nào sau đây mô tả đúng nhất về quý vị:</v>
      </c>
      <c r="AP99" s="7" t="str">
        <f>VLOOKUP(
    Languages!A86,
    Languages!$A$2:$AE$310,
    MATCH(
      _xlfn.XLOOKUP("United Kingdom", 'Language &amp; Currency Data'!$A$2:$A$100, 'Language &amp; Currency Data'!$B$2:$B$100),
      Languages!$A$1:$AE$1,
      0),
    FALSE)</f>
        <v>Which of the following best describes you:</v>
      </c>
      <c r="AQ99" s="7" t="str">
        <f>VLOOKUP(
    Languages!A86,
    Languages!$A$2:$AE$310,
    MATCH(
      _xlfn.XLOOKUP("United Kingdom", 'Language &amp; Currency Data'!$A$2:$A$100, 'Language &amp; Currency Data'!$B$2:$B$100),
      Languages!$A$1:$AE$1,
      0),
    FALSE)</f>
        <v>Which of the following best describes you:</v>
      </c>
      <c r="AR99" s="7" t="str">
        <f>VLOOKUP(
    Languages!A86,
    Languages!$A$2:$AE$310,
    MATCH(
      _xlfn.XLOOKUP("United Kingdom", 'Language &amp; Currency Data'!$A$2:$A$100, 'Language &amp; Currency Data'!$B$2:$B$100),
      Languages!$A$1:$AE$1,
      0),
    FALSE)</f>
        <v>Which of the following best describes you:</v>
      </c>
      <c r="AS99" s="7" t="str">
        <f>VLOOKUP(
    Languages!A86,
    Languages!$A$2:$AE$310,
    MATCH(
      _xlfn.XLOOKUP("United Kingdom", 'Language &amp; Currency Data'!$A$2:$A$100, 'Language &amp; Currency Data'!$B$2:$B$100),
      Languages!$A$1:$AE$1,
      0),
    FALSE)</f>
        <v>Which of the following best describes you:</v>
      </c>
      <c r="AT99" s="7" t="str">
        <f>VLOOKUP(
    Languages!A86,
    Languages!$A$2:$AE$310,
    MATCH(
      _xlfn.XLOOKUP("United Kingdom", 'Language &amp; Currency Data'!$A$2:$A$100, 'Language &amp; Currency Data'!$B$2:$B$100),
      Languages!$A$1:$AE$1,
      0),
    FALSE)</f>
        <v>Which of the following best describes you:</v>
      </c>
      <c r="AU99" s="7" t="str">
        <f>VLOOKUP(
    Languages!A86,
    Languages!$A$2:$AE$310,
    MATCH(
      _xlfn.XLOOKUP("United Kingdom", 'Language &amp; Currency Data'!$A$2:$A$100, 'Language &amp; Currency Data'!$B$2:$B$100),
      Languages!$A$1:$AE$1,
      0),
    FALSE)</f>
        <v>Which of the following best describes you:</v>
      </c>
      <c r="AV99" s="7" t="str">
        <f>VLOOKUP(
    Languages!A86,
    Languages!$A$2:$AE$310,
    MATCH(
      _xlfn.XLOOKUP("United Kingdom", 'Language &amp; Currency Data'!$A$2:$A$100, 'Language &amp; Currency Data'!$B$2:$B$100),
      Languages!$A$1:$AE$1,
      0),
    FALSE)</f>
        <v>Which of the following best describes you:</v>
      </c>
      <c r="AW99" s="7" t="str">
        <f>VLOOKUP(
    Languages!A86,
    Languages!$A$2:$AE$310,
    MATCH(
      _xlfn.XLOOKUP("United Kingdom", 'Language &amp; Currency Data'!$A$2:$A$100, 'Language &amp; Currency Data'!$B$2:$B$100),
      Languages!$A$1:$AE$1,
      0),
    FALSE)</f>
        <v>Which of the following best describes you:</v>
      </c>
    </row>
    <row r="100" spans="1:49" s="7" customFormat="1" ht="42.75" x14ac:dyDescent="0.45">
      <c r="A100" s="7" t="str">
        <f>Languages!B87</f>
        <v>I would attend a protest &lt;b&gt;in support of&lt;\/b&gt; the globally coordinated billionaire tax.</v>
      </c>
      <c r="B100" s="6" t="str">
        <f>VLOOKUP(
    Languages!A87,
    Languages!$A$2:$AE$310,
    MATCH(
      _xlfn.XLOOKUP(B$1, 'Language &amp; Currency Data'!$A$2:$A$100, 'Language &amp; Currency Data'!$B$2:$B$100),
      Languages!$A$1:$AE$1,
      0),
    FALSE)</f>
        <v>Participaría en una protesta &lt;b&gt;en apoyo&lt;\/b&gt; del impuesto a los multimillonarios coordinado a escala mundial.</v>
      </c>
      <c r="C100" s="6" t="str">
        <f>VLOOKUP(
    Languages!A87,
    Languages!$A$2:$AE$310,
    MATCH(
      _xlfn.XLOOKUP(C$1, 'Language &amp; Currency Data'!$A$2:$A$100, 'Language &amp; Currency Data'!$B$2:$B$100),
      Languages!$A$1:$AE$1,
      0),
    FALSE)</f>
        <v>I would attend a protest &lt;b&gt;in support of&lt;\/b&gt; the globally coordinated billionaire tax.</v>
      </c>
      <c r="D100" s="6" t="str">
        <f>VLOOKUP(
    Languages!A87,
    Languages!$A$2:$AE$310,
    MATCH(
      _xlfn.XLOOKUP(D$1, 'Language &amp; Currency Data'!$A$2:$A$100, 'Language &amp; Currency Data'!$B$2:$B$100),
      Languages!$A$1:$AE$1,
      0),
    FALSE)</f>
        <v>Ich würde an einer Demonstration &lt;b&gt;zur Unterstützung&lt;\/b&gt; der global koordinierten Milliardärssteuer teilnehmen.</v>
      </c>
      <c r="E100" s="14" t="str">
        <f>VLOOKUP(
    Languages!A87,
    Languages!$A$2:$AE$310,
    MATCH(
      _xlfn.XLOOKUP(E$1, 'Language &amp; Currency Data'!$A$2:$A$100, 'Language &amp; Currency Data'!$B$2:$B$100),
      Languages!$A$1:$AE$1,
      0),
    FALSE)</f>
        <v>Eu comparticiparia numa manifestação &lt;b&gt;a favor&lt;\/b&gt; do imposto sobre os multimilionários coordenado a nível global.</v>
      </c>
      <c r="F100" s="4" t="str">
        <f>VLOOKUP(
    Languages!A87,
    Languages!$A$2:$AE$310,
    MATCH(
      _xlfn.XLOOKUP(F$1, 'Language &amp; Currency Data'!$A$2:$A$100, 'Language &amp; Currency Data'!$B$2:$B$100),
      Languages!$A$1:$AE$1,
      0),
    FALSE)</f>
        <v>I would attend a protest &lt;b&gt;in support of&lt;\/b&gt; the globally coordinated billionaire tax.</v>
      </c>
      <c r="G100" s="14" t="str">
        <f>VLOOKUP(
    Languages!A87,
    Languages!$A$2:$AE$310,
    MATCH(
      _xlfn.XLOOKUP(G$1, 'Language &amp; Currency Data'!$A$2:$A$100, 'Language &amp; Currency Data'!$B$2:$B$100),
      Languages!$A$1:$AE$1,
      0),
    FALSE)</f>
        <v>我会参加&lt;b&gt;支持&lt;\/b&gt;对全球亿万富翁征收协调税的抗议活动。</v>
      </c>
      <c r="H100" s="6" t="str">
        <f>VLOOKUP(
    Languages!A87,
    Languages!$A$2:$AE$310,
    MATCH(
      _xlfn.XLOOKUP(H$1, 'Language &amp; Currency Data'!$A$2:$A$100, 'Language &amp; Currency Data'!$B$2:$B$100),
      Languages!$A$1:$AE$1,
      0),
    FALSE)</f>
        <v>Participaría en una protesta &lt;b&gt;en apoyo&lt;\/b&gt; del impuesto a los multimillonarios coordinado a escala mundial.</v>
      </c>
      <c r="I100" s="6" t="str">
        <f>VLOOKUP(
    Languages!A87,
    Languages!$A$2:$AE$310,
    MATCH(
      _xlfn.XLOOKUP(I$1, 'Language &amp; Currency Data'!$A$2:$A$100, 'Language &amp; Currency Data'!$B$2:$B$100),
      Languages!$A$1:$AE$1,
      0),
    FALSE)</f>
        <v>Participaría en una protesta &lt;b&gt;en apoyo&lt;\/b&gt; del impuesto a los multimillonarios coordinado a escala mundial.</v>
      </c>
      <c r="J100" s="6" t="str">
        <f>VLOOKUP(
    Languages!A87,
    Languages!$A$2:$AE$310,
    MATCH(
      _xlfn.XLOOKUP(J$1, 'Language &amp; Currency Data'!$A$2:$A$100, 'Language &amp; Currency Data'!$B$2:$B$100),
      Languages!$A$1:$AE$1,
      0),
    FALSE)</f>
        <v>Zúčastnil\/a bych se protestu &lt;b&gt;na podporu&lt;\/b&gt; globálně koordinované miliardářské daně.</v>
      </c>
      <c r="K100" s="6" t="str">
        <f>VLOOKUP(
    Languages!A87,
    Languages!$A$2:$AE$310,
    MATCH(
      _xlfn.XLOOKUP(K$1, 'Language &amp; Currency Data'!$A$2:$A$100, 'Language &amp; Currency Data'!$B$2:$B$100),
      Languages!$A$1:$AE$1,
      0),
    FALSE)</f>
        <v>Osallistuisin mielenosoitukseen, jossa &lt;b&gt;kannatetaan&lt;\/b&gt; maailmanlaajuisesti koordinoitua miljardööriveroa.</v>
      </c>
      <c r="L100" s="32" t="str">
        <f>VLOOKUP(
    Languages!A87,
    Languages!$A$2:$AE$310,
    MATCH(
      _xlfn.XLOOKUP(L$1, 'Language &amp; Currency Data'!$A$2:$A$100, 'Language &amp; Currency Data'!$B$2:$B$100),
      Languages!$A$1:$AE$1,
      0),
    FALSE)</f>
        <v>Je participerais à une manifestation &lt;b&gt;de soutien&lt;\/b&gt; à l'impôt sur les milliardaires coordonné au niveau mondial.</v>
      </c>
      <c r="M100" s="32" t="str">
        <f>VLOOKUP(
    Languages!A87,
    Languages!$A$2:$AE$310,
    MATCH(
      _xlfn.XLOOKUP(M$1, 'Language &amp; Currency Data'!$A$2:$A$100, 'Language &amp; Currency Data'!$B$2:$B$100),
      Languages!$A$1:$AE$1,
      0),
    FALSE)</f>
        <v>Ich würde an einer Demonstration &lt;b&gt;zur Unterstützung&lt;\/b&gt; der global koordinierten Milliardärssteuer teilnehmen.</v>
      </c>
      <c r="N100" s="6" t="str">
        <f>VLOOKUP(
    Languages!A87,
    Languages!$A$2:$AE$310,
    MATCH(
      _xlfn.XLOOKUP(N$1, 'Language &amp; Currency Data'!$A$2:$A$100, 'Language &amp; Currency Data'!$B$2:$B$100),
      Languages!$A$1:$AE$1,
      0),
    FALSE)</f>
        <v>Θα συμμετείχα σε μια διαμαρτυρία &lt;b&gt;υπέρ&lt;\/b&gt; του παγκοσμίως συντονισμένου φόρου δισεκατομμυριούχων.</v>
      </c>
      <c r="O100" s="32" t="str">
        <f>VLOOKUP(
    Languages!A87,
    Languages!$A$2:$AE$310,
    MATCH(
      _xlfn.XLOOKUP(O$1, 'Language &amp; Currency Data'!$A$2:$A$100, 'Language &amp; Currency Data'!$B$2:$B$100),
      Languages!$A$1:$AE$1,
      0),
    FALSE)</f>
        <v>Részt vennék egy tiltakozáson a globálisan koordinált milliárdos adó &lt;b&gt;támogatása &lt;\/b&gt; mellett.</v>
      </c>
      <c r="P100" s="6" t="str">
        <f>VLOOKUP(
    Languages!A87,
    Languages!$A$2:$AE$310,
    MATCH(
      _xlfn.XLOOKUP(P$1, 'Language &amp; Currency Data'!$A$2:$A$100, 'Language &amp; Currency Data'!$B$2:$B$100),
      Languages!$A$1:$AE$1,
      0),
    FALSE)</f>
        <v>मैं वैश्विक रूप से समन्वित अरबपति कर के &lt;b&gt;समर्थन में&lt;\/b&gt;एक विरोध प्रदर्शन में भाग लूंगा।</v>
      </c>
      <c r="Q100" s="6" t="str">
        <f>VLOOKUP(
    Languages!A87,
    Languages!$A$2:$AE$310,
    MATCH(
      _xlfn.XLOOKUP(Q$1, 'Language &amp; Currency Data'!$A$2:$A$100, 'Language &amp; Currency Data'!$B$2:$B$100),
      Languages!$A$1:$AE$1,
      0),
    FALSE)</f>
        <v>Saya akan menghadiri aksi protes &lt;b&gt;mendukung&lt;\/b&gt; pajak miliarder yang dikoordinasikan secara global.</v>
      </c>
      <c r="R100" s="6" t="str">
        <f>VLOOKUP(
    Languages!A87,
    Languages!$A$2:$AE$310,
    MATCH(
      _xlfn.XLOOKUP(R$1, 'Language &amp; Currency Data'!$A$2:$A$100, 'Language &amp; Currency Data'!$B$2:$B$100),
      Languages!$A$1:$AE$1,
      0),
    FALSE)</f>
        <v>I would attend a protest &lt;b&gt;in support of&lt;\/b&gt; the globally coordinated billionaire tax.</v>
      </c>
      <c r="S100" s="14" t="str">
        <f>VLOOKUP(
    Languages!A87,
    Languages!$A$2:$AE$310,
    MATCH(
      _xlfn.XLOOKUP(S$1, 'Language &amp; Currency Data'!$A$2:$A$100, 'Language &amp; Currency Data'!$B$2:$B$100),
      Languages!$A$1:$AE$1,
      0),
    FALSE)</f>
        <v>Parteciperei a una protesta esprimendo il mio &lt;b&gt;sostegno&lt;\/b&gt; alla tassa globale sui miliardari.</v>
      </c>
      <c r="T100" s="14" t="str">
        <f>VLOOKUP(
    Languages!A87,
    Languages!$A$2:$AE$310,
    MATCH(
      _xlfn.XLOOKUP(T$1, 'Language &amp; Currency Data'!$A$2:$A$100, 'Language &amp; Currency Data'!$B$2:$B$100),
      Languages!$A$1:$AE$1,
      0),
    FALSE)</f>
        <v>私は世界的に調整された超富裕層税を&lt;b&gt;支持する&lt;\/b&gt;抗議活動に参加するつもりだ。</v>
      </c>
      <c r="U100" s="32" t="str">
        <f>VLOOKUP(
    Languages!A87,
    Languages!$A$2:$AE$310,
    MATCH(
      _xlfn.XLOOKUP(U$1, 'Language &amp; Currency Data'!$A$2:$A$100, 'Language &amp; Currency Data'!$B$2:$B$100),
      Languages!$A$1:$AE$1,
      0),
    FALSE)</f>
        <v>Saya akan menghadiri protes &lt;b&gt;untuk menyokong&lt;\/b&gt; cukai bilionar yang diselaraskan secara global.</v>
      </c>
      <c r="V100" s="32" t="str">
        <f>VLOOKUP(
    Languages!A87,
    Languages!$A$2:$AE$310,
    MATCH(
      _xlfn.XLOOKUP(V$1, 'Language &amp; Currency Data'!$A$2:$A$100, 'Language &amp; Currency Data'!$B$2:$B$100),
      Languages!$A$1:$AE$1,
      0),
    FALSE)</f>
        <v>Participaría en una protesta &lt;b&gt;en apoyo&lt;\/b&gt; del impuesto a los multimillonarios coordinado a escala mundial.</v>
      </c>
      <c r="W100" s="14" t="str">
        <f>VLOOKUP(
    Languages!A87,
    Languages!$A$2:$AE$310,
    MATCH(
      _xlfn.XLOOKUP(W$1, 'Language &amp; Currency Data'!$A$2:$A$100, 'Language &amp; Currency Data'!$B$2:$B$100),
      Languages!$A$1:$AE$1,
      0),
    FALSE)</f>
        <v>Ik zou een manifestatie &lt;b&gt;ten gunste van&lt;\/b&gt; de wereldwijd gecoördineerde miljardairsbelasting bijwonen.</v>
      </c>
      <c r="X100" s="32" t="str">
        <f>VLOOKUP(
    Languages!A87,
    Languages!$A$2:$AE$310,
    MATCH(
      _xlfn.XLOOKUP(X$1, 'Language &amp; Currency Data'!$A$2:$A$100, 'Language &amp; Currency Data'!$B$2:$B$100),
      Languages!$A$1:$AE$1,
      0),
    FALSE)</f>
        <v>I would attend a protest &lt;b&gt;in support of&lt;\/b&gt; the globally coordinated billionaire tax.</v>
      </c>
      <c r="Y100" s="32" t="str">
        <f>VLOOKUP(
    Languages!A87,
    Languages!$A$2:$AE$310,
    MATCH(
      _xlfn.XLOOKUP(Y$1, 'Language &amp; Currency Data'!$A$2:$A$100, 'Language &amp; Currency Data'!$B$2:$B$100),
      Languages!$A$1:$AE$1,
      0),
    FALSE)</f>
        <v>Jeg ville deltatt i en demonstrasjon &lt;b&gt;til støtte for&lt;\/b&gt; den globale minimumsskatten for milliardærer.</v>
      </c>
      <c r="Z100" s="32" t="str">
        <f>VLOOKUP(
    Languages!A87,
    Languages!$A$2:$AE$310,
    MATCH(
      _xlfn.XLOOKUP(Z$1, 'Language &amp; Currency Data'!$A$2:$A$100, 'Language &amp; Currency Data'!$B$2:$B$100),
      Languages!$A$1:$AE$1,
      0),
    FALSE)</f>
        <v>میں عالمی سطح پر ارب پتی افراد پر ٹیکس نافذ کرنے کی &lt;b&gt;حمایت&lt;\/b&gt; میں ہونے والے احتجاج میں شرکت کروں گا\/گی۔</v>
      </c>
      <c r="AA100" s="32" t="str">
        <f>VLOOKUP(
    Languages!A87,
    Languages!$A$2:$AE$310,
    MATCH(
      _xlfn.XLOOKUP(AA$1, 'Language &amp; Currency Data'!$A$2:$A$100, 'Language &amp; Currency Data'!$B$2:$B$100),
      Languages!$A$1:$AE$1,
      0),
    FALSE)</f>
        <v>Sasama ako sa isang protesta &lt;b&gt;bilang pagsuporta&lt;\/b&gt; sa globally coordinated na buwis ng bilyonaryo.</v>
      </c>
      <c r="AB100" s="32" t="str">
        <f>VLOOKUP(
    Languages!A87,
    Languages!$A$2:$AE$310,
    MATCH(
      _xlfn.XLOOKUP(AB$1, 'Language &amp; Currency Data'!$A$2:$A$100, 'Language &amp; Currency Data'!$B$2:$B$100),
      Languages!$A$1:$AE$1,
      0),
    FALSE)</f>
        <v>Wziąłbym\/wzięłabym udział w proteście &lt;b&gt;popierającym&lt;\/b&gt; globalnie skoordynowany podatek dla miliarderów.</v>
      </c>
      <c r="AC100" t="str">
        <f>VLOOKUP(
    Languages!A87,
    Languages!$A$2:$AE$310,
    MATCH(
      _xlfn.XLOOKUP(AC$1, 'Language &amp; Currency Data'!$A$2:$A$100, 'Language &amp; Currency Data'!$B$2:$B$100),
      Languages!$A$1:$AE$1,
      0),
    FALSE)</f>
        <v>Eu participaria numa manifestação &lt;b&gt;a favor&lt;\/b&gt; do imposto sobre os multimilionários coordenado a nível global.</v>
      </c>
      <c r="AD100" s="32" t="str">
        <f>VLOOKUP(
    Languages!A87,
    Languages!$A$2:$AE$310,
    MATCH(
      _xlfn.XLOOKUP(AD$1, 'Language &amp; Currency Data'!$A$2:$A$100, 'Language &amp; Currency Data'!$B$2:$B$100),
      Languages!$A$1:$AE$1,
      0),
    FALSE)</f>
        <v>Voi participa la un protest &lt;b&gt;în sprijinul&lt;\/b&gt; taxei pentru miliardari coordonată la nivel mondial.</v>
      </c>
      <c r="AE100" s="6" t="str">
        <f>VLOOKUP(
    Languages!A87,
    Languages!$A$2:$AE$310,
    MATCH(
      _xlfn.XLOOKUP(AE$1, 'Language &amp; Currency Data'!$A$2:$A$100, 'Language &amp; Currency Data'!$B$2:$B$100),
      Languages!$A$1:$AE$1,
      0),
    FALSE)</f>
        <v>Išiel(išla) by som na protest &lt;b&gt;na podporu&lt;\/b&gt; globálne koordinovanej miliardárskej dane.</v>
      </c>
      <c r="AF100" s="6" t="str">
        <f>VLOOKUP(
    Languages!A87,
    Languages!$A$2:$AE$310,
    MATCH(
      _xlfn.XLOOKUP(AF$1, 'Language &amp; Currency Data'!$A$2:$A$100, 'Language &amp; Currency Data'!$B$2:$B$100),
      Languages!$A$1:$AE$1,
      0),
    FALSE)</f>
        <v>Ek sou 'n protesoptog bywoon &lt;b&gt; ter ondersteuning van&lt;\/b&gt; die wêreldwyd gekoördineerde miljardêrsbelasting.</v>
      </c>
      <c r="AG100" s="6" t="str">
        <f>VLOOKUP(
    Languages!A87,
    Languages!$A$2:$AE$310,
    MATCH(
      _xlfn.XLOOKUP(AG$1, 'Language &amp; Currency Data'!$A$2:$A$100, 'Language &amp; Currency Data'!$B$2:$B$100),
      Languages!$A$1:$AE$1,
      0),
    FALSE)</f>
        <v>전 세계적으로 조율된 억만장자세를 &lt;b&gt;지지하는&lt;\/b&gt; 시위에 참가할 것이다.</v>
      </c>
      <c r="AH100" s="32" t="str">
        <f>VLOOKUP(
    Languages!A87,
    Languages!$A$2:$AE$310,
    MATCH(
      _xlfn.XLOOKUP(AH$1, 'Language &amp; Currency Data'!$A$2:$A$100, 'Language &amp; Currency Data'!$B$2:$B$100),
      Languages!$A$1:$AE$1,
      0),
    FALSE)</f>
        <v>Participaría en una protesta &lt;b&gt;en apoyo&lt;\/b&gt; del impuesto a los multimillonarios coordinado a escala mundial.</v>
      </c>
      <c r="AI100" s="32" t="str">
        <f>VLOOKUP(
    Languages!A87,
    Languages!$A$2:$AE$310,
    MATCH(
      _xlfn.XLOOKUP(AI$1, 'Language &amp; Currency Data'!$A$2:$A$100, 'Language &amp; Currency Data'!$B$2:$B$100),
      Languages!$A$1:$AE$1,
      0),
    FALSE)</f>
        <v>Jag skulle delta i en protest &lt;b&gt;till stöd för&lt;\/b&gt; den globalt samordnade miljardärsskatten.</v>
      </c>
      <c r="AJ100" s="6" t="str">
        <f>VLOOKUP(
    Languages!A87,
    Languages!$A$2:$AE$310,
    MATCH(
      _xlfn.XLOOKUP(AJ$1, 'Language &amp; Currency Data'!$A$2:$A$100, 'Language &amp; Currency Data'!$B$2:$B$100),
      Languages!$A$1:$AE$1,
      0),
    FALSE)</f>
        <v>我會參加&lt;b&gt;支持&lt;\/b&gt;徵收富人全球合一稅的抗議活動。</v>
      </c>
      <c r="AK100" s="32" t="str">
        <f>VLOOKUP(
    Languages!A87,
    Languages!$A$2:$AE$310,
    MATCH(
      _xlfn.XLOOKUP(AK$1, 'Language &amp; Currency Data'!$A$2:$A$100, 'Language &amp; Currency Data'!$B$2:$B$100),
      Languages!$A$1:$AE$1,
      0),
    FALSE)</f>
        <v>ฉันจะเข้าร่วมการประท้วงที่&lt;b&gt;สนับสนุน&lt;\/b&gt;การเรียกเก็บภาษีจากมหาเศรษฐีในระดับเดียวกันทั่วโลก</v>
      </c>
      <c r="AL100" s="37" t="str">
        <f>VLOOKUP(
    Languages!A87,
    Languages!$A$2:$AE$310,
    MATCH(
      _xlfn.XLOOKUP(AL$1, 'Language &amp; Currency Data'!$A$2:$A$100, 'Language &amp; Currency Data'!$B$2:$B$100),
      Languages!$A$1:$AE$1,
      0),
    FALSE)</f>
        <v>Küresel olarak koordine edilen milyarder vergisini &lt;b&gt;destekleyen&lt;\/b&gt; bir protestoya katılırım.</v>
      </c>
      <c r="AM100" s="6" t="str">
        <f>VLOOKUP(
    Languages!A87,
    Languages!$A$2:$AE$310,
    MATCH(
      _xlfn.XLOOKUP(AM$1, 'Language &amp; Currency Data'!$A$2:$A$100, 'Language &amp; Currency Data'!$B$2:$B$100),
      Languages!$A$1:$AE$1,
      0),
    FALSE)</f>
        <v>I would attend a protest &lt;b&gt;in support of&lt;\/b&gt; the globally coordinated billionaire tax.</v>
      </c>
      <c r="AN100" s="6" t="str">
        <f>VLOOKUP(
    Languages!A87,
    Languages!$A$2:$AE$310,
    MATCH(
      _xlfn.XLOOKUP(AN$1, 'Language &amp; Currency Data'!$A$2:$A$100, 'Language &amp; Currency Data'!$B$2:$B$100),
      Languages!$A$1:$AE$1,
      0),
    FALSE)</f>
        <v>I would attend a protest &lt;b&gt;in support of&lt;\/b&gt; the globally coordinated billionaire tax.</v>
      </c>
      <c r="AO100" s="32" t="str">
        <f>VLOOKUP(
    Languages!A87,
    Languages!$A$2:$AE$310,
    MATCH(
      _xlfn.XLOOKUP(AO$1, 'Language &amp; Currency Data'!$A$2:$A$100, 'Language &amp; Currency Data'!$B$2:$B$100),
      Languages!$A$1:$AE$1,
      0),
    FALSE)</f>
        <v>Tôi sẽ tham gia một cuộc biểu tình &lt;b&gt;ủng hộ&lt;\/b&gt; thuế phối hợp toàn cầu đối với tỷ phú.</v>
      </c>
      <c r="AP100" s="7" t="str">
        <f>VLOOKUP(
    Languages!A87,
    Languages!$A$2:$AE$310,
    MATCH(
      _xlfn.XLOOKUP("United Kingdom", 'Language &amp; Currency Data'!$A$2:$A$100, 'Language &amp; Currency Data'!$B$2:$B$100),
      Languages!$A$1:$AE$1,
      0),
    FALSE)</f>
        <v>I would attend a protest &lt;b&gt;in support of&lt;\/b&gt; the globally coordinated billionaire tax.</v>
      </c>
      <c r="AQ100" s="7" t="str">
        <f>VLOOKUP(
    Languages!A87,
    Languages!$A$2:$AE$310,
    MATCH(
      _xlfn.XLOOKUP("United Kingdom", 'Language &amp; Currency Data'!$A$2:$A$100, 'Language &amp; Currency Data'!$B$2:$B$100),
      Languages!$A$1:$AE$1,
      0),
    FALSE)</f>
        <v>I would attend a protest &lt;b&gt;in support of&lt;\/b&gt; the globally coordinated billionaire tax.</v>
      </c>
      <c r="AR100" s="7" t="str">
        <f>VLOOKUP(
    Languages!A87,
    Languages!$A$2:$AE$310,
    MATCH(
      _xlfn.XLOOKUP("United Kingdom", 'Language &amp; Currency Data'!$A$2:$A$100, 'Language &amp; Currency Data'!$B$2:$B$100),
      Languages!$A$1:$AE$1,
      0),
    FALSE)</f>
        <v>I would attend a protest &lt;b&gt;in support of&lt;\/b&gt; the globally coordinated billionaire tax.</v>
      </c>
      <c r="AS100" s="7" t="str">
        <f>VLOOKUP(
    Languages!A87,
    Languages!$A$2:$AE$310,
    MATCH(
      _xlfn.XLOOKUP("United Kingdom", 'Language &amp; Currency Data'!$A$2:$A$100, 'Language &amp; Currency Data'!$B$2:$B$100),
      Languages!$A$1:$AE$1,
      0),
    FALSE)</f>
        <v>I would attend a protest &lt;b&gt;in support of&lt;\/b&gt; the globally coordinated billionaire tax.</v>
      </c>
      <c r="AT100" s="7" t="str">
        <f>VLOOKUP(
    Languages!A87,
    Languages!$A$2:$AE$310,
    MATCH(
      _xlfn.XLOOKUP("United Kingdom", 'Language &amp; Currency Data'!$A$2:$A$100, 'Language &amp; Currency Data'!$B$2:$B$100),
      Languages!$A$1:$AE$1,
      0),
    FALSE)</f>
        <v>I would attend a protest &lt;b&gt;in support of&lt;\/b&gt; the globally coordinated billionaire tax.</v>
      </c>
      <c r="AU100" s="7" t="str">
        <f>VLOOKUP(
    Languages!A87,
    Languages!$A$2:$AE$310,
    MATCH(
      _xlfn.XLOOKUP("United Kingdom", 'Language &amp; Currency Data'!$A$2:$A$100, 'Language &amp; Currency Data'!$B$2:$B$100),
      Languages!$A$1:$AE$1,
      0),
    FALSE)</f>
        <v>I would attend a protest &lt;b&gt;in support of&lt;\/b&gt; the globally coordinated billionaire tax.</v>
      </c>
      <c r="AV100" s="7" t="str">
        <f>VLOOKUP(
    Languages!A87,
    Languages!$A$2:$AE$310,
    MATCH(
      _xlfn.XLOOKUP("United Kingdom", 'Language &amp; Currency Data'!$A$2:$A$100, 'Language &amp; Currency Data'!$B$2:$B$100),
      Languages!$A$1:$AE$1,
      0),
    FALSE)</f>
        <v>I would attend a protest &lt;b&gt;in support of&lt;\/b&gt; the globally coordinated billionaire tax.</v>
      </c>
      <c r="AW100" s="7" t="str">
        <f>VLOOKUP(
    Languages!A87,
    Languages!$A$2:$AE$310,
    MATCH(
      _xlfn.XLOOKUP("United Kingdom", 'Language &amp; Currency Data'!$A$2:$A$100, 'Language &amp; Currency Data'!$B$2:$B$100),
      Languages!$A$1:$AE$1,
      0),
    FALSE)</f>
        <v>I would attend a protest &lt;b&gt;in support of&lt;\/b&gt; the globally coordinated billionaire tax.</v>
      </c>
    </row>
    <row r="101" spans="1:49" s="7" customFormat="1" ht="42.75" x14ac:dyDescent="0.45">
      <c r="A101" s="7" t="str">
        <f>Languages!B88</f>
        <v>I would &lt;b&gt;not attend a protest&lt;\/b&gt; related to the globally coordinated billionaire tax.</v>
      </c>
      <c r="B101" s="6" t="str">
        <f>VLOOKUP(
    Languages!A88,
    Languages!$A$2:$AE$310,
    MATCH(
      _xlfn.XLOOKUP(B$1, 'Language &amp; Currency Data'!$A$2:$A$100, 'Language &amp; Currency Data'!$B$2:$B$100),
      Languages!$A$1:$AE$1,
      0),
    FALSE)</f>
        <v>&lt;b&gt;No participaría en ninguna protesta&lt;\/b&gt; relacionada con el impuesto a los multimillonarios coordinado a escala mundial.</v>
      </c>
      <c r="C101" s="6" t="str">
        <f>VLOOKUP(
    Languages!A88,
    Languages!$A$2:$AE$310,
    MATCH(
      _xlfn.XLOOKUP(C$1, 'Language &amp; Currency Data'!$A$2:$A$100, 'Language &amp; Currency Data'!$B$2:$B$100),
      Languages!$A$1:$AE$1,
      0),
    FALSE)</f>
        <v>I would &lt;b&gt;not attend a protest&lt;\/b&gt; related to the globally coordinated billionaire tax.</v>
      </c>
      <c r="D101" s="6" t="str">
        <f>VLOOKUP(
    Languages!A88,
    Languages!$A$2:$AE$310,
    MATCH(
      _xlfn.XLOOKUP(D$1, 'Language &amp; Currency Data'!$A$2:$A$100, 'Language &amp; Currency Data'!$B$2:$B$100),
      Languages!$A$1:$AE$1,
      0),
    FALSE)</f>
        <v>Ich würde &lt;b&gt;an keiner Demonstration teilnehmen,&lt;\/b&gt; der mit der global koordinierten Milliardärssteuer zusammenhängt.</v>
      </c>
      <c r="E101" s="14" t="str">
        <f>VLOOKUP(
    Languages!A88,
    Languages!$A$2:$AE$310,
    MATCH(
      _xlfn.XLOOKUP(E$1, 'Language &amp; Currency Data'!$A$2:$A$100, 'Language &amp; Currency Data'!$B$2:$B$100),
      Languages!$A$1:$AE$1,
      0),
    FALSE)</f>
        <v>Eu &lt;b&gt;não comparticiparia numa manifestação&lt;\/b&gt; relacionada com o imposto sobre os multimilionários coordenado a nível global.</v>
      </c>
      <c r="F101" s="4" t="str">
        <f>VLOOKUP(
    Languages!A88,
    Languages!$A$2:$AE$310,
    MATCH(
      _xlfn.XLOOKUP(F$1, 'Language &amp; Currency Data'!$A$2:$A$100, 'Language &amp; Currency Data'!$B$2:$B$100),
      Languages!$A$1:$AE$1,
      0),
    FALSE)</f>
        <v>I would &lt;b&gt;not attend a protest&lt;\/b&gt; related to the globally coordinated billionaire tax.</v>
      </c>
      <c r="G101" s="14" t="str">
        <f>VLOOKUP(
    Languages!A88,
    Languages!$A$2:$AE$310,
    MATCH(
      _xlfn.XLOOKUP(G$1, 'Language &amp; Currency Data'!$A$2:$A$100, 'Language &amp; Currency Data'!$B$2:$B$100),
      Languages!$A$1:$AE$1,
      0),
    FALSE)</f>
        <v>我&lt;b&gt;不会参加与对全球亿万富翁征收协调税有关的抗议活动&lt;\/b&gt;。</v>
      </c>
      <c r="H101" s="6" t="str">
        <f>VLOOKUP(
    Languages!A88,
    Languages!$A$2:$AE$310,
    MATCH(
      _xlfn.XLOOKUP(H$1, 'Language &amp; Currency Data'!$A$2:$A$100, 'Language &amp; Currency Data'!$B$2:$B$100),
      Languages!$A$1:$AE$1,
      0),
    FALSE)</f>
        <v>&lt;b&gt;No participaría en ninguna protesta&lt;\/b&gt; relacionada con el impuesto a los multimillonarios coordinado a escala mundial.</v>
      </c>
      <c r="I101" s="6" t="str">
        <f>VLOOKUP(
    Languages!A88,
    Languages!$A$2:$AE$310,
    MATCH(
      _xlfn.XLOOKUP(I$1, 'Language &amp; Currency Data'!$A$2:$A$100, 'Language &amp; Currency Data'!$B$2:$B$100),
      Languages!$A$1:$AE$1,
      0),
    FALSE)</f>
        <v>&lt;b&gt;No participaría en ninguna protesta&lt;\/b&gt; relacionada con el impuesto a los multimillonarios coordinado a escala mundial.</v>
      </c>
      <c r="J101" s="6" t="str">
        <f>VLOOKUP(
    Languages!A88,
    Languages!$A$2:$AE$310,
    MATCH(
      _xlfn.XLOOKUP(J$1, 'Language &amp; Currency Data'!$A$2:$A$100, 'Language &amp; Currency Data'!$B$2:$B$100),
      Languages!$A$1:$AE$1,
      0),
    FALSE)</f>
        <v>Nezúčastnil\/a bych se protestu &lt;b&gt;na podporu&lt;\/b&gt; globálně koordinované miliardářské daně.</v>
      </c>
      <c r="K101" s="6" t="str">
        <f>VLOOKUP(
    Languages!A88,
    Languages!$A$2:$AE$310,
    MATCH(
      _xlfn.XLOOKUP(K$1, 'Language &amp; Currency Data'!$A$2:$A$100, 'Language &amp; Currency Data'!$B$2:$B$100),
      Languages!$A$1:$AE$1,
      0),
    FALSE)</f>
        <v>&lt;b&gt;En osallistuisi mielenosoitukseen,&lt;\/b&gt; joka liittyy maailmanlaajuisesti koordinoituun miljardööriveroon.</v>
      </c>
      <c r="L101" s="32" t="str">
        <f>VLOOKUP(
    Languages!A88,
    Languages!$A$2:$AE$310,
    MATCH(
      _xlfn.XLOOKUP(L$1, 'Language &amp; Currency Data'!$A$2:$A$100, 'Language &amp; Currency Data'!$B$2:$B$100),
      Languages!$A$1:$AE$1,
      0),
    FALSE)</f>
        <v>Je &lt;b&gt;ne participerais pas à une manifestation&lt;\/b&gt; liée à l'impôt sur les milliardaires coordonné au niveau mondial.</v>
      </c>
      <c r="M101" s="32" t="str">
        <f>VLOOKUP(
    Languages!A88,
    Languages!$A$2:$AE$310,
    MATCH(
      _xlfn.XLOOKUP(M$1, 'Language &amp; Currency Data'!$A$2:$A$100, 'Language &amp; Currency Data'!$B$2:$B$100),
      Languages!$A$1:$AE$1,
      0),
    FALSE)</f>
        <v>Ich würde &lt;b&gt;an keiner Demonstration teilnehmen,&lt;\/b&gt; der mit der global koordinierten Milliardärssteuer zusammenhängt.</v>
      </c>
      <c r="N101" s="6" t="str">
        <f>VLOOKUP(
    Languages!A88,
    Languages!$A$2:$AE$310,
    MATCH(
      _xlfn.XLOOKUP(N$1, 'Language &amp; Currency Data'!$A$2:$A$100, 'Language &amp; Currency Data'!$B$2:$B$100),
      Languages!$A$1:$AE$1,
      0),
    FALSE)</f>
        <v>&lt;b&gt;Δεν θα συμμετείχα σε μια διαμαρτυρία&lt;\/b&gt; σχετικά με τον παγκοσμίως συντονισμένο φόρο δισεκατομμυριούχων.</v>
      </c>
      <c r="O101" s="32" t="str">
        <f>VLOOKUP(
    Languages!A88,
    Languages!$A$2:$AE$310,
    MATCH(
      _xlfn.XLOOKUP(O$1, 'Language &amp; Currency Data'!$A$2:$A$100, 'Language &amp; Currency Data'!$B$2:$B$100),
      Languages!$A$1:$AE$1,
      0),
    FALSE)</f>
        <v>&lt;b&gt; Nem veszek részt egy tiltakozáson&lt;\/b&gt;, amely a globálisan koordinált milliárdos adóhoz kapcsolódik.</v>
      </c>
      <c r="P101" s="6" t="str">
        <f>VLOOKUP(
    Languages!A88,
    Languages!$A$2:$AE$310,
    MATCH(
      _xlfn.XLOOKUP(P$1, 'Language &amp; Currency Data'!$A$2:$A$100, 'Language &amp; Currency Data'!$B$2:$B$100),
      Languages!$A$1:$AE$1,
      0),
    FALSE)</f>
        <v>मैं वैश्विक रूप से समन्वित अरबपति कर से संबंधित एक &lt;b&gt;विरोध प्रदर्शन में भाग नहीं लूंगा&lt;\/b&gt;।</v>
      </c>
      <c r="Q101" s="6" t="str">
        <f>VLOOKUP(
    Languages!A88,
    Languages!$A$2:$AE$310,
    MATCH(
      _xlfn.XLOOKUP(Q$1, 'Language &amp; Currency Data'!$A$2:$A$100, 'Language &amp; Currency Data'!$B$2:$B$100),
      Languages!$A$1:$AE$1,
      0),
    FALSE)</f>
        <v>Saya &lt;b&gt;tidak akan menghadiri aksi protes&lt;\/b&gt; terkait pajak miliarder yang dikoordinasikan secara global.</v>
      </c>
      <c r="R101" s="6" t="str">
        <f>VLOOKUP(
    Languages!A88,
    Languages!$A$2:$AE$310,
    MATCH(
      _xlfn.XLOOKUP(R$1, 'Language &amp; Currency Data'!$A$2:$A$100, 'Language &amp; Currency Data'!$B$2:$B$100),
      Languages!$A$1:$AE$1,
      0),
    FALSE)</f>
        <v>I would &lt;b&gt;not attend a protest&lt;\/b&gt; related to the globally coordinated billionaire tax.</v>
      </c>
      <c r="S101" s="14" t="str">
        <f>VLOOKUP(
    Languages!A88,
    Languages!$A$2:$AE$310,
    MATCH(
      _xlfn.XLOOKUP(S$1, 'Language &amp; Currency Data'!$A$2:$A$100, 'Language &amp; Currency Data'!$B$2:$B$100),
      Languages!$A$1:$AE$1,
      0),
    FALSE)</f>
        <v>&lt;b&gt;Non parteciperei a una protesta&lt;\/b&gt; legata alla tassa globale sui miliardari.</v>
      </c>
      <c r="T101" s="14" t="str">
        <f>VLOOKUP(
    Languages!A88,
    Languages!$A$2:$AE$310,
    MATCH(
      _xlfn.XLOOKUP(T$1, 'Language &amp; Currency Data'!$A$2:$A$100, 'Language &amp; Currency Data'!$B$2:$B$100),
      Languages!$A$1:$AE$1,
      0),
    FALSE)</f>
        <v>私は世界的に調整された超富裕層税に関連する&lt;b&gt;抗議活動に参加しない&lt;\/b&gt;つもりである。</v>
      </c>
      <c r="U101" s="32" t="str">
        <f>VLOOKUP(
    Languages!A88,
    Languages!$A$2:$AE$310,
    MATCH(
      _xlfn.XLOOKUP(U$1, 'Language &amp; Currency Data'!$A$2:$A$100, 'Language &amp; Currency Data'!$B$2:$B$100),
      Languages!$A$1:$AE$1,
      0),
    FALSE)</f>
        <v>Saya &lt;b&gt;tidak akan menghadiri protes&lt;\/b&gt; berkaitan dengan cukai bilionar yang diselaraskan secara global.</v>
      </c>
      <c r="V101" s="32" t="str">
        <f>VLOOKUP(
    Languages!A88,
    Languages!$A$2:$AE$310,
    MATCH(
      _xlfn.XLOOKUP(V$1, 'Language &amp; Currency Data'!$A$2:$A$100, 'Language &amp; Currency Data'!$B$2:$B$100),
      Languages!$A$1:$AE$1,
      0),
    FALSE)</f>
        <v>&lt;b&gt;No participaría en ninguna protesta&lt;\/b&gt; relacionada con el impuesto a los multimillonarios coordinado a escala mundial.</v>
      </c>
      <c r="W101" s="14" t="str">
        <f>VLOOKUP(
    Languages!A88,
    Languages!$A$2:$AE$310,
    MATCH(
      _xlfn.XLOOKUP(W$1, 'Language &amp; Currency Data'!$A$2:$A$100, 'Language &amp; Currency Data'!$B$2:$B$100),
      Languages!$A$1:$AE$1,
      0),
    FALSE)</f>
        <v>Ik zou &lt;b&gt;geen manifestatie bijwonen&lt;\/b&gt; met betrekking tot de wereldwijd gecoördineerde miljardairsbelasting.</v>
      </c>
      <c r="X101" s="32" t="str">
        <f>VLOOKUP(
    Languages!A88,
    Languages!$A$2:$AE$310,
    MATCH(
      _xlfn.XLOOKUP(X$1, 'Language &amp; Currency Data'!$A$2:$A$100, 'Language &amp; Currency Data'!$B$2:$B$100),
      Languages!$A$1:$AE$1,
      0),
    FALSE)</f>
        <v>I would &lt;b&gt;not attend a protest&lt;\/b&gt; related to the globally coordinated billionaire tax.</v>
      </c>
      <c r="Y101" s="32" t="str">
        <f>VLOOKUP(
    Languages!A88,
    Languages!$A$2:$AE$310,
    MATCH(
      _xlfn.XLOOKUP(Y$1, 'Language &amp; Currency Data'!$A$2:$A$100, 'Language &amp; Currency Data'!$B$2:$B$100),
      Languages!$A$1:$AE$1,
      0),
    FALSE)</f>
        <v>Jeg ville &lt;b&gt;ikke deltatt i en demonstrasjon&lt;\/b&gt; relatert til den globale minimumsskatten for milliardærer.</v>
      </c>
      <c r="Z101" s="32" t="str">
        <f>VLOOKUP(
    Languages!A88,
    Languages!$A$2:$AE$310,
    MATCH(
      _xlfn.XLOOKUP(Z$1, 'Language &amp; Currency Data'!$A$2:$A$100, 'Language &amp; Currency Data'!$B$2:$B$100),
      Languages!$A$1:$AE$1,
      0),
    FALSE)</f>
        <v>میں عالمی سطح پر ارب پتی افراد پر ٹیکس نافذ کرنے کے حوالے سے ہونے والے &lt;b&gt;احتجاج میں شرکت نہیں&lt;\/b&gt; کروں گا\/گی۔</v>
      </c>
      <c r="AA101" s="32" t="str">
        <f>VLOOKUP(
    Languages!A88,
    Languages!$A$2:$AE$310,
    MATCH(
      _xlfn.XLOOKUP(AA$1, 'Language &amp; Currency Data'!$A$2:$A$100, 'Language &amp; Currency Data'!$B$2:$B$100),
      Languages!$A$1:$AE$1,
      0),
    FALSE)</f>
        <v>Hindi ako &lt;b&gt;sasama sa isang protesta&lt;\/b&gt; na nauugnay sa globally coordinated na buwis ng bilyonaryo.</v>
      </c>
      <c r="AB101" s="32" t="str">
        <f>VLOOKUP(
    Languages!A88,
    Languages!$A$2:$AE$310,
    MATCH(
      _xlfn.XLOOKUP(AB$1, 'Language &amp; Currency Data'!$A$2:$A$100, 'Language &amp; Currency Data'!$B$2:$B$100),
      Languages!$A$1:$AE$1,
      0),
    FALSE)</f>
        <v>&lt;b&gt;Nie wziąłbym\/wzięłabym udziału w proteście&lt;\/b&gt; związanym z globalnie skoordynowanym podatkiem dla miliarderów.</v>
      </c>
      <c r="AC101" t="str">
        <f>VLOOKUP(
    Languages!A88,
    Languages!$A$2:$AE$310,
    MATCH(
      _xlfn.XLOOKUP(AC$1, 'Language &amp; Currency Data'!$A$2:$A$100, 'Language &amp; Currency Data'!$B$2:$B$100),
      Languages!$A$1:$AE$1,
      0),
    FALSE)</f>
        <v>Eu &lt;b&gt;não participaria numa manifestação&lt;\/b&gt; relacionada com o imposto sobre os multimilionários coordenado a nível global.</v>
      </c>
      <c r="AD101" s="32" t="str">
        <f>VLOOKUP(
    Languages!A88,
    Languages!$A$2:$AE$310,
    MATCH(
      _xlfn.XLOOKUP(AD$1, 'Language &amp; Currency Data'!$A$2:$A$100, 'Language &amp; Currency Data'!$B$2:$B$100),
      Languages!$A$1:$AE$1,
      0),
    FALSE)</f>
        <v xml:space="preserve"> &lt;b&gt;Nu voi participa la un protest&lt;\/b&gt; legat de taxa pentru miliardari coordonată la nivel mondial.</v>
      </c>
      <c r="AE101" s="6" t="str">
        <f>VLOOKUP(
    Languages!A88,
    Languages!$A$2:$AE$310,
    MATCH(
      _xlfn.XLOOKUP(AE$1, 'Language &amp; Currency Data'!$A$2:$A$100, 'Language &amp; Currency Data'!$B$2:$B$100),
      Languages!$A$1:$AE$1,
      0),
    FALSE)</f>
        <v>&lt;b&gt;Nešiel(nešla) by som na protest&lt;\/b&gt; v súvislosti s globálne koordinovanou miliardárskou daňou.</v>
      </c>
      <c r="AF101" s="6" t="str">
        <f>VLOOKUP(
    Languages!A88,
    Languages!$A$2:$AE$310,
    MATCH(
      _xlfn.XLOOKUP(AF$1, 'Language &amp; Currency Data'!$A$2:$A$100, 'Language &amp; Currency Data'!$B$2:$B$100),
      Languages!$A$1:$AE$1,
      0),
    FALSE)</f>
        <v>Ek sou &lt;b&gt;nie 'n protesoptog bywoon nie&lt;\/b&gt; wat verband hou met die wêreldwyd gekoördineerde miljardêrsbelasting.</v>
      </c>
      <c r="AG101" s="6" t="str">
        <f>VLOOKUP(
    Languages!A88,
    Languages!$A$2:$AE$310,
    MATCH(
      _xlfn.XLOOKUP(AG$1, 'Language &amp; Currency Data'!$A$2:$A$100, 'Language &amp; Currency Data'!$B$2:$B$100),
      Languages!$A$1:$AE$1,
      0),
    FALSE)</f>
        <v>전 세계적으로 조율된 억만장자세와 관련된 &lt;b&gt;시위에 참가하지 않을&lt;\/b&gt; 것이다.</v>
      </c>
      <c r="AH101" s="32" t="str">
        <f>VLOOKUP(
    Languages!A88,
    Languages!$A$2:$AE$310,
    MATCH(
      _xlfn.XLOOKUP(AH$1, 'Language &amp; Currency Data'!$A$2:$A$100, 'Language &amp; Currency Data'!$B$2:$B$100),
      Languages!$A$1:$AE$1,
      0),
    FALSE)</f>
        <v>&lt;b&gt;No participaría en ninguna protesta&lt;\/b&gt; relacionada con el impuesto a los multimillonarios coordinado a escala mundial.</v>
      </c>
      <c r="AI101" s="32" t="str">
        <f>VLOOKUP(
    Languages!A88,
    Languages!$A$2:$AE$310,
    MATCH(
      _xlfn.XLOOKUP(AI$1, 'Language &amp; Currency Data'!$A$2:$A$100, 'Language &amp; Currency Data'!$B$2:$B$100),
      Languages!$A$1:$AE$1,
      0),
    FALSE)</f>
        <v>Jag skulle &lt;b&gt;inte delta i en protest&lt;\/b&gt; som rör den globalt samordnade miljardärsskatten.</v>
      </c>
      <c r="AJ101" s="6" t="str">
        <f>VLOOKUP(
    Languages!A88,
    Languages!$A$2:$AE$310,
    MATCH(
      _xlfn.XLOOKUP(AJ$1, 'Language &amp; Currency Data'!$A$2:$A$100, 'Language &amp; Currency Data'!$B$2:$B$100),
      Languages!$A$1:$AE$1,
      0),
    FALSE)</f>
        <v>我&lt;b&gt;不會參加&lt;\/b&gt;任何與徵收富人全球合一稅有關的抗議活動。</v>
      </c>
      <c r="AK101" s="32" t="str">
        <f>VLOOKUP(
    Languages!A88,
    Languages!$A$2:$AE$310,
    MATCH(
      _xlfn.XLOOKUP(AK$1, 'Language &amp; Currency Data'!$A$2:$A$100, 'Language &amp; Currency Data'!$B$2:$B$100),
      Languages!$A$1:$AE$1,
      0),
    FALSE)</f>
        <v>ฉันจะ&lt;b&gt;ไม่เข้าร่วมการประท้วง&lt;\/b&gt;ที่เกี่ยวข้องกับการเรียกเก็บภาษีจากมหาเศรษฐีในระดับเดียวกันทั่วโลก</v>
      </c>
      <c r="AL101" s="37" t="str">
        <f>VLOOKUP(
    Languages!A88,
    Languages!$A$2:$AE$310,
    MATCH(
      _xlfn.XLOOKUP(AL$1, 'Language &amp; Currency Data'!$A$2:$A$100, 'Language &amp; Currency Data'!$B$2:$B$100),
      Languages!$A$1:$AE$1,
      0),
    FALSE)</f>
        <v>Küresel olarak koordine edilen milyarder vergisiyle ilgili &lt;b&gt;bir protestoya katılmam&lt;\/b&gt;.</v>
      </c>
      <c r="AM101" s="6" t="str">
        <f>VLOOKUP(
    Languages!A88,
    Languages!$A$2:$AE$310,
    MATCH(
      _xlfn.XLOOKUP(AM$1, 'Language &amp; Currency Data'!$A$2:$A$100, 'Language &amp; Currency Data'!$B$2:$B$100),
      Languages!$A$1:$AE$1,
      0),
    FALSE)</f>
        <v>I would &lt;b&gt;not attend a protest&lt;\/b&gt; related to the globally coordinated billionaire tax.</v>
      </c>
      <c r="AN101" s="6" t="str">
        <f>VLOOKUP(
    Languages!A88,
    Languages!$A$2:$AE$310,
    MATCH(
      _xlfn.XLOOKUP(AN$1, 'Language &amp; Currency Data'!$A$2:$A$100, 'Language &amp; Currency Data'!$B$2:$B$100),
      Languages!$A$1:$AE$1,
      0),
    FALSE)</f>
        <v>I would &lt;b&gt;not attend a protest&lt;\/b&gt; related to the globally coordinated billionaire tax.</v>
      </c>
      <c r="AO101" s="32" t="str">
        <f>VLOOKUP(
    Languages!A88,
    Languages!$A$2:$AE$310,
    MATCH(
      _xlfn.XLOOKUP(AO$1, 'Language &amp; Currency Data'!$A$2:$A$100, 'Language &amp; Currency Data'!$B$2:$B$100),
      Languages!$A$1:$AE$1,
      0),
    FALSE)</f>
        <v>Tôi sẽ &lt;b&gt;không tham gia bất kì cuộc biểu tình nào&lt;\/b&gt; liên quan đến thuế phối hợp toàn cầu đối với tỷ phú.</v>
      </c>
      <c r="AP101" s="7" t="str">
        <f>VLOOKUP(
    Languages!A88,
    Languages!$A$2:$AE$310,
    MATCH(
      _xlfn.XLOOKUP("United Kingdom", 'Language &amp; Currency Data'!$A$2:$A$100, 'Language &amp; Currency Data'!$B$2:$B$100),
      Languages!$A$1:$AE$1,
      0),
    FALSE)</f>
        <v>I would &lt;b&gt;not attend a protest&lt;\/b&gt; related to the globally coordinated billionaire tax.</v>
      </c>
      <c r="AQ101" s="7" t="str">
        <f>VLOOKUP(
    Languages!A88,
    Languages!$A$2:$AE$310,
    MATCH(
      _xlfn.XLOOKUP("United Kingdom", 'Language &amp; Currency Data'!$A$2:$A$100, 'Language &amp; Currency Data'!$B$2:$B$100),
      Languages!$A$1:$AE$1,
      0),
    FALSE)</f>
        <v>I would &lt;b&gt;not attend a protest&lt;\/b&gt; related to the globally coordinated billionaire tax.</v>
      </c>
      <c r="AR101" s="7" t="str">
        <f>VLOOKUP(
    Languages!A88,
    Languages!$A$2:$AE$310,
    MATCH(
      _xlfn.XLOOKUP("United Kingdom", 'Language &amp; Currency Data'!$A$2:$A$100, 'Language &amp; Currency Data'!$B$2:$B$100),
      Languages!$A$1:$AE$1,
      0),
    FALSE)</f>
        <v>I would &lt;b&gt;not attend a protest&lt;\/b&gt; related to the globally coordinated billionaire tax.</v>
      </c>
      <c r="AS101" s="7" t="str">
        <f>VLOOKUP(
    Languages!A88,
    Languages!$A$2:$AE$310,
    MATCH(
      _xlfn.XLOOKUP("United Kingdom", 'Language &amp; Currency Data'!$A$2:$A$100, 'Language &amp; Currency Data'!$B$2:$B$100),
      Languages!$A$1:$AE$1,
      0),
    FALSE)</f>
        <v>I would &lt;b&gt;not attend a protest&lt;\/b&gt; related to the globally coordinated billionaire tax.</v>
      </c>
      <c r="AT101" s="7" t="str">
        <f>VLOOKUP(
    Languages!A88,
    Languages!$A$2:$AE$310,
    MATCH(
      _xlfn.XLOOKUP("United Kingdom", 'Language &amp; Currency Data'!$A$2:$A$100, 'Language &amp; Currency Data'!$B$2:$B$100),
      Languages!$A$1:$AE$1,
      0),
    FALSE)</f>
        <v>I would &lt;b&gt;not attend a protest&lt;\/b&gt; related to the globally coordinated billionaire tax.</v>
      </c>
      <c r="AU101" s="7" t="str">
        <f>VLOOKUP(
    Languages!A88,
    Languages!$A$2:$AE$310,
    MATCH(
      _xlfn.XLOOKUP("United Kingdom", 'Language &amp; Currency Data'!$A$2:$A$100, 'Language &amp; Currency Data'!$B$2:$B$100),
      Languages!$A$1:$AE$1,
      0),
    FALSE)</f>
        <v>I would &lt;b&gt;not attend a protest&lt;\/b&gt; related to the globally coordinated billionaire tax.</v>
      </c>
      <c r="AV101" s="7" t="str">
        <f>VLOOKUP(
    Languages!A88,
    Languages!$A$2:$AE$310,
    MATCH(
      _xlfn.XLOOKUP("United Kingdom", 'Language &amp; Currency Data'!$A$2:$A$100, 'Language &amp; Currency Data'!$B$2:$B$100),
      Languages!$A$1:$AE$1,
      0),
    FALSE)</f>
        <v>I would &lt;b&gt;not attend a protest&lt;\/b&gt; related to the globally coordinated billionaire tax.</v>
      </c>
      <c r="AW101" s="7" t="str">
        <f>VLOOKUP(
    Languages!A88,
    Languages!$A$2:$AE$310,
    MATCH(
      _xlfn.XLOOKUP("United Kingdom", 'Language &amp; Currency Data'!$A$2:$A$100, 'Language &amp; Currency Data'!$B$2:$B$100),
      Languages!$A$1:$AE$1,
      0),
    FALSE)</f>
        <v>I would &lt;b&gt;not attend a protest&lt;\/b&gt; related to the globally coordinated billionaire tax.</v>
      </c>
    </row>
    <row r="102" spans="1:49" s="7" customFormat="1" ht="42.75" x14ac:dyDescent="0.45">
      <c r="A102" s="7" t="str">
        <f>Languages!B89</f>
        <v>I would attend a protest &lt;b&gt;opposing&lt;\/b&gt; the globally coordinated billionaire tax.</v>
      </c>
      <c r="B102" s="6" t="str">
        <f>VLOOKUP(
    Languages!A89,
    Languages!$A$2:$AE$310,
    MATCH(
      _xlfn.XLOOKUP(B$1, 'Language &amp; Currency Data'!$A$2:$A$100, 'Language &amp; Currency Data'!$B$2:$B$100),
      Languages!$A$1:$AE$1,
      0),
    FALSE)</f>
        <v>Participaría en una protesta &lt;b&gt;en contra&lt;\/b&gt; del impuesto a los multimillonarios coordinado a escala mundial.</v>
      </c>
      <c r="C102" s="6" t="str">
        <f>VLOOKUP(
    Languages!A89,
    Languages!$A$2:$AE$310,
    MATCH(
      _xlfn.XLOOKUP(C$1, 'Language &amp; Currency Data'!$A$2:$A$100, 'Language &amp; Currency Data'!$B$2:$B$100),
      Languages!$A$1:$AE$1,
      0),
    FALSE)</f>
        <v>I would attend a protest &lt;b&gt;opposing&lt;\/b&gt; the globally coordinated billionaire tax.</v>
      </c>
      <c r="D102" s="6" t="str">
        <f>VLOOKUP(
    Languages!A89,
    Languages!$A$2:$AE$310,
    MATCH(
      _xlfn.XLOOKUP(D$1, 'Language &amp; Currency Data'!$A$2:$A$100, 'Language &amp; Currency Data'!$B$2:$B$100),
      Languages!$A$1:$AE$1,
      0),
    FALSE)</f>
        <v>Ich würde an einer Demonstration &lt;b&gt; gegen&lt;\/b&gt; die global koordinierte Milliardärssteuer teilnehmen.</v>
      </c>
      <c r="E102" s="14" t="str">
        <f>VLOOKUP(
    Languages!A89,
    Languages!$A$2:$AE$310,
    MATCH(
      _xlfn.XLOOKUP(E$1, 'Language &amp; Currency Data'!$A$2:$A$100, 'Language &amp; Currency Data'!$B$2:$B$100),
      Languages!$A$1:$AE$1,
      0),
    FALSE)</f>
        <v>Eu comparticiparia numa manifestação &lt;b&gt;contra&lt;\/b&gt; o imposto sobre os multimilionários coordenado a nível global.</v>
      </c>
      <c r="F102" s="4" t="str">
        <f>VLOOKUP(
    Languages!A89,
    Languages!$A$2:$AE$310,
    MATCH(
      _xlfn.XLOOKUP(F$1, 'Language &amp; Currency Data'!$A$2:$A$100, 'Language &amp; Currency Data'!$B$2:$B$100),
      Languages!$A$1:$AE$1,
      0),
    FALSE)</f>
        <v>I would attend a protest &lt;b&gt;opposing&lt;\/b&gt; the globally coordinated billionaire tax.</v>
      </c>
      <c r="G102" s="14" t="str">
        <f>VLOOKUP(
    Languages!A89,
    Languages!$A$2:$AE$310,
    MATCH(
      _xlfn.XLOOKUP(G$1, 'Language &amp; Currency Data'!$A$2:$A$100, 'Language &amp; Currency Data'!$B$2:$B$100),
      Languages!$A$1:$AE$1,
      0),
    FALSE)</f>
        <v>我会参加&lt;b&gt;反对&lt;\/b&gt;对全球亿万富翁征收协调税的抗议活动。</v>
      </c>
      <c r="H102" s="6" t="str">
        <f>VLOOKUP(
    Languages!A89,
    Languages!$A$2:$AE$310,
    MATCH(
      _xlfn.XLOOKUP(H$1, 'Language &amp; Currency Data'!$A$2:$A$100, 'Language &amp; Currency Data'!$B$2:$B$100),
      Languages!$A$1:$AE$1,
      0),
    FALSE)</f>
        <v>Participaría en una protesta &lt;b&gt;en contra&lt;\/b&gt; del impuesto a los multimillonarios coordinado a escala mundial.</v>
      </c>
      <c r="I102" s="6" t="str">
        <f>VLOOKUP(
    Languages!A89,
    Languages!$A$2:$AE$310,
    MATCH(
      _xlfn.XLOOKUP(I$1, 'Language &amp; Currency Data'!$A$2:$A$100, 'Language &amp; Currency Data'!$B$2:$B$100),
      Languages!$A$1:$AE$1,
      0),
    FALSE)</f>
        <v>Participaría en una protesta &lt;b&gt;en contra&lt;\/b&gt; del impuesto a los multimillonarios coordinado a escala mundial.</v>
      </c>
      <c r="J102" s="6" t="str">
        <f>VLOOKUP(
    Languages!A89,
    Languages!$A$2:$AE$310,
    MATCH(
      _xlfn.XLOOKUP(J$1, 'Language &amp; Currency Data'!$A$2:$A$100, 'Language &amp; Currency Data'!$B$2:$B$100),
      Languages!$A$1:$AE$1,
      0),
    FALSE)</f>
        <v>Zúčastnil\/a bych se protestu &lt;b&gt;za odmítnutí&lt;\/b&gt; globálně koordinované miliardářské daně.</v>
      </c>
      <c r="K102" s="6" t="str">
        <f>VLOOKUP(
    Languages!A89,
    Languages!$A$2:$AE$310,
    MATCH(
      _xlfn.XLOOKUP(K$1, 'Language &amp; Currency Data'!$A$2:$A$100, 'Language &amp; Currency Data'!$B$2:$B$100),
      Languages!$A$1:$AE$1,
      0),
    FALSE)</f>
        <v>Osallistuisin mielenosoitukseen, jossa &lt;b&gt;vastustetaan&lt;\/b&gt; maailmanlaajuisesti koordinoitua miljardööriveroa.</v>
      </c>
      <c r="L102" s="32" t="str">
        <f>VLOOKUP(
    Languages!A89,
    Languages!$A$2:$AE$310,
    MATCH(
      _xlfn.XLOOKUP(L$1, 'Language &amp; Currency Data'!$A$2:$A$100, 'Language &amp; Currency Data'!$B$2:$B$100),
      Languages!$A$1:$AE$1,
      0),
    FALSE)</f>
        <v>Je participerais à une manifestation &lt;b&gt;d'opposition&lt;\/b&gt; à l'impôt sur les milliardaires coordonné au niveau mondial.</v>
      </c>
      <c r="M102" s="32" t="str">
        <f>VLOOKUP(
    Languages!A89,
    Languages!$A$2:$AE$310,
    MATCH(
      _xlfn.XLOOKUP(M$1, 'Language &amp; Currency Data'!$A$2:$A$100, 'Language &amp; Currency Data'!$B$2:$B$100),
      Languages!$A$1:$AE$1,
      0),
    FALSE)</f>
        <v>Ich würde an einer Demonstration &lt;b&gt; gegen&lt;\/b&gt; die global koordinierte Milliardärssteuer teilnehmen.</v>
      </c>
      <c r="N102" s="6" t="str">
        <f>VLOOKUP(
    Languages!A89,
    Languages!$A$2:$AE$310,
    MATCH(
      _xlfn.XLOOKUP(N$1, 'Language &amp; Currency Data'!$A$2:$A$100, 'Language &amp; Currency Data'!$B$2:$B$100),
      Languages!$A$1:$AE$1,
      0),
    FALSE)</f>
        <v>Θα συμμετείχα σε μια διαμαρτυρία &lt;b&gt;κατά&lt;\/b&gt; του παγκοσμίως συντονισμένου φόρου δισεκατομμυριούχων.</v>
      </c>
      <c r="O102" s="32" t="str">
        <f>VLOOKUP(
    Languages!A89,
    Languages!$A$2:$AE$310,
    MATCH(
      _xlfn.XLOOKUP(O$1, 'Language &amp; Currency Data'!$A$2:$A$100, 'Language &amp; Currency Data'!$B$2:$B$100),
      Languages!$A$1:$AE$1,
      0),
    FALSE)</f>
        <v>Részt vennék egy tiltakozáson a globálisan koordinált milliárdos adó &lt;b&gt;ellenzése &lt;\/b&gt; mellett.</v>
      </c>
      <c r="P102" s="6" t="str">
        <f>VLOOKUP(
    Languages!A89,
    Languages!$A$2:$AE$310,
    MATCH(
      _xlfn.XLOOKUP(P$1, 'Language &amp; Currency Data'!$A$2:$A$100, 'Language &amp; Currency Data'!$B$2:$B$100),
      Languages!$A$1:$AE$1,
      0),
    FALSE)</f>
        <v>मैं वैश्विक रूप से समन्वित अरबपति कर का विरोध करने वाले एक &lt;b&gt;विरोध&lt;\/b&gt; प्रदर्शन में भाग लूंगा।</v>
      </c>
      <c r="Q102" s="6" t="str">
        <f>VLOOKUP(
    Languages!A89,
    Languages!$A$2:$AE$310,
    MATCH(
      _xlfn.XLOOKUP(Q$1, 'Language &amp; Currency Data'!$A$2:$A$100, 'Language &amp; Currency Data'!$B$2:$B$100),
      Languages!$A$1:$AE$1,
      0),
    FALSE)</f>
        <v>Saya akan menghadiri aksi protes &lt;b&gt;menentang&lt;\/b&gt; pajak miliarder yang dikoordinasikan secara global.</v>
      </c>
      <c r="R102" s="6" t="str">
        <f>VLOOKUP(
    Languages!A89,
    Languages!$A$2:$AE$310,
    MATCH(
      _xlfn.XLOOKUP(R$1, 'Language &amp; Currency Data'!$A$2:$A$100, 'Language &amp; Currency Data'!$B$2:$B$100),
      Languages!$A$1:$AE$1,
      0),
    FALSE)</f>
        <v>I would attend a protest &lt;b&gt;opposing&lt;\/b&gt; the globally coordinated billionaire tax.</v>
      </c>
      <c r="S102" s="14" t="str">
        <f>VLOOKUP(
    Languages!A89,
    Languages!$A$2:$AE$310,
    MATCH(
      _xlfn.XLOOKUP(S$1, 'Language &amp; Currency Data'!$A$2:$A$100, 'Language &amp; Currency Data'!$B$2:$B$100),
      Languages!$A$1:$AE$1,
      0),
    FALSE)</f>
        <v>Parteciperei a una protesta che esprima la mia &lt;b&gt;contrarietà&lt;\/b&gt; alla tassa globale sui miliardari.</v>
      </c>
      <c r="T102" s="14" t="str">
        <f>VLOOKUP(
    Languages!A89,
    Languages!$A$2:$AE$310,
    MATCH(
      _xlfn.XLOOKUP(T$1, 'Language &amp; Currency Data'!$A$2:$A$100, 'Language &amp; Currency Data'!$B$2:$B$100),
      Languages!$A$1:$AE$1,
      0),
    FALSE)</f>
        <v>私は世界的に調整された超富裕層税に&lt;b&gt;反対する&lt;\/b&gt;抗議活動に参加するつもりだ。</v>
      </c>
      <c r="U102" s="32" t="str">
        <f>VLOOKUP(
    Languages!A89,
    Languages!$A$2:$AE$310,
    MATCH(
      _xlfn.XLOOKUP(U$1, 'Language &amp; Currency Data'!$A$2:$A$100, 'Language &amp; Currency Data'!$B$2:$B$100),
      Languages!$A$1:$AE$1,
      0),
    FALSE)</f>
        <v>Saya akan menghadiri protes &lt;b&gt;yang menentang&lt;\/b&gt; cukai bilionar yang diselaraskan secara global.</v>
      </c>
      <c r="V102" s="32" t="str">
        <f>VLOOKUP(
    Languages!A89,
    Languages!$A$2:$AE$310,
    MATCH(
      _xlfn.XLOOKUP(V$1, 'Language &amp; Currency Data'!$A$2:$A$100, 'Language &amp; Currency Data'!$B$2:$B$100),
      Languages!$A$1:$AE$1,
      0),
    FALSE)</f>
        <v>Participaría en una protesta &lt;b&gt;en contra&lt;\/b&gt; del impuesto a los multimillonarios coordinado a escala mundial.</v>
      </c>
      <c r="W102" s="14" t="str">
        <f>VLOOKUP(
    Languages!A89,
    Languages!$A$2:$AE$310,
    MATCH(
      _xlfn.XLOOKUP(W$1, 'Language &amp; Currency Data'!$A$2:$A$100, 'Language &amp; Currency Data'!$B$2:$B$100),
      Languages!$A$1:$AE$1,
      0),
    FALSE)</f>
        <v>Ik zou een manifestatie &lt;b&gt;tegen&lt;\/b&gt; de wereldwijd gecoördineerde miljardairsbelasting bijwonen.</v>
      </c>
      <c r="X102" s="32" t="str">
        <f>VLOOKUP(
    Languages!A89,
    Languages!$A$2:$AE$310,
    MATCH(
      _xlfn.XLOOKUP(X$1, 'Language &amp; Currency Data'!$A$2:$A$100, 'Language &amp; Currency Data'!$B$2:$B$100),
      Languages!$A$1:$AE$1,
      0),
    FALSE)</f>
        <v>I would attend a protest &lt;b&gt;opposing&lt;\/b&gt; the globally coordinated billionaire tax.</v>
      </c>
      <c r="Y102" s="32" t="str">
        <f>VLOOKUP(
    Languages!A89,
    Languages!$A$2:$AE$310,
    MATCH(
      _xlfn.XLOOKUP(Y$1, 'Language &amp; Currency Data'!$A$2:$A$100, 'Language &amp; Currency Data'!$B$2:$B$100),
      Languages!$A$1:$AE$1,
      0),
    FALSE)</f>
        <v>Jeg ville deltatt i en demonstrasjon&lt;b&gt;mot&lt;\/b&gt; den globale minimumsskatten for milliardærer.</v>
      </c>
      <c r="Z102" s="32" t="str">
        <f>VLOOKUP(
    Languages!A89,
    Languages!$A$2:$AE$310,
    MATCH(
      _xlfn.XLOOKUP(Z$1, 'Language &amp; Currency Data'!$A$2:$A$100, 'Language &amp; Currency Data'!$B$2:$B$100),
      Languages!$A$1:$AE$1,
      0),
    FALSE)</f>
        <v>میں عالمی سطح پر ارب پتی افراد پر ٹیکس نافذ کرنے کی &lt;b&gt;مخالفت&lt;\/b&gt; میں ہونے والے احتجاج میں شرکت کروں گا\/گی۔</v>
      </c>
      <c r="AA102" s="32" t="str">
        <f>VLOOKUP(
    Languages!A89,
    Languages!$A$2:$AE$310,
    MATCH(
      _xlfn.XLOOKUP(AA$1, 'Language &amp; Currency Data'!$A$2:$A$100, 'Language &amp; Currency Data'!$B$2:$B$100),
      Languages!$A$1:$AE$1,
      0),
    FALSE)</f>
        <v>Sasama ako sa isang protesta na &lt;b&gt;sumasalungat&lt;\/b&gt; sa globally coordinated na buwis ng bilyonaryo.</v>
      </c>
      <c r="AB102" s="32" t="str">
        <f>VLOOKUP(
    Languages!A89,
    Languages!$A$2:$AE$310,
    MATCH(
      _xlfn.XLOOKUP(AB$1, 'Language &amp; Currency Data'!$A$2:$A$100, 'Language &amp; Currency Data'!$B$2:$B$100),
      Languages!$A$1:$AE$1,
      0),
    FALSE)</f>
        <v>Wziąłbym\/wzięłabym udział w proteście &lt;b&gt;sprzeciwiającym się&lt;\/b&gt; globalnie skoordynowanemu podatkowi dla miliarderów.</v>
      </c>
      <c r="AC102" t="str">
        <f>VLOOKUP(
    Languages!A89,
    Languages!$A$2:$AE$310,
    MATCH(
      _xlfn.XLOOKUP(AC$1, 'Language &amp; Currency Data'!$A$2:$A$100, 'Language &amp; Currency Data'!$B$2:$B$100),
      Languages!$A$1:$AE$1,
      0),
    FALSE)</f>
        <v>Eu participaria numa manifestação &lt;b&gt;contra&lt;\/b&gt; o imposto sobre os multimilionários coordenado a nível global.</v>
      </c>
      <c r="AD102" s="32" t="str">
        <f>VLOOKUP(
    Languages!A89,
    Languages!$A$2:$AE$310,
    MATCH(
      _xlfn.XLOOKUP(AD$1, 'Language &amp; Currency Data'!$A$2:$A$100, 'Language &amp; Currency Data'!$B$2:$B$100),
      Languages!$A$1:$AE$1,
      0),
    FALSE)</f>
        <v>Voi participa la u protest &lt;b&gt;care se opune&lt;\/b&gt; taxei pentru miliardari coordonată la nivel mondial.</v>
      </c>
      <c r="AE102" s="6" t="str">
        <f>VLOOKUP(
    Languages!A89,
    Languages!$A$2:$AE$310,
    MATCH(
      _xlfn.XLOOKUP(AE$1, 'Language &amp; Currency Data'!$A$2:$A$100, 'Language &amp; Currency Data'!$B$2:$B$100),
      Languages!$A$1:$AE$1,
      0),
    FALSE)</f>
        <v>Išiel(išla) by som na protest &lt;b&gt;proti&lt;\/b&gt; globálne koordinovanej miliardárskej dani.</v>
      </c>
      <c r="AF102" s="6" t="str">
        <f>VLOOKUP(
    Languages!A89,
    Languages!$A$2:$AE$310,
    MATCH(
      _xlfn.XLOOKUP(AF$1, 'Language &amp; Currency Data'!$A$2:$A$100, 'Language &amp; Currency Data'!$B$2:$B$100),
      Languages!$A$1:$AE$1,
      0),
    FALSE)</f>
        <v>Ek sou 'n protesoptog bywoon wat die wêreldwyd gekoördineerde miljardêrsbelasting &lt;b&gt; teenstaan&lt;\/b&gt;.</v>
      </c>
      <c r="AG102" s="6" t="str">
        <f>VLOOKUP(
    Languages!A89,
    Languages!$A$2:$AE$310,
    MATCH(
      _xlfn.XLOOKUP(AG$1, 'Language &amp; Currency Data'!$A$2:$A$100, 'Language &amp; Currency Data'!$B$2:$B$100),
      Languages!$A$1:$AE$1,
      0),
    FALSE)</f>
        <v>전 세계적으로 조율된 억만장자세에 &lt;b&gt;반대하는&lt;\/b&gt; 시위에 참가할 것이다.</v>
      </c>
      <c r="AH102" s="32" t="str">
        <f>VLOOKUP(
    Languages!A89,
    Languages!$A$2:$AE$310,
    MATCH(
      _xlfn.XLOOKUP(AH$1, 'Language &amp; Currency Data'!$A$2:$A$100, 'Language &amp; Currency Data'!$B$2:$B$100),
      Languages!$A$1:$AE$1,
      0),
    FALSE)</f>
        <v>Participaría en una protesta &lt;b&gt;en contra&lt;\/b&gt; del impuesto a los multimillonarios coordinado a escala mundial.</v>
      </c>
      <c r="AI102" s="32" t="str">
        <f>VLOOKUP(
    Languages!A89,
    Languages!$A$2:$AE$310,
    MATCH(
      _xlfn.XLOOKUP(AI$1, 'Language &amp; Currency Data'!$A$2:$A$100, 'Language &amp; Currency Data'!$B$2:$B$100),
      Languages!$A$1:$AE$1,
      0),
    FALSE)</f>
        <v>Jag skulle delta i en protest &lt;b&gt;som motsätter sig&lt;\/b&gt; den globalt samordnade miljardärsskatten.</v>
      </c>
      <c r="AJ102" s="6" t="str">
        <f>VLOOKUP(
    Languages!A89,
    Languages!$A$2:$AE$310,
    MATCH(
      _xlfn.XLOOKUP(AJ$1, 'Language &amp; Currency Data'!$A$2:$A$100, 'Language &amp; Currency Data'!$B$2:$B$100),
      Languages!$A$1:$AE$1,
      0),
    FALSE)</f>
        <v>我會參加&lt;b&gt;反對&lt;\/b&gt;徵收富人全球合一稅的抗議活動。</v>
      </c>
      <c r="AK102" s="32" t="str">
        <f>VLOOKUP(
    Languages!A89,
    Languages!$A$2:$AE$310,
    MATCH(
      _xlfn.XLOOKUP(AK$1, 'Language &amp; Currency Data'!$A$2:$A$100, 'Language &amp; Currency Data'!$B$2:$B$100),
      Languages!$A$1:$AE$1,
      0),
    FALSE)</f>
        <v>ฉันจะเข้าร่วมการประท้วงที่&lt;b&gt;คัดค้าน&lt;\/b&gt;การเรียกเก็บภาษีจากมหาเศรษฐีในระดับเดียวกันทั่วโลก</v>
      </c>
      <c r="AL102" s="37" t="str">
        <f>VLOOKUP(
    Languages!A89,
    Languages!$A$2:$AE$310,
    MATCH(
      _xlfn.XLOOKUP(AL$1, 'Language &amp; Currency Data'!$A$2:$A$100, 'Language &amp; Currency Data'!$B$2:$B$100),
      Languages!$A$1:$AE$1,
      0),
    FALSE)</f>
        <v>Küresel olarak koordine edilen milyarder vergisine &lt;b&gt;karşı çıkan&lt;\/b&gt; bir protestoya katılırım.</v>
      </c>
      <c r="AM102" s="6" t="str">
        <f>VLOOKUP(
    Languages!A89,
    Languages!$A$2:$AE$310,
    MATCH(
      _xlfn.XLOOKUP(AM$1, 'Language &amp; Currency Data'!$A$2:$A$100, 'Language &amp; Currency Data'!$B$2:$B$100),
      Languages!$A$1:$AE$1,
      0),
    FALSE)</f>
        <v>I would attend a protest &lt;b&gt;opposing&lt;\/b&gt; the globally coordinated billionaire tax.</v>
      </c>
      <c r="AN102" s="6" t="str">
        <f>VLOOKUP(
    Languages!A89,
    Languages!$A$2:$AE$310,
    MATCH(
      _xlfn.XLOOKUP(AN$1, 'Language &amp; Currency Data'!$A$2:$A$100, 'Language &amp; Currency Data'!$B$2:$B$100),
      Languages!$A$1:$AE$1,
      0),
    FALSE)</f>
        <v>I would attend a protest &lt;b&gt;opposing&lt;\/b&gt; the globally coordinated billionaire tax.</v>
      </c>
      <c r="AO102" s="32" t="str">
        <f>VLOOKUP(
    Languages!A89,
    Languages!$A$2:$AE$310,
    MATCH(
      _xlfn.XLOOKUP(AO$1, 'Language &amp; Currency Data'!$A$2:$A$100, 'Language &amp; Currency Data'!$B$2:$B$100),
      Languages!$A$1:$AE$1,
      0),
    FALSE)</f>
        <v>Tôi sẽ tham gia một cuộc biểu tình &lt;b&gt;phản đối&lt;\/b&gt; thuế phối hợp toàn cầu đối với tỷ phú.</v>
      </c>
      <c r="AP102" s="7" t="str">
        <f>VLOOKUP(
    Languages!A89,
    Languages!$A$2:$AE$310,
    MATCH(
      _xlfn.XLOOKUP("United Kingdom", 'Language &amp; Currency Data'!$A$2:$A$100, 'Language &amp; Currency Data'!$B$2:$B$100),
      Languages!$A$1:$AE$1,
      0),
    FALSE)</f>
        <v>I would attend a protest &lt;b&gt;opposing&lt;\/b&gt; the globally coordinated billionaire tax.</v>
      </c>
      <c r="AQ102" s="7" t="str">
        <f>VLOOKUP(
    Languages!A89,
    Languages!$A$2:$AE$310,
    MATCH(
      _xlfn.XLOOKUP("United Kingdom", 'Language &amp; Currency Data'!$A$2:$A$100, 'Language &amp; Currency Data'!$B$2:$B$100),
      Languages!$A$1:$AE$1,
      0),
    FALSE)</f>
        <v>I would attend a protest &lt;b&gt;opposing&lt;\/b&gt; the globally coordinated billionaire tax.</v>
      </c>
      <c r="AR102" s="7" t="str">
        <f>VLOOKUP(
    Languages!A89,
    Languages!$A$2:$AE$310,
    MATCH(
      _xlfn.XLOOKUP("United Kingdom", 'Language &amp; Currency Data'!$A$2:$A$100, 'Language &amp; Currency Data'!$B$2:$B$100),
      Languages!$A$1:$AE$1,
      0),
    FALSE)</f>
        <v>I would attend a protest &lt;b&gt;opposing&lt;\/b&gt; the globally coordinated billionaire tax.</v>
      </c>
      <c r="AS102" s="7" t="str">
        <f>VLOOKUP(
    Languages!A89,
    Languages!$A$2:$AE$310,
    MATCH(
      _xlfn.XLOOKUP("United Kingdom", 'Language &amp; Currency Data'!$A$2:$A$100, 'Language &amp; Currency Data'!$B$2:$B$100),
      Languages!$A$1:$AE$1,
      0),
    FALSE)</f>
        <v>I would attend a protest &lt;b&gt;opposing&lt;\/b&gt; the globally coordinated billionaire tax.</v>
      </c>
      <c r="AT102" s="7" t="str">
        <f>VLOOKUP(
    Languages!A89,
    Languages!$A$2:$AE$310,
    MATCH(
      _xlfn.XLOOKUP("United Kingdom", 'Language &amp; Currency Data'!$A$2:$A$100, 'Language &amp; Currency Data'!$B$2:$B$100),
      Languages!$A$1:$AE$1,
      0),
    FALSE)</f>
        <v>I would attend a protest &lt;b&gt;opposing&lt;\/b&gt; the globally coordinated billionaire tax.</v>
      </c>
      <c r="AU102" s="7" t="str">
        <f>VLOOKUP(
    Languages!A89,
    Languages!$A$2:$AE$310,
    MATCH(
      _xlfn.XLOOKUP("United Kingdom", 'Language &amp; Currency Data'!$A$2:$A$100, 'Language &amp; Currency Data'!$B$2:$B$100),
      Languages!$A$1:$AE$1,
      0),
    FALSE)</f>
        <v>I would attend a protest &lt;b&gt;opposing&lt;\/b&gt; the globally coordinated billionaire tax.</v>
      </c>
      <c r="AV102" s="7" t="str">
        <f>VLOOKUP(
    Languages!A89,
    Languages!$A$2:$AE$310,
    MATCH(
      _xlfn.XLOOKUP("United Kingdom", 'Language &amp; Currency Data'!$A$2:$A$100, 'Language &amp; Currency Data'!$B$2:$B$100),
      Languages!$A$1:$AE$1,
      0),
    FALSE)</f>
        <v>I would attend a protest &lt;b&gt;opposing&lt;\/b&gt; the globally coordinated billionaire tax.</v>
      </c>
      <c r="AW102" s="7" t="str">
        <f>VLOOKUP(
    Languages!A89,
    Languages!$A$2:$AE$310,
    MATCH(
      _xlfn.XLOOKUP("United Kingdom", 'Language &amp; Currency Data'!$A$2:$A$100, 'Language &amp; Currency Data'!$B$2:$B$100),
      Languages!$A$1:$AE$1,
      0),
    FALSE)</f>
        <v>I would attend a protest &lt;b&gt;opposing&lt;\/b&gt; the globally coordinated billionaire tax.</v>
      </c>
    </row>
    <row r="103" spans="1:49" s="7" customFormat="1" ht="42.75" x14ac:dyDescent="0.45">
      <c r="A103" s="7" t="str">
        <f>Languages!B90</f>
        <v>I would be &lt;b&gt;more likely&lt;\/b&gt; to vote for a political party if it supported the globally coordinated billionaire tax.</v>
      </c>
      <c r="B103" s="6" t="str">
        <f>VLOOKUP(
    Languages!A90,
    Languages!$A$2:$AE$310,
    MATCH(
      _xlfn.XLOOKUP(B$1, 'Language &amp; Currency Data'!$A$2:$A$100, 'Language &amp; Currency Data'!$B$2:$B$100),
      Languages!$A$1:$AE$1,
      0),
    FALSE)</f>
        <v>Es &lt;b&gt;más probable&lt;\/b&gt; que vote por un partido político si apoya el impuesto a los multimillonarios coordinado a escala mundial.</v>
      </c>
      <c r="C103" s="6" t="str">
        <f>VLOOKUP(
    Languages!A90,
    Languages!$A$2:$AE$310,
    MATCH(
      _xlfn.XLOOKUP(C$1, 'Language &amp; Currency Data'!$A$2:$A$100, 'Language &amp; Currency Data'!$B$2:$B$100),
      Languages!$A$1:$AE$1,
      0),
    FALSE)</f>
        <v>I would be &lt;b&gt;more likely&lt;\/b&gt; to vote for a political party if it supported the globally coordinated billionaire tax.</v>
      </c>
      <c r="D103" s="6" t="str">
        <f>VLOOKUP(
    Languages!A90,
    Languages!$A$2:$AE$310,
    MATCH(
      _xlfn.XLOOKUP(D$1, 'Language &amp; Currency Data'!$A$2:$A$100, 'Language &amp; Currency Data'!$B$2:$B$100),
      Languages!$A$1:$AE$1,
      0),
    FALSE)</f>
        <v>Ich würde &lt;b&gt;eher&lt;\/b&gt; eine politische Partei wählen, die die global koordinierte Milliardärssteuer unterstützt.</v>
      </c>
      <c r="E103" s="14" t="str">
        <f>VLOOKUP(
    Languages!A90,
    Languages!$A$2:$AE$310,
    MATCH(
      _xlfn.XLOOKUP(E$1, 'Language &amp; Currency Data'!$A$2:$A$100, 'Language &amp; Currency Data'!$B$2:$B$100),
      Languages!$A$1:$AE$1,
      0),
    FALSE)</f>
        <v>É &lt;b&gt;mais provável&lt;\/b&gt; que eu vote num partido político que apoie o imposto sobre os multimilionários coordenado a nível global.</v>
      </c>
      <c r="F103" s="4" t="str">
        <f>VLOOKUP(
    Languages!A90,
    Languages!$A$2:$AE$310,
    MATCH(
      _xlfn.XLOOKUP(F$1, 'Language &amp; Currency Data'!$A$2:$A$100, 'Language &amp; Currency Data'!$B$2:$B$100),
      Languages!$A$1:$AE$1,
      0),
    FALSE)</f>
        <v>I would be &lt;b&gt;more likely&lt;\/b&gt; to vote for a political party if it supported the globally coordinated billionaire tax.</v>
      </c>
      <c r="G103" s="14" t="str">
        <f>VLOOKUP(
    Languages!A90,
    Languages!$A$2:$AE$310,
    MATCH(
      _xlfn.XLOOKUP(G$1, 'Language &amp; Currency Data'!$A$2:$A$100, 'Language &amp; Currency Data'!$B$2:$B$100),
      Languages!$A$1:$AE$1,
      0),
    FALSE)</f>
        <v>如果某一政党支持对全球亿万富翁征收协调税，我&lt;b&gt;更有可能&lt;\/b&gt;会投票支持该政党。</v>
      </c>
      <c r="H103" s="6" t="str">
        <f>VLOOKUP(
    Languages!A90,
    Languages!$A$2:$AE$310,
    MATCH(
      _xlfn.XLOOKUP(H$1, 'Language &amp; Currency Data'!$A$2:$A$100, 'Language &amp; Currency Data'!$B$2:$B$100),
      Languages!$A$1:$AE$1,
      0),
    FALSE)</f>
        <v>Es &lt;b&gt;más probable&lt;\/b&gt; que vote por un partido político si apoya el impuesto a los multimillonarios coordinado a escala mundial.</v>
      </c>
      <c r="I103" s="6" t="str">
        <f>VLOOKUP(
    Languages!A90,
    Languages!$A$2:$AE$310,
    MATCH(
      _xlfn.XLOOKUP(I$1, 'Language &amp; Currency Data'!$A$2:$A$100, 'Language &amp; Currency Data'!$B$2:$B$100),
      Languages!$A$1:$AE$1,
      0),
    FALSE)</f>
        <v>Es &lt;b&gt;más probable&lt;\/b&gt; que vote por un partido político si apoya el impuesto a los multimillonarios coordinado a escala mundial.</v>
      </c>
      <c r="J103" s="6" t="str">
        <f>VLOOKUP(
    Languages!A90,
    Languages!$A$2:$AE$310,
    MATCH(
      _xlfn.XLOOKUP(J$1, 'Language &amp; Currency Data'!$A$2:$A$100, 'Language &amp; Currency Data'!$B$2:$B$100),
      Languages!$A$1:$AE$1,
      0),
    FALSE)</f>
        <v>S &lt;b&gt;větší pravděpodobností&lt;\/b&gt; bych volil\/a politickou stranu, která podporuje globálně koordinovanou miliardářskou daň.</v>
      </c>
      <c r="K103" s="6" t="str">
        <f>VLOOKUP(
    Languages!A90,
    Languages!$A$2:$AE$310,
    MATCH(
      _xlfn.XLOOKUP(K$1, 'Language &amp; Currency Data'!$A$2:$A$100, 'Language &amp; Currency Data'!$B$2:$B$100),
      Languages!$A$1:$AE$1,
      0),
    FALSE)</f>
        <v>Äänestäisin &lt;b&gt;todennäköisemmin&lt;\/b&gt; poliittista puoluetta, jos se kannattaisi maailmanlaajuisesti koordinoitua miljardööriveroa.</v>
      </c>
      <c r="L103" s="32" t="str">
        <f>VLOOKUP(
    Languages!A90,
    Languages!$A$2:$AE$310,
    MATCH(
      _xlfn.XLOOKUP(L$1, 'Language &amp; Currency Data'!$A$2:$A$100, 'Language &amp; Currency Data'!$B$2:$B$100),
      Languages!$A$1:$AE$1,
      0),
    FALSE)</f>
        <v>Je serais &lt;b&gt;plus susceptible&lt;\/b&gt; de voter pour un parti politique s'il soutenait l'impôt sur les milliardaires coordonné au niveau mondial.</v>
      </c>
      <c r="M103" s="32" t="str">
        <f>VLOOKUP(
    Languages!A90,
    Languages!$A$2:$AE$310,
    MATCH(
      _xlfn.XLOOKUP(M$1, 'Language &amp; Currency Data'!$A$2:$A$100, 'Language &amp; Currency Data'!$B$2:$B$100),
      Languages!$A$1:$AE$1,
      0),
    FALSE)</f>
        <v>Ich würde &lt;b&gt;eher&lt;\/b&gt; eine politische Partei wählen, die die global koordinierte Milliardärssteuer unterstützt.</v>
      </c>
      <c r="N103" s="6" t="str">
        <f>VLOOKUP(
    Languages!A90,
    Languages!$A$2:$AE$310,
    MATCH(
      _xlfn.XLOOKUP(N$1, 'Language &amp; Currency Data'!$A$2:$A$100, 'Language &amp; Currency Data'!$B$2:$B$100),
      Languages!$A$1:$AE$1,
      0),
    FALSE)</f>
        <v>Θα ήταν &lt;b&gt;πιθανότερο&lt;\/b&gt; να ψήφιζα ένα πολιτικό κόμμα, εάν υποστήριζε τον παγκοσμίως συντονισμένο φόρο δισεκατομμυριούχων.</v>
      </c>
      <c r="O103" s="32" t="str">
        <f>VLOOKUP(
    Languages!A90,
    Languages!$A$2:$AE$310,
    MATCH(
      _xlfn.XLOOKUP(O$1, 'Language &amp; Currency Data'!$A$2:$A$100, 'Language &amp; Currency Data'!$B$2:$B$100),
      Languages!$A$1:$AE$1,
      0),
    FALSE)</f>
        <v>&lt;b&gt;Valószínűbb &lt;\/b&gt;hogy egy politikai pártra szavaznék, ha az támogatná a globálisan koordinált milliárdos adót.</v>
      </c>
      <c r="P103" s="6" t="str">
        <f>VLOOKUP(
    Languages!A90,
    Languages!$A$2:$AE$310,
    MATCH(
      _xlfn.XLOOKUP(P$1, 'Language &amp; Currency Data'!$A$2:$A$100, 'Language &amp; Currency Data'!$B$2:$B$100),
      Languages!$A$1:$AE$1,
      0),
    FALSE)</f>
        <v>अगर कोई राजनैतिक दल, वैश्विक रूप से समन्वित अरबपति कर का समर्थन करता है, तो उसे मेरे वोट देने की &lt;b&gt;अधिक संभावना&lt;\/b&gt;होगी।</v>
      </c>
      <c r="Q103" s="6" t="str">
        <f>VLOOKUP(
    Languages!A90,
    Languages!$A$2:$AE$310,
    MATCH(
      _xlfn.XLOOKUP(Q$1, 'Language &amp; Currency Data'!$A$2:$A$100, 'Language &amp; Currency Data'!$B$2:$B$100),
      Languages!$A$1:$AE$1,
      0),
    FALSE)</f>
        <v>Saya akan &lt;b&gt;lebih cenderung&lt;\/b&gt; memilih partai politik jika partai tersebut mendukung pajak miliarder yang dikoordinasikan secara global.</v>
      </c>
      <c r="R103" s="6" t="str">
        <f>VLOOKUP(
    Languages!A90,
    Languages!$A$2:$AE$310,
    MATCH(
      _xlfn.XLOOKUP(R$1, 'Language &amp; Currency Data'!$A$2:$A$100, 'Language &amp; Currency Data'!$B$2:$B$100),
      Languages!$A$1:$AE$1,
      0),
    FALSE)</f>
        <v>I would be &lt;b&gt;more likely&lt;\/b&gt; to vote for a political party if it supported the globally coordinated billionaire tax.</v>
      </c>
      <c r="S103" s="14" t="str">
        <f>VLOOKUP(
    Languages!A90,
    Languages!$A$2:$AE$310,
    MATCH(
      _xlfn.XLOOKUP(S$1, 'Language &amp; Currency Data'!$A$2:$A$100, 'Language &amp; Currency Data'!$B$2:$B$100),
      Languages!$A$1:$AE$1,
      0),
    FALSE)</f>
        <v>Sarei &lt;b&gt;più propenso&lt;\/b&gt; a votare per un partito politico se sostenesse la tassa globale sui miliardari.</v>
      </c>
      <c r="T103" s="14" t="str">
        <f>VLOOKUP(
    Languages!A90,
    Languages!$A$2:$AE$310,
    MATCH(
      _xlfn.XLOOKUP(T$1, 'Language &amp; Currency Data'!$A$2:$A$100, 'Language &amp; Currency Data'!$B$2:$B$100),
      Languages!$A$1:$AE$1,
      0),
    FALSE)</f>
        <v>世界的に調整された超富裕層税を支持する政党に私が投票する可能性は&lt;b&gt;高くなる&lt;\/b&gt; だろう。</v>
      </c>
      <c r="U103" s="32" t="str">
        <f>VLOOKUP(
    Languages!A90,
    Languages!$A$2:$AE$310,
    MATCH(
      _xlfn.XLOOKUP(U$1, 'Language &amp; Currency Data'!$A$2:$A$100, 'Language &amp; Currency Data'!$B$2:$B$100),
      Languages!$A$1:$AE$1,
      0),
    FALSE)</f>
        <v>Saya akan &lt;b&gt;lebih cenderung&lt;\/b&gt; mengundi untuk sebuah parti politik jika ia menyokong cukai bilionar yang diselaraskan secara global.</v>
      </c>
      <c r="V103" s="32" t="str">
        <f>VLOOKUP(
    Languages!A90,
    Languages!$A$2:$AE$310,
    MATCH(
      _xlfn.XLOOKUP(V$1, 'Language &amp; Currency Data'!$A$2:$A$100, 'Language &amp; Currency Data'!$B$2:$B$100),
      Languages!$A$1:$AE$1,
      0),
    FALSE)</f>
        <v>Es &lt;b&gt;más probable&lt;\/b&gt; que vote por un partido político si apoya el impuesto a los multimillonarios coordinado a escala mundial.</v>
      </c>
      <c r="W103" s="14" t="str">
        <f>VLOOKUP(
    Languages!A90,
    Languages!$A$2:$AE$310,
    MATCH(
      _xlfn.XLOOKUP(W$1, 'Language &amp; Currency Data'!$A$2:$A$100, 'Language &amp; Currency Data'!$B$2:$B$100),
      Languages!$A$1:$AE$1,
      0),
    FALSE)</f>
        <v>Het is &lt;b&gt;waarschijnlijker&lt;\/b&gt; dat ik op een politieke partij stem die vóór de wereldwijd gecoördineerde miljardairsbelasting is.</v>
      </c>
      <c r="X103" s="32" t="str">
        <f>VLOOKUP(
    Languages!A90,
    Languages!$A$2:$AE$310,
    MATCH(
      _xlfn.XLOOKUP(X$1, 'Language &amp; Currency Data'!$A$2:$A$100, 'Language &amp; Currency Data'!$B$2:$B$100),
      Languages!$A$1:$AE$1,
      0),
    FALSE)</f>
        <v>I would be &lt;b&gt;more likely&lt;\/b&gt; to vote for a political party if it supported the globally coordinated billionaire tax.</v>
      </c>
      <c r="Y103" s="32" t="str">
        <f>VLOOKUP(
    Languages!A90,
    Languages!$A$2:$AE$310,
    MATCH(
      _xlfn.XLOOKUP(Y$1, 'Language &amp; Currency Data'!$A$2:$A$100, 'Language &amp; Currency Data'!$B$2:$B$100),
      Languages!$A$1:$AE$1,
      0),
    FALSE)</f>
        <v>Jeg ville vært &lt;b&gt;mer tilbøyelig&lt;\/b&gt; til å stemme på et politisk parti dersom det støttet den globale minimumsskatten for milliardærer.</v>
      </c>
      <c r="Z103" s="32" t="str">
        <f>VLOOKUP(
    Languages!A90,
    Languages!$A$2:$AE$310,
    MATCH(
      _xlfn.XLOOKUP(Z$1, 'Language &amp; Currency Data'!$A$2:$A$100, 'Language &amp; Currency Data'!$B$2:$B$100),
      Languages!$A$1:$AE$1,
      0),
    FALSE)</f>
        <v>اگر کوئی سیاسی جماعت عالمی سطح پر ارب پتی افراد پر ٹیکس نافذ کرنے کی حمایت کرے تو میں اس کے حق میں ووٹ دینے کا &lt;b&gt;زیادہ امکان&lt;\/b&gt; رکھتا\/رکھتی ہوں۔</v>
      </c>
      <c r="AA103" s="32" t="str">
        <f>VLOOKUP(
    Languages!A90,
    Languages!$A$2:$AE$310,
    MATCH(
      _xlfn.XLOOKUP(AA$1, 'Language &amp; Currency Data'!$A$2:$A$100, 'Language &amp; Currency Data'!$B$2:$B$100),
      Languages!$A$1:$AE$1,
      0),
    FALSE)</f>
        <v>&lt;b&gt;Mas malamang&lt;\/b&gt; na iboboto ko ang isang partidong politikal kung sinusuportahan nito ang globally coordinated na buwis ng bilyonaryo.</v>
      </c>
      <c r="AB103" s="32" t="str">
        <f>VLOOKUP(
    Languages!A90,
    Languages!$A$2:$AE$310,
    MATCH(
      _xlfn.XLOOKUP(AB$1, 'Language &amp; Currency Data'!$A$2:$A$100, 'Language &amp; Currency Data'!$B$2:$B$100),
      Languages!$A$1:$AE$1,
      0),
    FALSE)</f>
        <v>&lt;b&gt;Był(a)bym bardziej skłonny\/-a&lt;\/b&gt; głosować na partię polityczną, gdyby popierała globalnie skoordynowany podatek dla miliarderów.</v>
      </c>
      <c r="AC103" t="str">
        <f>VLOOKUP(
    Languages!A90,
    Languages!$A$2:$AE$310,
    MATCH(
      _xlfn.XLOOKUP(AC$1, 'Language &amp; Currency Data'!$A$2:$A$100, 'Language &amp; Currency Data'!$B$2:$B$100),
      Languages!$A$1:$AE$1,
      0),
    FALSE)</f>
        <v>É &lt;b&gt;mais provável&lt;\/b&gt; que eu vote num partido político que apoie o imposto sobre os multimilionários coordenado a nível global.</v>
      </c>
      <c r="AD103" s="32" t="str">
        <f>VLOOKUP(
    Languages!A90,
    Languages!$A$2:$AE$310,
    MATCH(
      _xlfn.XLOOKUP(AD$1, 'Language &amp; Currency Data'!$A$2:$A$100, 'Language &amp; Currency Data'!$B$2:$B$100),
      Languages!$A$1:$AE$1,
      0),
    FALSE)</f>
        <v>Există &lt;b&gt;o probabilitate mai mare&lt;\/b&gt; să votez un partid politic dacă susține taxa pentru miliardari coordonată la nivel mondial.</v>
      </c>
      <c r="AE103" s="6" t="str">
        <f>VLOOKUP(
    Languages!A90,
    Languages!$A$2:$AE$310,
    MATCH(
      _xlfn.XLOOKUP(AE$1, 'Language &amp; Currency Data'!$A$2:$A$100, 'Language &amp; Currency Data'!$B$2:$B$100),
      Languages!$A$1:$AE$1,
      0),
    FALSE)</f>
        <v>&lt;b&gt;S väčšou pravdepodobnosťou&lt;\/b&gt; by som hlasoval(a) za politickú stranu, ktorá by podporovala globálne koordinovanú miliardársku daň.</v>
      </c>
      <c r="AF103" s="6" t="str">
        <f>VLOOKUP(
    Languages!A90,
    Languages!$A$2:$AE$310,
    MATCH(
      _xlfn.XLOOKUP(AF$1, 'Language &amp; Currency Data'!$A$2:$A$100, 'Language &amp; Currency Data'!$B$2:$B$100),
      Languages!$A$1:$AE$1,
      0),
    FALSE)</f>
        <v>Ek sou &lt;b&gt;meer geneig&lt;\/b&gt; wees om vir 'n politieke party te stem as dit die wêreldwyd gekoördineerde miljardêrsbelasting ondersteun.</v>
      </c>
      <c r="AG103" s="6" t="str">
        <f>VLOOKUP(
    Languages!A90,
    Languages!$A$2:$AE$310,
    MATCH(
      _xlfn.XLOOKUP(AG$1, 'Language &amp; Currency Data'!$A$2:$A$100, 'Language &amp; Currency Data'!$B$2:$B$100),
      Languages!$A$1:$AE$1,
      0),
    FALSE)</f>
        <v>전 세계적으로 조율된 억만장자세를 지지하는 정당에 투표할 &lt;b&gt;가능성이 더 높다&lt;\/b&gt;.</v>
      </c>
      <c r="AH103" s="32" t="str">
        <f>VLOOKUP(
    Languages!A90,
    Languages!$A$2:$AE$310,
    MATCH(
      _xlfn.XLOOKUP(AH$1, 'Language &amp; Currency Data'!$A$2:$A$100, 'Language &amp; Currency Data'!$B$2:$B$100),
      Languages!$A$1:$AE$1,
      0),
    FALSE)</f>
        <v>Es &lt;b&gt;más probable&lt;\/b&gt; que vote por un partido político si apoya el impuesto a los multimillonarios coordinado a escala mundial.</v>
      </c>
      <c r="AI103" s="32" t="str">
        <f>VLOOKUP(
    Languages!A90,
    Languages!$A$2:$AE$310,
    MATCH(
      _xlfn.XLOOKUP(AI$1, 'Language &amp; Currency Data'!$A$2:$A$100, 'Language &amp; Currency Data'!$B$2:$B$100),
      Languages!$A$1:$AE$1,
      0),
    FALSE)</f>
        <v>Jag skulle vara &lt;b&gt;mer benägen&lt;\/b&gt; att rösta på ett politiskt parti om det stödde den globalt samordnade miljardärsskatten.</v>
      </c>
      <c r="AJ103" s="6" t="str">
        <f>VLOOKUP(
    Languages!A90,
    Languages!$A$2:$AE$310,
    MATCH(
      _xlfn.XLOOKUP(AJ$1, 'Language &amp; Currency Data'!$A$2:$A$100, 'Language &amp; Currency Data'!$B$2:$B$100),
      Languages!$A$1:$AE$1,
      0),
    FALSE)</f>
        <v>若某政黨支持徵收富人全球合一稅，我會&lt;b&gt;更有可能&lt;\/b&gt;投票給該黨。</v>
      </c>
      <c r="AK103" s="32" t="str">
        <f>VLOOKUP(
    Languages!A90,
    Languages!$A$2:$AE$310,
    MATCH(
      _xlfn.XLOOKUP(AK$1, 'Language &amp; Currency Data'!$A$2:$A$100, 'Language &amp; Currency Data'!$B$2:$B$100),
      Languages!$A$1:$AE$1,
      0),
    FALSE)</f>
        <v>ฉัน&lt;b&gt;มีแนวโน้มมากขึ้น&lt;\/b&gt;ที่จะลงคะแนนให้พรรคการเมือง หากพรรคการเมืองดังกล่าวสนับสนุนการเรียกเก็บภาษีจากมหาเศรษฐีในระดับเดียวกันทั่วโลก</v>
      </c>
      <c r="AL103" s="37" t="str">
        <f>VLOOKUP(
    Languages!A90,
    Languages!$A$2:$AE$310,
    MATCH(
      _xlfn.XLOOKUP(AL$1, 'Language &amp; Currency Data'!$A$2:$A$100, 'Language &amp; Currency Data'!$B$2:$B$100),
      Languages!$A$1:$AE$1,
      0),
    FALSE)</f>
        <v>Bir siyasi partinin küresel olarak koordine edilen milyarder vergisini desteklemesi durumunda o partiye oy verme olasılığım &lt;b&gt;daha yüksek olur&lt;\/b&gt;.</v>
      </c>
      <c r="AM103" s="6" t="str">
        <f>VLOOKUP(
    Languages!A90,
    Languages!$A$2:$AE$310,
    MATCH(
      _xlfn.XLOOKUP(AM$1, 'Language &amp; Currency Data'!$A$2:$A$100, 'Language &amp; Currency Data'!$B$2:$B$100),
      Languages!$A$1:$AE$1,
      0),
    FALSE)</f>
        <v>I would be &lt;b&gt;more likely&lt;\/b&gt; to vote for a political party if it supported the globally coordinated billionaire tax.</v>
      </c>
      <c r="AN103" s="6" t="str">
        <f>VLOOKUP(
    Languages!A90,
    Languages!$A$2:$AE$310,
    MATCH(
      _xlfn.XLOOKUP(AN$1, 'Language &amp; Currency Data'!$A$2:$A$100, 'Language &amp; Currency Data'!$B$2:$B$100),
      Languages!$A$1:$AE$1,
      0),
    FALSE)</f>
        <v>I would be &lt;b&gt;more likely&lt;\/b&gt; to vote for a political party if it supported the globally coordinated billionaire tax.</v>
      </c>
      <c r="AO103" s="32" t="str">
        <f>VLOOKUP(
    Languages!A90,
    Languages!$A$2:$AE$310,
    MATCH(
      _xlfn.XLOOKUP(AO$1, 'Language &amp; Currency Data'!$A$2:$A$100, 'Language &amp; Currency Data'!$B$2:$B$100),
      Languages!$A$1:$AE$1,
      0),
    FALSE)</f>
        <v>Tôi sẽ &lt;b&gt;có khả năng cao hơn&lt;\/b&gt; bỏ phiếu cho một đảng phái chính trị nếu đảng đó ủng hộ thuế phối hợp toàn cầu đối với tỷ phú.</v>
      </c>
      <c r="AP103" s="7" t="str">
        <f>VLOOKUP(
    Languages!A90,
    Languages!$A$2:$AE$310,
    MATCH(
      _xlfn.XLOOKUP("United Kingdom", 'Language &amp; Currency Data'!$A$2:$A$100, 'Language &amp; Currency Data'!$B$2:$B$100),
      Languages!$A$1:$AE$1,
      0),
    FALSE)</f>
        <v>I would be &lt;b&gt;more likely&lt;\/b&gt; to vote for a political party if it supported the globally coordinated billionaire tax.</v>
      </c>
      <c r="AQ103" s="7" t="str">
        <f>VLOOKUP(
    Languages!A90,
    Languages!$A$2:$AE$310,
    MATCH(
      _xlfn.XLOOKUP("United Kingdom", 'Language &amp; Currency Data'!$A$2:$A$100, 'Language &amp; Currency Data'!$B$2:$B$100),
      Languages!$A$1:$AE$1,
      0),
    FALSE)</f>
        <v>I would be &lt;b&gt;more likely&lt;\/b&gt; to vote for a political party if it supported the globally coordinated billionaire tax.</v>
      </c>
      <c r="AR103" s="7" t="str">
        <f>VLOOKUP(
    Languages!A90,
    Languages!$A$2:$AE$310,
    MATCH(
      _xlfn.XLOOKUP("United Kingdom", 'Language &amp; Currency Data'!$A$2:$A$100, 'Language &amp; Currency Data'!$B$2:$B$100),
      Languages!$A$1:$AE$1,
      0),
    FALSE)</f>
        <v>I would be &lt;b&gt;more likely&lt;\/b&gt; to vote for a political party if it supported the globally coordinated billionaire tax.</v>
      </c>
      <c r="AS103" s="7" t="str">
        <f>VLOOKUP(
    Languages!A90,
    Languages!$A$2:$AE$310,
    MATCH(
      _xlfn.XLOOKUP("United Kingdom", 'Language &amp; Currency Data'!$A$2:$A$100, 'Language &amp; Currency Data'!$B$2:$B$100),
      Languages!$A$1:$AE$1,
      0),
    FALSE)</f>
        <v>I would be &lt;b&gt;more likely&lt;\/b&gt; to vote for a political party if it supported the globally coordinated billionaire tax.</v>
      </c>
      <c r="AT103" s="7" t="str">
        <f>VLOOKUP(
    Languages!A90,
    Languages!$A$2:$AE$310,
    MATCH(
      _xlfn.XLOOKUP("United Kingdom", 'Language &amp; Currency Data'!$A$2:$A$100, 'Language &amp; Currency Data'!$B$2:$B$100),
      Languages!$A$1:$AE$1,
      0),
    FALSE)</f>
        <v>I would be &lt;b&gt;more likely&lt;\/b&gt; to vote for a political party if it supported the globally coordinated billionaire tax.</v>
      </c>
      <c r="AU103" s="7" t="str">
        <f>VLOOKUP(
    Languages!A90,
    Languages!$A$2:$AE$310,
    MATCH(
      _xlfn.XLOOKUP("United Kingdom", 'Language &amp; Currency Data'!$A$2:$A$100, 'Language &amp; Currency Data'!$B$2:$B$100),
      Languages!$A$1:$AE$1,
      0),
    FALSE)</f>
        <v>I would be &lt;b&gt;more likely&lt;\/b&gt; to vote for a political party if it supported the globally coordinated billionaire tax.</v>
      </c>
      <c r="AV103" s="7" t="str">
        <f>VLOOKUP(
    Languages!A90,
    Languages!$A$2:$AE$310,
    MATCH(
      _xlfn.XLOOKUP("United Kingdom", 'Language &amp; Currency Data'!$A$2:$A$100, 'Language &amp; Currency Data'!$B$2:$B$100),
      Languages!$A$1:$AE$1,
      0),
    FALSE)</f>
        <v>I would be &lt;b&gt;more likely&lt;\/b&gt; to vote for a political party if it supported the globally coordinated billionaire tax.</v>
      </c>
      <c r="AW103" s="7" t="str">
        <f>VLOOKUP(
    Languages!A90,
    Languages!$A$2:$AE$310,
    MATCH(
      _xlfn.XLOOKUP("United Kingdom", 'Language &amp; Currency Data'!$A$2:$A$100, 'Language &amp; Currency Data'!$B$2:$B$100),
      Languages!$A$1:$AE$1,
      0),
    FALSE)</f>
        <v>I would be &lt;b&gt;more likely&lt;\/b&gt; to vote for a political party if it supported the globally coordinated billionaire tax.</v>
      </c>
    </row>
    <row r="104" spans="1:49" s="7" customFormat="1" ht="42.75" x14ac:dyDescent="0.45">
      <c r="A104" s="7" t="str">
        <f>Languages!B91</f>
        <v>I would &lt;b&gt;not change my vote&lt;\/b&gt; based on a political party's position on the globally coordinated billionaire tax.</v>
      </c>
      <c r="B104" s="6" t="str">
        <f>VLOOKUP(
    Languages!A91,
    Languages!$A$2:$AE$310,
    MATCH(
      _xlfn.XLOOKUP(B$1, 'Language &amp; Currency Data'!$A$2:$A$100, 'Language &amp; Currency Data'!$B$2:$B$100),
      Languages!$A$1:$AE$1,
      0),
    FALSE)</f>
        <v>&lt;b&gt;No cambiaría mi voto&lt;\/b&gt; en función de la postura de un partido político sobre el impuesto a los multimillonarios coordinado a escala mundial.</v>
      </c>
      <c r="C104" s="6" t="str">
        <f>VLOOKUP(
    Languages!A91,
    Languages!$A$2:$AE$310,
    MATCH(
      _xlfn.XLOOKUP(C$1, 'Language &amp; Currency Data'!$A$2:$A$100, 'Language &amp; Currency Data'!$B$2:$B$100),
      Languages!$A$1:$AE$1,
      0),
    FALSE)</f>
        <v>I would &lt;b&gt;not change my vote&lt;\/b&gt; based on a political party's position on the globally coordinated billionaire tax.</v>
      </c>
      <c r="D104" s="6" t="str">
        <f>VLOOKUP(
    Languages!A91,
    Languages!$A$2:$AE$310,
    MATCH(
      _xlfn.XLOOKUP(D$1, 'Language &amp; Currency Data'!$A$2:$A$100, 'Language &amp; Currency Data'!$B$2:$B$100),
      Languages!$A$1:$AE$1,
      0),
    FALSE)</f>
        <v>Ich würde in Hinblick auf die Position einer politischen Partei zur global koordinierten Milliardärssteuer &lt;b&gt;meine Wahlentscheidung nicht ändern&lt;\/b&gt;.</v>
      </c>
      <c r="E104" s="14" t="str">
        <f>VLOOKUP(
    Languages!A91,
    Languages!$A$2:$AE$310,
    MATCH(
      _xlfn.XLOOKUP(E$1, 'Language &amp; Currency Data'!$A$2:$A$100, 'Language &amp; Currency Data'!$B$2:$B$100),
      Languages!$A$1:$AE$1,
      0),
    FALSE)</f>
        <v>Eu &lt;b&gt;não mudaria o meu voto&lt;\/b&gt; com base na posição de um partido político sobre o imposto sobre os multimilionários coordenado a nível global.</v>
      </c>
      <c r="F104" s="4" t="str">
        <f>VLOOKUP(
    Languages!A91,
    Languages!$A$2:$AE$310,
    MATCH(
      _xlfn.XLOOKUP(F$1, 'Language &amp; Currency Data'!$A$2:$A$100, 'Language &amp; Currency Data'!$B$2:$B$100),
      Languages!$A$1:$AE$1,
      0),
    FALSE)</f>
        <v>I would &lt;b&gt;not change my vote&lt;\/b&gt; based on a political party's position on the globally coordinated billionaire tax.</v>
      </c>
      <c r="G104" s="14" t="str">
        <f>VLOOKUP(
    Languages!A91,
    Languages!$A$2:$AE$310,
    MATCH(
      _xlfn.XLOOKUP(G$1, 'Language &amp; Currency Data'!$A$2:$A$100, 'Language &amp; Currency Data'!$B$2:$B$100),
      Languages!$A$1:$AE$1,
      0),
    FALSE)</f>
        <v>无论该政党在对全球亿万富翁征收协调税方面的立场如何，我都&lt;b&gt;不会改变自己的投票选择&lt;\/b&gt;。</v>
      </c>
      <c r="H104" s="6" t="str">
        <f>VLOOKUP(
    Languages!A91,
    Languages!$A$2:$AE$310,
    MATCH(
      _xlfn.XLOOKUP(H$1, 'Language &amp; Currency Data'!$A$2:$A$100, 'Language &amp; Currency Data'!$B$2:$B$100),
      Languages!$A$1:$AE$1,
      0),
    FALSE)</f>
        <v>&lt;b&gt;No cambiaría mi voto&lt;\/b&gt; en función de la postura de un partido político sobre el impuesto a los multimillonarios coordinado a escala mundial.</v>
      </c>
      <c r="I104" s="6" t="str">
        <f>VLOOKUP(
    Languages!A91,
    Languages!$A$2:$AE$310,
    MATCH(
      _xlfn.XLOOKUP(I$1, 'Language &amp; Currency Data'!$A$2:$A$100, 'Language &amp; Currency Data'!$B$2:$B$100),
      Languages!$A$1:$AE$1,
      0),
    FALSE)</f>
        <v>&lt;b&gt;No cambiaría mi voto&lt;\/b&gt; en función de la postura de un partido político sobre el impuesto a los multimillonarios coordinado a escala mundial.</v>
      </c>
      <c r="J104" s="6" t="str">
        <f>VLOOKUP(
    Languages!A91,
    Languages!$A$2:$AE$310,
    MATCH(
      _xlfn.XLOOKUP(J$1, 'Language &amp; Currency Data'!$A$2:$A$100, 'Language &amp; Currency Data'!$B$2:$B$100),
      Languages!$A$1:$AE$1,
      0),
    FALSE)</f>
        <v>&lt;b&gt;Nezměnil\/a bych své hlasování&lt;\/b&gt; na základě postoje politické strany k celosvětově koordinované miliardářské dani.</v>
      </c>
      <c r="K104" s="6" t="str">
        <f>VLOOKUP(
    Languages!A91,
    Languages!$A$2:$AE$310,
    MATCH(
      _xlfn.XLOOKUP(K$1, 'Language &amp; Currency Data'!$A$2:$A$100, 'Language &amp; Currency Data'!$B$2:$B$100),
      Languages!$A$1:$AE$1,
      0),
    FALSE)</f>
        <v>&lt;b&gt;En muuttaisi sitä, miten äänestän&lt;\/b&gt; sen perusteella, mikä on poliittisen puolueen kanta maailmanlaajuisesti koordinoitua miljardööriveroa kohtaan.</v>
      </c>
      <c r="L104" s="32" t="str">
        <f>VLOOKUP(
    Languages!A91,
    Languages!$A$2:$AE$310,
    MATCH(
      _xlfn.XLOOKUP(L$1, 'Language &amp; Currency Data'!$A$2:$A$100, 'Language &amp; Currency Data'!$B$2:$B$100),
      Languages!$A$1:$AE$1,
      0),
    FALSE)</f>
        <v>Je &lt;b&gt;ne changerais pas mon vote&lt;\/b&gt; en fonction de la position d'un parti politique concernant l'impôt sur les milliardaires coordonné au niveau mondial.</v>
      </c>
      <c r="M104" s="32" t="str">
        <f>VLOOKUP(
    Languages!A91,
    Languages!$A$2:$AE$310,
    MATCH(
      _xlfn.XLOOKUP(M$1, 'Language &amp; Currency Data'!$A$2:$A$100, 'Language &amp; Currency Data'!$B$2:$B$100),
      Languages!$A$1:$AE$1,
      0),
    FALSE)</f>
        <v>Ich würde in Hinblick auf die Position einer politischen Partei zur global koordinierten Milliardärssteuer &lt;b&gt;meine Wahlentscheidung nicht ändern&lt;\/b&gt;.</v>
      </c>
      <c r="N104" s="6" t="str">
        <f>VLOOKUP(
    Languages!A91,
    Languages!$A$2:$AE$310,
    MATCH(
      _xlfn.XLOOKUP(N$1, 'Language &amp; Currency Data'!$A$2:$A$100, 'Language &amp; Currency Data'!$B$2:$B$100),
      Languages!$A$1:$AE$1,
      0),
    FALSE)</f>
        <v>&lt;b&gt;Δεν θα άλλαζα την ψήφο μου&lt;\/b&gt; με βάση τη θέση ενός πολιτικού κόμματος σχετικά με τον παγκοσμίως συντονισμένο φόρο δισεκατομμυριούχων.</v>
      </c>
      <c r="O104" s="32" t="str">
        <f>VLOOKUP(
    Languages!A91,
    Languages!$A$2:$AE$310,
    MATCH(
      _xlfn.XLOOKUP(O$1, 'Language &amp; Currency Data'!$A$2:$A$100, 'Language &amp; Currency Data'!$B$2:$B$100),
      Languages!$A$1:$AE$1,
      0),
    FALSE)</f>
        <v>&lt;b&gt;Nem változtatnám meg a szavazatomat &lt;\/b&gt;egy politikai párt a globálisan koordinált milliárdos adóval kapcsolatos álláspontja alapján.</v>
      </c>
      <c r="P104" s="6" t="str">
        <f>VLOOKUP(
    Languages!A91,
    Languages!$A$2:$AE$310,
    MATCH(
      _xlfn.XLOOKUP(P$1, 'Language &amp; Currency Data'!$A$2:$A$100, 'Language &amp; Currency Data'!$B$2:$B$100),
      Languages!$A$1:$AE$1,
      0),
    FALSE)</f>
        <v>वैश्विक रूप से समन्वित अरबपति कर पर मैं किसी राजनैतिक दल की स्थिति के आधार पर &lt;b&gt;अपना वोट नहीं बदलूंगा&lt;\/b&gt;।</v>
      </c>
      <c r="Q104" s="6" t="str">
        <f>VLOOKUP(
    Languages!A91,
    Languages!$A$2:$AE$310,
    MATCH(
      _xlfn.XLOOKUP(Q$1, 'Language &amp; Currency Data'!$A$2:$A$100, 'Language &amp; Currency Data'!$B$2:$B$100),
      Languages!$A$1:$AE$1,
      0),
    FALSE)</f>
        <v>Saya &lt;b&gt;tidak akan mengubah pilihan suara saya&lt;\/b&gt; berdasarkan posisi partai politik terhadap pajak miliarder yang dikoordinasikan secara global.</v>
      </c>
      <c r="R104" s="6" t="str">
        <f>VLOOKUP(
    Languages!A91,
    Languages!$A$2:$AE$310,
    MATCH(
      _xlfn.XLOOKUP(R$1, 'Language &amp; Currency Data'!$A$2:$A$100, 'Language &amp; Currency Data'!$B$2:$B$100),
      Languages!$A$1:$AE$1,
      0),
    FALSE)</f>
        <v>I would &lt;b&gt;not change my vote&lt;\/b&gt; based on a political party's position on the globally coordinated billionaire tax.</v>
      </c>
      <c r="S104" s="14" t="str">
        <f>VLOOKUP(
    Languages!A91,
    Languages!$A$2:$AE$310,
    MATCH(
      _xlfn.XLOOKUP(S$1, 'Language &amp; Currency Data'!$A$2:$A$100, 'Language &amp; Currency Data'!$B$2:$B$100),
      Languages!$A$1:$AE$1,
      0),
    FALSE)</f>
        <v>&lt;b&gt;Non cambierei il mio voto&lt;\/b&gt; in base alla posizione di un partito politico rispetto alla tassa globale sui miliardari.</v>
      </c>
      <c r="T104" s="14" t="str">
        <f>VLOOKUP(
    Languages!A91,
    Languages!$A$2:$AE$310,
    MATCH(
      _xlfn.XLOOKUP(T$1, 'Language &amp; Currency Data'!$A$2:$A$100, 'Language &amp; Currency Data'!$B$2:$B$100),
      Languages!$A$1:$AE$1,
      0),
    FALSE)</f>
        <v>世界的に調整された超富裕層税を政党が支持するか否かで&lt;b&gt;私が投票を変えることはない&lt;\/b&gt; だろう。</v>
      </c>
      <c r="U104" s="32" t="str">
        <f>VLOOKUP(
    Languages!A91,
    Languages!$A$2:$AE$310,
    MATCH(
      _xlfn.XLOOKUP(U$1, 'Language &amp; Currency Data'!$A$2:$A$100, 'Language &amp; Currency Data'!$B$2:$B$100),
      Languages!$A$1:$AE$1,
      0),
    FALSE)</f>
        <v>Saya &lt;b&gt;tidak akan mengubah undian saya&lt;\/b&gt; berdasarkan pendirian parti politik mengenai cukai bilionar yang diselaraskan secara global.</v>
      </c>
      <c r="V104" s="32" t="str">
        <f>VLOOKUP(
    Languages!A91,
    Languages!$A$2:$AE$310,
    MATCH(
      _xlfn.XLOOKUP(V$1, 'Language &amp; Currency Data'!$A$2:$A$100, 'Language &amp; Currency Data'!$B$2:$B$100),
      Languages!$A$1:$AE$1,
      0),
    FALSE)</f>
        <v>&lt;b&gt;No cambiaría mi voto&lt;\/b&gt; en función de la postura de un partido político sobre el impuesto a los multimillonarios coordinado a escala mundial.</v>
      </c>
      <c r="W104" s="14" t="str">
        <f>VLOOKUP(
    Languages!A91,
    Languages!$A$2:$AE$310,
    MATCH(
      _xlfn.XLOOKUP(W$1, 'Language &amp; Currency Data'!$A$2:$A$100, 'Language &amp; Currency Data'!$B$2:$B$100),
      Languages!$A$1:$AE$1,
      0),
    FALSE)</f>
        <v>Ik zou &lt;b&gt;mijn stem niet wijzigen&lt;\/b&gt; op basis van het standpunt van een politieke partij ten aanzien van de wereldwijd gecoördineerde miljardairsbelasting.</v>
      </c>
      <c r="X104" s="32" t="str">
        <f>VLOOKUP(
    Languages!A91,
    Languages!$A$2:$AE$310,
    MATCH(
      _xlfn.XLOOKUP(X$1, 'Language &amp; Currency Data'!$A$2:$A$100, 'Language &amp; Currency Data'!$B$2:$B$100),
      Languages!$A$1:$AE$1,
      0),
    FALSE)</f>
        <v>I would &lt;b&gt;not change my vote&lt;\/b&gt; based on a political party's position on the globally coordinated billionaire tax.</v>
      </c>
      <c r="Y104" s="32" t="str">
        <f>VLOOKUP(
    Languages!A91,
    Languages!$A$2:$AE$310,
    MATCH(
      _xlfn.XLOOKUP(Y$1, 'Language &amp; Currency Data'!$A$2:$A$100, 'Language &amp; Currency Data'!$B$2:$B$100),
      Languages!$A$1:$AE$1,
      0),
    FALSE)</f>
        <v>Jeg ville &lt;b&gt;ikke endret mitt stemmevalg&lt;\/b&gt; basert på et partis syn på den globale minimumsskatten for milliardærer.</v>
      </c>
      <c r="Z104" s="32" t="str">
        <f>VLOOKUP(
    Languages!A91,
    Languages!$A$2:$AE$310,
    MATCH(
      _xlfn.XLOOKUP(Z$1, 'Language &amp; Currency Data'!$A$2:$A$100, 'Language &amp; Currency Data'!$B$2:$B$100),
      Languages!$A$1:$AE$1,
      0),
    FALSE)</f>
        <v>میں عالمی سطح پر ارب پتی افراد پر ٹیکس نافذ کرنے سے متعلق کسی سیاسی جماعت کے مؤقف کی بنیاد پر اپنا &lt;b&gt;ووٹ تبدیل نہیں&lt;\/b&gt; کروں گا\/گی۔</v>
      </c>
      <c r="AA104" s="32" t="str">
        <f>VLOOKUP(
    Languages!A91,
    Languages!$A$2:$AE$310,
    MATCH(
      _xlfn.XLOOKUP(AA$1, 'Language &amp; Currency Data'!$A$2:$A$100, 'Language &amp; Currency Data'!$B$2:$B$100),
      Languages!$A$1:$AE$1,
      0),
    FALSE)</f>
        <v>&lt;b&gt;Hindi ko babaguhin ang boto ko&lt;\/b&gt; batay sa posisyon ng partidong politikal sa globally coordinated na buwis ng bilyonaryo.</v>
      </c>
      <c r="AB104" s="32" t="str">
        <f>VLOOKUP(
    Languages!A91,
    Languages!$A$2:$AE$310,
    MATCH(
      _xlfn.XLOOKUP(AB$1, 'Language &amp; Currency Data'!$A$2:$A$100, 'Language &amp; Currency Data'!$B$2:$B$100),
      Languages!$A$1:$AE$1,
      0),
    FALSE)</f>
        <v>&lt;b&gt;Nie zmienił(a)bym swojego głosu&lt;\/b&gt; w oparciu o stanowisko partii politycznej w sprawie globalnie skoordynowanego podatku dla miliarderów.</v>
      </c>
      <c r="AC104" t="str">
        <f>VLOOKUP(
    Languages!A91,
    Languages!$A$2:$AE$310,
    MATCH(
      _xlfn.XLOOKUP(AC$1, 'Language &amp; Currency Data'!$A$2:$A$100, 'Language &amp; Currency Data'!$B$2:$B$100),
      Languages!$A$1:$AE$1,
      0),
    FALSE)</f>
        <v>Eu &lt;b&gt;não mudaria o meu voto&lt;\/b&gt; com base na posição de um partido político sobre o imposto sobre os multimilionários coordenado a nível global.</v>
      </c>
      <c r="AD104" s="32" t="str">
        <f>VLOOKUP(
    Languages!A91,
    Languages!$A$2:$AE$310,
    MATCH(
      _xlfn.XLOOKUP(AD$1, 'Language &amp; Currency Data'!$A$2:$A$100, 'Language &amp; Currency Data'!$B$2:$B$100),
      Languages!$A$1:$AE$1,
      0),
    FALSE)</f>
        <v>&lt;b&gt;Nu mi-aș schimba votul&lt;\/b&gt; pe baza poziției adoptate de un partid politic cu privire la taxa pentru miliardari coordonată la nivel mondial.</v>
      </c>
      <c r="AE104" s="6" t="str">
        <f>VLOOKUP(
    Languages!A91,
    Languages!$A$2:$AE$310,
    MATCH(
      _xlfn.XLOOKUP(AE$1, 'Language &amp; Currency Data'!$A$2:$A$100, 'Language &amp; Currency Data'!$B$2:$B$100),
      Languages!$A$1:$AE$1,
      0),
    FALSE)</f>
        <v>&lt;b&gt;Nezmenil(a) by som svoju voľbu&lt;\/b&gt; na základe stanoviska politickej strany k otázke globálne koordinovanej miliardárskej dane.</v>
      </c>
      <c r="AF104" s="6" t="str">
        <f>VLOOKUP(
    Languages!A91,
    Languages!$A$2:$AE$310,
    MATCH(
      _xlfn.XLOOKUP(AF$1, 'Language &amp; Currency Data'!$A$2:$A$100, 'Language &amp; Currency Data'!$B$2:$B$100),
      Languages!$A$1:$AE$1,
      0),
    FALSE)</f>
        <v>Ek sou &lt;b&gt;nie my stem verander&lt;\/b&gt; gebaseer op 'n politieke party se standpunt oor die wêreldwyd gekoördineerde miljardêrsbelasting nie.</v>
      </c>
      <c r="AG104" s="6" t="str">
        <f>VLOOKUP(
    Languages!A91,
    Languages!$A$2:$AE$310,
    MATCH(
      _xlfn.XLOOKUP(AG$1, 'Language &amp; Currency Data'!$A$2:$A$100, 'Language &amp; Currency Data'!$B$2:$B$100),
      Languages!$A$1:$AE$1,
      0),
    FALSE)</f>
        <v>전 세계적으로 조율된 억만장자세에 대한 정당의 입장에 따라 &lt;b&gt;내 표를 바꾸지 않을&lt;\/b&gt; 것이다.</v>
      </c>
      <c r="AH104" s="32" t="str">
        <f>VLOOKUP(
    Languages!A91,
    Languages!$A$2:$AE$310,
    MATCH(
      _xlfn.XLOOKUP(AH$1, 'Language &amp; Currency Data'!$A$2:$A$100, 'Language &amp; Currency Data'!$B$2:$B$100),
      Languages!$A$1:$AE$1,
      0),
    FALSE)</f>
        <v>&lt;b&gt;No cambiaría mi voto&lt;\/b&gt; en función de la postura de un partido político sobre el impuesto a los multimillonarios coordinado a escala mundial.</v>
      </c>
      <c r="AI104" s="32" t="str">
        <f>VLOOKUP(
    Languages!A91,
    Languages!$A$2:$AE$310,
    MATCH(
      _xlfn.XLOOKUP(AI$1, 'Language &amp; Currency Data'!$A$2:$A$100, 'Language &amp; Currency Data'!$B$2:$B$100),
      Languages!$A$1:$AE$1,
      0),
    FALSE)</f>
        <v>Jag skulle &lt;b&gt;inte ändra hur jag röstar&lt;\/b&gt; på grund av ett politiskt partis inställning till den globalt samordnade miljardärsskatten.</v>
      </c>
      <c r="AJ104" s="6" t="str">
        <f>VLOOKUP(
    Languages!A91,
    Languages!$A$2:$AE$310,
    MATCH(
      _xlfn.XLOOKUP(AJ$1, 'Language &amp; Currency Data'!$A$2:$A$100, 'Language &amp; Currency Data'!$B$2:$B$100),
      Languages!$A$1:$AE$1,
      0),
    FALSE)</f>
        <v>我&lt;b&gt;不會&lt;\/b&gt;因為某政黨對徵收富人全球合一稅的立場而改變我的投票決定。</v>
      </c>
      <c r="AK104" s="32" t="str">
        <f>VLOOKUP(
    Languages!A91,
    Languages!$A$2:$AE$310,
    MATCH(
      _xlfn.XLOOKUP(AK$1, 'Language &amp; Currency Data'!$A$2:$A$100, 'Language &amp; Currency Data'!$B$2:$B$100),
      Languages!$A$1:$AE$1,
      0),
    FALSE)</f>
        <v>ฉันจะ&lt;b&gt;ไม่เปลี่ยนแปลงคะแนนเสียง&lt;\/b&gt;ตามมุมมองของพรรคการเมืองที่มีต่อการเรียกเก็บภาษีจากมหาเศรษฐีในระดับเดียวกันทั่วโลก</v>
      </c>
      <c r="AL104" s="37" t="str">
        <f>VLOOKUP(
    Languages!A91,
    Languages!$A$2:$AE$310,
    MATCH(
      _xlfn.XLOOKUP(AL$1, 'Language &amp; Currency Data'!$A$2:$A$100, 'Language &amp; Currency Data'!$B$2:$B$100),
      Languages!$A$1:$AE$1,
      0),
    FALSE)</f>
        <v>Bir siyasi partinin küresel olarak koordine edilen milyarder vergisine dair tutumu, &lt;b&gt;oyumu değiştirmez&lt;\/b&gt;.</v>
      </c>
      <c r="AM104" s="6" t="str">
        <f>VLOOKUP(
    Languages!A91,
    Languages!$A$2:$AE$310,
    MATCH(
      _xlfn.XLOOKUP(AM$1, 'Language &amp; Currency Data'!$A$2:$A$100, 'Language &amp; Currency Data'!$B$2:$B$100),
      Languages!$A$1:$AE$1,
      0),
    FALSE)</f>
        <v>I would &lt;b&gt;not change my vote&lt;\/b&gt; based on a political party's position on the globally coordinated billionaire tax.</v>
      </c>
      <c r="AN104" s="6" t="str">
        <f>VLOOKUP(
    Languages!A91,
    Languages!$A$2:$AE$310,
    MATCH(
      _xlfn.XLOOKUP(AN$1, 'Language &amp; Currency Data'!$A$2:$A$100, 'Language &amp; Currency Data'!$B$2:$B$100),
      Languages!$A$1:$AE$1,
      0),
    FALSE)</f>
        <v>I would &lt;b&gt;not change my vote&lt;\/b&gt; based on a political party's position on the globally coordinated billionaire tax.</v>
      </c>
      <c r="AO104" s="32" t="str">
        <f>VLOOKUP(
    Languages!A91,
    Languages!$A$2:$AE$310,
    MATCH(
      _xlfn.XLOOKUP(AO$1, 'Language &amp; Currency Data'!$A$2:$A$100, 'Language &amp; Currency Data'!$B$2:$B$100),
      Languages!$A$1:$AE$1,
      0),
    FALSE)</f>
        <v>Tôi sẽ &lt;b&gt;không thay đổi phiếu bầu của mình&lt;\/b&gt; dựa trên lập trường của một đảng phái chính trị về thuế phối hợp toàn cầu đối với tỷ phú.</v>
      </c>
      <c r="AP104" s="7" t="str">
        <f>VLOOKUP(
    Languages!A91,
    Languages!$A$2:$AE$310,
    MATCH(
      _xlfn.XLOOKUP("United Kingdom", 'Language &amp; Currency Data'!$A$2:$A$100, 'Language &amp; Currency Data'!$B$2:$B$100),
      Languages!$A$1:$AE$1,
      0),
    FALSE)</f>
        <v>I would &lt;b&gt;not change my vote&lt;\/b&gt; based on a political party's position on the globally coordinated billionaire tax.</v>
      </c>
      <c r="AQ104" s="7" t="str">
        <f>VLOOKUP(
    Languages!A91,
    Languages!$A$2:$AE$310,
    MATCH(
      _xlfn.XLOOKUP("United Kingdom", 'Language &amp; Currency Data'!$A$2:$A$100, 'Language &amp; Currency Data'!$B$2:$B$100),
      Languages!$A$1:$AE$1,
      0),
    FALSE)</f>
        <v>I would &lt;b&gt;not change my vote&lt;\/b&gt; based on a political party's position on the globally coordinated billionaire tax.</v>
      </c>
      <c r="AR104" s="7" t="str">
        <f>VLOOKUP(
    Languages!A91,
    Languages!$A$2:$AE$310,
    MATCH(
      _xlfn.XLOOKUP("United Kingdom", 'Language &amp; Currency Data'!$A$2:$A$100, 'Language &amp; Currency Data'!$B$2:$B$100),
      Languages!$A$1:$AE$1,
      0),
    FALSE)</f>
        <v>I would &lt;b&gt;not change my vote&lt;\/b&gt; based on a political party's position on the globally coordinated billionaire tax.</v>
      </c>
      <c r="AS104" s="7" t="str">
        <f>VLOOKUP(
    Languages!A91,
    Languages!$A$2:$AE$310,
    MATCH(
      _xlfn.XLOOKUP("United Kingdom", 'Language &amp; Currency Data'!$A$2:$A$100, 'Language &amp; Currency Data'!$B$2:$B$100),
      Languages!$A$1:$AE$1,
      0),
    FALSE)</f>
        <v>I would &lt;b&gt;not change my vote&lt;\/b&gt; based on a political party's position on the globally coordinated billionaire tax.</v>
      </c>
      <c r="AT104" s="7" t="str">
        <f>VLOOKUP(
    Languages!A91,
    Languages!$A$2:$AE$310,
    MATCH(
      _xlfn.XLOOKUP("United Kingdom", 'Language &amp; Currency Data'!$A$2:$A$100, 'Language &amp; Currency Data'!$B$2:$B$100),
      Languages!$A$1:$AE$1,
      0),
    FALSE)</f>
        <v>I would &lt;b&gt;not change my vote&lt;\/b&gt; based on a political party's position on the globally coordinated billionaire tax.</v>
      </c>
      <c r="AU104" s="7" t="str">
        <f>VLOOKUP(
    Languages!A91,
    Languages!$A$2:$AE$310,
    MATCH(
      _xlfn.XLOOKUP("United Kingdom", 'Language &amp; Currency Data'!$A$2:$A$100, 'Language &amp; Currency Data'!$B$2:$B$100),
      Languages!$A$1:$AE$1,
      0),
    FALSE)</f>
        <v>I would &lt;b&gt;not change my vote&lt;\/b&gt; based on a political party's position on the globally coordinated billionaire tax.</v>
      </c>
      <c r="AV104" s="7" t="str">
        <f>VLOOKUP(
    Languages!A91,
    Languages!$A$2:$AE$310,
    MATCH(
      _xlfn.XLOOKUP("United Kingdom", 'Language &amp; Currency Data'!$A$2:$A$100, 'Language &amp; Currency Data'!$B$2:$B$100),
      Languages!$A$1:$AE$1,
      0),
    FALSE)</f>
        <v>I would &lt;b&gt;not change my vote&lt;\/b&gt; based on a political party's position on the globally coordinated billionaire tax.</v>
      </c>
      <c r="AW104" s="7" t="str">
        <f>VLOOKUP(
    Languages!A91,
    Languages!$A$2:$AE$310,
    MATCH(
      _xlfn.XLOOKUP("United Kingdom", 'Language &amp; Currency Data'!$A$2:$A$100, 'Language &amp; Currency Data'!$B$2:$B$100),
      Languages!$A$1:$AE$1,
      0),
    FALSE)</f>
        <v>I would &lt;b&gt;not change my vote&lt;\/b&gt; based on a political party's position on the globally coordinated billionaire tax.</v>
      </c>
    </row>
    <row r="105" spans="1:49" s="7" customFormat="1" ht="42.75" x14ac:dyDescent="0.45">
      <c r="A105" s="7" t="str">
        <f>Languages!B92</f>
        <v>I would be &lt;b&gt;less likely&lt;\/b&gt; to vote for a political party if it supported the globally coordinated billionaire tax.</v>
      </c>
      <c r="B105" s="6" t="str">
        <f>VLOOKUP(
    Languages!A92,
    Languages!$A$2:$AE$310,
    MATCH(
      _xlfn.XLOOKUP(B$1, 'Language &amp; Currency Data'!$A$2:$A$100, 'Language &amp; Currency Data'!$B$2:$B$100),
      Languages!$A$1:$AE$1,
      0),
    FALSE)</f>
        <v>Es &lt;b&gt;menos probable&lt;\/b&gt; que vote por un partido político si apoya el impuesto a los multimillonarios coordinado a escala mundial.</v>
      </c>
      <c r="C105" s="6" t="str">
        <f>VLOOKUP(
    Languages!A92,
    Languages!$A$2:$AE$310,
    MATCH(
      _xlfn.XLOOKUP(C$1, 'Language &amp; Currency Data'!$A$2:$A$100, 'Language &amp; Currency Data'!$B$2:$B$100),
      Languages!$A$1:$AE$1,
      0),
    FALSE)</f>
        <v>I would be &lt;b&gt;less likely&lt;\/b&gt; to vote for a political party if it supported the globally coordinated billionaire tax.</v>
      </c>
      <c r="D105" s="6" t="str">
        <f>VLOOKUP(
    Languages!A92,
    Languages!$A$2:$AE$310,
    MATCH(
      _xlfn.XLOOKUP(D$1, 'Language &amp; Currency Data'!$A$2:$A$100, 'Language &amp; Currency Data'!$B$2:$B$100),
      Languages!$A$1:$AE$1,
      0),
    FALSE)</f>
        <v>Ich würde &lt;b&gt;eher nicht&lt;\/b&gt; eine politische Partei wählen, die die global koordinierte Milliardärssteuer unterstützt.</v>
      </c>
      <c r="E105" s="14" t="str">
        <f>VLOOKUP(
    Languages!A92,
    Languages!$A$2:$AE$310,
    MATCH(
      _xlfn.XLOOKUP(E$1, 'Language &amp; Currency Data'!$A$2:$A$100, 'Language &amp; Currency Data'!$B$2:$B$100),
      Languages!$A$1:$AE$1,
      0),
    FALSE)</f>
        <v>É &lt;b&gt;menos provável&lt;\/b&gt; que eu vote num partido político que apoie o imposto sobre os multimilionários coordenado a nível global.</v>
      </c>
      <c r="F105" s="4" t="str">
        <f>VLOOKUP(
    Languages!A92,
    Languages!$A$2:$AE$310,
    MATCH(
      _xlfn.XLOOKUP(F$1, 'Language &amp; Currency Data'!$A$2:$A$100, 'Language &amp; Currency Data'!$B$2:$B$100),
      Languages!$A$1:$AE$1,
      0),
    FALSE)</f>
        <v>I would be &lt;b&gt;less likely&lt;\/b&gt; to vote for a political party if it supported the globally coordinated billionaire tax.</v>
      </c>
      <c r="G105" s="14" t="str">
        <f>VLOOKUP(
    Languages!A92,
    Languages!$A$2:$AE$310,
    MATCH(
      _xlfn.XLOOKUP(G$1, 'Language &amp; Currency Data'!$A$2:$A$100, 'Language &amp; Currency Data'!$B$2:$B$100),
      Languages!$A$1:$AE$1,
      0),
    FALSE)</f>
        <v>如果某一政党支持对全球亿万富翁征收协调税，我&lt;b&gt;不太可能&lt;\/b&gt;会投票支持该政党。</v>
      </c>
      <c r="H105" s="6" t="str">
        <f>VLOOKUP(
    Languages!A92,
    Languages!$A$2:$AE$310,
    MATCH(
      _xlfn.XLOOKUP(H$1, 'Language &amp; Currency Data'!$A$2:$A$100, 'Language &amp; Currency Data'!$B$2:$B$100),
      Languages!$A$1:$AE$1,
      0),
    FALSE)</f>
        <v>Es &lt;b&gt;menos probable&lt;\/b&gt; que vote por un partido político si apoya el impuesto a los multimillonarios coordinado a escala mundial.</v>
      </c>
      <c r="I105" s="6" t="str">
        <f>VLOOKUP(
    Languages!A92,
    Languages!$A$2:$AE$310,
    MATCH(
      _xlfn.XLOOKUP(I$1, 'Language &amp; Currency Data'!$A$2:$A$100, 'Language &amp; Currency Data'!$B$2:$B$100),
      Languages!$A$1:$AE$1,
      0),
    FALSE)</f>
        <v>Es &lt;b&gt;menos probable&lt;\/b&gt; que vote por un partido político si apoya el impuesto a los multimillonarios coordinado a escala mundial.</v>
      </c>
      <c r="J105" s="6" t="str">
        <f>VLOOKUP(
    Languages!A92,
    Languages!$A$2:$AE$310,
    MATCH(
      _xlfn.XLOOKUP(J$1, 'Language &amp; Currency Data'!$A$2:$A$100, 'Language &amp; Currency Data'!$B$2:$B$100),
      Languages!$A$1:$AE$1,
      0),
    FALSE)</f>
        <v>&lt;b&gt;Méně pravděpodobně&lt;\/b&gt; bych volil\/a politickou stranu, která podporuje celosvětově koordinovanou miliardářskou daň.</v>
      </c>
      <c r="K105" s="6" t="str">
        <f>VLOOKUP(
    Languages!A92,
    Languages!$A$2:$AE$310,
    MATCH(
      _xlfn.XLOOKUP(K$1, 'Language &amp; Currency Data'!$A$2:$A$100, 'Language &amp; Currency Data'!$B$2:$B$100),
      Languages!$A$1:$AE$1,
      0),
    FALSE)</f>
        <v>Äänestäisin &lt;b&gt;epäodennäköisemmin&lt;\/b&gt; poliittista puoluetta, jos se kannattaisi maailmanlaajuisesti koordinoitua miljardööriveroa.</v>
      </c>
      <c r="L105" s="32" t="str">
        <f>VLOOKUP(
    Languages!A92,
    Languages!$A$2:$AE$310,
    MATCH(
      _xlfn.XLOOKUP(L$1, 'Language &amp; Currency Data'!$A$2:$A$100, 'Language &amp; Currency Data'!$B$2:$B$100),
      Languages!$A$1:$AE$1,
      0),
    FALSE)</f>
        <v>Je serais &lt;b&gt;moins susceptible&lt;\/b&gt; de voter pour un parti politique s'il soutenait l'impôt sur les milliardaires coordonné au niveau mondial.</v>
      </c>
      <c r="M105" s="32" t="str">
        <f>VLOOKUP(
    Languages!A92,
    Languages!$A$2:$AE$310,
    MATCH(
      _xlfn.XLOOKUP(M$1, 'Language &amp; Currency Data'!$A$2:$A$100, 'Language &amp; Currency Data'!$B$2:$B$100),
      Languages!$A$1:$AE$1,
      0),
    FALSE)</f>
        <v>Ich würde &lt;b&gt;eher nicht&lt;\/b&gt; eine politische Partei wählen, die die global koordinierte Milliardärssteuer unterstützt.</v>
      </c>
      <c r="N105" s="6" t="str">
        <f>VLOOKUP(
    Languages!A92,
    Languages!$A$2:$AE$310,
    MATCH(
      _xlfn.XLOOKUP(N$1, 'Language &amp; Currency Data'!$A$2:$A$100, 'Language &amp; Currency Data'!$B$2:$B$100),
      Languages!$A$1:$AE$1,
      0),
    FALSE)</f>
        <v>Θα ήταν &lt;b&gt;λιγότερο πιθανό&lt;\/b&gt; να ψηφίσω ένα πολιτικό κόμμα, εάν υποστήριζε τον παγκοσμίως συντονισμένο φόρο δισεκατομμυριούχων.</v>
      </c>
      <c r="O105" s="32" t="str">
        <f>VLOOKUP(
    Languages!A92,
    Languages!$A$2:$AE$310,
    MATCH(
      _xlfn.XLOOKUP(O$1, 'Language &amp; Currency Data'!$A$2:$A$100, 'Language &amp; Currency Data'!$B$2:$B$100),
      Languages!$A$1:$AE$1,
      0),
    FALSE)</f>
        <v>&lt;b&gt;Kevésbé valószínű&lt;\/b&gt;, hogy egy politikai pártra szavaznék, ha az támogatná a globálisan koordinált milliárd adót.</v>
      </c>
      <c r="P105" s="6" t="str">
        <f>VLOOKUP(
    Languages!A92,
    Languages!$A$2:$AE$310,
    MATCH(
      _xlfn.XLOOKUP(P$1, 'Language &amp; Currency Data'!$A$2:$A$100, 'Language &amp; Currency Data'!$B$2:$B$100),
      Languages!$A$1:$AE$1,
      0),
    FALSE)</f>
        <v>अगर कोई राजनैतिक दल, वैश्विक रूप से समन्वित अरबपति कर का समर्थन करता है, तो उसे मेरे वोट देने की &lt;b&gt;कम संभावना&lt;\/b&gt;होगी।</v>
      </c>
      <c r="Q105" s="6" t="str">
        <f>VLOOKUP(
    Languages!A92,
    Languages!$A$2:$AE$310,
    MATCH(
      _xlfn.XLOOKUP(Q$1, 'Language &amp; Currency Data'!$A$2:$A$100, 'Language &amp; Currency Data'!$B$2:$B$100),
      Languages!$A$1:$AE$1,
      0),
    FALSE)</f>
        <v>Saya akan &lt;b&gt;kurang cenderung&lt;\/b&gt; memilih partai politik jika partai tersebut mendukung pajak miliarder yang dikoordinasikan secara global.</v>
      </c>
      <c r="R105" s="6" t="str">
        <f>VLOOKUP(
    Languages!A92,
    Languages!$A$2:$AE$310,
    MATCH(
      _xlfn.XLOOKUP(R$1, 'Language &amp; Currency Data'!$A$2:$A$100, 'Language &amp; Currency Data'!$B$2:$B$100),
      Languages!$A$1:$AE$1,
      0),
    FALSE)</f>
        <v>I would be &lt;b&gt;less likely&lt;\/b&gt; to vote for a political party if it supported the globally coordinated billionaire tax.</v>
      </c>
      <c r="S105" s="14" t="str">
        <f>VLOOKUP(
    Languages!A92,
    Languages!$A$2:$AE$310,
    MATCH(
      _xlfn.XLOOKUP(S$1, 'Language &amp; Currency Data'!$A$2:$A$100, 'Language &amp; Currency Data'!$B$2:$B$100),
      Languages!$A$1:$AE$1,
      0),
    FALSE)</f>
        <v>Sarei &lt;b&gt;meno propenso&lt;\/b&gt; a votare per un partito politico se sostenesse la tassa globale sui miliardari.</v>
      </c>
      <c r="T105" s="14" t="str">
        <f>VLOOKUP(
    Languages!A92,
    Languages!$A$2:$AE$310,
    MATCH(
      _xlfn.XLOOKUP(T$1, 'Language &amp; Currency Data'!$A$2:$A$100, 'Language &amp; Currency Data'!$B$2:$B$100),
      Languages!$A$1:$AE$1,
      0),
    FALSE)</f>
        <v>世界的に調整された超富裕層税を支持する政党に私が投票する可能性は&lt;b&gt;低くなる&lt;\/b&gt; だろう。</v>
      </c>
      <c r="U105" s="32" t="str">
        <f>VLOOKUP(
    Languages!A92,
    Languages!$A$2:$AE$310,
    MATCH(
      _xlfn.XLOOKUP(U$1, 'Language &amp; Currency Data'!$A$2:$A$100, 'Language &amp; Currency Data'!$B$2:$B$100),
      Languages!$A$1:$AE$1,
      0),
    FALSE)</f>
        <v>Saya akan &lt;b&gt;kurang cenderung&lt;\/b&gt; untuk mengundi sebuah parti politik jika ia menyokong cukai bilionar yang diselaraskan secara global.</v>
      </c>
      <c r="V105" s="32" t="str">
        <f>VLOOKUP(
    Languages!A92,
    Languages!$A$2:$AE$310,
    MATCH(
      _xlfn.XLOOKUP(V$1, 'Language &amp; Currency Data'!$A$2:$A$100, 'Language &amp; Currency Data'!$B$2:$B$100),
      Languages!$A$1:$AE$1,
      0),
    FALSE)</f>
        <v>Es &lt;b&gt;menos probable&lt;\/b&gt; que vote por un partido político si apoya el impuesto a los multimillonarios coordinado a escala mundial.</v>
      </c>
      <c r="W105" s="14" t="str">
        <f>VLOOKUP(
    Languages!A92,
    Languages!$A$2:$AE$310,
    MATCH(
      _xlfn.XLOOKUP(W$1, 'Language &amp; Currency Data'!$A$2:$A$100, 'Language &amp; Currency Data'!$B$2:$B$100),
      Languages!$A$1:$AE$1,
      0),
    FALSE)</f>
        <v>Het is &lt;b&gt;minder waarschijnlijk&lt;\/b&gt; dat ik op een politieke partij stem die vóór de wereldwijd gecoördineerde miljardairsbelasting is.</v>
      </c>
      <c r="X105" s="32" t="str">
        <f>VLOOKUP(
    Languages!A92,
    Languages!$A$2:$AE$310,
    MATCH(
      _xlfn.XLOOKUP(X$1, 'Language &amp; Currency Data'!$A$2:$A$100, 'Language &amp; Currency Data'!$B$2:$B$100),
      Languages!$A$1:$AE$1,
      0),
    FALSE)</f>
        <v>I would be &lt;b&gt;less likely&lt;\/b&gt; to vote for a political party if it supported the globally coordinated billionaire tax.</v>
      </c>
      <c r="Y105" s="32" t="str">
        <f>VLOOKUP(
    Languages!A92,
    Languages!$A$2:$AE$310,
    MATCH(
      _xlfn.XLOOKUP(Y$1, 'Language &amp; Currency Data'!$A$2:$A$100, 'Language &amp; Currency Data'!$B$2:$B$100),
      Languages!$A$1:$AE$1,
      0),
    FALSE)</f>
        <v>Jeg ville vært &lt;b&gt;mindre tilbøyelig&lt;\/b&gt; til å stemme på et politisk parti dersom det støttet den globale minimumsskatten for milliardærer.</v>
      </c>
      <c r="Z105" s="32" t="str">
        <f>VLOOKUP(
    Languages!A92,
    Languages!$A$2:$AE$310,
    MATCH(
      _xlfn.XLOOKUP(Z$1, 'Language &amp; Currency Data'!$A$2:$A$100, 'Language &amp; Currency Data'!$B$2:$B$100),
      Languages!$A$1:$AE$1,
      0),
    FALSE)</f>
        <v>اگر کوئی سیاسی جماعت عالمی سطح پر ارب پتی افراد پر ٹیکس نافذ کرنے کی حمایت کرے تو میں اس کے حق میں ووٹ دینے کا &lt;b&gt;امکان کم ہی&lt;\/b&gt; رکھتا\/رکھتی ہوں۔</v>
      </c>
      <c r="AA105" s="32" t="str">
        <f>VLOOKUP(
    Languages!A92,
    Languages!$A$2:$AE$310,
    MATCH(
      _xlfn.XLOOKUP(AA$1, 'Language &amp; Currency Data'!$A$2:$A$100, 'Language &amp; Currency Data'!$B$2:$B$100),
      Languages!$A$1:$AE$1,
      0),
    FALSE)</f>
        <v>&lt;b&gt;Mas mababa ang tsansa na&lt;\/b&gt; na iboboto ko ang isang partidong politikal kung sinusuportahan nito ang globally coordinated na buwis ng bilyonaryo.</v>
      </c>
      <c r="AB105" s="32" t="str">
        <f>VLOOKUP(
    Languages!A92,
    Languages!$A$2:$AE$310,
    MATCH(
      _xlfn.XLOOKUP(AB$1, 'Language &amp; Currency Data'!$A$2:$A$100, 'Language &amp; Currency Data'!$B$2:$B$100),
      Languages!$A$1:$AE$1,
      0),
    FALSE)</f>
        <v>&lt;b&gt;Był(a)bym mniej skłonny\/-a&lt;\/b&gt; głosować na partię polityczną, gdyby popierała globalnie skoordynowany podatek dla miliarderów.</v>
      </c>
      <c r="AC105" t="str">
        <f>VLOOKUP(
    Languages!A92,
    Languages!$A$2:$AE$310,
    MATCH(
      _xlfn.XLOOKUP(AC$1, 'Language &amp; Currency Data'!$A$2:$A$100, 'Language &amp; Currency Data'!$B$2:$B$100),
      Languages!$A$1:$AE$1,
      0),
    FALSE)</f>
        <v>É &lt;b&gt;menos provável&lt;\/b&gt; que eu vote num partido político que apoie o imposto sobre os multimilionários coordenado a nível global.</v>
      </c>
      <c r="AD105" s="32" t="str">
        <f>VLOOKUP(
    Languages!A92,
    Languages!$A$2:$AE$310,
    MATCH(
      _xlfn.XLOOKUP(AD$1, 'Language &amp; Currency Data'!$A$2:$A$100, 'Language &amp; Currency Data'!$B$2:$B$100),
      Languages!$A$1:$AE$1,
      0),
    FALSE)</f>
        <v>Există &lt;b&gt;o probabilitate mai mică&lt;\/b&gt; să votez un partid politic dacă susține taxa pentru miliardari coordonată la nivel mondial.</v>
      </c>
      <c r="AE105" s="6" t="str">
        <f>VLOOKUP(
    Languages!A92,
    Languages!$A$2:$AE$310,
    MATCH(
      _xlfn.XLOOKUP(AE$1, 'Language &amp; Currency Data'!$A$2:$A$100, 'Language &amp; Currency Data'!$B$2:$B$100),
      Languages!$A$1:$AE$1,
      0),
    FALSE)</f>
        <v>&lt;b&gt;S menšou pravdepodobnosťou&lt;\/b&gt; by som hlasoval(a) za politickú stranu, ktorá by podporovala globálne koordinovanú miliardársku daň.</v>
      </c>
      <c r="AF105" s="6" t="str">
        <f>VLOOKUP(
    Languages!A92,
    Languages!$A$2:$AE$310,
    MATCH(
      _xlfn.XLOOKUP(AF$1, 'Language &amp; Currency Data'!$A$2:$A$100, 'Language &amp; Currency Data'!$B$2:$B$100),
      Languages!$A$1:$AE$1,
      0),
    FALSE)</f>
        <v>Ek sou &lt;b&gt;minder geneig&lt;\/b&gt; wees om vir 'n politieke party te stem as dit die wêreldwyd gekoördineerde miljardêrsbelasting ondersteun.</v>
      </c>
      <c r="AG105" s="6" t="str">
        <f>VLOOKUP(
    Languages!A92,
    Languages!$A$2:$AE$310,
    MATCH(
      _xlfn.XLOOKUP(AG$1, 'Language &amp; Currency Data'!$A$2:$A$100, 'Language &amp; Currency Data'!$B$2:$B$100),
      Languages!$A$1:$AE$1,
      0),
    FALSE)</f>
        <v>전 세계적으로 조율된 억만장자세를 지지하는 정당에 투표할 &lt;b&gt;가능성이 더 낮다&lt;\/b&gt;.</v>
      </c>
      <c r="AH105" s="32" t="str">
        <f>VLOOKUP(
    Languages!A92,
    Languages!$A$2:$AE$310,
    MATCH(
      _xlfn.XLOOKUP(AH$1, 'Language &amp; Currency Data'!$A$2:$A$100, 'Language &amp; Currency Data'!$B$2:$B$100),
      Languages!$A$1:$AE$1,
      0),
    FALSE)</f>
        <v>Es &lt;b&gt;menos probable&lt;\/b&gt; que vote por un partido político si apoya el impuesto a los multimillonarios coordinado a escala mundial.</v>
      </c>
      <c r="AI105" s="32" t="str">
        <f>VLOOKUP(
    Languages!A92,
    Languages!$A$2:$AE$310,
    MATCH(
      _xlfn.XLOOKUP(AI$1, 'Language &amp; Currency Data'!$A$2:$A$100, 'Language &amp; Currency Data'!$B$2:$B$100),
      Languages!$A$1:$AE$1,
      0),
    FALSE)</f>
        <v>Jag skulle vara &lt;b&gt;mindre benägen&lt;\/b&gt; att rösta på ett politiskt parti om det stödde den globalt samordnade miljardärsskatten.</v>
      </c>
      <c r="AJ105" s="6" t="str">
        <f>VLOOKUP(
    Languages!A92,
    Languages!$A$2:$AE$310,
    MATCH(
      _xlfn.XLOOKUP(AJ$1, 'Language &amp; Currency Data'!$A$2:$A$100, 'Language &amp; Currency Data'!$B$2:$B$100),
      Languages!$A$1:$AE$1,
      0),
    FALSE)</f>
        <v>若某政黨支持徵收富人全球合一稅，我會&lt;b&gt;更不可能&lt;\/b&gt;投票給該黨。</v>
      </c>
      <c r="AK105" s="32" t="str">
        <f>VLOOKUP(
    Languages!A92,
    Languages!$A$2:$AE$310,
    MATCH(
      _xlfn.XLOOKUP(AK$1, 'Language &amp; Currency Data'!$A$2:$A$100, 'Language &amp; Currency Data'!$B$2:$B$100),
      Languages!$A$1:$AE$1,
      0),
    FALSE)</f>
        <v>ฉัน&lt;b&gt;มีแนวโน้มน้อยลง&lt;\/b&gt;ที่จะลงคะแนนให้พรรคการเมือง หากพรรคการเมืองดังกล่าวสนับสนุนการเรียกเก็บภาษีจากมหาเศรษฐีในระดับเดียวกันทั่วโลก</v>
      </c>
      <c r="AL105" s="37" t="str">
        <f>VLOOKUP(
    Languages!A92,
    Languages!$A$2:$AE$310,
    MATCH(
      _xlfn.XLOOKUP(AL$1, 'Language &amp; Currency Data'!$A$2:$A$100, 'Language &amp; Currency Data'!$B$2:$B$100),
      Languages!$A$1:$AE$1,
      0),
    FALSE)</f>
        <v>Bir siyasi partinin bu vergiyi desteklemesi durumunda o partiye oy verme olasılığım &lt;b&gt;daha düşük olurdu&lt;\/b&gt;.</v>
      </c>
      <c r="AM105" s="6" t="str">
        <f>VLOOKUP(
    Languages!A92,
    Languages!$A$2:$AE$310,
    MATCH(
      _xlfn.XLOOKUP(AM$1, 'Language &amp; Currency Data'!$A$2:$A$100, 'Language &amp; Currency Data'!$B$2:$B$100),
      Languages!$A$1:$AE$1,
      0),
    FALSE)</f>
        <v>I would be &lt;b&gt;less likely&lt;\/b&gt; to vote for a political party if it supported the globally coordinated billionaire tax.</v>
      </c>
      <c r="AN105" s="6" t="str">
        <f>VLOOKUP(
    Languages!A92,
    Languages!$A$2:$AE$310,
    MATCH(
      _xlfn.XLOOKUP(AN$1, 'Language &amp; Currency Data'!$A$2:$A$100, 'Language &amp; Currency Data'!$B$2:$B$100),
      Languages!$A$1:$AE$1,
      0),
    FALSE)</f>
        <v>I would be &lt;b&gt;less likely&lt;\/b&gt; to vote for a political party if it supported the globally coordinated billionaire tax.</v>
      </c>
      <c r="AO105" s="32" t="str">
        <f>VLOOKUP(
    Languages!A92,
    Languages!$A$2:$AE$310,
    MATCH(
      _xlfn.XLOOKUP(AO$1, 'Language &amp; Currency Data'!$A$2:$A$100, 'Language &amp; Currency Data'!$B$2:$B$100),
      Languages!$A$1:$AE$1,
      0),
    FALSE)</f>
        <v>Tôi sẽ &lt;b&gt;ít có khả năng&lt;\/b&gt; bỏ phiếu cho một đảng phái chính trị nếu đảng đó ủng hộ thuế phối hợp toàn cầu đối với tỷ phú.</v>
      </c>
      <c r="AP105" s="7" t="str">
        <f>VLOOKUP(
    Languages!A92,
    Languages!$A$2:$AE$310,
    MATCH(
      _xlfn.XLOOKUP("United Kingdom", 'Language &amp; Currency Data'!$A$2:$A$100, 'Language &amp; Currency Data'!$B$2:$B$100),
      Languages!$A$1:$AE$1,
      0),
    FALSE)</f>
        <v>I would be &lt;b&gt;less likely&lt;\/b&gt; to vote for a political party if it supported the globally coordinated billionaire tax.</v>
      </c>
      <c r="AQ105" s="7" t="str">
        <f>VLOOKUP(
    Languages!A92,
    Languages!$A$2:$AE$310,
    MATCH(
      _xlfn.XLOOKUP("United Kingdom", 'Language &amp; Currency Data'!$A$2:$A$100, 'Language &amp; Currency Data'!$B$2:$B$100),
      Languages!$A$1:$AE$1,
      0),
    FALSE)</f>
        <v>I would be &lt;b&gt;less likely&lt;\/b&gt; to vote for a political party if it supported the globally coordinated billionaire tax.</v>
      </c>
      <c r="AR105" s="7" t="str">
        <f>VLOOKUP(
    Languages!A92,
    Languages!$A$2:$AE$310,
    MATCH(
      _xlfn.XLOOKUP("United Kingdom", 'Language &amp; Currency Data'!$A$2:$A$100, 'Language &amp; Currency Data'!$B$2:$B$100),
      Languages!$A$1:$AE$1,
      0),
    FALSE)</f>
        <v>I would be &lt;b&gt;less likely&lt;\/b&gt; to vote for a political party if it supported the globally coordinated billionaire tax.</v>
      </c>
      <c r="AS105" s="7" t="str">
        <f>VLOOKUP(
    Languages!A92,
    Languages!$A$2:$AE$310,
    MATCH(
      _xlfn.XLOOKUP("United Kingdom", 'Language &amp; Currency Data'!$A$2:$A$100, 'Language &amp; Currency Data'!$B$2:$B$100),
      Languages!$A$1:$AE$1,
      0),
    FALSE)</f>
        <v>I would be &lt;b&gt;less likely&lt;\/b&gt; to vote for a political party if it supported the globally coordinated billionaire tax.</v>
      </c>
      <c r="AT105" s="7" t="str">
        <f>VLOOKUP(
    Languages!A92,
    Languages!$A$2:$AE$310,
    MATCH(
      _xlfn.XLOOKUP("United Kingdom", 'Language &amp; Currency Data'!$A$2:$A$100, 'Language &amp; Currency Data'!$B$2:$B$100),
      Languages!$A$1:$AE$1,
      0),
    FALSE)</f>
        <v>I would be &lt;b&gt;less likely&lt;\/b&gt; to vote for a political party if it supported the globally coordinated billionaire tax.</v>
      </c>
      <c r="AU105" s="7" t="str">
        <f>VLOOKUP(
    Languages!A92,
    Languages!$A$2:$AE$310,
    MATCH(
      _xlfn.XLOOKUP("United Kingdom", 'Language &amp; Currency Data'!$A$2:$A$100, 'Language &amp; Currency Data'!$B$2:$B$100),
      Languages!$A$1:$AE$1,
      0),
    FALSE)</f>
        <v>I would be &lt;b&gt;less likely&lt;\/b&gt; to vote for a political party if it supported the globally coordinated billionaire tax.</v>
      </c>
      <c r="AV105" s="7" t="str">
        <f>VLOOKUP(
    Languages!A92,
    Languages!$A$2:$AE$310,
    MATCH(
      _xlfn.XLOOKUP("United Kingdom", 'Language &amp; Currency Data'!$A$2:$A$100, 'Language &amp; Currency Data'!$B$2:$B$100),
      Languages!$A$1:$AE$1,
      0),
    FALSE)</f>
        <v>I would be &lt;b&gt;less likely&lt;\/b&gt; to vote for a political party if it supported the globally coordinated billionaire tax.</v>
      </c>
      <c r="AW105" s="7" t="str">
        <f>VLOOKUP(
    Languages!A92,
    Languages!$A$2:$AE$310,
    MATCH(
      _xlfn.XLOOKUP("United Kingdom", 'Language &amp; Currency Data'!$A$2:$A$100, 'Language &amp; Currency Data'!$B$2:$B$100),
      Languages!$A$1:$AE$1,
      0),
    FALSE)</f>
        <v>I would be &lt;b&gt;less likely&lt;\/b&gt; to vote for a political party if it supported the globally coordinated billionaire tax.</v>
      </c>
    </row>
    <row r="106" spans="1:49" s="7" customFormat="1" ht="42.75" x14ac:dyDescent="0.45">
      <c r="A106" s="7" t="str">
        <f>Languages!B93</f>
        <v>I would share social media posts &lt;b&gt;promoting&lt;\/b&gt; the globally coordinated billionaire tax.</v>
      </c>
      <c r="B106" s="6" t="str">
        <f>VLOOKUP(
    Languages!A93,
    Languages!$A$2:$AE$310,
    MATCH(
      _xlfn.XLOOKUP(B$1, 'Language &amp; Currency Data'!$A$2:$A$100, 'Language &amp; Currency Data'!$B$2:$B$100),
      Languages!$A$1:$AE$1,
      0),
    FALSE)</f>
        <v>Compartiría publicaciones en redes sociales &lt;b&gt;en apoyo&lt;\/b&gt; al impuesto a los multimillonarios coordinado a escala mundial.</v>
      </c>
      <c r="C106" s="6" t="str">
        <f>VLOOKUP(
    Languages!A93,
    Languages!$A$2:$AE$310,
    MATCH(
      _xlfn.XLOOKUP(C$1, 'Language &amp; Currency Data'!$A$2:$A$100, 'Language &amp; Currency Data'!$B$2:$B$100),
      Languages!$A$1:$AE$1,
      0),
    FALSE)</f>
        <v>I would share social media posts &lt;b&gt;promoting&lt;\/b&gt; the globally coordinated billionaire tax.</v>
      </c>
      <c r="D106" s="6" t="str">
        <f>VLOOKUP(
    Languages!A93,
    Languages!$A$2:$AE$310,
    MATCH(
      _xlfn.XLOOKUP(D$1, 'Language &amp; Currency Data'!$A$2:$A$100, 'Language &amp; Currency Data'!$B$2:$B$100),
      Languages!$A$1:$AE$1,
      0),
    FALSE)</f>
        <v>Ich würde Social-Media-Posts teilen, die die global koordinierte Milliardärssteuer &lt;b&gt;bewerben&lt;\/b&gt;.</v>
      </c>
      <c r="E106" s="14" t="str">
        <f>VLOOKUP(
    Languages!A93,
    Languages!$A$2:$AE$310,
    MATCH(
      _xlfn.XLOOKUP(E$1, 'Language &amp; Currency Data'!$A$2:$A$100, 'Language &amp; Currency Data'!$B$2:$B$100),
      Languages!$A$1:$AE$1,
      0),
    FALSE)</f>
        <v>Eu partilharia publicações nas redes sociais &lt;b&gt;a favor&lt;\/b&gt; do imposto sobre os multimilionários coordenado globalmente.</v>
      </c>
      <c r="F106" s="4" t="str">
        <f>VLOOKUP(
    Languages!A93,
    Languages!$A$2:$AE$310,
    MATCH(
      _xlfn.XLOOKUP(F$1, 'Language &amp; Currency Data'!$A$2:$A$100, 'Language &amp; Currency Data'!$B$2:$B$100),
      Languages!$A$1:$AE$1,
      0),
    FALSE)</f>
        <v>I would share social media posts &lt;b&gt;promoting&lt;\/b&gt; the globally coordinated billionaire tax.</v>
      </c>
      <c r="G106" s="14" t="str">
        <f>VLOOKUP(
    Languages!A93,
    Languages!$A$2:$AE$310,
    MATCH(
      _xlfn.XLOOKUP(G$1, 'Language &amp; Currency Data'!$A$2:$A$100, 'Language &amp; Currency Data'!$B$2:$B$100),
      Languages!$A$1:$AE$1,
      0),
    FALSE)</f>
        <v>我会分享&lt;b&gt;提倡&lt;\/b&gt;对全球亿万富翁征收协调税的社交媒体帖子。</v>
      </c>
      <c r="H106" s="6" t="str">
        <f>VLOOKUP(
    Languages!A93,
    Languages!$A$2:$AE$310,
    MATCH(
      _xlfn.XLOOKUP(H$1, 'Language &amp; Currency Data'!$A$2:$A$100, 'Language &amp; Currency Data'!$B$2:$B$100),
      Languages!$A$1:$AE$1,
      0),
    FALSE)</f>
        <v>Compartiría publicaciones en redes sociales &lt;b&gt;en apoyo&lt;\/b&gt; al impuesto a los multimillonarios coordinado a escala mundial.</v>
      </c>
      <c r="I106" s="6" t="str">
        <f>VLOOKUP(
    Languages!A93,
    Languages!$A$2:$AE$310,
    MATCH(
      _xlfn.XLOOKUP(I$1, 'Language &amp; Currency Data'!$A$2:$A$100, 'Language &amp; Currency Data'!$B$2:$B$100),
      Languages!$A$1:$AE$1,
      0),
    FALSE)</f>
        <v>Compartiría publicaciones en redes sociales &lt;b&gt;en apoyo&lt;\/b&gt; al impuesto a los multimillonarios coordinado a escala mundial.</v>
      </c>
      <c r="J106" s="6" t="str">
        <f>VLOOKUP(
    Languages!A93,
    Languages!$A$2:$AE$310,
    MATCH(
      _xlfn.XLOOKUP(J$1, 'Language &amp; Currency Data'!$A$2:$A$100, 'Language &amp; Currency Data'!$B$2:$B$100),
      Languages!$A$1:$AE$1,
      0),
    FALSE)</f>
        <v>Sdílel\/a bych příspěvky na sociálních médiích &lt;b&gt;podporující&lt;\/b&gt; celosvětově koordinovanou miliardářskou daň.</v>
      </c>
      <c r="K106" s="6" t="str">
        <f>VLOOKUP(
    Languages!A93,
    Languages!$A$2:$AE$310,
    MATCH(
      _xlfn.XLOOKUP(K$1, 'Language &amp; Currency Data'!$A$2:$A$100, 'Language &amp; Currency Data'!$B$2:$B$100),
      Languages!$A$1:$AE$1,
      0),
    FALSE)</f>
        <v>Jakaisin sosiaalisen median julkaisuja, joissa &lt;b&gt;kannatetaan&lt;\/b&gt; maailmanlaajuisesti koordinoitua miljardööriveroa.</v>
      </c>
      <c r="L106" s="32" t="str">
        <f>VLOOKUP(
    Languages!A93,
    Languages!$A$2:$AE$310,
    MATCH(
      _xlfn.XLOOKUP(L$1, 'Language &amp; Currency Data'!$A$2:$A$100, 'Language &amp; Currency Data'!$B$2:$B$100),
      Languages!$A$1:$AE$1,
      0),
    FALSE)</f>
        <v>Je partagerais des messages sur les réseaux sociaux &lt;b&gt;qui font la promotion&lt;\/b&gt; de l'impôt sur les milliardaires coordonné au niveau mondial.</v>
      </c>
      <c r="M106" s="32" t="str">
        <f>VLOOKUP(
    Languages!A93,
    Languages!$A$2:$AE$310,
    MATCH(
      _xlfn.XLOOKUP(M$1, 'Language &amp; Currency Data'!$A$2:$A$100, 'Language &amp; Currency Data'!$B$2:$B$100),
      Languages!$A$1:$AE$1,
      0),
    FALSE)</f>
        <v>Ich würde Social-Media-Posts teilen, die die global koordinierte Milliardärssteuer &lt;b&gt;bewerben&lt;\/b&gt;.</v>
      </c>
      <c r="N106" s="6" t="str">
        <f>VLOOKUP(
    Languages!A93,
    Languages!$A$2:$AE$310,
    MATCH(
      _xlfn.XLOOKUP(N$1, 'Language &amp; Currency Data'!$A$2:$A$100, 'Language &amp; Currency Data'!$B$2:$B$100),
      Languages!$A$1:$AE$1,
      0),
    FALSE)</f>
        <v>Θα έκανα αναρτήσεις στα μέσα κοινωνικής δικτύωσης που &lt;b&gt;προωθούν&lt;\/b&gt; τον παγκοσμίως συντονισμένο φόρο δισεκατομμυριούχων.</v>
      </c>
      <c r="O106" s="32" t="str">
        <f>VLOOKUP(
    Languages!A93,
    Languages!$A$2:$AE$310,
    MATCH(
      _xlfn.XLOOKUP(O$1, 'Language &amp; Currency Data'!$A$2:$A$100, 'Language &amp; Currency Data'!$B$2:$B$100),
      Languages!$A$1:$AE$1,
      0),
    FALSE)</f>
        <v>Megosztanám a közösségi médiában a globálisan koordinált milliárdos adót &lt;b&gt;támogató &lt;\/b&gt; posztokat.</v>
      </c>
      <c r="P106" s="6" t="str">
        <f>VLOOKUP(
    Languages!A93,
    Languages!$A$2:$AE$310,
    MATCH(
      _xlfn.XLOOKUP(P$1, 'Language &amp; Currency Data'!$A$2:$A$100, 'Language &amp; Currency Data'!$B$2:$B$100),
      Languages!$A$1:$AE$1,
      0),
    FALSE)</f>
        <v>मैं वैश्विक रूप से समन्वित अरबपति कर को &lt;b&gt;बढ़ावा&lt;\/b&gt;देने वाले सोशल मीडिया पोस्ट को साझा करूंगा।</v>
      </c>
      <c r="Q106" s="6" t="str">
        <f>VLOOKUP(
    Languages!A93,
    Languages!$A$2:$AE$310,
    MATCH(
      _xlfn.XLOOKUP(Q$1, 'Language &amp; Currency Data'!$A$2:$A$100, 'Language &amp; Currency Data'!$B$2:$B$100),
      Languages!$A$1:$AE$1,
      0),
    FALSE)</f>
        <v>Saya akan membagikan unggahan media sosial yang &lt;b&gt;mendukung&lt;\/b&gt; pajak miliarder yang dikoordinasikan secara global.</v>
      </c>
      <c r="R106" s="6" t="str">
        <f>VLOOKUP(
    Languages!A93,
    Languages!$A$2:$AE$310,
    MATCH(
      _xlfn.XLOOKUP(R$1, 'Language &amp; Currency Data'!$A$2:$A$100, 'Language &amp; Currency Data'!$B$2:$B$100),
      Languages!$A$1:$AE$1,
      0),
    FALSE)</f>
        <v>I would share social media posts &lt;b&gt;promoting&lt;\/b&gt; the globally coordinated billionaire tax.</v>
      </c>
      <c r="S106" s="14" t="str">
        <f>VLOOKUP(
    Languages!A93,
    Languages!$A$2:$AE$310,
    MATCH(
      _xlfn.XLOOKUP(S$1, 'Language &amp; Currency Data'!$A$2:$A$100, 'Language &amp; Currency Data'!$B$2:$B$100),
      Languages!$A$1:$AE$1,
      0),
    FALSE)</f>
        <v>Condividerei i post sui social media &lt;b&gt;che promuovono&lt;\/b&gt; la tassa globale sui miliardari.</v>
      </c>
      <c r="T106" s="14" t="str">
        <f>VLOOKUP(
    Languages!A93,
    Languages!$A$2:$AE$310,
    MATCH(
      _xlfn.XLOOKUP(T$1, 'Language &amp; Currency Data'!$A$2:$A$100, 'Language &amp; Currency Data'!$B$2:$B$100),
      Languages!$A$1:$AE$1,
      0),
    FALSE)</f>
        <v>私は世界的に調整された超富裕層税を&lt;b&gt;奨励する&lt;\/b&gt;ソーシャルメディアの投稿を共有するだろう。</v>
      </c>
      <c r="U106" s="32" t="str">
        <f>VLOOKUP(
    Languages!A93,
    Languages!$A$2:$AE$310,
    MATCH(
      _xlfn.XLOOKUP(U$1, 'Language &amp; Currency Data'!$A$2:$A$100, 'Language &amp; Currency Data'!$B$2:$B$100),
      Languages!$A$1:$AE$1,
      0),
    FALSE)</f>
        <v>Saya akan berkongsi kiriman media sosial &lt;b&gt;yang mempromosikan&lt;\/b&gt; cukai bilionar yang diselaraskan secara global.</v>
      </c>
      <c r="V106" s="32" t="str">
        <f>VLOOKUP(
    Languages!A93,
    Languages!$A$2:$AE$310,
    MATCH(
      _xlfn.XLOOKUP(V$1, 'Language &amp; Currency Data'!$A$2:$A$100, 'Language &amp; Currency Data'!$B$2:$B$100),
      Languages!$A$1:$AE$1,
      0),
    FALSE)</f>
        <v>Compartiría publicaciones en redes sociales &lt;b&gt;en apoyo&lt;\/b&gt; al impuesto a los multimillonarios coordinado a escala mundial.</v>
      </c>
      <c r="W106" s="14" t="str">
        <f>VLOOKUP(
    Languages!A93,
    Languages!$A$2:$AE$310,
    MATCH(
      _xlfn.XLOOKUP(W$1, 'Language &amp; Currency Data'!$A$2:$A$100, 'Language &amp; Currency Data'!$B$2:$B$100),
      Languages!$A$1:$AE$1,
      0),
    FALSE)</f>
        <v>Ik zou berichten op sociale media die &lt;b&gt;vóór&lt;\/b&gt; de wereldwijd gecoördineerde miljardairsbelasting zijn, delen.</v>
      </c>
      <c r="X106" s="32" t="str">
        <f>VLOOKUP(
    Languages!A93,
    Languages!$A$2:$AE$310,
    MATCH(
      _xlfn.XLOOKUP(X$1, 'Language &amp; Currency Data'!$A$2:$A$100, 'Language &amp; Currency Data'!$B$2:$B$100),
      Languages!$A$1:$AE$1,
      0),
    FALSE)</f>
        <v>I would share social media posts &lt;b&gt;promoting&lt;\/b&gt; the globally coordinated billionaire tax.</v>
      </c>
      <c r="Y106" s="32" t="str">
        <f>VLOOKUP(
    Languages!A93,
    Languages!$A$2:$AE$310,
    MATCH(
      _xlfn.XLOOKUP(Y$1, 'Language &amp; Currency Data'!$A$2:$A$100, 'Language &amp; Currency Data'!$B$2:$B$100),
      Languages!$A$1:$AE$1,
      0),
    FALSE)</f>
        <v>Jeg ville delt innlegg på sosiale medier som &lt;b&gt;støtter&lt;\/b&gt; den globale minimumsskatten for milliardærer.</v>
      </c>
      <c r="Z106" s="32" t="str">
        <f>VLOOKUP(
    Languages!A93,
    Languages!$A$2:$AE$310,
    MATCH(
      _xlfn.XLOOKUP(Z$1, 'Language &amp; Currency Data'!$A$2:$A$100, 'Language &amp; Currency Data'!$B$2:$B$100),
      Languages!$A$1:$AE$1,
      0),
    FALSE)</f>
        <v>میں عالمی سطح پر ارب پتی افراد پر ٹیکس نافذ کرنے کی &lt;b&gt;حمایت&lt;\/b&gt; میں سوشل میڈیا پر پوسٹس شیئر کروں گا\/گی۔</v>
      </c>
      <c r="AA106" s="32" t="str">
        <f>VLOOKUP(
    Languages!A93,
    Languages!$A$2:$AE$310,
    MATCH(
      _xlfn.XLOOKUP(AA$1, 'Language &amp; Currency Data'!$A$2:$A$100, 'Language &amp; Currency Data'!$B$2:$B$100),
      Languages!$A$1:$AE$1,
      0),
    FALSE)</f>
        <v>Magshe-share ako ng mga post sa social media na &lt;b&gt;nagpo-promote&lt;\/b&gt; sa globally coordinated na buwis ng bilyonaryo.</v>
      </c>
      <c r="AB106" s="32" t="str">
        <f>VLOOKUP(
    Languages!A93,
    Languages!$A$2:$AE$310,
    MATCH(
      _xlfn.XLOOKUP(AB$1, 'Language &amp; Currency Data'!$A$2:$A$100, 'Language &amp; Currency Data'!$B$2:$B$100),
      Languages!$A$1:$AE$1,
      0),
    FALSE)</f>
        <v>Udostępnił(a)bym post w mediach społecznościowych &lt;b&gt;popierający&lt;\/b&gt; globalnie skoordynowany podatek dla miliarderów.</v>
      </c>
      <c r="AC106" t="str">
        <f>VLOOKUP(
    Languages!A93,
    Languages!$A$2:$AE$310,
    MATCH(
      _xlfn.XLOOKUP(AC$1, 'Language &amp; Currency Data'!$A$2:$A$100, 'Language &amp; Currency Data'!$B$2:$B$100),
      Languages!$A$1:$AE$1,
      0),
    FALSE)</f>
        <v>Eu partilharia publicações nas redes sociais &lt;b&gt;a favor&lt;\/b&gt; do imposto sobre os multimilionários coordenado globalmente.</v>
      </c>
      <c r="AD106" s="32" t="str">
        <f>VLOOKUP(
    Languages!A93,
    Languages!$A$2:$AE$310,
    MATCH(
      _xlfn.XLOOKUP(AD$1, 'Language &amp; Currency Data'!$A$2:$A$100, 'Language &amp; Currency Data'!$B$2:$B$100),
      Languages!$A$1:$AE$1,
      0),
    FALSE)</f>
        <v>Voi publica pe platformele de comunicare socială mesaje &lt;b&gt;de promovare&lt;\/b&gt; a taxei pentru miliardari coordonată la nivel mondial.</v>
      </c>
      <c r="AE106" s="6" t="str">
        <f>VLOOKUP(
    Languages!A93,
    Languages!$A$2:$AE$310,
    MATCH(
      _xlfn.XLOOKUP(AE$1, 'Language &amp; Currency Data'!$A$2:$A$100, 'Language &amp; Currency Data'!$B$2:$B$100),
      Languages!$A$1:$AE$1,
      0),
    FALSE)</f>
        <v>Zdieľal(a) by som príspevky na sociálnych sieťach &lt;b&gt;podporujúce&lt;\/b&gt; globálne koordinovanú miliardársku daň.</v>
      </c>
      <c r="AF106" s="6" t="str">
        <f>VLOOKUP(
    Languages!A93,
    Languages!$A$2:$AE$310,
    MATCH(
      _xlfn.XLOOKUP(AF$1, 'Language &amp; Currency Data'!$A$2:$A$100, 'Language &amp; Currency Data'!$B$2:$B$100),
      Languages!$A$1:$AE$1,
      0),
    FALSE)</f>
        <v>Ek sou sosiale media plasings deel wat die wêreldwyd gekoördineerde miljardêrsbelasting &lt;b&gt; ondersteun&lt;\/b&gt;.</v>
      </c>
      <c r="AG106" s="6" t="str">
        <f>VLOOKUP(
    Languages!A93,
    Languages!$A$2:$AE$310,
    MATCH(
      _xlfn.XLOOKUP(AG$1, 'Language &amp; Currency Data'!$A$2:$A$100, 'Language &amp; Currency Data'!$B$2:$B$100),
      Languages!$A$1:$AE$1,
      0),
    FALSE)</f>
        <v>전 세계적으로 조율된 억만장자세를 &lt;b&gt;홍보하는&lt;\/b&gt; 소셜 미디어 게시물을 공유할 것이다.</v>
      </c>
      <c r="AH106" s="32" t="str">
        <f>VLOOKUP(
    Languages!A93,
    Languages!$A$2:$AE$310,
    MATCH(
      _xlfn.XLOOKUP(AH$1, 'Language &amp; Currency Data'!$A$2:$A$100, 'Language &amp; Currency Data'!$B$2:$B$100),
      Languages!$A$1:$AE$1,
      0),
    FALSE)</f>
        <v>Compartiría publicaciones en redes sociales &lt;b&gt;en apoyo&lt;\/b&gt; al impuesto a los multimillonarios coordinado a escala mundial.</v>
      </c>
      <c r="AI106" s="32" t="str">
        <f>VLOOKUP(
    Languages!A93,
    Languages!$A$2:$AE$310,
    MATCH(
      _xlfn.XLOOKUP(AI$1, 'Language &amp; Currency Data'!$A$2:$A$100, 'Language &amp; Currency Data'!$B$2:$B$100),
      Languages!$A$1:$AE$1,
      0),
    FALSE)</f>
        <v>Jag skulle dela inlägg på sociala medier som &lt;b&gt;främjar&lt;\/b&gt; den globalt samordnade miljardärskatten.</v>
      </c>
      <c r="AJ106" s="6" t="str">
        <f>VLOOKUP(
    Languages!A93,
    Languages!$A$2:$AE$310,
    MATCH(
      _xlfn.XLOOKUP(AJ$1, 'Language &amp; Currency Data'!$A$2:$A$100, 'Language &amp; Currency Data'!$B$2:$B$100),
      Languages!$A$1:$AE$1,
      0),
    FALSE)</f>
        <v>我會在社群媒體上分享&lt;b&gt;支持&lt;\/b&gt;徵收富人全球合一稅的貼文。</v>
      </c>
      <c r="AK106" s="32" t="str">
        <f>VLOOKUP(
    Languages!A93,
    Languages!$A$2:$AE$310,
    MATCH(
      _xlfn.XLOOKUP(AK$1, 'Language &amp; Currency Data'!$A$2:$A$100, 'Language &amp; Currency Data'!$B$2:$B$100),
      Languages!$A$1:$AE$1,
      0),
    FALSE)</f>
        <v>ฉันจะแชร์โพสต์บนโซเชียลมีเดียที่&lt;b&gt;สนับสนุน&lt;\/b&gt;การเรียกเก็บภาษีจากมหาเศรษฐีในระดับเดียวกันทั่วโลก</v>
      </c>
      <c r="AL106" s="37" t="str">
        <f>VLOOKUP(
    Languages!A93,
    Languages!$A$2:$AE$310,
    MATCH(
      _xlfn.XLOOKUP(AL$1, 'Language &amp; Currency Data'!$A$2:$A$100, 'Language &amp; Currency Data'!$B$2:$B$100),
      Languages!$A$1:$AE$1,
      0),
    FALSE)</f>
        <v>Küresel olarak koordine edilen milyarder vergisini &lt;b&gt;destekleyen&lt;\/b&gt; sosyal medya gönderilerini paylaşırım.</v>
      </c>
      <c r="AM106" s="6" t="str">
        <f>VLOOKUP(
    Languages!A93,
    Languages!$A$2:$AE$310,
    MATCH(
      _xlfn.XLOOKUP(AM$1, 'Language &amp; Currency Data'!$A$2:$A$100, 'Language &amp; Currency Data'!$B$2:$B$100),
      Languages!$A$1:$AE$1,
      0),
    FALSE)</f>
        <v>I would share social media posts &lt;b&gt;promoting&lt;\/b&gt; the globally coordinated billionaire tax.</v>
      </c>
      <c r="AN106" s="6" t="str">
        <f>VLOOKUP(
    Languages!A93,
    Languages!$A$2:$AE$310,
    MATCH(
      _xlfn.XLOOKUP(AN$1, 'Language &amp; Currency Data'!$A$2:$A$100, 'Language &amp; Currency Data'!$B$2:$B$100),
      Languages!$A$1:$AE$1,
      0),
    FALSE)</f>
        <v>I would share social media posts &lt;b&gt;promoting&lt;\/b&gt; the globally coordinated billionaire tax.</v>
      </c>
      <c r="AO106" s="32" t="str">
        <f>VLOOKUP(
    Languages!A93,
    Languages!$A$2:$AE$310,
    MATCH(
      _xlfn.XLOOKUP(AO$1, 'Language &amp; Currency Data'!$A$2:$A$100, 'Language &amp; Currency Data'!$B$2:$B$100),
      Languages!$A$1:$AE$1,
      0),
    FALSE)</f>
        <v>Tôi sẽ chia sẻ các bài đăng trên mạng xã hội &lt;b&gt;để thúc đẩy”&lt;\/b&gt; thuế phối hợp toàn cầu đối với tỷ phú.</v>
      </c>
      <c r="AP106" s="7" t="str">
        <f>VLOOKUP(
    Languages!A93,
    Languages!$A$2:$AE$310,
    MATCH(
      _xlfn.XLOOKUP("United Kingdom", 'Language &amp; Currency Data'!$A$2:$A$100, 'Language &amp; Currency Data'!$B$2:$B$100),
      Languages!$A$1:$AE$1,
      0),
    FALSE)</f>
        <v>I would share social media posts &lt;b&gt;promoting&lt;\/b&gt; the globally coordinated billionaire tax.</v>
      </c>
      <c r="AQ106" s="7" t="str">
        <f>VLOOKUP(
    Languages!A93,
    Languages!$A$2:$AE$310,
    MATCH(
      _xlfn.XLOOKUP("United Kingdom", 'Language &amp; Currency Data'!$A$2:$A$100, 'Language &amp; Currency Data'!$B$2:$B$100),
      Languages!$A$1:$AE$1,
      0),
    FALSE)</f>
        <v>I would share social media posts &lt;b&gt;promoting&lt;\/b&gt; the globally coordinated billionaire tax.</v>
      </c>
      <c r="AR106" s="7" t="str">
        <f>VLOOKUP(
    Languages!A93,
    Languages!$A$2:$AE$310,
    MATCH(
      _xlfn.XLOOKUP("United Kingdom", 'Language &amp; Currency Data'!$A$2:$A$100, 'Language &amp; Currency Data'!$B$2:$B$100),
      Languages!$A$1:$AE$1,
      0),
    FALSE)</f>
        <v>I would share social media posts &lt;b&gt;promoting&lt;\/b&gt; the globally coordinated billionaire tax.</v>
      </c>
      <c r="AS106" s="7" t="str">
        <f>VLOOKUP(
    Languages!A93,
    Languages!$A$2:$AE$310,
    MATCH(
      _xlfn.XLOOKUP("United Kingdom", 'Language &amp; Currency Data'!$A$2:$A$100, 'Language &amp; Currency Data'!$B$2:$B$100),
      Languages!$A$1:$AE$1,
      0),
    FALSE)</f>
        <v>I would share social media posts &lt;b&gt;promoting&lt;\/b&gt; the globally coordinated billionaire tax.</v>
      </c>
      <c r="AT106" s="7" t="str">
        <f>VLOOKUP(
    Languages!A93,
    Languages!$A$2:$AE$310,
    MATCH(
      _xlfn.XLOOKUP("United Kingdom", 'Language &amp; Currency Data'!$A$2:$A$100, 'Language &amp; Currency Data'!$B$2:$B$100),
      Languages!$A$1:$AE$1,
      0),
    FALSE)</f>
        <v>I would share social media posts &lt;b&gt;promoting&lt;\/b&gt; the globally coordinated billionaire tax.</v>
      </c>
      <c r="AU106" s="7" t="str">
        <f>VLOOKUP(
    Languages!A93,
    Languages!$A$2:$AE$310,
    MATCH(
      _xlfn.XLOOKUP("United Kingdom", 'Language &amp; Currency Data'!$A$2:$A$100, 'Language &amp; Currency Data'!$B$2:$B$100),
      Languages!$A$1:$AE$1,
      0),
    FALSE)</f>
        <v>I would share social media posts &lt;b&gt;promoting&lt;\/b&gt; the globally coordinated billionaire tax.</v>
      </c>
      <c r="AV106" s="7" t="str">
        <f>VLOOKUP(
    Languages!A93,
    Languages!$A$2:$AE$310,
    MATCH(
      _xlfn.XLOOKUP("United Kingdom", 'Language &amp; Currency Data'!$A$2:$A$100, 'Language &amp; Currency Data'!$B$2:$B$100),
      Languages!$A$1:$AE$1,
      0),
    FALSE)</f>
        <v>I would share social media posts &lt;b&gt;promoting&lt;\/b&gt; the globally coordinated billionaire tax.</v>
      </c>
      <c r="AW106" s="7" t="str">
        <f>VLOOKUP(
    Languages!A93,
    Languages!$A$2:$AE$310,
    MATCH(
      _xlfn.XLOOKUP("United Kingdom", 'Language &amp; Currency Data'!$A$2:$A$100, 'Language &amp; Currency Data'!$B$2:$B$100),
      Languages!$A$1:$AE$1,
      0),
    FALSE)</f>
        <v>I would share social media posts &lt;b&gt;promoting&lt;\/b&gt; the globally coordinated billionaire tax.</v>
      </c>
    </row>
    <row r="107" spans="1:49" s="7" customFormat="1" ht="42.75" x14ac:dyDescent="0.45">
      <c r="A107" s="7" t="str">
        <f>Languages!B94</f>
        <v>I would &lt;b&gt;not share social media posts&lt;\/b&gt; relating to the globally coordinated billionaire tax.</v>
      </c>
      <c r="B107" s="6" t="str">
        <f>VLOOKUP(
    Languages!A94,
    Languages!$A$2:$AE$310,
    MATCH(
      _xlfn.XLOOKUP(B$1, 'Language &amp; Currency Data'!$A$2:$A$100, 'Language &amp; Currency Data'!$B$2:$B$100),
      Languages!$A$1:$AE$1,
      0),
    FALSE)</f>
        <v>&lt;b&gt;No compartiría publicaciones en redes sociales&lt;\/b&gt; relacionadas con el impuesto a los multimillonarios coordinado a escala mundial.</v>
      </c>
      <c r="C107" s="6" t="str">
        <f>VLOOKUP(
    Languages!A94,
    Languages!$A$2:$AE$310,
    MATCH(
      _xlfn.XLOOKUP(C$1, 'Language &amp; Currency Data'!$A$2:$A$100, 'Language &amp; Currency Data'!$B$2:$B$100),
      Languages!$A$1:$AE$1,
      0),
    FALSE)</f>
        <v>I would &lt;b&gt;not share social media posts&lt;\/b&gt; relating to the globally coordinated billionaire tax.</v>
      </c>
      <c r="D107" s="6" t="str">
        <f>VLOOKUP(
    Languages!A94,
    Languages!$A$2:$AE$310,
    MATCH(
      _xlfn.XLOOKUP(D$1, 'Language &amp; Currency Data'!$A$2:$A$100, 'Language &amp; Currency Data'!$B$2:$B$100),
      Languages!$A$1:$AE$1,
      0),
    FALSE)</f>
        <v>Ich würde &lt;b&gt;keine Social-Media-Posts teilen,&lt;\/b&gt; die mit der global koordinierten Milliardärssteuer zusammenhängen.</v>
      </c>
      <c r="E107" s="14" t="str">
        <f>VLOOKUP(
    Languages!A94,
    Languages!$A$2:$AE$310,
    MATCH(
      _xlfn.XLOOKUP(E$1, 'Language &amp; Currency Data'!$A$2:$A$100, 'Language &amp; Currency Data'!$B$2:$B$100),
      Languages!$A$1:$AE$1,
      0),
    FALSE)</f>
        <v>Eu &lt;b&gt;não partilharia publicações nas redes sociais&lt;\/b&gt; relacionadas com o imposto sobre os multimilionários coordenado a nível global.</v>
      </c>
      <c r="F107" s="4" t="str">
        <f>VLOOKUP(
    Languages!A94,
    Languages!$A$2:$AE$310,
    MATCH(
      _xlfn.XLOOKUP(F$1, 'Language &amp; Currency Data'!$A$2:$A$100, 'Language &amp; Currency Data'!$B$2:$B$100),
      Languages!$A$1:$AE$1,
      0),
    FALSE)</f>
        <v>I would &lt;b&gt;not share social media posts&lt;\/b&gt; relating to the globally coordinated billionaire tax.</v>
      </c>
      <c r="G107" s="14" t="str">
        <f>VLOOKUP(
    Languages!A94,
    Languages!$A$2:$AE$310,
    MATCH(
      _xlfn.XLOOKUP(G$1, 'Language &amp; Currency Data'!$A$2:$A$100, 'Language &amp; Currency Data'!$B$2:$B$100),
      Languages!$A$1:$AE$1,
      0),
    FALSE)</f>
        <v>我&lt;b&gt;不会分享与对全球亿万富翁征收协调税有关的社交媒体帖子&lt;\/b&gt;。</v>
      </c>
      <c r="H107" s="6" t="str">
        <f>VLOOKUP(
    Languages!A94,
    Languages!$A$2:$AE$310,
    MATCH(
      _xlfn.XLOOKUP(H$1, 'Language &amp; Currency Data'!$A$2:$A$100, 'Language &amp; Currency Data'!$B$2:$B$100),
      Languages!$A$1:$AE$1,
      0),
    FALSE)</f>
        <v>&lt;b&gt;No compartiría publicaciones en redes sociales&lt;\/b&gt; relacionadas con el impuesto a los multimillonarios coordinado a escala mundial.</v>
      </c>
      <c r="I107" s="6" t="str">
        <f>VLOOKUP(
    Languages!A94,
    Languages!$A$2:$AE$310,
    MATCH(
      _xlfn.XLOOKUP(I$1, 'Language &amp; Currency Data'!$A$2:$A$100, 'Language &amp; Currency Data'!$B$2:$B$100),
      Languages!$A$1:$AE$1,
      0),
    FALSE)</f>
        <v>&lt;b&gt;No compartiría publicaciones en redes sociales&lt;\/b&gt; relacionadas con el impuesto a los multimillonarios coordinado a escala mundial.</v>
      </c>
      <c r="J107" s="6" t="str">
        <f>VLOOKUP(
    Languages!A94,
    Languages!$A$2:$AE$310,
    MATCH(
      _xlfn.XLOOKUP(J$1, 'Language &amp; Currency Data'!$A$2:$A$100, 'Language &amp; Currency Data'!$B$2:$B$100),
      Languages!$A$1:$AE$1,
      0),
    FALSE)</f>
        <v>&lt;b&gt;Nesdílel\/a bych příspěvky na sociálních sítích&lt;\/b&gt; týkající se globálně koordinované miliardářské daně.</v>
      </c>
      <c r="K107" s="6" t="str">
        <f>VLOOKUP(
    Languages!A94,
    Languages!$A$2:$AE$310,
    MATCH(
      _xlfn.XLOOKUP(K$1, 'Language &amp; Currency Data'!$A$2:$A$100, 'Language &amp; Currency Data'!$B$2:$B$100),
      Languages!$A$1:$AE$1,
      0),
    FALSE)</f>
        <v>&lt;b&gt;En jakaisi sosiaalisen median julkaisuja,&lt;\/b&gt; jotka liittyvät maailmanlaajuisesti koordinoituun miljardööriveroon.</v>
      </c>
      <c r="L107" s="32" t="str">
        <f>VLOOKUP(
    Languages!A94,
    Languages!$A$2:$AE$310,
    MATCH(
      _xlfn.XLOOKUP(L$1, 'Language &amp; Currency Data'!$A$2:$A$100, 'Language &amp; Currency Data'!$B$2:$B$100),
      Languages!$A$1:$AE$1,
      0),
    FALSE)</f>
        <v>Je &lt;b&gt;ne partagerais pas de publications sur les réseaux sociaux&lt;\/b&gt; concernant l'impôt sur les milliardaires coordonné au niveau mondial.</v>
      </c>
      <c r="M107" s="32" t="str">
        <f>VLOOKUP(
    Languages!A94,
    Languages!$A$2:$AE$310,
    MATCH(
      _xlfn.XLOOKUP(M$1, 'Language &amp; Currency Data'!$A$2:$A$100, 'Language &amp; Currency Data'!$B$2:$B$100),
      Languages!$A$1:$AE$1,
      0),
    FALSE)</f>
        <v>Ich würde &lt;b&gt;keine Social-Media-Posts teilen,&lt;\/b&gt; die mit der global koordinierten Milliardärssteuer zusammenhängen.</v>
      </c>
      <c r="N107" s="6" t="str">
        <f>VLOOKUP(
    Languages!A94,
    Languages!$A$2:$AE$310,
    MATCH(
      _xlfn.XLOOKUP(N$1, 'Language &amp; Currency Data'!$A$2:$A$100, 'Language &amp; Currency Data'!$B$2:$B$100),
      Languages!$A$1:$AE$1,
      0),
    FALSE)</f>
        <v>&lt;b&gt;Δεν θα έκανα αναρτήσεις στα μέσα κοινωνικής δικτύωσης&lt;\/b&gt; σχετικά με τον παγκοσμίως συντονισμένο φόρο δισεκατομμυριούχων.</v>
      </c>
      <c r="O107" s="32" t="str">
        <f>VLOOKUP(
    Languages!A94,
    Languages!$A$2:$AE$310,
    MATCH(
      _xlfn.XLOOKUP(O$1, 'Language &amp; Currency Data'!$A$2:$A$100, 'Language &amp; Currency Data'!$B$2:$B$100),
      Languages!$A$1:$AE$1,
      0),
    FALSE)</f>
        <v>&lt;b&gt;Nem osztanék meg&lt;\/b&gt; a globálisan koordinált milliárdos adóval kapcsolatos &lt;b&gt;közösségi média posztokat&lt;\/b&gt;.</v>
      </c>
      <c r="P107" s="6" t="str">
        <f>VLOOKUP(
    Languages!A94,
    Languages!$A$2:$AE$310,
    MATCH(
      _xlfn.XLOOKUP(P$1, 'Language &amp; Currency Data'!$A$2:$A$100, 'Language &amp; Currency Data'!$B$2:$B$100),
      Languages!$A$1:$AE$1,
      0),
    FALSE)</f>
        <v>मैं वैश्विक रूप से समन्वित अरबपति कर से संबंधित &lt;b&gt;सोशल मीडिया पोस्ट साझा नहीं करूंगा&lt;\/b&gt;।</v>
      </c>
      <c r="Q107" s="6" t="str">
        <f>VLOOKUP(
    Languages!A94,
    Languages!$A$2:$AE$310,
    MATCH(
      _xlfn.XLOOKUP(Q$1, 'Language &amp; Currency Data'!$A$2:$A$100, 'Language &amp; Currency Data'!$B$2:$B$100),
      Languages!$A$1:$AE$1,
      0),
    FALSE)</f>
        <v>Saya &lt;b&gt;tidak akan membagikan unggahan media sosial&lt;\/b&gt; terkait pajak miliarder yang dikoordinasikan secara global.</v>
      </c>
      <c r="R107" s="6" t="str">
        <f>VLOOKUP(
    Languages!A94,
    Languages!$A$2:$AE$310,
    MATCH(
      _xlfn.XLOOKUP(R$1, 'Language &amp; Currency Data'!$A$2:$A$100, 'Language &amp; Currency Data'!$B$2:$B$100),
      Languages!$A$1:$AE$1,
      0),
    FALSE)</f>
        <v>I would &lt;b&gt;not share social media posts&lt;\/b&gt; relating to the globally coordinated billionaire tax.</v>
      </c>
      <c r="S107" s="14" t="str">
        <f>VLOOKUP(
    Languages!A94,
    Languages!$A$2:$AE$310,
    MATCH(
      _xlfn.XLOOKUP(S$1, 'Language &amp; Currency Data'!$A$2:$A$100, 'Language &amp; Currency Data'!$B$2:$B$100),
      Languages!$A$1:$AE$1,
      0),
    FALSE)</f>
        <v>&lt;b&gt;Non condividerei i post sui social media&lt;\/b&gt; legati alla tassa globale sui miliardari.</v>
      </c>
      <c r="T107" s="14" t="str">
        <f>VLOOKUP(
    Languages!A94,
    Languages!$A$2:$AE$310,
    MATCH(
      _xlfn.XLOOKUP(T$1, 'Language &amp; Currency Data'!$A$2:$A$100, 'Language &amp; Currency Data'!$B$2:$B$100),
      Languages!$A$1:$AE$1,
      0),
    FALSE)</f>
        <v>私は世界的に調整された超富裕層税に関する&lt;b&gt;ソーシャルメディアの投稿を共有しない&lt;\/b&gt;だろう。</v>
      </c>
      <c r="U107" s="32" t="str">
        <f>VLOOKUP(
    Languages!A94,
    Languages!$A$2:$AE$310,
    MATCH(
      _xlfn.XLOOKUP(U$1, 'Language &amp; Currency Data'!$A$2:$A$100, 'Language &amp; Currency Data'!$B$2:$B$100),
      Languages!$A$1:$AE$1,
      0),
    FALSE)</f>
        <v>Saya &lt;b&gt;tidak akan berkongsi kiriman media sosial&lt;\/b&gt; yang berkaitan dengan cukai bilionar yang diselaraskan secara global.</v>
      </c>
      <c r="V107" s="32" t="str">
        <f>VLOOKUP(
    Languages!A94,
    Languages!$A$2:$AE$310,
    MATCH(
      _xlfn.XLOOKUP(V$1, 'Language &amp; Currency Data'!$A$2:$A$100, 'Language &amp; Currency Data'!$B$2:$B$100),
      Languages!$A$1:$AE$1,
      0),
    FALSE)</f>
        <v>&lt;b&gt;No compartiría publicaciones en redes sociales&lt;\/b&gt; relacionadas con el impuesto a los multimillonarios coordinado a escala mundial.</v>
      </c>
      <c r="W107" s="14" t="str">
        <f>VLOOKUP(
    Languages!A94,
    Languages!$A$2:$AE$310,
    MATCH(
      _xlfn.XLOOKUP(W$1, 'Language &amp; Currency Data'!$A$2:$A$100, 'Language &amp; Currency Data'!$B$2:$B$100),
      Languages!$A$1:$AE$1,
      0),
    FALSE)</f>
        <v>Ik zou &lt;b&gt;geen berichten op sociale media delen &lt;\/b&gt; met betrekking tot de wereldwijd gecoördineerde miljardairsbelasting.</v>
      </c>
      <c r="X107" s="32" t="str">
        <f>VLOOKUP(
    Languages!A94,
    Languages!$A$2:$AE$310,
    MATCH(
      _xlfn.XLOOKUP(X$1, 'Language &amp; Currency Data'!$A$2:$A$100, 'Language &amp; Currency Data'!$B$2:$B$100),
      Languages!$A$1:$AE$1,
      0),
    FALSE)</f>
        <v>I would &lt;b&gt;not share social media posts&lt;\/b&gt; relating to the globally coordinated billionaire tax.</v>
      </c>
      <c r="Y107" s="32" t="str">
        <f>VLOOKUP(
    Languages!A94,
    Languages!$A$2:$AE$310,
    MATCH(
      _xlfn.XLOOKUP(Y$1, 'Language &amp; Currency Data'!$A$2:$A$100, 'Language &amp; Currency Data'!$B$2:$B$100),
      Languages!$A$1:$AE$1,
      0),
    FALSE)</f>
        <v>Jeg ville &lt;b&gt;ikke delt innlegg på sosiale medier&lt;\/b&gt; om den globale minimumsskatten for milliardærer.</v>
      </c>
      <c r="Z107" s="32" t="str">
        <f>VLOOKUP(
    Languages!A94,
    Languages!$A$2:$AE$310,
    MATCH(
      _xlfn.XLOOKUP(Z$1, 'Language &amp; Currency Data'!$A$2:$A$100, 'Language &amp; Currency Data'!$B$2:$B$100),
      Languages!$A$1:$AE$1,
      0),
    FALSE)</f>
        <v>میں عالمی سطح پر ارب پتی افراد پر ٹیکس نافذ کرنے سے متعلق &lt;b&gt;سوشل میڈیا پر کوئی پوسٹس شیئر نہیں&lt;\/b&gt; کروں گا\/گی۔</v>
      </c>
      <c r="AA107" s="32" t="str">
        <f>VLOOKUP(
    Languages!A94,
    Languages!$A$2:$AE$310,
    MATCH(
      _xlfn.XLOOKUP(AA$1, 'Language &amp; Currency Data'!$A$2:$A$100, 'Language &amp; Currency Data'!$B$2:$B$100),
      Languages!$A$1:$AE$1,
      0),
    FALSE)</f>
        <v>Hindi ako &lt;b&gt;magshe-share ng post sa social media&lt;\/b&gt; na nauugnay sa globally coordinated na buwis ng bilyonaryo.</v>
      </c>
      <c r="AB107" s="32" t="str">
        <f>VLOOKUP(
    Languages!A94,
    Languages!$A$2:$AE$310,
    MATCH(
      _xlfn.XLOOKUP(AB$1, 'Language &amp; Currency Data'!$A$2:$A$100, 'Language &amp; Currency Data'!$B$2:$B$100),
      Languages!$A$1:$AE$1,
      0),
    FALSE)</f>
        <v>&lt;b&gt;Nie udostępnił(a)bym postu w mediach społecznościowych&lt;\/b&gt; związanego z globalnie skoordynowanym podatkiem dla miliarderów.</v>
      </c>
      <c r="AC107" t="str">
        <f>VLOOKUP(
    Languages!A94,
    Languages!$A$2:$AE$310,
    MATCH(
      _xlfn.XLOOKUP(AC$1, 'Language &amp; Currency Data'!$A$2:$A$100, 'Language &amp; Currency Data'!$B$2:$B$100),
      Languages!$A$1:$AE$1,
      0),
    FALSE)</f>
        <v>Eu &lt;b&gt;não partilharia publicações nas redes sociais&lt;\/b&gt; relacionadas com o imposto sobre os multimilionários coordenado a nível global.</v>
      </c>
      <c r="AD107" s="32" t="str">
        <f>VLOOKUP(
    Languages!A94,
    Languages!$A$2:$AE$310,
    MATCH(
      _xlfn.XLOOKUP(AD$1, 'Language &amp; Currency Data'!$A$2:$A$100, 'Language &amp; Currency Data'!$B$2:$B$100),
      Languages!$A$1:$AE$1,
      0),
    FALSE)</f>
        <v>&lt;b&gt;Nu voi publica pe platformele de comunicare socială mesaje&lt;\/b&gt; legate de taxa pentru miliardari coordonată la nivel mondial.</v>
      </c>
      <c r="AE107" s="6" t="str">
        <f>VLOOKUP(
    Languages!A94,
    Languages!$A$2:$AE$310,
    MATCH(
      _xlfn.XLOOKUP(AE$1, 'Language &amp; Currency Data'!$A$2:$A$100, 'Language &amp; Currency Data'!$B$2:$B$100),
      Languages!$A$1:$AE$1,
      0),
    FALSE)</f>
        <v>&lt;b&gt;Nezdieľal(a) by som príspevky na sociálnych sieťach&lt;\/b&gt; v súvislosti s globálne koordinovanou miliardárskou daňou.</v>
      </c>
      <c r="AF107" s="6" t="str">
        <f>VLOOKUP(
    Languages!A94,
    Languages!$A$2:$AE$310,
    MATCH(
      _xlfn.XLOOKUP(AF$1, 'Language &amp; Currency Data'!$A$2:$A$100, 'Language &amp; Currency Data'!$B$2:$B$100),
      Languages!$A$1:$AE$1,
      0),
    FALSE)</f>
        <v>Ek sou &lt;b&gt;nie sosiale media plasings deel&lt;\/b&gt; wat verband hou met die wêreldwyd gekoördineerde miljardêrsbelasting nie.</v>
      </c>
      <c r="AG107" s="6" t="str">
        <f>VLOOKUP(
    Languages!A94,
    Languages!$A$2:$AE$310,
    MATCH(
      _xlfn.XLOOKUP(AG$1, 'Language &amp; Currency Data'!$A$2:$A$100, 'Language &amp; Currency Data'!$B$2:$B$100),
      Languages!$A$1:$AE$1,
      0),
    FALSE)</f>
        <v>전 세계적으로 조율된 억만장자세와 &lt;b&gt;관련된 소셜 미디어 게시물을 공유하지 않을&lt;\/b&gt; 것이다.</v>
      </c>
      <c r="AH107" s="32" t="str">
        <f>VLOOKUP(
    Languages!A94,
    Languages!$A$2:$AE$310,
    MATCH(
      _xlfn.XLOOKUP(AH$1, 'Language &amp; Currency Data'!$A$2:$A$100, 'Language &amp; Currency Data'!$B$2:$B$100),
      Languages!$A$1:$AE$1,
      0),
    FALSE)</f>
        <v>&lt;b&gt;No compartiría publicaciones en redes sociales&lt;\/b&gt; relacionadas con el impuesto a los multimillonarios coordinado a escala mundial.</v>
      </c>
      <c r="AI107" s="32" t="str">
        <f>VLOOKUP(
    Languages!A94,
    Languages!$A$2:$AE$310,
    MATCH(
      _xlfn.XLOOKUP(AI$1, 'Language &amp; Currency Data'!$A$2:$A$100, 'Language &amp; Currency Data'!$B$2:$B$100),
      Languages!$A$1:$AE$1,
      0),
    FALSE)</f>
        <v>Jag skulle &lt;b&gt;inte dela inlägg på sociala medier&lt;\/b&gt; som rör den globalt samordnade miljardärskatten.</v>
      </c>
      <c r="AJ107" s="6" t="str">
        <f>VLOOKUP(
    Languages!A94,
    Languages!$A$2:$AE$310,
    MATCH(
      _xlfn.XLOOKUP(AJ$1, 'Language &amp; Currency Data'!$A$2:$A$100, 'Language &amp; Currency Data'!$B$2:$B$100),
      Languages!$A$1:$AE$1,
      0),
    FALSE)</f>
        <v>我&lt;b&gt;不會&lt;\/b&gt;在社群媒體上分享任何與徵收富人全球合一稅有關的貼文。</v>
      </c>
      <c r="AK107" s="32" t="str">
        <f>VLOOKUP(
    Languages!A94,
    Languages!$A$2:$AE$310,
    MATCH(
      _xlfn.XLOOKUP(AK$1, 'Language &amp; Currency Data'!$A$2:$A$100, 'Language &amp; Currency Data'!$B$2:$B$100),
      Languages!$A$1:$AE$1,
      0),
    FALSE)</f>
        <v>ฉันจะ&lt;b&gt;ไม่แชร์โพสต์บนโซเชียลมีเดีย&lt;\/b&gt;ที่เกี่ยวข้องกับการเรียกเก็บภาษีจากมหาเศรษฐีในระดับเดียวกันทั่วโลก</v>
      </c>
      <c r="AL107" s="37" t="str">
        <f>VLOOKUP(
    Languages!A94,
    Languages!$A$2:$AE$310,
    MATCH(
      _xlfn.XLOOKUP(AL$1, 'Language &amp; Currency Data'!$A$2:$A$100, 'Language &amp; Currency Data'!$B$2:$B$100),
      Languages!$A$1:$AE$1,
      0),
    FALSE)</f>
        <v>Küresel olarak koordine edilen milyarder vergisiyle ilgili &lt;b&gt;sosyal medya gönderilerini paylaşmam&lt;\/b&gt;.</v>
      </c>
      <c r="AM107" s="6" t="str">
        <f>VLOOKUP(
    Languages!A94,
    Languages!$A$2:$AE$310,
    MATCH(
      _xlfn.XLOOKUP(AM$1, 'Language &amp; Currency Data'!$A$2:$A$100, 'Language &amp; Currency Data'!$B$2:$B$100),
      Languages!$A$1:$AE$1,
      0),
    FALSE)</f>
        <v>I would &lt;b&gt;not share social media posts&lt;\/b&gt; relating to the globally coordinated billionaire tax.</v>
      </c>
      <c r="AN107" s="6" t="str">
        <f>VLOOKUP(
    Languages!A94,
    Languages!$A$2:$AE$310,
    MATCH(
      _xlfn.XLOOKUP(AN$1, 'Language &amp; Currency Data'!$A$2:$A$100, 'Language &amp; Currency Data'!$B$2:$B$100),
      Languages!$A$1:$AE$1,
      0),
    FALSE)</f>
        <v>I would &lt;b&gt;not share social media posts&lt;\/b&gt; relating to the globally coordinated billionaire tax.</v>
      </c>
      <c r="AO107" s="32" t="str">
        <f>VLOOKUP(
    Languages!A94,
    Languages!$A$2:$AE$310,
    MATCH(
      _xlfn.XLOOKUP(AO$1, 'Language &amp; Currency Data'!$A$2:$A$100, 'Language &amp; Currency Data'!$B$2:$B$100),
      Languages!$A$1:$AE$1,
      0),
    FALSE)</f>
        <v>Tôi sẽ &lt;b&gt;không chia sẻ các bài đăng trên mạng xã hội&lt;\/b&gt; liên quan đến thuế phối hợp toàn cầu đối với tỷ phú.</v>
      </c>
      <c r="AP107" s="7" t="str">
        <f>VLOOKUP(
    Languages!A94,
    Languages!$A$2:$AE$310,
    MATCH(
      _xlfn.XLOOKUP("United Kingdom", 'Language &amp; Currency Data'!$A$2:$A$100, 'Language &amp; Currency Data'!$B$2:$B$100),
      Languages!$A$1:$AE$1,
      0),
    FALSE)</f>
        <v>I would &lt;b&gt;not share social media posts&lt;\/b&gt; relating to the globally coordinated billionaire tax.</v>
      </c>
      <c r="AQ107" s="7" t="str">
        <f>VLOOKUP(
    Languages!A94,
    Languages!$A$2:$AE$310,
    MATCH(
      _xlfn.XLOOKUP("United Kingdom", 'Language &amp; Currency Data'!$A$2:$A$100, 'Language &amp; Currency Data'!$B$2:$B$100),
      Languages!$A$1:$AE$1,
      0),
    FALSE)</f>
        <v>I would &lt;b&gt;not share social media posts&lt;\/b&gt; relating to the globally coordinated billionaire tax.</v>
      </c>
      <c r="AR107" s="7" t="str">
        <f>VLOOKUP(
    Languages!A94,
    Languages!$A$2:$AE$310,
    MATCH(
      _xlfn.XLOOKUP("United Kingdom", 'Language &amp; Currency Data'!$A$2:$A$100, 'Language &amp; Currency Data'!$B$2:$B$100),
      Languages!$A$1:$AE$1,
      0),
    FALSE)</f>
        <v>I would &lt;b&gt;not share social media posts&lt;\/b&gt; relating to the globally coordinated billionaire tax.</v>
      </c>
      <c r="AS107" s="7" t="str">
        <f>VLOOKUP(
    Languages!A94,
    Languages!$A$2:$AE$310,
    MATCH(
      _xlfn.XLOOKUP("United Kingdom", 'Language &amp; Currency Data'!$A$2:$A$100, 'Language &amp; Currency Data'!$B$2:$B$100),
      Languages!$A$1:$AE$1,
      0),
    FALSE)</f>
        <v>I would &lt;b&gt;not share social media posts&lt;\/b&gt; relating to the globally coordinated billionaire tax.</v>
      </c>
      <c r="AT107" s="7" t="str">
        <f>VLOOKUP(
    Languages!A94,
    Languages!$A$2:$AE$310,
    MATCH(
      _xlfn.XLOOKUP("United Kingdom", 'Language &amp; Currency Data'!$A$2:$A$100, 'Language &amp; Currency Data'!$B$2:$B$100),
      Languages!$A$1:$AE$1,
      0),
    FALSE)</f>
        <v>I would &lt;b&gt;not share social media posts&lt;\/b&gt; relating to the globally coordinated billionaire tax.</v>
      </c>
      <c r="AU107" s="7" t="str">
        <f>VLOOKUP(
    Languages!A94,
    Languages!$A$2:$AE$310,
    MATCH(
      _xlfn.XLOOKUP("United Kingdom", 'Language &amp; Currency Data'!$A$2:$A$100, 'Language &amp; Currency Data'!$B$2:$B$100),
      Languages!$A$1:$AE$1,
      0),
    FALSE)</f>
        <v>I would &lt;b&gt;not share social media posts&lt;\/b&gt; relating to the globally coordinated billionaire tax.</v>
      </c>
      <c r="AV107" s="7" t="str">
        <f>VLOOKUP(
    Languages!A94,
    Languages!$A$2:$AE$310,
    MATCH(
      _xlfn.XLOOKUP("United Kingdom", 'Language &amp; Currency Data'!$A$2:$A$100, 'Language &amp; Currency Data'!$B$2:$B$100),
      Languages!$A$1:$AE$1,
      0),
    FALSE)</f>
        <v>I would &lt;b&gt;not share social media posts&lt;\/b&gt; relating to the globally coordinated billionaire tax.</v>
      </c>
      <c r="AW107" s="7" t="str">
        <f>VLOOKUP(
    Languages!A94,
    Languages!$A$2:$AE$310,
    MATCH(
      _xlfn.XLOOKUP("United Kingdom", 'Language &amp; Currency Data'!$A$2:$A$100, 'Language &amp; Currency Data'!$B$2:$B$100),
      Languages!$A$1:$AE$1,
      0),
    FALSE)</f>
        <v>I would &lt;b&gt;not share social media posts&lt;\/b&gt; relating to the globally coordinated billionaire tax.</v>
      </c>
    </row>
    <row r="108" spans="1:49" s="7" customFormat="1" ht="42.75" x14ac:dyDescent="0.45">
      <c r="A108" s="7" t="str">
        <f>Languages!B95</f>
        <v>I would share social media posts &lt;b&gt;opposing&lt;\/b&gt; the globally coordinated billionaire tax.</v>
      </c>
      <c r="B108" s="6" t="str">
        <f>VLOOKUP(
    Languages!A95,
    Languages!$A$2:$AE$310,
    MATCH(
      _xlfn.XLOOKUP(B$1, 'Language &amp; Currency Data'!$A$2:$A$100, 'Language &amp; Currency Data'!$B$2:$B$100),
      Languages!$A$1:$AE$1,
      0),
    FALSE)</f>
        <v>Compartiría publicaciones en redes sociales &lt;b&gt;en contra&lt;\/b&gt; del impuesto a los multimillonarios coordinado a escala mundial.</v>
      </c>
      <c r="C108" s="6" t="str">
        <f>VLOOKUP(
    Languages!A95,
    Languages!$A$2:$AE$310,
    MATCH(
      _xlfn.XLOOKUP(C$1, 'Language &amp; Currency Data'!$A$2:$A$100, 'Language &amp; Currency Data'!$B$2:$B$100),
      Languages!$A$1:$AE$1,
      0),
    FALSE)</f>
        <v>I would share social media posts &lt;b&gt;opposing&lt;\/b&gt; the globally coordinated billionaire tax.</v>
      </c>
      <c r="D108" s="6" t="str">
        <f>VLOOKUP(
    Languages!A95,
    Languages!$A$2:$AE$310,
    MATCH(
      _xlfn.XLOOKUP(D$1, 'Language &amp; Currency Data'!$A$2:$A$100, 'Language &amp; Currency Data'!$B$2:$B$100),
      Languages!$A$1:$AE$1,
      0),
    FALSE)</f>
        <v>Ich würde Social-Media-Posts teilen, die sich &lt;b&gt;gegen&lt;\/b&gt; die global koordinierte Milliardärssteuer aussprechen.</v>
      </c>
      <c r="E108" s="14" t="str">
        <f>VLOOKUP(
    Languages!A95,
    Languages!$A$2:$AE$310,
    MATCH(
      _xlfn.XLOOKUP(E$1, 'Language &amp; Currency Data'!$A$2:$A$100, 'Language &amp; Currency Data'!$B$2:$B$100),
      Languages!$A$1:$AE$1,
      0),
    FALSE)</f>
        <v>Eu partilharia publicações nas redes sociais &lt;b&gt;contra&lt;\/b&gt; o imposto sobre os multimilionários coordenado globalmente.</v>
      </c>
      <c r="F108" s="4" t="str">
        <f>VLOOKUP(
    Languages!A95,
    Languages!$A$2:$AE$310,
    MATCH(
      _xlfn.XLOOKUP(F$1, 'Language &amp; Currency Data'!$A$2:$A$100, 'Language &amp; Currency Data'!$B$2:$B$100),
      Languages!$A$1:$AE$1,
      0),
    FALSE)</f>
        <v>I would share social media posts &lt;b&gt;opposing&lt;\/b&gt; the globally coordinated billionaire tax.</v>
      </c>
      <c r="G108" s="14" t="str">
        <f>VLOOKUP(
    Languages!A95,
    Languages!$A$2:$AE$310,
    MATCH(
      _xlfn.XLOOKUP(G$1, 'Language &amp; Currency Data'!$A$2:$A$100, 'Language &amp; Currency Data'!$B$2:$B$100),
      Languages!$A$1:$AE$1,
      0),
    FALSE)</f>
        <v>我会分享&lt;b&gt;反对&lt;\/b&gt;对全球亿万富翁征收协调税的社交媒体帖子。</v>
      </c>
      <c r="H108" s="6" t="str">
        <f>VLOOKUP(
    Languages!A95,
    Languages!$A$2:$AE$310,
    MATCH(
      _xlfn.XLOOKUP(H$1, 'Language &amp; Currency Data'!$A$2:$A$100, 'Language &amp; Currency Data'!$B$2:$B$100),
      Languages!$A$1:$AE$1,
      0),
    FALSE)</f>
        <v>Compartiría publicaciones en redes sociales &lt;b&gt;en contra&lt;\/b&gt; del impuesto a los multimillonarios coordinado a escala mundial.</v>
      </c>
      <c r="I108" s="6" t="str">
        <f>VLOOKUP(
    Languages!A95,
    Languages!$A$2:$AE$310,
    MATCH(
      _xlfn.XLOOKUP(I$1, 'Language &amp; Currency Data'!$A$2:$A$100, 'Language &amp; Currency Data'!$B$2:$B$100),
      Languages!$A$1:$AE$1,
      0),
    FALSE)</f>
        <v>Compartiría publicaciones en redes sociales &lt;b&gt;en contra&lt;\/b&gt; del impuesto a los multimillonarios coordinado a escala mundial.</v>
      </c>
      <c r="J108" s="6" t="str">
        <f>VLOOKUP(
    Languages!A95,
    Languages!$A$2:$AE$310,
    MATCH(
      _xlfn.XLOOKUP(J$1, 'Language &amp; Currency Data'!$A$2:$A$100, 'Language &amp; Currency Data'!$B$2:$B$100),
      Languages!$A$1:$AE$1,
      0),
    FALSE)</f>
        <v>Sdílel\/a bych příspěvky na sociálních sítích &lt;b&gt;odmítající&lt;\/b&gt; globálně koordinovanou miliardářskou daň.</v>
      </c>
      <c r="K108" s="6" t="str">
        <f>VLOOKUP(
    Languages!A95,
    Languages!$A$2:$AE$310,
    MATCH(
      _xlfn.XLOOKUP(K$1, 'Language &amp; Currency Data'!$A$2:$A$100, 'Language &amp; Currency Data'!$B$2:$B$100),
      Languages!$A$1:$AE$1,
      0),
    FALSE)</f>
        <v>Jakaisin sosiaalisen median julkaisuja, joissa &lt;b&gt;vastustetaan&lt;\/b&gt; maailmanlaajuisesti koordinoitua miljardööriveroa.</v>
      </c>
      <c r="L108" s="32" t="str">
        <f>VLOOKUP(
    Languages!A95,
    Languages!$A$2:$AE$310,
    MATCH(
      _xlfn.XLOOKUP(L$1, 'Language &amp; Currency Data'!$A$2:$A$100, 'Language &amp; Currency Data'!$B$2:$B$100),
      Languages!$A$1:$AE$1,
      0),
    FALSE)</f>
        <v>Je partagerais des publications sur les réseaux sociaux &lt;b&gt;en opposition&lt;\/b&gt; à l'impôt sur les milliardaires coordonné au niveau mondial.</v>
      </c>
      <c r="M108" s="32" t="str">
        <f>VLOOKUP(
    Languages!A95,
    Languages!$A$2:$AE$310,
    MATCH(
      _xlfn.XLOOKUP(M$1, 'Language &amp; Currency Data'!$A$2:$A$100, 'Language &amp; Currency Data'!$B$2:$B$100),
      Languages!$A$1:$AE$1,
      0),
    FALSE)</f>
        <v>Ich würde Social-Media-Posts teilen, die sich &lt;b&gt;gegen&lt;\/b&gt; die global koordinierte Milliardärssteuer aussprechen.</v>
      </c>
      <c r="N108" s="6" t="str">
        <f>VLOOKUP(
    Languages!A95,
    Languages!$A$2:$AE$310,
    MATCH(
      _xlfn.XLOOKUP(N$1, 'Language &amp; Currency Data'!$A$2:$A$100, 'Language &amp; Currency Data'!$B$2:$B$100),
      Languages!$A$1:$AE$1,
      0),
    FALSE)</f>
        <v>Θα έκανα αναρτήσεις στα μέσα κοινωνικής δικτύωσης &lt;b&gt;κατά&lt;\/b&gt; του παγκοσμίως συντονισμένου φόρου δισεκατομμυριούχων.</v>
      </c>
      <c r="O108" s="32" t="str">
        <f>VLOOKUP(
    Languages!A95,
    Languages!$A$2:$AE$310,
    MATCH(
      _xlfn.XLOOKUP(O$1, 'Language &amp; Currency Data'!$A$2:$A$100, 'Language &amp; Currency Data'!$B$2:$B$100),
      Languages!$A$1:$AE$1,
      0),
    FALSE)</f>
        <v>Megosztanám a közösségi médiában &lt;b&gt; a globálisan koordinált milliárdos adót ellenző&lt;\/b&gt; bejegyzéseket.</v>
      </c>
      <c r="P108" s="6" t="str">
        <f>VLOOKUP(
    Languages!A95,
    Languages!$A$2:$AE$310,
    MATCH(
      _xlfn.XLOOKUP(P$1, 'Language &amp; Currency Data'!$A$2:$A$100, 'Language &amp; Currency Data'!$B$2:$B$100),
      Languages!$A$1:$AE$1,
      0),
    FALSE)</f>
        <v>मैं वैश्विक रूप से समन्वित अरबपति कर का &lt;b&gt;विरोध &lt;\/b&gt;करने वाले सोशल मीडिया पोस्ट साझा करूंगा।</v>
      </c>
      <c r="Q108" s="6" t="str">
        <f>VLOOKUP(
    Languages!A95,
    Languages!$A$2:$AE$310,
    MATCH(
      _xlfn.XLOOKUP(Q$1, 'Language &amp; Currency Data'!$A$2:$A$100, 'Language &amp; Currency Data'!$B$2:$B$100),
      Languages!$A$1:$AE$1,
      0),
    FALSE)</f>
        <v>Saya akan membagikan unggahan media sosial yang &lt;b&gt;menentang&lt;\/b&gt; pajak miliarder yang dikoordinasikan secara global.</v>
      </c>
      <c r="R108" s="6" t="str">
        <f>VLOOKUP(
    Languages!A95,
    Languages!$A$2:$AE$310,
    MATCH(
      _xlfn.XLOOKUP(R$1, 'Language &amp; Currency Data'!$A$2:$A$100, 'Language &amp; Currency Data'!$B$2:$B$100),
      Languages!$A$1:$AE$1,
      0),
    FALSE)</f>
        <v>I would share social media posts &lt;b&gt;opposing&lt;\/b&gt; the globally coordinated billionaire tax.</v>
      </c>
      <c r="S108" s="14" t="str">
        <f>VLOOKUP(
    Languages!A95,
    Languages!$A$2:$AE$310,
    MATCH(
      _xlfn.XLOOKUP(S$1, 'Language &amp; Currency Data'!$A$2:$A$100, 'Language &amp; Currency Data'!$B$2:$B$100),
      Languages!$A$1:$AE$1,
      0),
    FALSE)</f>
        <v>Condividerei i post sui social media che esprimano la mia &lt;b&gt;contrarietà&lt;\/b&gt; alla tassa globale sui miliardari.</v>
      </c>
      <c r="T108" s="14" t="str">
        <f>VLOOKUP(
    Languages!A95,
    Languages!$A$2:$AE$310,
    MATCH(
      _xlfn.XLOOKUP(T$1, 'Language &amp; Currency Data'!$A$2:$A$100, 'Language &amp; Currency Data'!$B$2:$B$100),
      Languages!$A$1:$AE$1,
      0),
    FALSE)</f>
        <v>私は世界的に調整された超富裕層税に&lt;b&gt;反対する&lt;\/b&gt;ソーシャルメディアの投稿を共有するだろう。</v>
      </c>
      <c r="U108" s="32" t="str">
        <f>VLOOKUP(
    Languages!A95,
    Languages!$A$2:$AE$310,
    MATCH(
      _xlfn.XLOOKUP(U$1, 'Language &amp; Currency Data'!$A$2:$A$100, 'Language &amp; Currency Data'!$B$2:$B$100),
      Languages!$A$1:$AE$1,
      0),
    FALSE)</f>
        <v>Saya akan berkongsi kiriman media sosial yang &lt;b&gt;menentang&lt;\/b&gt; cukai bilionar yang diselaraskan secara global.</v>
      </c>
      <c r="V108" s="32" t="str">
        <f>VLOOKUP(
    Languages!A95,
    Languages!$A$2:$AE$310,
    MATCH(
      _xlfn.XLOOKUP(V$1, 'Language &amp; Currency Data'!$A$2:$A$100, 'Language &amp; Currency Data'!$B$2:$B$100),
      Languages!$A$1:$AE$1,
      0),
    FALSE)</f>
        <v>Compartiría publicaciones en redes sociales &lt;b&gt;en contra&lt;\/b&gt; del impuesto a los multimillonarios coordinado a escala mundial.</v>
      </c>
      <c r="W108" s="14" t="str">
        <f>VLOOKUP(
    Languages!A95,
    Languages!$A$2:$AE$310,
    MATCH(
      _xlfn.XLOOKUP(W$1, 'Language &amp; Currency Data'!$A$2:$A$100, 'Language &amp; Currency Data'!$B$2:$B$100),
      Languages!$A$1:$AE$1,
      0),
    FALSE)</f>
        <v>Ik zou berichten op sociale media die &lt;b&gt;tegen&lt;\/b&gt; de wereldwijd gecoördineerde miljardairsbelasting zijn, delen.</v>
      </c>
      <c r="X108" s="32" t="str">
        <f>VLOOKUP(
    Languages!A95,
    Languages!$A$2:$AE$310,
    MATCH(
      _xlfn.XLOOKUP(X$1, 'Language &amp; Currency Data'!$A$2:$A$100, 'Language &amp; Currency Data'!$B$2:$B$100),
      Languages!$A$1:$AE$1,
      0),
    FALSE)</f>
        <v>I would share social media posts &lt;b&gt;opposing&lt;\/b&gt; the globally coordinated billionaire tax.</v>
      </c>
      <c r="Y108" s="32" t="str">
        <f>VLOOKUP(
    Languages!A95,
    Languages!$A$2:$AE$310,
    MATCH(
      _xlfn.XLOOKUP(Y$1, 'Language &amp; Currency Data'!$A$2:$A$100, 'Language &amp; Currency Data'!$B$2:$B$100),
      Languages!$A$1:$AE$1,
      0),
    FALSE)</f>
        <v>Jeg ville delt innlegg på sosiale medier som &lt;b&gt;er imot&lt;\/b&gt; den globale minimumsskatten for milliardærer.</v>
      </c>
      <c r="Z108" s="32" t="str">
        <f>VLOOKUP(
    Languages!A95,
    Languages!$A$2:$AE$310,
    MATCH(
      _xlfn.XLOOKUP(Z$1, 'Language &amp; Currency Data'!$A$2:$A$100, 'Language &amp; Currency Data'!$B$2:$B$100),
      Languages!$A$1:$AE$1,
      0),
    FALSE)</f>
        <v>میں عالمی سطح پر ارب پتی افراد پر ٹیکس نافذ کرنے کی &lt;b&gt;مخالفت&lt;\/b&gt; میں سوشل میڈیا پر پوسٹس شیئر کروں گا\/گی۔</v>
      </c>
      <c r="AA108" s="32" t="str">
        <f>VLOOKUP(
    Languages!A95,
    Languages!$A$2:$AE$310,
    MATCH(
      _xlfn.XLOOKUP(AA$1, 'Language &amp; Currency Data'!$A$2:$A$100, 'Language &amp; Currency Data'!$B$2:$B$100),
      Languages!$A$1:$AE$1,
      0),
    FALSE)</f>
        <v>Magshe-share ako ng mga post sa social media na &lt;b&gt;sumasalungat&lt;\/b&gt; sa globally coordinated na buwis ng bilyonaryo.</v>
      </c>
      <c r="AB108" s="32" t="str">
        <f>VLOOKUP(
    Languages!A95,
    Languages!$A$2:$AE$310,
    MATCH(
      _xlfn.XLOOKUP(AB$1, 'Language &amp; Currency Data'!$A$2:$A$100, 'Language &amp; Currency Data'!$B$2:$B$100),
      Languages!$A$1:$AE$1,
      0),
    FALSE)</f>
        <v>Udostępnił(a)bym post w mediach społecznościowych  &lt;b&gt;sprzeciwiający się&lt;\/b&gt; globalnie skoordynowanemu podatkowi dla miliarderów.</v>
      </c>
      <c r="AC108" t="str">
        <f>VLOOKUP(
    Languages!A95,
    Languages!$A$2:$AE$310,
    MATCH(
      _xlfn.XLOOKUP(AC$1, 'Language &amp; Currency Data'!$A$2:$A$100, 'Language &amp; Currency Data'!$B$2:$B$100),
      Languages!$A$1:$AE$1,
      0),
    FALSE)</f>
        <v>Eu partilharia publicações nas redes sociais &lt;b&gt;contra&lt;\/b&gt; o imposto sobre os multimilionários coordenado globalmente.</v>
      </c>
      <c r="AD108" s="32" t="str">
        <f>VLOOKUP(
    Languages!A95,
    Languages!$A$2:$AE$310,
    MATCH(
      _xlfn.XLOOKUP(AD$1, 'Language &amp; Currency Data'!$A$2:$A$100, 'Language &amp; Currency Data'!$B$2:$B$100),
      Languages!$A$1:$AE$1,
      0),
    FALSE)</f>
        <v>Voi publica pe platformele de comunicare socială mesaje &lt;b&gt;de opoziție&lt;\/b&gt; împotriva taxei pentru miliardari coordonată la nivel mondial.</v>
      </c>
      <c r="AE108" s="6" t="str">
        <f>VLOOKUP(
    Languages!A95,
    Languages!$A$2:$AE$310,
    MATCH(
      _xlfn.XLOOKUP(AE$1, 'Language &amp; Currency Data'!$A$2:$A$100, 'Language &amp; Currency Data'!$B$2:$B$100),
      Languages!$A$1:$AE$1,
      0),
    FALSE)</f>
        <v>Zdieľal(a) by som príspevky na sociálnych sieťach &lt;b&gt;proti&lt;\/b&gt; globálne koordinovanej miliardárskej dani.</v>
      </c>
      <c r="AF108" s="6" t="str">
        <f>VLOOKUP(
    Languages!A95,
    Languages!$A$2:$AE$310,
    MATCH(
      _xlfn.XLOOKUP(AF$1, 'Language &amp; Currency Data'!$A$2:$A$100, 'Language &amp; Currency Data'!$B$2:$B$100),
      Languages!$A$1:$AE$1,
      0),
    FALSE)</f>
        <v>Ek sou sosiale media plasings deel wat die wêreldwyd gekoördineerde miljardêrsbelasting &lt;b&gt; teenstaan&lt;\/b&gt;.</v>
      </c>
      <c r="AG108" s="6" t="str">
        <f>VLOOKUP(
    Languages!A95,
    Languages!$A$2:$AE$310,
    MATCH(
      _xlfn.XLOOKUP(AG$1, 'Language &amp; Currency Data'!$A$2:$A$100, 'Language &amp; Currency Data'!$B$2:$B$100),
      Languages!$A$1:$AE$1,
      0),
    FALSE)</f>
        <v>전 세계적으로 조율된 억만장자세에 &lt;b&gt;반대하는&lt;\/b&gt; 소셜 미디어 게시물을 공유할 것이다.</v>
      </c>
      <c r="AH108" s="32" t="str">
        <f>VLOOKUP(
    Languages!A95,
    Languages!$A$2:$AE$310,
    MATCH(
      _xlfn.XLOOKUP(AH$1, 'Language &amp; Currency Data'!$A$2:$A$100, 'Language &amp; Currency Data'!$B$2:$B$100),
      Languages!$A$1:$AE$1,
      0),
    FALSE)</f>
        <v>Compartiría publicaciones en redes sociales &lt;b&gt;en contra&lt;\/b&gt; del impuesto a los multimillonarios coordinado a escala mundial.</v>
      </c>
      <c r="AI108" s="32" t="str">
        <f>VLOOKUP(
    Languages!A95,
    Languages!$A$2:$AE$310,
    MATCH(
      _xlfn.XLOOKUP(AI$1, 'Language &amp; Currency Data'!$A$2:$A$100, 'Language &amp; Currency Data'!$B$2:$B$100),
      Languages!$A$1:$AE$1,
      0),
    FALSE)</f>
        <v>Jag skulle dela inlägg på sociala medier som &lt;b&gt;motsätter sig&lt;\/b&gt; den globalt samordnade miljardärsskatten.</v>
      </c>
      <c r="AJ108" s="6" t="str">
        <f>VLOOKUP(
    Languages!A95,
    Languages!$A$2:$AE$310,
    MATCH(
      _xlfn.XLOOKUP(AJ$1, 'Language &amp; Currency Data'!$A$2:$A$100, 'Language &amp; Currency Data'!$B$2:$B$100),
      Languages!$A$1:$AE$1,
      0),
    FALSE)</f>
        <v>我會在社群媒體上分享&lt;b&gt;反對&lt;\/b&gt;徵收富人全球合一稅的貼文。</v>
      </c>
      <c r="AK108" s="32" t="str">
        <f>VLOOKUP(
    Languages!A95,
    Languages!$A$2:$AE$310,
    MATCH(
      _xlfn.XLOOKUP(AK$1, 'Language &amp; Currency Data'!$A$2:$A$100, 'Language &amp; Currency Data'!$B$2:$B$100),
      Languages!$A$1:$AE$1,
      0),
    FALSE)</f>
        <v>ฉันจะแชร์โพสต์บนโซเชียลมีเดียที่&lt;b&gt;คัดค้าน&lt;\/b&gt;การเรียกเก็บภาษีจากมหาเศรษฐีในระดับเดียวกันทั่วโลก</v>
      </c>
      <c r="AL108" s="37" t="str">
        <f>VLOOKUP(
    Languages!A95,
    Languages!$A$2:$AE$310,
    MATCH(
      _xlfn.XLOOKUP(AL$1, 'Language &amp; Currency Data'!$A$2:$A$100, 'Language &amp; Currency Data'!$B$2:$B$100),
      Languages!$A$1:$AE$1,
      0),
    FALSE)</f>
        <v>Küresel olarak koordine edilen milyarder vergisine &lt;b&gt;karşı çıkan&lt;\/b&gt; sosyal medya gönderilerini paylaşırım.</v>
      </c>
      <c r="AM108" s="6" t="str">
        <f>VLOOKUP(
    Languages!A95,
    Languages!$A$2:$AE$310,
    MATCH(
      _xlfn.XLOOKUP(AM$1, 'Language &amp; Currency Data'!$A$2:$A$100, 'Language &amp; Currency Data'!$B$2:$B$100),
      Languages!$A$1:$AE$1,
      0),
    FALSE)</f>
        <v>I would share social media posts &lt;b&gt;opposing&lt;\/b&gt; the globally coordinated billionaire tax.</v>
      </c>
      <c r="AN108" s="6" t="str">
        <f>VLOOKUP(
    Languages!A95,
    Languages!$A$2:$AE$310,
    MATCH(
      _xlfn.XLOOKUP(AN$1, 'Language &amp; Currency Data'!$A$2:$A$100, 'Language &amp; Currency Data'!$B$2:$B$100),
      Languages!$A$1:$AE$1,
      0),
    FALSE)</f>
        <v>I would share social media posts &lt;b&gt;opposing&lt;\/b&gt; the globally coordinated billionaire tax.</v>
      </c>
      <c r="AO108" s="32" t="str">
        <f>VLOOKUP(
    Languages!A95,
    Languages!$A$2:$AE$310,
    MATCH(
      _xlfn.XLOOKUP(AO$1, 'Language &amp; Currency Data'!$A$2:$A$100, 'Language &amp; Currency Data'!$B$2:$B$100),
      Languages!$A$1:$AE$1,
      0),
    FALSE)</f>
        <v>Tôi sẽ chia sẻ các bài đăng trên mạng xã hội &lt;b&gt;phản đối&lt;\/b&gt; thuế phối hợp toàn cầu đối với tỷ phú.</v>
      </c>
      <c r="AP108" s="7" t="str">
        <f>VLOOKUP(
    Languages!A95,
    Languages!$A$2:$AE$310,
    MATCH(
      _xlfn.XLOOKUP("United Kingdom", 'Language &amp; Currency Data'!$A$2:$A$100, 'Language &amp; Currency Data'!$B$2:$B$100),
      Languages!$A$1:$AE$1,
      0),
    FALSE)</f>
        <v>I would share social media posts &lt;b&gt;opposing&lt;\/b&gt; the globally coordinated billionaire tax.</v>
      </c>
      <c r="AQ108" s="7" t="str">
        <f>VLOOKUP(
    Languages!A95,
    Languages!$A$2:$AE$310,
    MATCH(
      _xlfn.XLOOKUP("United Kingdom", 'Language &amp; Currency Data'!$A$2:$A$100, 'Language &amp; Currency Data'!$B$2:$B$100),
      Languages!$A$1:$AE$1,
      0),
    FALSE)</f>
        <v>I would share social media posts &lt;b&gt;opposing&lt;\/b&gt; the globally coordinated billionaire tax.</v>
      </c>
      <c r="AR108" s="7" t="str">
        <f>VLOOKUP(
    Languages!A95,
    Languages!$A$2:$AE$310,
    MATCH(
      _xlfn.XLOOKUP("United Kingdom", 'Language &amp; Currency Data'!$A$2:$A$100, 'Language &amp; Currency Data'!$B$2:$B$100),
      Languages!$A$1:$AE$1,
      0),
    FALSE)</f>
        <v>I would share social media posts &lt;b&gt;opposing&lt;\/b&gt; the globally coordinated billionaire tax.</v>
      </c>
      <c r="AS108" s="7" t="str">
        <f>VLOOKUP(
    Languages!A95,
    Languages!$A$2:$AE$310,
    MATCH(
      _xlfn.XLOOKUP("United Kingdom", 'Language &amp; Currency Data'!$A$2:$A$100, 'Language &amp; Currency Data'!$B$2:$B$100),
      Languages!$A$1:$AE$1,
      0),
    FALSE)</f>
        <v>I would share social media posts &lt;b&gt;opposing&lt;\/b&gt; the globally coordinated billionaire tax.</v>
      </c>
      <c r="AT108" s="7" t="str">
        <f>VLOOKUP(
    Languages!A95,
    Languages!$A$2:$AE$310,
    MATCH(
      _xlfn.XLOOKUP("United Kingdom", 'Language &amp; Currency Data'!$A$2:$A$100, 'Language &amp; Currency Data'!$B$2:$B$100),
      Languages!$A$1:$AE$1,
      0),
    FALSE)</f>
        <v>I would share social media posts &lt;b&gt;opposing&lt;\/b&gt; the globally coordinated billionaire tax.</v>
      </c>
      <c r="AU108" s="7" t="str">
        <f>VLOOKUP(
    Languages!A95,
    Languages!$A$2:$AE$310,
    MATCH(
      _xlfn.XLOOKUP("United Kingdom", 'Language &amp; Currency Data'!$A$2:$A$100, 'Language &amp; Currency Data'!$B$2:$B$100),
      Languages!$A$1:$AE$1,
      0),
    FALSE)</f>
        <v>I would share social media posts &lt;b&gt;opposing&lt;\/b&gt; the globally coordinated billionaire tax.</v>
      </c>
      <c r="AV108" s="7" t="str">
        <f>VLOOKUP(
    Languages!A95,
    Languages!$A$2:$AE$310,
    MATCH(
      _xlfn.XLOOKUP("United Kingdom", 'Language &amp; Currency Data'!$A$2:$A$100, 'Language &amp; Currency Data'!$B$2:$B$100),
      Languages!$A$1:$AE$1,
      0),
    FALSE)</f>
        <v>I would share social media posts &lt;b&gt;opposing&lt;\/b&gt; the globally coordinated billionaire tax.</v>
      </c>
      <c r="AW108" s="7" t="str">
        <f>VLOOKUP(
    Languages!A95,
    Languages!$A$2:$AE$310,
    MATCH(
      _xlfn.XLOOKUP("United Kingdom", 'Language &amp; Currency Data'!$A$2:$A$100, 'Language &amp; Currency Data'!$B$2:$B$100),
      Languages!$A$1:$AE$1,
      0),
    FALSE)</f>
        <v>I would share social media posts &lt;b&gt;opposing&lt;\/b&gt; the globally coordinated billionaire tax.</v>
      </c>
    </row>
    <row r="109" spans="1:49" s="7" customFormat="1" ht="71.25" x14ac:dyDescent="0.45">
      <c r="A109" s="7" t="str">
        <f>Languages!B96</f>
        <v>Another recent academic study asked nearly 45,000 people in 40 countries across all regions of the world, including your country, about whether they support this globally coordinated billionaire tax.</v>
      </c>
      <c r="B109" s="6" t="str">
        <f>VLOOKUP(
    Languages!A96,
    Languages!$A$2:$AE$310,
    MATCH(
      _xlfn.XLOOKUP(B$1, 'Language &amp; Currency Data'!$A$2:$A$100, 'Language &amp; Currency Data'!$B$2:$B$100),
      Languages!$A$1:$AE$1,
      0),
    FALSE)</f>
        <v>En otro estudio académico reciente, se preguntó a casi 45 000 personas de 40 países de todo el mundo, incluido su país, si apoyaban este impuesto a los multimillonarios coordinado a escala mundial.</v>
      </c>
      <c r="C109" s="6" t="str">
        <f>VLOOKUP(
    Languages!A96,
    Languages!$A$2:$AE$310,
    MATCH(
      _xlfn.XLOOKUP(C$1, 'Language &amp; Currency Data'!$A$2:$A$100, 'Language &amp; Currency Data'!$B$2:$B$100),
      Languages!$A$1:$AE$1,
      0),
    FALSE)</f>
        <v>Another recent academic study asked nearly 45,000 people in 40 countries across all regions of the world, including your country, about whether they support this globally coordinated billionaire tax.</v>
      </c>
      <c r="D109" s="6" t="str">
        <f>VLOOKUP(
    Languages!A96,
    Languages!$A$2:$AE$310,
    MATCH(
      _xlfn.XLOOKUP(D$1, 'Language &amp; Currency Data'!$A$2:$A$100, 'Language &amp; Currency Data'!$B$2:$B$100),
      Languages!$A$1:$AE$1,
      0),
    FALSE)</f>
        <v>Eine kürzlich durchgeführte akademische Studie befragte fast 45.000 Menschen in 40 Ländern in allen Regionen der Welt – auch in Ihrem Land –, um herauszufinden, inwiefern sie die global koordinierte Milliardärssteuer unterstützen.</v>
      </c>
      <c r="E109" s="14" t="str">
        <f>VLOOKUP(
    Languages!A96,
    Languages!$A$2:$AE$310,
    MATCH(
      _xlfn.XLOOKUP(E$1, 'Language &amp; Currency Data'!$A$2:$A$100, 'Language &amp; Currency Data'!$B$2:$B$100),
      Languages!$A$1:$AE$1,
      0),
    FALSE)</f>
        <v>Outro estudo acadêmico recente perguntou a quase 45 000 pessoas em 40 países de todas as regiões do mundo, incluindo o seu país, se apoiavam este imposto sobre os multimilionários coordenado a nível global.</v>
      </c>
      <c r="F109" s="4" t="str">
        <f>VLOOKUP(
    Languages!A96,
    Languages!$A$2:$AE$310,
    MATCH(
      _xlfn.XLOOKUP(F$1, 'Language &amp; Currency Data'!$A$2:$A$100, 'Language &amp; Currency Data'!$B$2:$B$100),
      Languages!$A$1:$AE$1,
      0),
    FALSE)</f>
        <v>Another recent academic study asked nearly 45,000 people in 40 countries across all regions of the world, including your country, about whether they support this globally coordinated billionaire tax.</v>
      </c>
      <c r="G109" s="14" t="str">
        <f>VLOOKUP(
    Languages!A96,
    Languages!$A$2:$AE$310,
    MATCH(
      _xlfn.XLOOKUP(G$1, 'Language &amp; Currency Data'!$A$2:$A$100, 'Language &amp; Currency Data'!$B$2:$B$100),
      Languages!$A$1:$AE$1,
      0),
    FALSE)</f>
        <v>我们最近还开展了另外一项学术调研以了解来自全球各地 40 个国家/地区（包括您所在国家/地区）的近 45,000 人是否支持对全球亿万富翁征收协调税。</v>
      </c>
      <c r="H109" s="6" t="str">
        <f>VLOOKUP(
    Languages!A96,
    Languages!$A$2:$AE$310,
    MATCH(
      _xlfn.XLOOKUP(H$1, 'Language &amp; Currency Data'!$A$2:$A$100, 'Language &amp; Currency Data'!$B$2:$B$100),
      Languages!$A$1:$AE$1,
      0),
    FALSE)</f>
        <v>En otro estudio académico reciente, se preguntó a casi 45 000 personas de 40 países de todo el mundo, incluido su país, si apoyaban este impuesto a los multimillonarios coordinado a escala mundial.</v>
      </c>
      <c r="I109" s="6" t="str">
        <f>VLOOKUP(
    Languages!A96,
    Languages!$A$2:$AE$310,
    MATCH(
      _xlfn.XLOOKUP(I$1, 'Language &amp; Currency Data'!$A$2:$A$100, 'Language &amp; Currency Data'!$B$2:$B$100),
      Languages!$A$1:$AE$1,
      0),
    FALSE)</f>
        <v>En otro estudio académico reciente, se preguntó a casi 45 000 personas de 40 países de todo el mundo, incluido su país, si apoyaban este impuesto a los multimillonarios coordinado a escala mundial.</v>
      </c>
      <c r="J109" s="6" t="str">
        <f>VLOOKUP(
    Languages!A96,
    Languages!$A$2:$AE$310,
    MATCH(
      _xlfn.XLOOKUP(J$1, 'Language &amp; Currency Data'!$A$2:$A$100, 'Language &amp; Currency Data'!$B$2:$B$100),
      Languages!$A$1:$AE$1,
      0),
    FALSE)</f>
        <v>Další nedávná akademická studie se tázala téměř 45 000 lidí ve 40 zemích všech regionů světa včetně vaší země, zda podporují tuto globálně koordinovanou miliardářskou daň.</v>
      </c>
      <c r="K109" s="6" t="str">
        <f>VLOOKUP(
    Languages!A96,
    Languages!$A$2:$AE$310,
    MATCH(
      _xlfn.XLOOKUP(K$1, 'Language &amp; Currency Data'!$A$2:$A$100, 'Language &amp; Currency Data'!$B$2:$B$100),
      Languages!$A$1:$AE$1,
      0),
    FALSE)</f>
        <v>Toisessa tuoreessa akateemisessa tutkimuksessa kysyttiin lähes 45 000 ihmiseltä 40 maasta ympäri maailmaa, myös omasta maastasi, kannattaisivatko he tätä maailmanlaajuisesti koordinoitua miljardööriveroa.</v>
      </c>
      <c r="L109" s="32" t="str">
        <f>VLOOKUP(
    Languages!A96,
    Languages!$A$2:$AE$310,
    MATCH(
      _xlfn.XLOOKUP(L$1, 'Language &amp; Currency Data'!$A$2:$A$100, 'Language &amp; Currency Data'!$B$2:$B$100),
      Languages!$A$1:$AE$1,
      0),
    FALSE)</f>
        <v>Une autre étude universitaire récente a demandé à près de 45 000 personnes dans 40 pays de toutes les régions du monde, y compris votre pays, si elles étaient favorables à cet impôt sur les milliardaires coordonné au niveau mondial.</v>
      </c>
      <c r="M109" s="32" t="str">
        <f>VLOOKUP(
    Languages!A96,
    Languages!$A$2:$AE$310,
    MATCH(
      _xlfn.XLOOKUP(M$1, 'Language &amp; Currency Data'!$A$2:$A$100, 'Language &amp; Currency Data'!$B$2:$B$100),
      Languages!$A$1:$AE$1,
      0),
    FALSE)</f>
        <v>Eine kürzlich durchgeführte akademische Studie befragte fast 45.000 Menschen in 40 Ländern in allen Regionen der Welt – auch in Ihrem Land –, um herauszufinden, inwiefern sie die global koordinierte Milliardärssteuer unterstützen.</v>
      </c>
      <c r="N109" s="6" t="str">
        <f>VLOOKUP(
    Languages!A96,
    Languages!$A$2:$AE$310,
    MATCH(
      _xlfn.XLOOKUP(N$1, 'Language &amp; Currency Data'!$A$2:$A$100, 'Language &amp; Currency Data'!$B$2:$B$100),
      Languages!$A$1:$AE$1,
      0),
    FALSE)</f>
        <v>Σε μια άλλη πρόσφατη ακαδημαϊκή μελέτη ρωτήθηκαν σχεδόν 45.000 άτομα από 40 χώρες σε όλες τις περιοχές του κόσμου, συμπεριλαμβανομένης και της χώρας σας, σχετικά με το εάν υποστηρίζουν αυτόν τον παγκοσμίως συντονισμένο φόρο δισεκατομμυριούχων.</v>
      </c>
      <c r="O109" s="32" t="str">
        <f>VLOOKUP(
    Languages!A96,
    Languages!$A$2:$AE$310,
    MATCH(
      _xlfn.XLOOKUP(O$1, 'Language &amp; Currency Data'!$A$2:$A$100, 'Language &amp; Currency Data'!$B$2:$B$100),
      Languages!$A$1:$AE$1,
      0),
    FALSE)</f>
        <v>Egy másik, nemrégiben készült tudományos tanulmány során, 40 országban, közel 45 000 embert kérdeztek meg a világ minden régiójában, beleértve az Ön országát is, arról, hogy támogatják-e ezt a globálisan koordinált milliárdos adót.</v>
      </c>
      <c r="P109" s="6" t="str">
        <f>VLOOKUP(
    Languages!A96,
    Languages!$A$2:$AE$310,
    MATCH(
      _xlfn.XLOOKUP(P$1, 'Language &amp; Currency Data'!$A$2:$A$100, 'Language &amp; Currency Data'!$B$2:$B$100),
      Languages!$A$1:$AE$1,
      0),
    FALSE)</f>
        <v>हाल के एक अन्य अकादमिक अध्ययन में आपके देश समेत दुनिया के सभी क्षेत्रों के 40 देशों में लगभग 45,000 लोगों से पूछा गया कि क्या वे इस वैश्विक रूप से समन्वित अरबपति कर का समर्थन करते हैं।</v>
      </c>
      <c r="Q109" s="6" t="str">
        <f>VLOOKUP(
    Languages!A96,
    Languages!$A$2:$AE$310,
    MATCH(
      _xlfn.XLOOKUP(Q$1, 'Language &amp; Currency Data'!$A$2:$A$100, 'Language &amp; Currency Data'!$B$2:$B$100),
      Languages!$A$1:$AE$1,
      0),
    FALSE)</f>
        <v>Studi akademik terbaru menanyakan kepada hampir 45.000 orang di 40 negara di seluruh dunia, termasuk negara Anda, apakah mereka mendukung pajak miliarder yang dikoordinasikan secara global ini.</v>
      </c>
      <c r="R109" s="6" t="str">
        <f>VLOOKUP(
    Languages!A96,
    Languages!$A$2:$AE$310,
    MATCH(
      _xlfn.XLOOKUP(R$1, 'Language &amp; Currency Data'!$A$2:$A$100, 'Language &amp; Currency Data'!$B$2:$B$100),
      Languages!$A$1:$AE$1,
      0),
    FALSE)</f>
        <v>Another recent academic study asked nearly 45,000 people in 40 countries across all regions of the world, including your country, about whether they support this globally coordinated billionaire tax.</v>
      </c>
      <c r="S109" s="14" t="str">
        <f>VLOOKUP(
    Languages!A96,
    Languages!$A$2:$AE$310,
    MATCH(
      _xlfn.XLOOKUP(S$1, 'Language &amp; Currency Data'!$A$2:$A$100, 'Language &amp; Currency Data'!$B$2:$B$100),
      Languages!$A$1:$AE$1,
      0),
    FALSE)</f>
        <v>Un altro recente studio accademico ha chiesto a quasi 45.000 persone in 40 Paesi di tutte le regioni del mondo, incluso il Suo Paese, se sostengono questa tassa globale sui miliardari.</v>
      </c>
      <c r="T109" s="14" t="str">
        <f>VLOOKUP(
    Languages!A96,
    Languages!$A$2:$AE$310,
    MATCH(
      _xlfn.XLOOKUP(T$1, 'Language &amp; Currency Data'!$A$2:$A$100, 'Language &amp; Currency Data'!$B$2:$B$100),
      Languages!$A$1:$AE$1,
      0),
    FALSE)</f>
        <v>最近の別の学術調査では、あなたの国を含む世界のあらゆる地域から40カ国の約45,000人を対象に、この世界的に調整された超富裕層税を支持するか否かを尋ねました。</v>
      </c>
      <c r="U109" s="32" t="str">
        <f>VLOOKUP(
    Languages!A96,
    Languages!$A$2:$AE$310,
    MATCH(
      _xlfn.XLOOKUP(U$1, 'Language &amp; Currency Data'!$A$2:$A$100, 'Language &amp; Currency Data'!$B$2:$B$100),
      Languages!$A$1:$AE$1,
      0),
    FALSE)</f>
        <v>Kajian akademik yang lain baru-baru ini bertanya kepada hampir  45,000 orang di 40 buah negara merentasi semua rantau di dunia, termasuk negara anda, tentang sama ada mereka menyokong cukai bilionar yang diselaraskan secara global ini.</v>
      </c>
      <c r="V109" s="32" t="str">
        <f>VLOOKUP(
    Languages!A96,
    Languages!$A$2:$AE$310,
    MATCH(
      _xlfn.XLOOKUP(V$1, 'Language &amp; Currency Data'!$A$2:$A$100, 'Language &amp; Currency Data'!$B$2:$B$100),
      Languages!$A$1:$AE$1,
      0),
    FALSE)</f>
        <v>En otro estudio académico reciente, se preguntó a casi 45 000 personas de 40 países de todo el mundo, incluido su país, si apoyaban este impuesto a los multimillonarios coordinado a escala mundial.</v>
      </c>
      <c r="W109" s="14" t="str">
        <f>VLOOKUP(
    Languages!A96,
    Languages!$A$2:$AE$310,
    MATCH(
      _xlfn.XLOOKUP(W$1, 'Language &amp; Currency Data'!$A$2:$A$100, 'Language &amp; Currency Data'!$B$2:$B$100),
      Languages!$A$1:$AE$1,
      0),
    FALSE)</f>
        <v>In een ander academisch onderzoek onder bijna 45.000 personen in 40 landen over de hele wereld, inclusief uw land, wordt gevraagd of deze personen instemmen met de wereldwijd gecoördineerde miljardairsbelasting.</v>
      </c>
      <c r="X109" s="32" t="str">
        <f>VLOOKUP(
    Languages!A96,
    Languages!$A$2:$AE$310,
    MATCH(
      _xlfn.XLOOKUP(X$1, 'Language &amp; Currency Data'!$A$2:$A$100, 'Language &amp; Currency Data'!$B$2:$B$100),
      Languages!$A$1:$AE$1,
      0),
    FALSE)</f>
        <v>Another recent academic study asked nearly 45,000 people in 40 countries across all regions of the world, including your country, about whether they support this globally coordinated billionaire tax.</v>
      </c>
      <c r="Y109" s="32" t="str">
        <f>VLOOKUP(
    Languages!A96,
    Languages!$A$2:$AE$310,
    MATCH(
      _xlfn.XLOOKUP(Y$1, 'Language &amp; Currency Data'!$A$2:$A$100, 'Language &amp; Currency Data'!$B$2:$B$100),
      Languages!$A$1:$AE$1,
      0),
    FALSE)</f>
        <v>En annen nylig akademisk studie spurte nesten 45 000 personer i 40 land over hele verden, inkludert ditt land, om hvorvidt de støtter den globale minimumsskatten for milliardærer.</v>
      </c>
      <c r="Z109" s="32" t="str">
        <f>VLOOKUP(
    Languages!A96,
    Languages!$A$2:$AE$310,
    MATCH(
      _xlfn.XLOOKUP(Z$1, 'Language &amp; Currency Data'!$A$2:$A$100, 'Language &amp; Currency Data'!$B$2:$B$100),
      Languages!$A$1:$AE$1,
      0),
    FALSE)</f>
        <v>ایک اور حالیہ تعلیمی مطالعے میں آپ کے ملک سمیت دنیا کے تمام خطوں میں شامل 40 ممالک کے تقریباً 45,000 افراد سے اس بارے میں سوال کیا گیا کہ آیا وہ عالمی سطح پر ارب پتی افراد پر ٹیکس نافذ کرنے کی حمایت کرتے ہیں۔</v>
      </c>
      <c r="AA109" s="32" t="str">
        <f>VLOOKUP(
    Languages!A96,
    Languages!$A$2:$AE$310,
    MATCH(
      _xlfn.XLOOKUP(AA$1, 'Language &amp; Currency Data'!$A$2:$A$100, 'Language &amp; Currency Data'!$B$2:$B$100),
      Languages!$A$1:$AE$1,
      0),
    FALSE)</f>
        <v>Tinanong kamakailan sa isa pang academic na pag-aaral ang halos 45,000 tao sa 40 bansa sa lahat ng rehiyon sa mundo, kabilang ang bansa mo, tungkol sa kung sinusuportahan nila ang globally coordinated na buwis ng bilyonaryo.</v>
      </c>
      <c r="AB109" s="32" t="str">
        <f>VLOOKUP(
    Languages!A96,
    Languages!$A$2:$AE$310,
    MATCH(
      _xlfn.XLOOKUP(AB$1, 'Language &amp; Currency Data'!$A$2:$A$100, 'Language &amp; Currency Data'!$B$2:$B$100),
      Languages!$A$1:$AE$1,
      0),
    FALSE)</f>
        <v>W innym niedawnym badaniu naukowym zapytano prawie 45 000 osób w 40 krajach we wszystkich regionach świata, w tym w Pana\/Pani kraju, czy popierają ten globalnie skoordynowany podatek dla miliarderów.</v>
      </c>
      <c r="AC109" t="str">
        <f>VLOOKUP(
    Languages!A96,
    Languages!$A$2:$AE$310,
    MATCH(
      _xlfn.XLOOKUP(AC$1, 'Language &amp; Currency Data'!$A$2:$A$100, 'Language &amp; Currency Data'!$B$2:$B$100),
      Languages!$A$1:$AE$1,
      0),
    FALSE)</f>
        <v>Outro estudo académico recente perguntou a quase 45 000 pessoas em 40 países de todas as regiões do mundo, incluindo o seu país, se apoiavam este imposto sobre os multimilionários coordenado a nível global.</v>
      </c>
      <c r="AD109" s="32" t="str">
        <f>VLOOKUP(
    Languages!A96,
    Languages!$A$2:$AE$310,
    MATCH(
      _xlfn.XLOOKUP(AD$1, 'Language &amp; Currency Data'!$A$2:$A$100, 'Language &amp; Currency Data'!$B$2:$B$100),
      Languages!$A$1:$AE$1,
      0),
    FALSE)</f>
        <v>Un alt studiu academic recent a realizat un sondaj în rândul a aproape 45 000 de persoane din 40 de țări din toate regiunile lumii, inclusiv din țara dvs., pentru a afla dacă sprijină această taxă pentru miliardari coordonată la nivel mondial.</v>
      </c>
      <c r="AE109" s="6" t="str">
        <f>VLOOKUP(
    Languages!A96,
    Languages!$A$2:$AE$310,
    MATCH(
      _xlfn.XLOOKUP(AE$1, 'Language &amp; Currency Data'!$A$2:$A$100, 'Language &amp; Currency Data'!$B$2:$B$100),
      Languages!$A$1:$AE$1,
      0),
    FALSE)</f>
        <v>V inej nedávnej štúdii sa u takmer 45 000 respondentov zo 40 krajín z celého sveta, vrátane vašej krajiny, zisťovalo, či by podporovali takúto globálne koordinovanú miliardársku daň.</v>
      </c>
      <c r="AF109" s="6" t="str">
        <f>VLOOKUP(
    Languages!A96,
    Languages!$A$2:$AE$310,
    MATCH(
      _xlfn.XLOOKUP(AF$1, 'Language &amp; Currency Data'!$A$2:$A$100, 'Language &amp; Currency Data'!$B$2:$B$100),
      Languages!$A$1:$AE$1,
      0),
    FALSE)</f>
        <v>Nog 'n onlangse akademiese studie het byna 45 000 mense in 40 lande oor alle streke van die wêreld, insluitend jou land, gevra of hulle hierdie wêreldwyd gekoördineerde miljardêrsbelasting ondersteun.</v>
      </c>
      <c r="AG109" s="6" t="str">
        <f>VLOOKUP(
    Languages!A96,
    Languages!$A$2:$AE$310,
    MATCH(
      _xlfn.XLOOKUP(AG$1, 'Language &amp; Currency Data'!$A$2:$A$100, 'Language &amp; Currency Data'!$B$2:$B$100),
      Languages!$A$1:$AE$1,
      0),
    FALSE)</f>
        <v>최근에 실시된 또 다른 학술 연구에서는 전 세계 모든 지역, 특히 귀국을 포함한 40개국에서 약 45,000명을 대상으로 이 전 세계적으로 조율된 억만장자세에 대한 지지 여부를 조사했습니다.</v>
      </c>
      <c r="AH109" s="32" t="str">
        <f>VLOOKUP(
    Languages!A96,
    Languages!$A$2:$AE$310,
    MATCH(
      _xlfn.XLOOKUP(AH$1, 'Language &amp; Currency Data'!$A$2:$A$100, 'Language &amp; Currency Data'!$B$2:$B$100),
      Languages!$A$1:$AE$1,
      0),
    FALSE)</f>
        <v>En otro estudio académico reciente, se preguntó a casi 45 000 personas de 40 países de todo el mundo, incluido su país, si apoyaban este impuesto a los multimillonarios coordinado a escala mundial.</v>
      </c>
      <c r="AI109" s="32" t="str">
        <f>VLOOKUP(
    Languages!A96,
    Languages!$A$2:$AE$310,
    MATCH(
      _xlfn.XLOOKUP(AI$1, 'Language &amp; Currency Data'!$A$2:$A$100, 'Language &amp; Currency Data'!$B$2:$B$100),
      Languages!$A$1:$AE$1,
      0),
    FALSE)</f>
        <v>I en annan akademisk studie nyligen fick nästan 45 000 personer i 40 länder i alla regioner i världen, inklusive ditt land, frågan om de stöder denna globalt samordnade miljardärskatt.</v>
      </c>
      <c r="AJ109" s="6" t="str">
        <f>VLOOKUP(
    Languages!A96,
    Languages!$A$2:$AE$310,
    MATCH(
      _xlfn.XLOOKUP(AJ$1, 'Language &amp; Currency Data'!$A$2:$A$100, 'Language &amp; Currency Data'!$B$2:$B$100),
      Languages!$A$1:$AE$1,
      0),
    FALSE)</f>
        <v>另一項近期的學術研究詢問了來自全球各地（包括您所在國家）共約 45,000 人，請教他們是否支持這項稅收政策。</v>
      </c>
      <c r="AK109" s="32" t="str">
        <f>VLOOKUP(
    Languages!A96,
    Languages!$A$2:$AE$310,
    MATCH(
      _xlfn.XLOOKUP(AK$1, 'Language &amp; Currency Data'!$A$2:$A$100, 'Language &amp; Currency Data'!$B$2:$B$100),
      Languages!$A$1:$AE$1,
      0),
    FALSE)</f>
        <v>การศึกษาทางวิชาการล่าสุดอีกชิ้นหนึ่งได้สอบถามบุคคลกว่า 45,000 คนใน 40 ประเทศทั่วทุกภูมิภาคของโลกรวมถึงประเทศของคุณ ว่าบุคคลเหล่านี้สนับสนุนการเรียกเก็บภาษีจากมหาเศรษฐีในระดับเดียวกันทั่วโลกหรือไม่</v>
      </c>
      <c r="AL109" s="37" t="str">
        <f>VLOOKUP(
    Languages!A96,
    Languages!$A$2:$AE$310,
    MATCH(
      _xlfn.XLOOKUP(AL$1, 'Language &amp; Currency Data'!$A$2:$A$100, 'Language &amp; Currency Data'!$B$2:$B$100),
      Languages!$A$1:$AE$1,
      0),
    FALSE)</f>
        <v>Yakın zamanda yapılan başka bir akademik çalışma, dünyanın tüm bölgelerini kapsayan 40 ülkede, sizin ülkeniz de dahil olmak üzere, yaklaşık 45.000 kişiye bu küresel olarak koordine edilen milyarder vergisini destekleyip desteklemediklerini sordu.</v>
      </c>
      <c r="AM109" s="6" t="str">
        <f>VLOOKUP(
    Languages!A96,
    Languages!$A$2:$AE$310,
    MATCH(
      _xlfn.XLOOKUP(AM$1, 'Language &amp; Currency Data'!$A$2:$A$100, 'Language &amp; Currency Data'!$B$2:$B$100),
      Languages!$A$1:$AE$1,
      0),
    FALSE)</f>
        <v>Another recent academic study asked nearly 45,000 people in 40 countries across all regions of the world, including your country, about whether they support this globally coordinated billionaire tax.</v>
      </c>
      <c r="AN109" s="6" t="str">
        <f>VLOOKUP(
    Languages!A96,
    Languages!$A$2:$AE$310,
    MATCH(
      _xlfn.XLOOKUP(AN$1, 'Language &amp; Currency Data'!$A$2:$A$100, 'Language &amp; Currency Data'!$B$2:$B$100),
      Languages!$A$1:$AE$1,
      0),
    FALSE)</f>
        <v>Another recent academic study asked nearly 45,000 people in 40 countries across all regions of the world, including your country, about whether they support this globally coordinated billionaire tax.</v>
      </c>
      <c r="AO109" s="32" t="str">
        <f>VLOOKUP(
    Languages!A96,
    Languages!$A$2:$AE$310,
    MATCH(
      _xlfn.XLOOKUP(AO$1, 'Language &amp; Currency Data'!$A$2:$A$100, 'Language &amp; Currency Data'!$B$2:$B$100),
      Languages!$A$1:$AE$1,
      0),
    FALSE)</f>
        <v>Một nghiên cứu học thuật gần đây đã hỏi gần 45.000 người ở 40 quốc gia trên khắp các khu vực trên thế giới, bao gồm cả quốc gia của quý vị, về việc liệu họ có ủng hộ thuế phối hợp toàn cầu đối với tỷ phú hay không.</v>
      </c>
      <c r="AP109" s="7" t="str">
        <f>VLOOKUP(
    Languages!A96,
    Languages!$A$2:$AE$310,
    MATCH(
      _xlfn.XLOOKUP("United Kingdom", 'Language &amp; Currency Data'!$A$2:$A$100, 'Language &amp; Currency Data'!$B$2:$B$100),
      Languages!$A$1:$AE$1,
      0),
    FALSE)</f>
        <v>Another recent academic study asked nearly 45,000 people in 40 countries across all regions of the world, including your country, about whether they support this globally coordinated billionaire tax.</v>
      </c>
      <c r="AQ109" s="7" t="str">
        <f>VLOOKUP(
    Languages!A96,
    Languages!$A$2:$AE$310,
    MATCH(
      _xlfn.XLOOKUP("United Kingdom", 'Language &amp; Currency Data'!$A$2:$A$100, 'Language &amp; Currency Data'!$B$2:$B$100),
      Languages!$A$1:$AE$1,
      0),
    FALSE)</f>
        <v>Another recent academic study asked nearly 45,000 people in 40 countries across all regions of the world, including your country, about whether they support this globally coordinated billionaire tax.</v>
      </c>
      <c r="AR109" s="7" t="str">
        <f>VLOOKUP(
    Languages!A96,
    Languages!$A$2:$AE$310,
    MATCH(
      _xlfn.XLOOKUP("United Kingdom", 'Language &amp; Currency Data'!$A$2:$A$100, 'Language &amp; Currency Data'!$B$2:$B$100),
      Languages!$A$1:$AE$1,
      0),
    FALSE)</f>
        <v>Another recent academic study asked nearly 45,000 people in 40 countries across all regions of the world, including your country, about whether they support this globally coordinated billionaire tax.</v>
      </c>
      <c r="AS109" s="7" t="str">
        <f>VLOOKUP(
    Languages!A96,
    Languages!$A$2:$AE$310,
    MATCH(
      _xlfn.XLOOKUP("United Kingdom", 'Language &amp; Currency Data'!$A$2:$A$100, 'Language &amp; Currency Data'!$B$2:$B$100),
      Languages!$A$1:$AE$1,
      0),
    FALSE)</f>
        <v>Another recent academic study asked nearly 45,000 people in 40 countries across all regions of the world, including your country, about whether they support this globally coordinated billionaire tax.</v>
      </c>
      <c r="AT109" s="7" t="str">
        <f>VLOOKUP(
    Languages!A96,
    Languages!$A$2:$AE$310,
    MATCH(
      _xlfn.XLOOKUP("United Kingdom", 'Language &amp; Currency Data'!$A$2:$A$100, 'Language &amp; Currency Data'!$B$2:$B$100),
      Languages!$A$1:$AE$1,
      0),
    FALSE)</f>
        <v>Another recent academic study asked nearly 45,000 people in 40 countries across all regions of the world, including your country, about whether they support this globally coordinated billionaire tax.</v>
      </c>
      <c r="AU109" s="7" t="str">
        <f>VLOOKUP(
    Languages!A96,
    Languages!$A$2:$AE$310,
    MATCH(
      _xlfn.XLOOKUP("United Kingdom", 'Language &amp; Currency Data'!$A$2:$A$100, 'Language &amp; Currency Data'!$B$2:$B$100),
      Languages!$A$1:$AE$1,
      0),
    FALSE)</f>
        <v>Another recent academic study asked nearly 45,000 people in 40 countries across all regions of the world, including your country, about whether they support this globally coordinated billionaire tax.</v>
      </c>
      <c r="AV109" s="7" t="str">
        <f>VLOOKUP(
    Languages!A96,
    Languages!$A$2:$AE$310,
    MATCH(
      _xlfn.XLOOKUP("United Kingdom", 'Language &amp; Currency Data'!$A$2:$A$100, 'Language &amp; Currency Data'!$B$2:$B$100),
      Languages!$A$1:$AE$1,
      0),
    FALSE)</f>
        <v>Another recent academic study asked nearly 45,000 people in 40 countries across all regions of the world, including your country, about whether they support this globally coordinated billionaire tax.</v>
      </c>
      <c r="AW109" s="7" t="str">
        <f>VLOOKUP(
    Languages!A96,
    Languages!$A$2:$AE$310,
    MATCH(
      _xlfn.XLOOKUP("United Kingdom", 'Language &amp; Currency Data'!$A$2:$A$100, 'Language &amp; Currency Data'!$B$2:$B$100),
      Languages!$A$1:$AE$1,
      0),
    FALSE)</f>
        <v>Another recent academic study asked nearly 45,000 people in 40 countries across all regions of the world, including your country, about whether they support this globally coordinated billionaire tax.</v>
      </c>
    </row>
    <row r="110" spans="1:49" s="7" customFormat="1" x14ac:dyDescent="0.45">
      <c r="A110" s="7" t="str">
        <f>Languages!B97</f>
        <v>More information</v>
      </c>
      <c r="B110" s="6" t="str">
        <f>VLOOKUP(
    Languages!A97,
    Languages!$A$2:$AE$310,
    MATCH(
      _xlfn.XLOOKUP(B$1, 'Language &amp; Currency Data'!$A$2:$A$100, 'Language &amp; Currency Data'!$B$2:$B$100),
      Languages!$A$1:$AE$1,
      0),
    FALSE)</f>
        <v>Más información</v>
      </c>
      <c r="C110" s="6" t="str">
        <f>VLOOKUP(
    Languages!A97,
    Languages!$A$2:$AE$310,
    MATCH(
      _xlfn.XLOOKUP(C$1, 'Language &amp; Currency Data'!$A$2:$A$100, 'Language &amp; Currency Data'!$B$2:$B$100),
      Languages!$A$1:$AE$1,
      0),
    FALSE)</f>
        <v>More information</v>
      </c>
      <c r="D110" s="6" t="str">
        <f>VLOOKUP(
    Languages!A97,
    Languages!$A$2:$AE$310,
    MATCH(
      _xlfn.XLOOKUP(D$1, 'Language &amp; Currency Data'!$A$2:$A$100, 'Language &amp; Currency Data'!$B$2:$B$100),
      Languages!$A$1:$AE$1,
      0),
    FALSE)</f>
        <v>Weitere Informationen</v>
      </c>
      <c r="E110" s="14" t="str">
        <f>VLOOKUP(
    Languages!A97,
    Languages!$A$2:$AE$310,
    MATCH(
      _xlfn.XLOOKUP(E$1, 'Language &amp; Currency Data'!$A$2:$A$100, 'Language &amp; Currency Data'!$B$2:$B$100),
      Languages!$A$1:$AE$1,
      0),
    FALSE)</f>
        <v>Mais informações</v>
      </c>
      <c r="F110" s="4" t="str">
        <f>VLOOKUP(
    Languages!A97,
    Languages!$A$2:$AE$310,
    MATCH(
      _xlfn.XLOOKUP(F$1, 'Language &amp; Currency Data'!$A$2:$A$100, 'Language &amp; Currency Data'!$B$2:$B$100),
      Languages!$A$1:$AE$1,
      0),
    FALSE)</f>
        <v>More information</v>
      </c>
      <c r="G110" s="14" t="str">
        <f>VLOOKUP(
    Languages!A97,
    Languages!$A$2:$AE$310,
    MATCH(
      _xlfn.XLOOKUP(G$1, 'Language &amp; Currency Data'!$A$2:$A$100, 'Language &amp; Currency Data'!$B$2:$B$100),
      Languages!$A$1:$AE$1,
      0),
    FALSE)</f>
        <v>更多信息</v>
      </c>
      <c r="H110" s="6" t="str">
        <f>VLOOKUP(
    Languages!A97,
    Languages!$A$2:$AE$310,
    MATCH(
      _xlfn.XLOOKUP(H$1, 'Language &amp; Currency Data'!$A$2:$A$100, 'Language &amp; Currency Data'!$B$2:$B$100),
      Languages!$A$1:$AE$1,
      0),
    FALSE)</f>
        <v>Más información</v>
      </c>
      <c r="I110" s="6" t="str">
        <f>VLOOKUP(
    Languages!A97,
    Languages!$A$2:$AE$310,
    MATCH(
      _xlfn.XLOOKUP(I$1, 'Language &amp; Currency Data'!$A$2:$A$100, 'Language &amp; Currency Data'!$B$2:$B$100),
      Languages!$A$1:$AE$1,
      0),
    FALSE)</f>
        <v>Más información</v>
      </c>
      <c r="J110" s="6" t="str">
        <f>VLOOKUP(
    Languages!A97,
    Languages!$A$2:$AE$310,
    MATCH(
      _xlfn.XLOOKUP(J$1, 'Language &amp; Currency Data'!$A$2:$A$100, 'Language &amp; Currency Data'!$B$2:$B$100),
      Languages!$A$1:$AE$1,
      0),
    FALSE)</f>
        <v>Více informací</v>
      </c>
      <c r="K110" s="6" t="str">
        <f>VLOOKUP(
    Languages!A97,
    Languages!$A$2:$AE$310,
    MATCH(
      _xlfn.XLOOKUP(K$1, 'Language &amp; Currency Data'!$A$2:$A$100, 'Language &amp; Currency Data'!$B$2:$B$100),
      Languages!$A$1:$AE$1,
      0),
    FALSE)</f>
        <v>Lisätietoja</v>
      </c>
      <c r="L110" s="32" t="str">
        <f>VLOOKUP(
    Languages!A97,
    Languages!$A$2:$AE$310,
    MATCH(
      _xlfn.XLOOKUP(L$1, 'Language &amp; Currency Data'!$A$2:$A$100, 'Language &amp; Currency Data'!$B$2:$B$100),
      Languages!$A$1:$AE$1,
      0),
    FALSE)</f>
        <v>Plus d'informations</v>
      </c>
      <c r="M110" s="32" t="str">
        <f>VLOOKUP(
    Languages!A97,
    Languages!$A$2:$AE$310,
    MATCH(
      _xlfn.XLOOKUP(M$1, 'Language &amp; Currency Data'!$A$2:$A$100, 'Language &amp; Currency Data'!$B$2:$B$100),
      Languages!$A$1:$AE$1,
      0),
    FALSE)</f>
        <v>Weitere Informationen</v>
      </c>
      <c r="N110" s="6" t="str">
        <f>VLOOKUP(
    Languages!A97,
    Languages!$A$2:$AE$310,
    MATCH(
      _xlfn.XLOOKUP(N$1, 'Language &amp; Currency Data'!$A$2:$A$100, 'Language &amp; Currency Data'!$B$2:$B$100),
      Languages!$A$1:$AE$1,
      0),
    FALSE)</f>
        <v>Περισσότερες πληροφορίες</v>
      </c>
      <c r="O110" s="32" t="str">
        <f>VLOOKUP(
    Languages!A97,
    Languages!$A$2:$AE$310,
    MATCH(
      _xlfn.XLOOKUP(O$1, 'Language &amp; Currency Data'!$A$2:$A$100, 'Language &amp; Currency Data'!$B$2:$B$100),
      Languages!$A$1:$AE$1,
      0),
    FALSE)</f>
        <v>További információ</v>
      </c>
      <c r="P110" s="6" t="str">
        <f>VLOOKUP(
    Languages!A97,
    Languages!$A$2:$AE$310,
    MATCH(
      _xlfn.XLOOKUP(P$1, 'Language &amp; Currency Data'!$A$2:$A$100, 'Language &amp; Currency Data'!$B$2:$B$100),
      Languages!$A$1:$AE$1,
      0),
    FALSE)</f>
        <v>अधिक जानकारी</v>
      </c>
      <c r="Q110" s="6" t="str">
        <f>VLOOKUP(
    Languages!A97,
    Languages!$A$2:$AE$310,
    MATCH(
      _xlfn.XLOOKUP(Q$1, 'Language &amp; Currency Data'!$A$2:$A$100, 'Language &amp; Currency Data'!$B$2:$B$100),
      Languages!$A$1:$AE$1,
      0),
    FALSE)</f>
        <v>Informasi lebih lanjut:</v>
      </c>
      <c r="R110" s="6" t="str">
        <f>VLOOKUP(
    Languages!A97,
    Languages!$A$2:$AE$310,
    MATCH(
      _xlfn.XLOOKUP(R$1, 'Language &amp; Currency Data'!$A$2:$A$100, 'Language &amp; Currency Data'!$B$2:$B$100),
      Languages!$A$1:$AE$1,
      0),
    FALSE)</f>
        <v>More information</v>
      </c>
      <c r="S110" s="14" t="str">
        <f>VLOOKUP(
    Languages!A97,
    Languages!$A$2:$AE$310,
    MATCH(
      _xlfn.XLOOKUP(S$1, 'Language &amp; Currency Data'!$A$2:$A$100, 'Language &amp; Currency Data'!$B$2:$B$100),
      Languages!$A$1:$AE$1,
      0),
    FALSE)</f>
        <v>Maggiori informazioni</v>
      </c>
      <c r="T110" s="14" t="str">
        <f>VLOOKUP(
    Languages!A97,
    Languages!$A$2:$AE$310,
    MATCH(
      _xlfn.XLOOKUP(T$1, 'Language &amp; Currency Data'!$A$2:$A$100, 'Language &amp; Currency Data'!$B$2:$B$100),
      Languages!$A$1:$AE$1,
      0),
    FALSE)</f>
        <v>詳細情報</v>
      </c>
      <c r="U110" s="32" t="str">
        <f>VLOOKUP(
    Languages!A97,
    Languages!$A$2:$AE$310,
    MATCH(
      _xlfn.XLOOKUP(U$1, 'Language &amp; Currency Data'!$A$2:$A$100, 'Language &amp; Currency Data'!$B$2:$B$100),
      Languages!$A$1:$AE$1,
      0),
    FALSE)</f>
        <v>Maklumat lanjut</v>
      </c>
      <c r="V110" s="32" t="str">
        <f>VLOOKUP(
    Languages!A97,
    Languages!$A$2:$AE$310,
    MATCH(
      _xlfn.XLOOKUP(V$1, 'Language &amp; Currency Data'!$A$2:$A$100, 'Language &amp; Currency Data'!$B$2:$B$100),
      Languages!$A$1:$AE$1,
      0),
    FALSE)</f>
        <v>Más información</v>
      </c>
      <c r="W110" s="14" t="str">
        <f>VLOOKUP(
    Languages!A97,
    Languages!$A$2:$AE$310,
    MATCH(
      _xlfn.XLOOKUP(W$1, 'Language &amp; Currency Data'!$A$2:$A$100, 'Language &amp; Currency Data'!$B$2:$B$100),
      Languages!$A$1:$AE$1,
      0),
    FALSE)</f>
        <v>Meer informatie</v>
      </c>
      <c r="X110" s="32" t="str">
        <f>VLOOKUP(
    Languages!A97,
    Languages!$A$2:$AE$310,
    MATCH(
      _xlfn.XLOOKUP(X$1, 'Language &amp; Currency Data'!$A$2:$A$100, 'Language &amp; Currency Data'!$B$2:$B$100),
      Languages!$A$1:$AE$1,
      0),
    FALSE)</f>
        <v>More information</v>
      </c>
      <c r="Y110" s="32" t="str">
        <f>VLOOKUP(
    Languages!A97,
    Languages!$A$2:$AE$310,
    MATCH(
      _xlfn.XLOOKUP(Y$1, 'Language &amp; Currency Data'!$A$2:$A$100, 'Language &amp; Currency Data'!$B$2:$B$100),
      Languages!$A$1:$AE$1,
      0),
    FALSE)</f>
        <v>Mer informasjon</v>
      </c>
      <c r="Z110" s="32" t="str">
        <f>VLOOKUP(
    Languages!A97,
    Languages!$A$2:$AE$310,
    MATCH(
      _xlfn.XLOOKUP(Z$1, 'Language &amp; Currency Data'!$A$2:$A$100, 'Language &amp; Currency Data'!$B$2:$B$100),
      Languages!$A$1:$AE$1,
      0),
    FALSE)</f>
        <v>مزید معلومات</v>
      </c>
      <c r="AA110" s="32" t="str">
        <f>VLOOKUP(
    Languages!A97,
    Languages!$A$2:$AE$310,
    MATCH(
      _xlfn.XLOOKUP(AA$1, 'Language &amp; Currency Data'!$A$2:$A$100, 'Language &amp; Currency Data'!$B$2:$B$100),
      Languages!$A$1:$AE$1,
      0),
    FALSE)</f>
        <v>Higit pang impormasyonMore information</v>
      </c>
      <c r="AB110" s="32" t="str">
        <f>VLOOKUP(
    Languages!A97,
    Languages!$A$2:$AE$310,
    MATCH(
      _xlfn.XLOOKUP(AB$1, 'Language &amp; Currency Data'!$A$2:$A$100, 'Language &amp; Currency Data'!$B$2:$B$100),
      Languages!$A$1:$AE$1,
      0),
    FALSE)</f>
        <v>Więcej informacji</v>
      </c>
      <c r="AC110" t="str">
        <f>VLOOKUP(
    Languages!A97,
    Languages!$A$2:$AE$310,
    MATCH(
      _xlfn.XLOOKUP(AC$1, 'Language &amp; Currency Data'!$A$2:$A$100, 'Language &amp; Currency Data'!$B$2:$B$100),
      Languages!$A$1:$AE$1,
      0),
    FALSE)</f>
        <v>Mais informações</v>
      </c>
      <c r="AD110" s="32" t="str">
        <f>VLOOKUP(
    Languages!A97,
    Languages!$A$2:$AE$310,
    MATCH(
      _xlfn.XLOOKUP(AD$1, 'Language &amp; Currency Data'!$A$2:$A$100, 'Language &amp; Currency Data'!$B$2:$B$100),
      Languages!$A$1:$AE$1,
      0),
    FALSE)</f>
        <v>Mai multe informații</v>
      </c>
      <c r="AE110" s="6" t="str">
        <f>VLOOKUP(
    Languages!A97,
    Languages!$A$2:$AE$310,
    MATCH(
      _xlfn.XLOOKUP(AE$1, 'Language &amp; Currency Data'!$A$2:$A$100, 'Language &amp; Currency Data'!$B$2:$B$100),
      Languages!$A$1:$AE$1,
      0),
    FALSE)</f>
        <v>Viac informácií</v>
      </c>
      <c r="AF110" s="6" t="str">
        <f>VLOOKUP(
    Languages!A97,
    Languages!$A$2:$AE$310,
    MATCH(
      _xlfn.XLOOKUP(AF$1, 'Language &amp; Currency Data'!$A$2:$A$100, 'Language &amp; Currency Data'!$B$2:$B$100),
      Languages!$A$1:$AE$1,
      0),
    FALSE)</f>
        <v>Meer inligting</v>
      </c>
      <c r="AG110" s="6" t="str">
        <f>VLOOKUP(
    Languages!A97,
    Languages!$A$2:$AE$310,
    MATCH(
      _xlfn.XLOOKUP(AG$1, 'Language &amp; Currency Data'!$A$2:$A$100, 'Language &amp; Currency Data'!$B$2:$B$100),
      Languages!$A$1:$AE$1,
      0),
    FALSE)</f>
        <v>자세히 보기</v>
      </c>
      <c r="AH110" s="32" t="str">
        <f>VLOOKUP(
    Languages!A97,
    Languages!$A$2:$AE$310,
    MATCH(
      _xlfn.XLOOKUP(AH$1, 'Language &amp; Currency Data'!$A$2:$A$100, 'Language &amp; Currency Data'!$B$2:$B$100),
      Languages!$A$1:$AE$1,
      0),
    FALSE)</f>
        <v>Más información</v>
      </c>
      <c r="AI110" s="32" t="str">
        <f>VLOOKUP(
    Languages!A97,
    Languages!$A$2:$AE$310,
    MATCH(
      _xlfn.XLOOKUP(AI$1, 'Language &amp; Currency Data'!$A$2:$A$100, 'Language &amp; Currency Data'!$B$2:$B$100),
      Languages!$A$1:$AE$1,
      0),
    FALSE)</f>
        <v>Mer information</v>
      </c>
      <c r="AJ110" s="6" t="str">
        <f>VLOOKUP(
    Languages!A97,
    Languages!$A$2:$AE$310,
    MATCH(
      _xlfn.XLOOKUP(AJ$1, 'Language &amp; Currency Data'!$A$2:$A$100, 'Language &amp; Currency Data'!$B$2:$B$100),
      Languages!$A$1:$AE$1,
      0),
    FALSE)</f>
        <v>更多資訊</v>
      </c>
      <c r="AK110" s="32" t="str">
        <f>VLOOKUP(
    Languages!A97,
    Languages!$A$2:$AE$310,
    MATCH(
      _xlfn.XLOOKUP(AK$1, 'Language &amp; Currency Data'!$A$2:$A$100, 'Language &amp; Currency Data'!$B$2:$B$100),
      Languages!$A$1:$AE$1,
      0),
    FALSE)</f>
        <v>ข้อมูลเพิ่มเติม</v>
      </c>
      <c r="AL110" s="37" t="str">
        <f>VLOOKUP(
    Languages!A97,
    Languages!$A$2:$AE$310,
    MATCH(
      _xlfn.XLOOKUP(AL$1, 'Language &amp; Currency Data'!$A$2:$A$100, 'Language &amp; Currency Data'!$B$2:$B$100),
      Languages!$A$1:$AE$1,
      0),
    FALSE)</f>
        <v>Daha fazla bilgi</v>
      </c>
      <c r="AM110" s="6" t="str">
        <f>VLOOKUP(
    Languages!A97,
    Languages!$A$2:$AE$310,
    MATCH(
      _xlfn.XLOOKUP(AM$1, 'Language &amp; Currency Data'!$A$2:$A$100, 'Language &amp; Currency Data'!$B$2:$B$100),
      Languages!$A$1:$AE$1,
      0),
    FALSE)</f>
        <v>More information</v>
      </c>
      <c r="AN110" s="6" t="str">
        <f>VLOOKUP(
    Languages!A97,
    Languages!$A$2:$AE$310,
    MATCH(
      _xlfn.XLOOKUP(AN$1, 'Language &amp; Currency Data'!$A$2:$A$100, 'Language &amp; Currency Data'!$B$2:$B$100),
      Languages!$A$1:$AE$1,
      0),
    FALSE)</f>
        <v>More information</v>
      </c>
      <c r="AO110" s="32" t="str">
        <f>VLOOKUP(
    Languages!A97,
    Languages!$A$2:$AE$310,
    MATCH(
      _xlfn.XLOOKUP(AO$1, 'Language &amp; Currency Data'!$A$2:$A$100, 'Language &amp; Currency Data'!$B$2:$B$100),
      Languages!$A$1:$AE$1,
      0),
    FALSE)</f>
        <v>Thông tin thêm</v>
      </c>
      <c r="AP110" s="7" t="str">
        <f>VLOOKUP(
    Languages!A97,
    Languages!$A$2:$AE$310,
    MATCH(
      _xlfn.XLOOKUP("United Kingdom", 'Language &amp; Currency Data'!$A$2:$A$100, 'Language &amp; Currency Data'!$B$2:$B$100),
      Languages!$A$1:$AE$1,
      0),
    FALSE)</f>
        <v>More information</v>
      </c>
      <c r="AQ110" s="7" t="str">
        <f>VLOOKUP(
    Languages!A97,
    Languages!$A$2:$AE$310,
    MATCH(
      _xlfn.XLOOKUP("United Kingdom", 'Language &amp; Currency Data'!$A$2:$A$100, 'Language &amp; Currency Data'!$B$2:$B$100),
      Languages!$A$1:$AE$1,
      0),
    FALSE)</f>
        <v>More information</v>
      </c>
      <c r="AR110" s="7" t="str">
        <f>VLOOKUP(
    Languages!A97,
    Languages!$A$2:$AE$310,
    MATCH(
      _xlfn.XLOOKUP("United Kingdom", 'Language &amp; Currency Data'!$A$2:$A$100, 'Language &amp; Currency Data'!$B$2:$B$100),
      Languages!$A$1:$AE$1,
      0),
    FALSE)</f>
        <v>More information</v>
      </c>
      <c r="AS110" s="7" t="str">
        <f>VLOOKUP(
    Languages!A97,
    Languages!$A$2:$AE$310,
    MATCH(
      _xlfn.XLOOKUP("United Kingdom", 'Language &amp; Currency Data'!$A$2:$A$100, 'Language &amp; Currency Data'!$B$2:$B$100),
      Languages!$A$1:$AE$1,
      0),
    FALSE)</f>
        <v>More information</v>
      </c>
      <c r="AT110" s="7" t="str">
        <f>VLOOKUP(
    Languages!A97,
    Languages!$A$2:$AE$310,
    MATCH(
      _xlfn.XLOOKUP("United Kingdom", 'Language &amp; Currency Data'!$A$2:$A$100, 'Language &amp; Currency Data'!$B$2:$B$100),
      Languages!$A$1:$AE$1,
      0),
    FALSE)</f>
        <v>More information</v>
      </c>
      <c r="AU110" s="7" t="str">
        <f>VLOOKUP(
    Languages!A97,
    Languages!$A$2:$AE$310,
    MATCH(
      _xlfn.XLOOKUP("United Kingdom", 'Language &amp; Currency Data'!$A$2:$A$100, 'Language &amp; Currency Data'!$B$2:$B$100),
      Languages!$A$1:$AE$1,
      0),
    FALSE)</f>
        <v>More information</v>
      </c>
      <c r="AV110" s="7" t="str">
        <f>VLOOKUP(
    Languages!A97,
    Languages!$A$2:$AE$310,
    MATCH(
      _xlfn.XLOOKUP("United Kingdom", 'Language &amp; Currency Data'!$A$2:$A$100, 'Language &amp; Currency Data'!$B$2:$B$100),
      Languages!$A$1:$AE$1,
      0),
    FALSE)</f>
        <v>More information</v>
      </c>
      <c r="AW110" s="7" t="str">
        <f>VLOOKUP(
    Languages!A97,
    Languages!$A$2:$AE$310,
    MATCH(
      _xlfn.XLOOKUP("United Kingdom", 'Language &amp; Currency Data'!$A$2:$A$100, 'Language &amp; Currency Data'!$B$2:$B$100),
      Languages!$A$1:$AE$1,
      0),
    FALSE)</f>
        <v>More information</v>
      </c>
    </row>
    <row r="111" spans="1:49" s="7" customFormat="1" ht="156.75" x14ac:dyDescent="0.45">
      <c r="A111" s="7" t="str">
        <f>Languages!B98</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c r="B111" s="6" t="str">
        <f>VLOOKUP(
    Languages!A98,
    Languages!$A$2:$AE$310,
    MATCH(
      _xlfn.XLOOKUP(B$1, 'Language &amp; Currency Data'!$A$2:$A$100, 'Language &amp; Currency Data'!$B$2:$B$100),
      Languages!$A$1:$AE$1,
      0),
    FALSE)</f>
        <v>La encuesta se realizó a 44 977 personas en los siguientes 40 países: Alemania, Argentina, Australia, Austria, Brasil, Canadá, Chequia, China, Colombia, Corea del Sur, Eslovaquia, España, Estados Unidos de América, Filipinas, Finlandia, Francia, Grecia, Hungría, India, Indonesia, Irlanda, Italia, Japón, Malasia, México, Noruega, Nueva Zelanda, Países Bajos, Pakistán, Polonia, Portugal, Reino Unido, Rumanía, Sudáfrica, Suecia, Suiza, Tailandia, Taiwán, Turquía y Vietnam.</v>
      </c>
      <c r="C111" s="6" t="str">
        <f>VLOOKUP(
    Languages!A98,
    Languages!$A$2:$AE$310,
    MATCH(
      _xlfn.XLOOKUP(C$1, 'Language &amp; Currency Data'!$A$2:$A$100, 'Language &amp; Currency Data'!$B$2:$B$100),
      Languages!$A$1:$AE$1,
      0),
    FALSE)</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c r="D111" s="6" t="str">
        <f>VLOOKUP(
    Languages!A98,
    Languages!$A$2:$AE$310,
    MATCH(
      _xlfn.XLOOKUP(D$1, 'Language &amp; Currency Data'!$A$2:$A$100, 'Language &amp; Currency Data'!$B$2:$B$100),
      Languages!$A$1:$AE$1,
      0),
    FALSE)</f>
        <v>44.977 befragte Personen wurden in den folgenden 40 Ländern befragt: Argentinien, Australien, Österreich, Brasilien, Kanada, China, Kolumbien, Tschechische Republik, Finnland, Frankreich, Deutschland, Griechenland, Ungarn, Indien, Indonesien, Irland, Italien, Japan, Malaysia, Mexiko, Niederlande, Neuseeland, Norwegen, Pakistan, Philippinen, Polen, Portugal, Rumänien, Slowakei, Südafrika, Südkorea, Spanien, Schweden, Schweiz, Taiwan, Thailand, Türkei, Vereinigtes Königreich, Vereinigte Staaten von Amerika und Vietnam.</v>
      </c>
      <c r="E111" s="14" t="str">
        <f>VLOOKUP(
    Languages!A98,
    Languages!$A$2:$AE$310,
    MATCH(
      _xlfn.XLOOKUP(E$1, 'Language &amp; Currency Data'!$A$2:$A$100, 'Language &amp; Currency Data'!$B$2:$B$100),
      Languages!$A$1:$AE$1,
      0),
    FALSE)</f>
        <v>Foram inquiridas 44 977 pessoas nos seguintes 40 países: África do Sul, Alemanha, Argentina, Austrália, Áustria, Brasil, Canadá, Chéquia, China, Colômbia, Coreia do Sul, Eslováquia, Espanha, Estados Unidos da América, Filipinas, Finlândia, França, Grécia, Hungria, Índia, Indonésia, Irlanda, Itália, Japão, Malásia, México, Noruega, Nova Zelândia, Países Baixos, Paquistão, Polónia, Portugal, Reino Unido, Roménia, Suécia, Suíça, Tailândia, Taiwan, Turquia e Vietname.</v>
      </c>
      <c r="F111" s="4" t="str">
        <f>VLOOKUP(
    Languages!A98,
    Languages!$A$2:$AE$310,
    MATCH(
      _xlfn.XLOOKUP(F$1, 'Language &amp; Currency Data'!$A$2:$A$100, 'Language &amp; Currency Data'!$B$2:$B$100),
      Languages!$A$1:$AE$1,
      0),
    FALSE)</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c r="G111" s="14" t="str">
        <f>VLOOKUP(
    Languages!A98,
    Languages!$A$2:$AE$310,
    MATCH(
      _xlfn.XLOOKUP(G$1, 'Language &amp; Currency Data'!$A$2:$A$100, 'Language &amp; Currency Data'!$B$2:$B$100),
      Languages!$A$1:$AE$1,
      0),
    FALSE)</f>
        <v>我们针对来自下列 40 个国家/地区的 44,977 个人开展了调查：阿根廷、澳大利亚、奥地利、巴西、加拿大、中国、哥伦比亚、捷克共和国、芬兰、法国、德国、希腊、匈牙利、印度、印度尼西亚、爱尔兰、意大利、日本、马来西亚、墨西哥、荷兰、新西兰、挪威、巴基斯坦、菲律宾、波兰、葡萄牙、罗马尼亚、斯洛伐克、南非、韩国、西班牙、瑞典、瑞士、台湾、泰国、土耳其、英国、美利坚合众国以及越南。</v>
      </c>
      <c r="H111" s="6" t="str">
        <f>VLOOKUP(
    Languages!A98,
    Languages!$A$2:$AE$310,
    MATCH(
      _xlfn.XLOOKUP(H$1, 'Language &amp; Currency Data'!$A$2:$A$100, 'Language &amp; Currency Data'!$B$2:$B$100),
      Languages!$A$1:$AE$1,
      0),
    FALSE)</f>
        <v>La encuesta se realizó a 44 977 personas en los siguientes 40 países: Alemania, Argentina, Australia, Austria, Brasil, Canadá, Chequia, China, Colombia, Corea del Sur, Eslovaquia, España, Estados Unidos de América, Filipinas, Finlandia, Francia, Grecia, Hungría, India, Indonesia, Irlanda, Italia, Japón, Malasia, México, Noruega, Nueva Zelanda, Países Bajos, Pakistán, Polonia, Portugal, Reino Unido, Rumanía, Sudáfrica, Suecia, Suiza, Tailandia, Taiwán, Turquía y Vietnam.</v>
      </c>
      <c r="I111" s="6" t="str">
        <f>VLOOKUP(
    Languages!A98,
    Languages!$A$2:$AE$310,
    MATCH(
      _xlfn.XLOOKUP(I$1, 'Language &amp; Currency Data'!$A$2:$A$100, 'Language &amp; Currency Data'!$B$2:$B$100),
      Languages!$A$1:$AE$1,
      0),
    FALSE)</f>
        <v>La encuesta se realizó a 44 977 personas en los siguientes 40 países: Alemania, Argentina, Australia, Austria, Brasil, Canadá, Chequia, China, Colombia, Corea del Sur, Eslovaquia, España, Estados Unidos de América, Filipinas, Finlandia, Francia, Grecia, Hungría, India, Indonesia, Irlanda, Italia, Japón, Malasia, México, Noruega, Nueva Zelanda, Países Bajos, Pakistán, Polonia, Portugal, Reino Unido, Rumanía, Sudáfrica, Suecia, Suiza, Tailandia, Taiwán, Turquía y Vietnam.</v>
      </c>
      <c r="J111" s="6" t="str">
        <f>VLOOKUP(
    Languages!A98,
    Languages!$A$2:$AE$310,
    MATCH(
      _xlfn.XLOOKUP(J$1, 'Language &amp; Currency Data'!$A$2:$A$100, 'Language &amp; Currency Data'!$B$2:$B$100),
      Languages!$A$1:$AE$1,
      0),
    FALSE)</f>
        <v>Bylo osloveno 44 977 osob z následujících 40 zemí: Argentina, Austrálie, Brazílie, Kanada, Čína, Finsko, Francie, Německo, Indie, Indonésie, Irsko, Itálie, Japonsko, Kanada, Kolumbie, Malajsie, Mexiko, Norsko, Nový Zéland, Rakousko, Rumunsko, Slovensko, Spojené státy americké, Španělsko, Švédsko, Švýcarsko, Tchaj-wan, Thajsko, Turecko, Velká Británie, Vietnam a Jižní Korea.</v>
      </c>
      <c r="K111" s="6" t="str">
        <f>VLOOKUP(
    Languages!A98,
    Languages!$A$2:$AE$310,
    MATCH(
      _xlfn.XLOOKUP(K$1, 'Language &amp; Currency Data'!$A$2:$A$100, 'Language &amp; Currency Data'!$B$2:$B$100),
      Languages!$A$1:$AE$1,
      0),
    FALSE)</f>
        <v>44 977 henkilöä haastateltiin seuraavissa 40 maassa: Alankomaat, Argentiina, Australia, Brasilia, Espanja, Etelä-Afrikka, Etelä-Korea, Filippiinit, Indonesia, Intia, Irlanti, Iso-Britannia, Italia, Itävalta, Japani, Kanada, Kiina, Kolumbia, Kreikka, Malesia, Meksiko, Norja, Pakistan, Portugali, Puola, Ranska, Romania, Ruotsi, Saksa, Slovakia, Suomi, Sveitsi, Taiwan, Thaimaa, Tšekki, Turkki, Unkari, Uusi-Seelanti, Vietnam ja Yhdysvallat.</v>
      </c>
      <c r="L111" s="32" t="str">
        <f>VLOOKUP(
    Languages!A98,
    Languages!$A$2:$AE$310,
    MATCH(
      _xlfn.XLOOKUP(L$1, 'Language &amp; Currency Data'!$A$2:$A$100, 'Language &amp; Currency Data'!$B$2:$B$100),
      Languages!$A$1:$AE$1,
      0),
    FALSE)</f>
        <v>44 977 personnes ont été interrogées dans les 40 pays suivants : Afrique du Sud, Allemagne, Argentine, Australie, Autriche, Brésil, Canada, Chine, Colombie, Corée du Sud, Espagne, États-Unis d'Amérique, Finlande, France, Grèce, Hongrie, Inde, Indonésie, Irlande, Italie, Japon, Malaisie, Mexique, Norvège, Nouvelle-Zélande, Pakistan, Pays-Bas, Philippines, Pologne, Portugal, République tchèque, Roumanie, Royaume-Uni, Slovaquie, Suède, Suisse, Taïwan, Thaïlande, Turquie et Vietnam.</v>
      </c>
      <c r="M111" s="32" t="str">
        <f>VLOOKUP(
    Languages!A98,
    Languages!$A$2:$AE$310,
    MATCH(
      _xlfn.XLOOKUP(M$1, 'Language &amp; Currency Data'!$A$2:$A$100, 'Language &amp; Currency Data'!$B$2:$B$100),
      Languages!$A$1:$AE$1,
      0),
    FALSE)</f>
        <v>44.977 befragte Personen wurden in den folgenden 40 Ländern befragt: Argentinien, Australien, Österreich, Brasilien, Kanada, China, Kolumbien, Tschechische Republik, Finnland, Frankreich, Deutschland, Griechenland, Ungarn, Indien, Indonesien, Irland, Italien, Japan, Malaysia, Mexiko, Niederlande, Neuseeland, Norwegen, Pakistan, Philippinen, Polen, Portugal, Rumänien, Slowakei, Südafrika, Südkorea, Spanien, Schweden, Schweiz, Taiwan, Thailand, Türkei, Vereinigtes Königreich, Vereinigte Staaten von Amerika und Vietnam.</v>
      </c>
      <c r="N111" s="6" t="str">
        <f>VLOOKUP(
    Languages!A98,
    Languages!$A$2:$AE$310,
    MATCH(
      _xlfn.XLOOKUP(N$1, 'Language &amp; Currency Data'!$A$2:$A$100, 'Language &amp; Currency Data'!$B$2:$B$100),
      Languages!$A$1:$AE$1,
      0),
    FALSE)</f>
        <v>Στην έρευνα συμμετείχαν 44.977 άτομα από τις ακόλουθες 40 χώρες: Αργεντινή, Αυστραλία, Αυστρία, Βραζιλία, Καναδάς, Κίνα, Κολομβία, Τσεχική Δημοκρατία, Φινλανδία, Γαλλία, Γερμανία, Ελλάδα, Ουγγαρία, Ινδία, Ινδονησία, Ιρλανδία, Ιταλία, Ιαπωνία, Μαλαισία, Μεξικό, Ολλανδία, Νέα Ζηλανδία, Νορβηγία, Πακιστάν, Φιλιππίνες, Πολωνία, Πορτογαλία, Ρουμανία, Σλοβακία, Νότια Αφρική, Νότια Κορέα, Ισπανία, Σουηδία, Ελβετία, Ταϊβάν, Ταϊλάνδη, Τουρκία, Ηνωμένο Βασίλειο, Ηνωμένες Πολιτείες Αμερικής και Βιετνάμ.</v>
      </c>
      <c r="O111" s="32" t="str">
        <f>VLOOKUP(
    Languages!A98,
    Languages!$A$2:$AE$310,
    MATCH(
      _xlfn.XLOOKUP(O$1, 'Language &amp; Currency Data'!$A$2:$A$100, 'Language &amp; Currency Data'!$B$2:$B$100),
      Languages!$A$1:$AE$1,
      0),
    FALSE)</f>
        <v>44 977 személyt kérdeztek meg a következő 40 országban: Ausztrália, Ausztria, Argentína, Brazília, Kanada, Kína, Kolumbia, Csehország, Finnország, Franciaország, Görögország, Hollandia, India, Indonézia, Írország, Japán, Kanada, Kolumbia, Malajzia, Mexikó, Hollandia, Új-Zéland, Norvégia, Pakisztán, Fülöp-szigetek, Lengyelország, Portugália, Románia, Spanyolország, Svédország, Svájc, Dél-Afrika, Dél-Korea, Dél-Korea, Spanyolország, Szlovákia, Tajvan, Thaiföld, Törökország, Egyesült Királyság, Amerikai Egyesült Államok, Vietnám és Magyarország.</v>
      </c>
      <c r="P111" s="6" t="str">
        <f>VLOOKUP(
    Languages!A98,
    Languages!$A$2:$AE$310,
    MATCH(
      _xlfn.XLOOKUP(P$1, 'Language &amp; Currency Data'!$A$2:$A$100, 'Language &amp; Currency Data'!$B$2:$B$100),
      Languages!$A$1:$AE$1,
      0),
    FALSE)</f>
        <v>निम्नांकित 40 देशों में 44,977 व्यक्तियों का सर्वेक्षण किया गया: अर्जेंटीना, ऑस्ट्रेलिया, ऑस्ट्रिया, ब्राज़ील, कनाडा, चीन, कोलंबिया, चेक रिपब्लिक, फ़िनलैंड, फ़्रांस, जर्मनी, ग्रीस, हंगरी, भारत, इंडोनेशिया, आयरलैंड, इटली, जापान, मलेशिया, मैक्सिको, नीदरलैंड, न्यूज़ीलैंड, नॉर्वे, पाकिस्तान, फ़िलीपींस, पोलैंड, पुर्तगाल, रोमानिया, स्लोवाकिया, दक्षिण अफ़्रीका, दक्षिण कोरिया, स्पेन, स्वीडन, स्विटज़रलैंड, ताइवान, थाईलैंड, तुर्की, यूनाइटेड किंगडम, संयुक्त राज्य अमेरिका और वियतनाम।</v>
      </c>
      <c r="Q111" s="6" t="str">
        <f>VLOOKUP(
    Languages!A98,
    Languages!$A$2:$AE$310,
    MATCH(
      _xlfn.XLOOKUP(Q$1, 'Language &amp; Currency Data'!$A$2:$A$100, 'Language &amp; Currency Data'!$B$2:$B$100),
      Languages!$A$1:$AE$1,
      0),
    FALSE)</f>
        <v>Sebanyak 44.977 individu disurvei di 40 negara berikut: Argentina, Australia, Austria, Brasil, Kanada, Tiongkok, Kolombia, Republik Ceko, Finlandia, Prancis, Jerman, Yunani, Hongaria, India, Indonesia, Irlandia, Italia, Jepang, Malaysia, Meksiko, Belanda, Selandia Baru, Norwegia, Pakistan, Filipina, Polandia, Portugal, Rumania, Slowakia, Afrika Selatan, Korea Selatan, Spanyol, Swedia, Swiss, Taiwan, Thailand, Turki, Inggris, Amerika Serikat, dan Vietnam.</v>
      </c>
      <c r="R111" s="6" t="str">
        <f>VLOOKUP(
    Languages!A98,
    Languages!$A$2:$AE$310,
    MATCH(
      _xlfn.XLOOKUP(R$1, 'Language &amp; Currency Data'!$A$2:$A$100, 'Language &amp; Currency Data'!$B$2:$B$100),
      Languages!$A$1:$AE$1,
      0),
    FALSE)</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c r="S111" s="14" t="str">
        <f>VLOOKUP(
    Languages!A98,
    Languages!$A$2:$AE$310,
    MATCH(
      _xlfn.XLOOKUP(S$1, 'Language &amp; Currency Data'!$A$2:$A$100, 'Language &amp; Currency Data'!$B$2:$B$100),
      Languages!$A$1:$AE$1,
      0),
    FALSE)</f>
        <v>Sono state intervistate 44.977 persone nei seguenti 40 Paesi: Argentina, Australia, Austria, Brasile, Canada, Cina, Colombia, Repubblica Ceca, Finlandia, Francia, Germania, Grecia, Ungheria, India, Indonesia, Irlanda, Italia, Giappone, Malesia, Messico, Paesi Bassi, Nuova Zelanda, Norvegia, Pakistan, Filippine, Polonia, Portogallo, Romania, Slovacchia, Sudafrica, Corea del Sud, Spagna, Svezia, Svizzera, Taiwan, Thailandia, Turchia, Regno Unito, Stati Uniti d'America e Vietnam.</v>
      </c>
      <c r="T111" s="14" t="str">
        <f>VLOOKUP(
    Languages!A98,
    Languages!$A$2:$AE$310,
    MATCH(
      _xlfn.XLOOKUP(T$1, 'Language &amp; Currency Data'!$A$2:$A$100, 'Language &amp; Currency Data'!$B$2:$B$100),
      Languages!$A$1:$AE$1,
      0),
    FALSE)</f>
        <v>アルゼンチン、オーストラリア、オーストリア、ブラジル、カナダ、中国、コロンビア、チェコ共和国、フィンランド、フランス、ドイツ、ギリシャ、ハンガリー、インド、インドネシア、アイルランド、イタリア、日本、マレーシア、メキシコ、オランダ、ニュージーランド、ノルウェー、パキスタン、フィリピン、ポーランド、ポルトガル、ルーマニア、スロバキア、南アフリカ、韓国、スペイン、スウェーデン、スイス、台湾、タイ、トルコ、イギリス、アメリカ合衆国、ベトナムの40カ国で44,977人が調査対象となりました。</v>
      </c>
      <c r="U111" s="32" t="str">
        <f>VLOOKUP(
    Languages!A98,
    Languages!$A$2:$AE$310,
    MATCH(
      _xlfn.XLOOKUP(U$1, 'Language &amp; Currency Data'!$A$2:$A$100, 'Language &amp; Currency Data'!$B$2:$B$100),
      Languages!$A$1:$AE$1,
      0),
    FALSE)</f>
        <v>44,977 individu ditinjau di 40 negara berikut: Argentina, Australia, Austria, Brazil, Kanada, China, Colombia, Republik Czech, Finland, Perancis, Jerman, Greece, Hungary, India, Indonesia, Ireland, Itali, Jepun, Malaysia, Mexico, Belanda, New Zealand, Norway, Pakistan, Filipina, Poland, Portugal, Romania, Slovakia, Afrika Selatan, Korea Selatan, Sepanyol, Sweden, Switzerland, Taiwan, Thailand, Turki, United Kingdom, Amerika Syarikat dan Vietnam.</v>
      </c>
      <c r="V111" s="32" t="str">
        <f>VLOOKUP(
    Languages!A98,
    Languages!$A$2:$AE$310,
    MATCH(
      _xlfn.XLOOKUP(V$1, 'Language &amp; Currency Data'!$A$2:$A$100, 'Language &amp; Currency Data'!$B$2:$B$100),
      Languages!$A$1:$AE$1,
      0),
    FALSE)</f>
        <v>La encuesta se realizó a 44 977 personas en los siguientes 40 países: Alemania, Argentina, Australia, Austria, Brasil, Canadá, Chequia, China, Colombia, Corea del Sur, Eslovaquia, España, Estados Unidos de América, Filipinas, Finlandia, Francia, Grecia, Hungría, India, Indonesia, Irlanda, Italia, Japón, Malasia, México, Noruega, Nueva Zelanda, Países Bajos, Pakistán, Polonia, Portugal, Reino Unido, Rumanía, Sudáfrica, Suecia, Suiza, Tailandia, Taiwán, Turquía y Vietnam.</v>
      </c>
      <c r="W111" s="14" t="str">
        <f>VLOOKUP(
    Languages!A98,
    Languages!$A$2:$AE$310,
    MATCH(
      _xlfn.XLOOKUP(W$1, 'Language &amp; Currency Data'!$A$2:$A$100, 'Language &amp; Currency Data'!$B$2:$B$100),
      Languages!$A$1:$AE$1,
      0),
    FALSE)</f>
        <v>44.977 personen hebben deelgenomen in de volgende 40 landen: Argentinië, Australië, Oostenrijk, Brazilië, Canada, China, Colombia, Tsjechië, Finland, Frankrijk, Duitsland, Griekenland, Hongarije, India, Indonesië, Ierland, Italië, Japan, Maleisië, Mexico, Nederland, Nieuw-Zeeland, Noorwegen, Pakistan, Filipijnen, Polen, Portugal, Roemenië, Slowakije, Zuid-Afrika, Zuid-Korea, Spanje, Zweden, Zwitserland, Taiwan, Thailand, Turkije, Verenigd Koninkrijk, Verenigde Staten van Amerika en Vietnam.</v>
      </c>
      <c r="X111" s="32" t="str">
        <f>VLOOKUP(
    Languages!A98,
    Languages!$A$2:$AE$310,
    MATCH(
      _xlfn.XLOOKUP(X$1, 'Language &amp; Currency Data'!$A$2:$A$100, 'Language &amp; Currency Data'!$B$2:$B$100),
      Languages!$A$1:$AE$1,
      0),
    FALSE)</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c r="Y111" s="32" t="str">
        <f>VLOOKUP(
    Languages!A98,
    Languages!$A$2:$AE$310,
    MATCH(
      _xlfn.XLOOKUP(Y$1, 'Language &amp; Currency Data'!$A$2:$A$100, 'Language &amp; Currency Data'!$B$2:$B$100),
      Languages!$A$1:$AE$1,
      0),
    FALSE)</f>
        <v>44 977 personer ble intervjuet i følgende 40 land: Argentina, Australia, Østerrike, Brasil, Canada, Kina, Colombia, Tsjekkia, Finland, Frankrike, Tyskland, Hellas, Ungarn, India, Indonesia, Irland, Italia, Japan, Malaysia, Mexico, Nederland, New Zealand, Norge, Pakistan, Filippinene, Polen, Portugal, Romania, Slovakia, Sør-Afrika, Sør-Korea, Spania, Sverige, Sveits, Taiwan, Thailand, Tyrkia, Storbritannia, USA og Vietnam.</v>
      </c>
      <c r="Z111" s="32" t="str">
        <f>VLOOKUP(
    Languages!A98,
    Languages!$A$2:$AE$310,
    MATCH(
      _xlfn.XLOOKUP(Z$1, 'Language &amp; Currency Data'!$A$2:$A$100, 'Language &amp; Currency Data'!$B$2:$B$100),
      Languages!$A$1:$AE$1,
      0),
    FALSE)</f>
        <v>44,977 افراد سے درج ذیل 40 ممالک میں سروے کیا گیا: ارجنٹینا، آسٹریلیا، آسٹریا، برازیل، کینیڈا، چین، کولمبیا، چیک جمہوریہ، فن لینڈ، فرانس، جرمنی، یونان، ہنگری، بھارت، انڈونیشیا، آئرلینڈ، اٹلی، جاپان، ملائیشیا، میکسیکو، نیدرلینڈز، نیوزی لینڈ، ناروے، پاکستان، فلپائن، پولینڈ، پرتگال، رومانیہ، سلوواکیہ، جنوبی افریقہ، جنوبی کوریا، اسپین، سویڈن، سوئٹزرلینڈ، تائیوان، تھائی لینڈ، ترکیہ، برطانیہ، ریاست ہائے متحدہ امریکہ، اور ویتنام۔</v>
      </c>
      <c r="AA111" s="32" t="str">
        <f>VLOOKUP(
    Languages!A98,
    Languages!$A$2:$AE$310,
    MATCH(
      _xlfn.XLOOKUP(AA$1, 'Language &amp; Currency Data'!$A$2:$A$100, 'Language &amp; Currency Data'!$B$2:$B$100),
      Languages!$A$1:$AE$1,
      0),
    FALSE)</f>
        <v>44,977 indibdwal ang na-survey sa sumusunod na 40 bansa: Argentina, Australia, Austria, Brazil, Canada, China, Colombia, Czech Republic, Finland, France, Germany, Greece, Hungary, India, Indonesia, Ireland, Italy, Japan, Malaysia, Mexico, Netherlands, New Zealand, Norway, Pakistan, Pilipinas, Poland, Portugal, Romania, Slovakia, South Africa, South Korea, Spain, Sweden, Switzerland, Taiwan, Thailand, Turkey, United Kingdom, United States of America, and Vietnam.</v>
      </c>
      <c r="AB111" s="32" t="str">
        <f>VLOOKUP(
    Languages!A98,
    Languages!$A$2:$AE$310,
    MATCH(
      _xlfn.XLOOKUP(AB$1, 'Language &amp; Currency Data'!$A$2:$A$100, 'Language &amp; Currency Data'!$B$2:$B$100),
      Languages!$A$1:$AE$1,
      0),
    FALSE)</f>
        <v>Przepytano 44 977 osób w następujących 40 krajach: Argentyna, Australia, Austria, Brazylia, Kanada, Chiny, Kolumbia, Czechy, Finlandia, Francja, Niemcy, Grecja, Węgry, Indie, Indonezja, Irlandia, Włochy, Japonia, Malezja, Meksyk, Holandia, Nowa Zelandia, Norwegia, Pakistan, Filipiny, Polska, Portugalia, Rumunia, Słowacja, Republika Południowej Afryki, Korea Południowa, Hiszpania, Szwecja, Szwajcaria, Tajwan, Tajlandia, Turcja, Wielka Brytania, Stany Zjednoczone Ameryki i Wietnam.</v>
      </c>
      <c r="AC111" t="str">
        <f>VLOOKUP(
    Languages!A98,
    Languages!$A$2:$AE$310,
    MATCH(
      _xlfn.XLOOKUP(AC$1, 'Language &amp; Currency Data'!$A$2:$A$100, 'Language &amp; Currency Data'!$B$2:$B$100),
      Languages!$A$1:$AE$1,
      0),
    FALSE)</f>
        <v>Foram inquiridas 44 977 pessoas nos seguintes 40 países: África do Sul, Alemanha, Argentina, Austrália, Áustria, Brasil, Canadá, Chéquia, China, Colômbia, Coreia do Sul, Eslováquia, Espanha, Estados Unidos da América, Filipinas, Finlândia, França, Grécia, Hungria, Índia, Indonésia, Irlanda, Itália, Japão, Malásia, México, Noruega, Nova Zelândia, Países Baixos, Paquistão, Polónia, Portugal, Reino Unido, Roménia, Suécia, Suíça, Tailândia, Taiwan, Turquia e Vietname.</v>
      </c>
      <c r="AD111" s="32" t="str">
        <f>VLOOKUP(
    Languages!A98,
    Languages!$A$2:$AE$310,
    MATCH(
      _xlfn.XLOOKUP(AD$1, 'Language &amp; Currency Data'!$A$2:$A$100, 'Language &amp; Currency Data'!$B$2:$B$100),
      Languages!$A$1:$AE$1,
      0),
    FALSE)</f>
        <v>44 977 de persoane din următoarele 40 de țări: Argentina, Australia, Austria, Brazilia, Canada, China, Columbia, Republica Cehă, Finlanda, Franța, Germania, Grecia, Ungaria, India, Indonezia, Irlanda, Italia, Japonia, Malaysia, Mexic, Țările de Jos, Noua Zeelandă, Norvegia, Pakistan, Filipine, Polonia, Portugalia, România, Slovacia, Africa de Sud, Coreea de Sud, Spania, Suedia, Elveția, Taiwan, Thailanda, Turcia, Regatul Unit, Statele Unite ale Americii și Vietnam au fost răspuns sondajului.</v>
      </c>
      <c r="AE111" s="6" t="str">
        <f>VLOOKUP(
    Languages!A98,
    Languages!$A$2:$AE$310,
    MATCH(
      _xlfn.XLOOKUP(AE$1, 'Language &amp; Currency Data'!$A$2:$A$100, 'Language &amp; Currency Data'!$B$2:$B$100),
      Languages!$A$1:$AE$1,
      0),
    FALSE)</f>
        <v>Prieskum bol zrealizovaný u 44 977 osôb z týchto 40 krajín: Argentína, Austrália, Rakúsko, Brazília, Kanada, Čína, Kolumbia, Česká republika, Fínsko, Francúzsko, Nemecko, Grécko, Maďarsko, India, Indonézia, Írsko, Taliansko, Japonsko, Malajzia, Mexiko, Holandsko, Nový Zéland, Nórsko, Pakistan, Filipíny, Poľsko, Portugalsko, Rumunsko, Slovensko, Južná Afrika, Južná Kórea, Španielsko, Švédsko, Švajčiarsko, Taiwan, Thajsko, Turecko, Spojené kráľovstvo, Spojené štáty americké a Vietnam.</v>
      </c>
      <c r="AF111" s="6" t="str">
        <f>VLOOKUP(
    Languages!A98,
    Languages!$A$2:$AE$310,
    MATCH(
      _xlfn.XLOOKUP(AF$1, 'Language &amp; Currency Data'!$A$2:$A$100, 'Language &amp; Currency Data'!$B$2:$B$100),
      Languages!$A$1:$AE$1,
      0),
    FALSE)</f>
        <v>44 977 individue is in die volgende 40 lande ondervra: Argentinië, Australië, Oostenryk, Brasilië, Kanada, China, Colombia, Tsjeggiese Republiek, Finland, Frankryk, Duitsland, Griekeland, Hongarye, Indië, Indonesië, Ierland, Italië, Japan, Maleisië, Mexiko, Nederland, Nieu-Seeland, Noorweë, Pakistan, Filippyne, Pole, Portugal, Roemenië, Slowakye, Suid-Afrika, Suid-Korea, Spanje, Swede, Switserland, Taiwan, Thailand, Turkye, Verenigde Koninkryk, Verenigde State van Amerika en Viëtnam.</v>
      </c>
      <c r="AG111" s="6" t="str">
        <f>VLOOKUP(
    Languages!A98,
    Languages!$A$2:$AE$310,
    MATCH(
      _xlfn.XLOOKUP(AG$1, 'Language &amp; Currency Data'!$A$2:$A$100, 'Language &amp; Currency Data'!$B$2:$B$100),
      Languages!$A$1:$AE$1,
      0),
    FALSE)</f>
        <v>총 44,977명의 사람들이 조사에 참여했으며 40개국의 대상 국가는 다음과 같습니다. 아르헨티나, 오스트레일리아, 오스트리아, 브라질, 캐나다, 중국, 콜롬비아, 체코, 핀란드, 프랑스, 독일, 그리스, 헝가리, 인도, 인도네시아, 아일랜드, 이탈리아, 일본, 말레이시아, 멕시코, 네덜란드, 뉴질랜드, 노르웨이, 파키스탄, 필리핀, 폴란드, 포르투갈, 루마니아, 슬로바키아, 남아프리카공화국, 대한민국, 스페인, 스웨덴, 스위스, 대만, 태국, 터키, 영국, 미국, 베트남.</v>
      </c>
      <c r="AH111" s="32" t="str">
        <f>VLOOKUP(
    Languages!A98,
    Languages!$A$2:$AE$310,
    MATCH(
      _xlfn.XLOOKUP(AH$1, 'Language &amp; Currency Data'!$A$2:$A$100, 'Language &amp; Currency Data'!$B$2:$B$100),
      Languages!$A$1:$AE$1,
      0),
    FALSE)</f>
        <v>La encuesta se realizó a 44 977 personas en los siguientes 40 países: Alemania, Argentina, Australia, Austria, Brasil, Canadá, Chequia, China, Colombia, Corea del Sur, Eslovaquia, España, Estados Unidos de América, Filipinas, Finlandia, Francia, Grecia, Hungría, India, Indonesia, Irlanda, Italia, Japón, Malasia, México, Noruega, Nueva Zelanda, Países Bajos, Pakistán, Polonia, Portugal, Reino Unido, Rumanía, Sudáfrica, Suecia, Suiza, Tailandia, Taiwán, Turquía y Vietnam.</v>
      </c>
      <c r="AI111" s="32" t="str">
        <f>VLOOKUP(
    Languages!A98,
    Languages!$A$2:$AE$310,
    MATCH(
      _xlfn.XLOOKUP(AI$1, 'Language &amp; Currency Data'!$A$2:$A$100, 'Language &amp; Currency Data'!$B$2:$B$100),
      Languages!$A$1:$AE$1,
      0),
    FALSE)</f>
        <v>44 977 personer tillfrågades i följande 40 länder: Argentina, Australien, Österrike, Brasilien, Kanada, Kina, Colombia, Tjeckien, Finland, Frankrike, Tyskland, Grekland, Ungern, Indien, Indonesien, Irland, Italien, Japan,  Malaysia, Mexiko, Nederländerna,  Nya Zeeland, Norge, Pakistan, Filippinerna, Polen, Portugal, Rumänien, Slovakien, Sydafrika, Sydkorea, Spanien, Sverige, Schweiz, Taiwan, Thailand, Turkiet, Storbritannien, USA, och Vietnam.</v>
      </c>
      <c r="AJ111" s="6" t="str">
        <f>VLOOKUP(
    Languages!A98,
    Languages!$A$2:$AE$310,
    MATCH(
      _xlfn.XLOOKUP(AJ$1, 'Language &amp; Currency Data'!$A$2:$A$100, 'Language &amp; Currency Data'!$B$2:$B$100),
      Languages!$A$1:$AE$1,
      0),
    FALSE)</f>
        <v>此調查共訪問了 44,977 位來自以下 40 個國家的民眾：阿根廷、澳洲、奧地利、巴西、加拿大、中國、哥倫比亞、捷克共和國、芬蘭、法國、德國、希臘、匈牙利、印度、印尼、愛爾蘭、義大利、日本、馬來西亞、墨西哥、荷蘭、紐西蘭、挪威、巴基斯坦、菲律賓、波蘭、葡萄牙、羅馬尼亞、斯洛伐克、南非、南韓、西班牙、瑞典、瑞士、台灣、泰國、土耳其、英國、美國和越南。</v>
      </c>
      <c r="AK111" s="32" t="str">
        <f>VLOOKUP(
    Languages!A98,
    Languages!$A$2:$AE$310,
    MATCH(
      _xlfn.XLOOKUP(AK$1, 'Language &amp; Currency Data'!$A$2:$A$100, 'Language &amp; Currency Data'!$B$2:$B$100),
      Languages!$A$1:$AE$1,
      0),
    FALSE)</f>
        <v>เราดำเนินการสำรวจบุคคล 44,977 คนใน 40 ประเทศต่อไปนี้: อาร์เจนตินา ออสเตรเลีย ออสเตรีย บราซิล แคนาดา จีน โคลอมเบีย สาธารณรัฐเช็ก ฟินแลนด์ ฝรั่งเศส เยอรมนี กรีซ ฮังการี อินเดีย อินโดนีเซีย ไอร์แลนด์ อิตาลี ญี่ปุ่น มาเลเซีย เม็กซิโก เนเธอร์แลนด์ นิวซีแลนด์ นอร์เวย์ ปากีสถาน ฟิลิปปินส์ โปแลนด์ โปรตุเกส โรมาเนีย สโลวาเกีย แอฟริกาใต้ เกาหลีใต้ สเปน สวีเดน สวิตเซอร์แลนด์ ไต้หวัน ไทย ตุรกี สหราชอาณาจักร สหรัฐอเมริกา และเวียดนาม</v>
      </c>
      <c r="AL111" s="37" t="str">
        <f>VLOOKUP(
    Languages!A98,
    Languages!$A$2:$AE$310,
    MATCH(
      _xlfn.XLOOKUP(AL$1, 'Language &amp; Currency Data'!$A$2:$A$100, 'Language &amp; Currency Data'!$B$2:$B$100),
      Languages!$A$1:$AE$1,
      0),
    FALSE)</f>
        <v>Toplam 44.977 kişi aşağıdaki 40 ülkede ankete katıldı: Arjantin, Avustralya, Avusturya, Brezilya, Kanada, Çin, Kolombiya, Çek Cumhuriyeti, Finlandiya, Fransa, Almanya, Yunanistan, Macaristan, Hindistan, Endonezya, İrlanda, İtalya, Japonya, Malezya, Meksika, Hollanda, Yeni Zelanda, Norveç, Pakistan, Filipinler, Polonya, Portekiz, Romanya, Slovakya, Güney Afrika, Güney Kore, İspanya, İsveç, İsviçre, Tayvan, Tayland, Türkiye, Birleşik Krallık, Amerika Birleşik Devletleri ve Vietnam.</v>
      </c>
      <c r="AM111" s="6" t="str">
        <f>VLOOKUP(
    Languages!A98,
    Languages!$A$2:$AE$310,
    MATCH(
      _xlfn.XLOOKUP(AM$1, 'Language &amp; Currency Data'!$A$2:$A$100, 'Language &amp; Currency Data'!$B$2:$B$100),
      Languages!$A$1:$AE$1,
      0),
    FALSE)</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c r="AN111" s="6" t="str">
        <f>VLOOKUP(
    Languages!A98,
    Languages!$A$2:$AE$310,
    MATCH(
      _xlfn.XLOOKUP(AN$1, 'Language &amp; Currency Data'!$A$2:$A$100, 'Language &amp; Currency Data'!$B$2:$B$100),
      Languages!$A$1:$AE$1,
      0),
    FALSE)</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c r="AO111" s="32" t="str">
        <f>VLOOKUP(
    Languages!A98,
    Languages!$A$2:$AE$310,
    MATCH(
      _xlfn.XLOOKUP(AO$1, 'Language &amp; Currency Data'!$A$2:$A$100, 'Language &amp; Currency Data'!$B$2:$B$100),
      Languages!$A$1:$AE$1,
      0),
    FALSE)</f>
        <v>44.977 cá nhân đã được khảo sát tại 40 quốc gia sau: Argentina, Úc, Áo, Brazil, Canada, Trung Quốc, Colombia, Cộng hòa Séc, Phần Lan, Pháp, Đức, Hy Lạp, Hungary, Ấn Độ, Indonesia, Ireland, Ý, Nhật Bản, Malaysia, Mexico, Hà Lan, New Zealand, Na Uy, Pakistan, Philippines, Ba Lan, Bồ Đào Nha, Romania, Slovakia, Nam Phi, Hàn Quốc, Tây Ban Nha, Thụy Điển, Thụy Sĩ, Đài Loan, Thái Lan, Thổ Nhĩ Kỳ, Vương Quốc Anh, Hoa Kỳ và Việt Nam.</v>
      </c>
      <c r="AP111" s="7" t="str">
        <f>VLOOKUP(
    Languages!A98,
    Languages!$A$2:$AE$310,
    MATCH(
      _xlfn.XLOOKUP("United Kingdom", 'Language &amp; Currency Data'!$A$2:$A$100, 'Language &amp; Currency Data'!$B$2:$B$100),
      Languages!$A$1:$AE$1,
      0),
    FALSE)</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c r="AQ111" s="7" t="str">
        <f>VLOOKUP(
    Languages!A98,
    Languages!$A$2:$AE$310,
    MATCH(
      _xlfn.XLOOKUP("United Kingdom", 'Language &amp; Currency Data'!$A$2:$A$100, 'Language &amp; Currency Data'!$B$2:$B$100),
      Languages!$A$1:$AE$1,
      0),
    FALSE)</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c r="AR111" s="7" t="str">
        <f>VLOOKUP(
    Languages!A98,
    Languages!$A$2:$AE$310,
    MATCH(
      _xlfn.XLOOKUP("United Kingdom", 'Language &amp; Currency Data'!$A$2:$A$100, 'Language &amp; Currency Data'!$B$2:$B$100),
      Languages!$A$1:$AE$1,
      0),
    FALSE)</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c r="AS111" s="7" t="str">
        <f>VLOOKUP(
    Languages!A98,
    Languages!$A$2:$AE$310,
    MATCH(
      _xlfn.XLOOKUP("United Kingdom", 'Language &amp; Currency Data'!$A$2:$A$100, 'Language &amp; Currency Data'!$B$2:$B$100),
      Languages!$A$1:$AE$1,
      0),
    FALSE)</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c r="AT111" s="7" t="str">
        <f>VLOOKUP(
    Languages!A98,
    Languages!$A$2:$AE$310,
    MATCH(
      _xlfn.XLOOKUP("United Kingdom", 'Language &amp; Currency Data'!$A$2:$A$100, 'Language &amp; Currency Data'!$B$2:$B$100),
      Languages!$A$1:$AE$1,
      0),
    FALSE)</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c r="AU111" s="7" t="str">
        <f>VLOOKUP(
    Languages!A98,
    Languages!$A$2:$AE$310,
    MATCH(
      _xlfn.XLOOKUP("United Kingdom", 'Language &amp; Currency Data'!$A$2:$A$100, 'Language &amp; Currency Data'!$B$2:$B$100),
      Languages!$A$1:$AE$1,
      0),
    FALSE)</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c r="AV111" s="7" t="str">
        <f>VLOOKUP(
    Languages!A98,
    Languages!$A$2:$AE$310,
    MATCH(
      _xlfn.XLOOKUP("United Kingdom", 'Language &amp; Currency Data'!$A$2:$A$100, 'Language &amp; Currency Data'!$B$2:$B$100),
      Languages!$A$1:$AE$1,
      0),
    FALSE)</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c r="AW111" s="7" t="str">
        <f>VLOOKUP(
    Languages!A98,
    Languages!$A$2:$AE$310,
    MATCH(
      _xlfn.XLOOKUP("United Kingdom", 'Language &amp; Currency Data'!$A$2:$A$100, 'Language &amp; Currency Data'!$B$2:$B$100),
      Languages!$A$1:$AE$1,
      0),
    FALSE)</f>
        <v>44,977 individuals were surveyed in the following 40 countries: Argentina, Australia, Austria, Brazil, Canada, China, Colombia, Czech Republic, Finland, France, Germany, Greece, Hungary, India, Indonesia, Ireland, Italy, Japan, Malaysia, Mexico, Netherlands, New Zealand, Norway, Pakistan, Philippines, Poland, Portugal, Romania, Slovakia, South Africa, South Korea, Spain, Sweden, Switzerland, Taiwan, Thailand, Turkey, United Kingdom, United States of America, and Vietnam.</v>
      </c>
    </row>
    <row r="112" spans="1:49" s="7" customFormat="1" ht="42.75" x14ac:dyDescent="0.45">
      <c r="A112" s="7" t="str">
        <f>Languages!B99</f>
        <v>What share of respondents do you think support the globally billionaire coordinated tax?</v>
      </c>
      <c r="B112" s="6" t="str">
        <f>VLOOKUP(
    Languages!A99,
    Languages!$A$2:$AE$310,
    MATCH(
      _xlfn.XLOOKUP(B$1, 'Language &amp; Currency Data'!$A$2:$A$100, 'Language &amp; Currency Data'!$B$2:$B$100),
      Languages!$A$1:$AE$1,
      0),
    FALSE)</f>
        <v>¿Qué porcentaje de encuestados cree que apoya el impuesto a los multimillonarios coordinado a escala mundial?</v>
      </c>
      <c r="C112" s="6" t="str">
        <f>VLOOKUP(
    Languages!A99,
    Languages!$A$2:$AE$310,
    MATCH(
      _xlfn.XLOOKUP(C$1, 'Language &amp; Currency Data'!$A$2:$A$100, 'Language &amp; Currency Data'!$B$2:$B$100),
      Languages!$A$1:$AE$1,
      0),
    FALSE)</f>
        <v>What share of respondents do you think support the globally billionaire coordinated tax?</v>
      </c>
      <c r="D112" s="6" t="str">
        <f>VLOOKUP(
    Languages!A99,
    Languages!$A$2:$AE$310,
    MATCH(
      _xlfn.XLOOKUP(D$1, 'Language &amp; Currency Data'!$A$2:$A$100, 'Language &amp; Currency Data'!$B$2:$B$100),
      Languages!$A$1:$AE$1,
      0),
    FALSE)</f>
        <v>Was glauben Sie, wie hoch der Anteil der Teilnehmer war, die die global koordinierte Milliardärssteuer unterstützen?</v>
      </c>
      <c r="E112" s="14" t="str">
        <f>VLOOKUP(
    Languages!A99,
    Languages!$A$2:$AE$310,
    MATCH(
      _xlfn.XLOOKUP(E$1, 'Language &amp; Currency Data'!$A$2:$A$100, 'Language &amp; Currency Data'!$B$2:$B$100),
      Languages!$A$1:$AE$1,
      0),
    FALSE)</f>
        <v>Na sua opinião, que percentagem dos inquiridos é a favor de um imposto coordenado sobre os multimilionários a nível global?</v>
      </c>
      <c r="F112" s="4" t="str">
        <f>VLOOKUP(
    Languages!A99,
    Languages!$A$2:$AE$310,
    MATCH(
      _xlfn.XLOOKUP(F$1, 'Language &amp; Currency Data'!$A$2:$A$100, 'Language &amp; Currency Data'!$B$2:$B$100),
      Languages!$A$1:$AE$1,
      0),
    FALSE)</f>
        <v>What share of respondents do you think support the globally billionaire coordinated tax?</v>
      </c>
      <c r="G112" s="14" t="str">
        <f>VLOOKUP(
    Languages!A99,
    Languages!$A$2:$AE$310,
    MATCH(
      _xlfn.XLOOKUP(G$1, 'Language &amp; Currency Data'!$A$2:$A$100, 'Language &amp; Currency Data'!$B$2:$B$100),
      Languages!$A$1:$AE$1,
      0),
    FALSE)</f>
        <v>您认为支持对全球亿万富翁征收协调税的受访者所占比例为多少？</v>
      </c>
      <c r="H112" s="6" t="str">
        <f>VLOOKUP(
    Languages!A99,
    Languages!$A$2:$AE$310,
    MATCH(
      _xlfn.XLOOKUP(H$1, 'Language &amp; Currency Data'!$A$2:$A$100, 'Language &amp; Currency Data'!$B$2:$B$100),
      Languages!$A$1:$AE$1,
      0),
    FALSE)</f>
        <v>¿Qué porcentaje de encuestados cree que apoya el impuesto a los multimillonarios coordinado a escala mundial?</v>
      </c>
      <c r="I112" s="6" t="str">
        <f>VLOOKUP(
    Languages!A99,
    Languages!$A$2:$AE$310,
    MATCH(
      _xlfn.XLOOKUP(I$1, 'Language &amp; Currency Data'!$A$2:$A$100, 'Language &amp; Currency Data'!$B$2:$B$100),
      Languages!$A$1:$AE$1,
      0),
    FALSE)</f>
        <v>¿Qué porcentaje de encuestados cree que apoya el impuesto a los multimillonarios coordinado a escala mundial?</v>
      </c>
      <c r="J112" s="6" t="str">
        <f>VLOOKUP(
    Languages!A99,
    Languages!$A$2:$AE$310,
    MATCH(
      _xlfn.XLOOKUP(J$1, 'Language &amp; Currency Data'!$A$2:$A$100, 'Language &amp; Currency Data'!$B$2:$B$100),
      Languages!$A$1:$AE$1,
      0),
    FALSE)</f>
        <v>Jaký podíl respondentů podle vás podporuje globální koordinovanou miliardářskou daň?</v>
      </c>
      <c r="K112" s="6" t="str">
        <f>VLOOKUP(
    Languages!A99,
    Languages!$A$2:$AE$310,
    MATCH(
      _xlfn.XLOOKUP(K$1, 'Language &amp; Currency Data'!$A$2:$A$100, 'Language &amp; Currency Data'!$B$2:$B$100),
      Languages!$A$1:$AE$1,
      0),
    FALSE)</f>
        <v>Kuinka suuren osan vastaajista arvelet kannattavan maailmanlaajuisesti koordinoitua miljardööriveroa?</v>
      </c>
      <c r="L112" s="32" t="str">
        <f>VLOOKUP(
    Languages!A99,
    Languages!$A$2:$AE$310,
    MATCH(
      _xlfn.XLOOKUP(L$1, 'Language &amp; Currency Data'!$A$2:$A$100, 'Language &amp; Currency Data'!$B$2:$B$100),
      Languages!$A$1:$AE$1,
      0),
    FALSE)</f>
        <v>Selon vous, quelle proportion des personnes interrogées est favorable à l'impôt sur les milliardaires coordonné au niveau mondial ?</v>
      </c>
      <c r="M112" s="32" t="str">
        <f>VLOOKUP(
    Languages!A99,
    Languages!$A$2:$AE$310,
    MATCH(
      _xlfn.XLOOKUP(M$1, 'Language &amp; Currency Data'!$A$2:$A$100, 'Language &amp; Currency Data'!$B$2:$B$100),
      Languages!$A$1:$AE$1,
      0),
    FALSE)</f>
        <v>Was glauben Sie, wie hoch der Anteil der Teilnehmer war, die die global koordinierte Milliardärssteuer unterstützen?</v>
      </c>
      <c r="N112" s="6" t="str">
        <f>VLOOKUP(
    Languages!A99,
    Languages!$A$2:$AE$310,
    MATCH(
      _xlfn.XLOOKUP(N$1, 'Language &amp; Currency Data'!$A$2:$A$100, 'Language &amp; Currency Data'!$B$2:$B$100),
      Languages!$A$1:$AE$1,
      0),
    FALSE)</f>
        <v>Ποιο ποσοστό των ερωτηθέντων πιστεύετε ότι είναι υπέρ του παγκοσμίως συντονισμένου φόρου δισεκατομμυριούχων;</v>
      </c>
      <c r="O112" s="32" t="str">
        <f>VLOOKUP(
    Languages!A99,
    Languages!$A$2:$AE$310,
    MATCH(
      _xlfn.XLOOKUP(O$1, 'Language &amp; Currency Data'!$A$2:$A$100, 'Language &amp; Currency Data'!$B$2:$B$100),
      Languages!$A$1:$AE$1,
      0),
    FALSE)</f>
        <v>Ön szerint a válaszadók mekkora hányada támogatja a globálisan koordinált milliárdos adót?</v>
      </c>
      <c r="P112" s="6" t="str">
        <f>VLOOKUP(
    Languages!A99,
    Languages!$A$2:$AE$310,
    MATCH(
      _xlfn.XLOOKUP(P$1, 'Language &amp; Currency Data'!$A$2:$A$100, 'Language &amp; Currency Data'!$B$2:$B$100),
      Languages!$A$1:$AE$1,
      0),
    FALSE)</f>
        <v>आपको क्या लगता है कि उत्तरदाताओं का कितना हिस्सा वैश्विक रूप से अरबपति समन्वित कर का समर्थन करता है?</v>
      </c>
      <c r="Q112" s="6" t="str">
        <f>VLOOKUP(
    Languages!A99,
    Languages!$A$2:$AE$310,
    MATCH(
      _xlfn.XLOOKUP(Q$1, 'Language &amp; Currency Data'!$A$2:$A$100, 'Language &amp; Currency Data'!$B$2:$B$100),
      Languages!$A$1:$AE$1,
      0),
    FALSE)</f>
        <v>Berapa persen responden menurut Anda yang mendukung pajak miliarder yang dikoordinasikan secara global ini?</v>
      </c>
      <c r="R112" s="6" t="str">
        <f>VLOOKUP(
    Languages!A99,
    Languages!$A$2:$AE$310,
    MATCH(
      _xlfn.XLOOKUP(R$1, 'Language &amp; Currency Data'!$A$2:$A$100, 'Language &amp; Currency Data'!$B$2:$B$100),
      Languages!$A$1:$AE$1,
      0),
    FALSE)</f>
        <v>What share of respondents do you think support the globally billionaire coordinated tax?</v>
      </c>
      <c r="S112" s="14" t="str">
        <f>VLOOKUP(
    Languages!A99,
    Languages!$A$2:$AE$310,
    MATCH(
      _xlfn.XLOOKUP(S$1, 'Language &amp; Currency Data'!$A$2:$A$100, 'Language &amp; Currency Data'!$B$2:$B$100),
      Languages!$A$1:$AE$1,
      0),
    FALSE)</f>
        <v>Secondo Lei, quale percentuale di intervistati sostiene la tassa globale sui miliardari?</v>
      </c>
      <c r="T112" s="14" t="str">
        <f>VLOOKUP(
    Languages!A99,
    Languages!$A$2:$AE$310,
    MATCH(
      _xlfn.XLOOKUP(T$1, 'Language &amp; Currency Data'!$A$2:$A$100, 'Language &amp; Currency Data'!$B$2:$B$100),
      Languages!$A$1:$AE$1,
      0),
    FALSE)</f>
        <v>回答者のうちどのくらいの割合が世界的超富裕層への調整課税を支持すると思いますか?</v>
      </c>
      <c r="U112" s="32" t="str">
        <f>VLOOKUP(
    Languages!A99,
    Languages!$A$2:$AE$310,
    MATCH(
      _xlfn.XLOOKUP(U$1, 'Language &amp; Currency Data'!$A$2:$A$100, 'Language &amp; Currency Data'!$B$2:$B$100),
      Languages!$A$1:$AE$1,
      0),
    FALSE)</f>
        <v>Pada pendapat anda, berapa peratus daripada responden menyokong cukai bilionar yang diselaraskan secara global?</v>
      </c>
      <c r="V112" s="32" t="str">
        <f>VLOOKUP(
    Languages!A99,
    Languages!$A$2:$AE$310,
    MATCH(
      _xlfn.XLOOKUP(V$1, 'Language &amp; Currency Data'!$A$2:$A$100, 'Language &amp; Currency Data'!$B$2:$B$100),
      Languages!$A$1:$AE$1,
      0),
    FALSE)</f>
        <v>¿Qué porcentaje de encuestados cree que apoya el impuesto a los multimillonarios coordinado a escala mundial?</v>
      </c>
      <c r="W112" s="14" t="str">
        <f>VLOOKUP(
    Languages!A99,
    Languages!$A$2:$AE$310,
    MATCH(
      _xlfn.XLOOKUP(W$1, 'Language &amp; Currency Data'!$A$2:$A$100, 'Language &amp; Currency Data'!$B$2:$B$100),
      Languages!$A$1:$AE$1,
      0),
    FALSE)</f>
        <v>Welk percentage van de respondenten was vóór de wereldwijd gecoördineerde miljardairsbelasting, denkt u?</v>
      </c>
      <c r="X112" s="32" t="str">
        <f>VLOOKUP(
    Languages!A99,
    Languages!$A$2:$AE$310,
    MATCH(
      _xlfn.XLOOKUP(X$1, 'Language &amp; Currency Data'!$A$2:$A$100, 'Language &amp; Currency Data'!$B$2:$B$100),
      Languages!$A$1:$AE$1,
      0),
    FALSE)</f>
        <v>What share of respondents do you think support the globally billionaire coordinated tax?</v>
      </c>
      <c r="Y112" s="32" t="str">
        <f>VLOOKUP(
    Languages!A99,
    Languages!$A$2:$AE$310,
    MATCH(
      _xlfn.XLOOKUP(Y$1, 'Language &amp; Currency Data'!$A$2:$A$100, 'Language &amp; Currency Data'!$B$2:$B$100),
      Languages!$A$1:$AE$1,
      0),
    FALSE)</f>
        <v>Hvor stor andel av respondentene tror du støtter den globale minimumsskatten for milliardærer?</v>
      </c>
      <c r="Z112" s="32" t="str">
        <f>VLOOKUP(
    Languages!A99,
    Languages!$A$2:$AE$310,
    MATCH(
      _xlfn.XLOOKUP(Z$1, 'Language &amp; Currency Data'!$A$2:$A$100, 'Language &amp; Currency Data'!$B$2:$B$100),
      Languages!$A$1:$AE$1,
      0),
    FALSE)</f>
        <v>آپ کے خیال میں کتنے فیصد جواب دہندگان عالمی سطح پر ارب پتی افراد پر ٹیکس نافذ کرنے کی حمایت کرتے ہیں؟</v>
      </c>
      <c r="AA112" s="32" t="str">
        <f>VLOOKUP(
    Languages!A99,
    Languages!$A$2:$AE$310,
    MATCH(
      _xlfn.XLOOKUP(AA$1, 'Language &amp; Currency Data'!$A$2:$A$100, 'Language &amp; Currency Data'!$B$2:$B$100),
      Languages!$A$1:$AE$1,
      0),
    FALSE)</f>
        <v>Ilang bahagi ng mga respondent ang sumusuporta sa palagay mo sa globally coordinated na buwis ng bilyonaryo?</v>
      </c>
      <c r="AB112" s="32" t="str">
        <f>VLOOKUP(
    Languages!A99,
    Languages!$A$2:$AE$310,
    MATCH(
      _xlfn.XLOOKUP(AB$1, 'Language &amp; Currency Data'!$A$2:$A$100, 'Language &amp; Currency Data'!$B$2:$B$100),
      Languages!$A$1:$AE$1,
      0),
    FALSE)</f>
        <v>Jaki odsetek respondentów popiera Pana\/Pani zdaniem globalnie skoordynowany podatek dla miliarderów?</v>
      </c>
      <c r="AC112" t="str">
        <f>VLOOKUP(
    Languages!A99,
    Languages!$A$2:$AE$310,
    MATCH(
      _xlfn.XLOOKUP(AC$1, 'Language &amp; Currency Data'!$A$2:$A$100, 'Language &amp; Currency Data'!$B$2:$B$100),
      Languages!$A$1:$AE$1,
      0),
    FALSE)</f>
        <v>Na sua opinião, que percentagem dos inquiridos é a favor de um imposto coordenado sobre os multimilionários a nível global?</v>
      </c>
      <c r="AD112" s="32" t="str">
        <f>VLOOKUP(
    Languages!A99,
    Languages!$A$2:$AE$310,
    MATCH(
      _xlfn.XLOOKUP(AD$1, 'Language &amp; Currency Data'!$A$2:$A$100, 'Language &amp; Currency Data'!$B$2:$B$100),
      Languages!$A$1:$AE$1,
      0),
    FALSE)</f>
        <v>Ce procent de respondenți credeți că sprijină taxa pentru miliardari coordonată la nivel mondial?</v>
      </c>
      <c r="AE112" s="6" t="str">
        <f>VLOOKUP(
    Languages!A99,
    Languages!$A$2:$AE$310,
    MATCH(
      _xlfn.XLOOKUP(AE$1, 'Language &amp; Currency Data'!$A$2:$A$100, 'Language &amp; Currency Data'!$B$2:$B$100),
      Languages!$A$1:$AE$1,
      0),
    FALSE)</f>
        <v>Aký podiel respondentov podľa vás podporuje globálne koordinovanú miliardársku daň?</v>
      </c>
      <c r="AF112" s="6" t="str">
        <f>VLOOKUP(
    Languages!A99,
    Languages!$A$2:$AE$310,
    MATCH(
      _xlfn.XLOOKUP(AF$1, 'Language &amp; Currency Data'!$A$2:$A$100, 'Language &amp; Currency Data'!$B$2:$B$100),
      Languages!$A$1:$AE$1,
      0),
    FALSE)</f>
        <v>Watter persentasie respondente dink jy ondersteun die wêreldwyd gekoördineerde belasting op miljardêrs?</v>
      </c>
      <c r="AG112" s="6" t="str">
        <f>VLOOKUP(
    Languages!A99,
    Languages!$A$2:$AE$310,
    MATCH(
      _xlfn.XLOOKUP(AG$1, 'Language &amp; Currency Data'!$A$2:$A$100, 'Language &amp; Currency Data'!$B$2:$B$100),
      Languages!$A$1:$AE$1,
      0),
    FALSE)</f>
        <v>응답자 중 전 세계적으로 조율된 억만장자세에 찬성하는 비율은 얼마나 된다고 생각하십니까?</v>
      </c>
      <c r="AH112" s="32" t="str">
        <f>VLOOKUP(
    Languages!A99,
    Languages!$A$2:$AE$310,
    MATCH(
      _xlfn.XLOOKUP(AH$1, 'Language &amp; Currency Data'!$A$2:$A$100, 'Language &amp; Currency Data'!$B$2:$B$100),
      Languages!$A$1:$AE$1,
      0),
    FALSE)</f>
        <v>¿Qué porcentaje de encuestados cree que apoya el impuesto a los multimillonarios coordinado a escala mundial?</v>
      </c>
      <c r="AI112" s="32" t="str">
        <f>VLOOKUP(
    Languages!A99,
    Languages!$A$2:$AE$310,
    MATCH(
      _xlfn.XLOOKUP(AI$1, 'Language &amp; Currency Data'!$A$2:$A$100, 'Language &amp; Currency Data'!$B$2:$B$100),
      Languages!$A$1:$AE$1,
      0),
    FALSE)</f>
        <v>Hur stor andel av de tillfrågade tror du stöder den globalt samordnade miljardärskatten?</v>
      </c>
      <c r="AJ112" s="6" t="str">
        <f>VLOOKUP(
    Languages!A99,
    Languages!$A$2:$AE$310,
    MATCH(
      _xlfn.XLOOKUP(AJ$1, 'Language &amp; Currency Data'!$A$2:$A$100, 'Language &amp; Currency Data'!$B$2:$B$100),
      Languages!$A$1:$AE$1,
      0),
    FALSE)</f>
        <v>請問您認為，有多少比例的受訪者支持這項全球共同徵稅政策？</v>
      </c>
      <c r="AK112" s="32" t="str">
        <f>VLOOKUP(
    Languages!A99,
    Languages!$A$2:$AE$310,
    MATCH(
      _xlfn.XLOOKUP(AK$1, 'Language &amp; Currency Data'!$A$2:$A$100, 'Language &amp; Currency Data'!$B$2:$B$100),
      Languages!$A$1:$AE$1,
      0),
    FALSE)</f>
        <v>คุณคิดว่าผู้ตอบแบบสำรวจที่สนับสนุนการเรียกเก็บภาษีจากมหาเศรษฐีในระดับเดียวกันทั่วโลกมีสัดส่วนเท่าใด</v>
      </c>
      <c r="AL112" s="37" t="str">
        <f>VLOOKUP(
    Languages!A99,
    Languages!$A$2:$AE$310,
    MATCH(
      _xlfn.XLOOKUP(AL$1, 'Language &amp; Currency Data'!$A$2:$A$100, 'Language &amp; Currency Data'!$B$2:$B$100),
      Languages!$A$1:$AE$1,
      0),
    FALSE)</f>
        <v>Küresel olarak koordine edilen milyarder vergisini destekleyenlerin oranı sizce ne kadardır?</v>
      </c>
      <c r="AM112" s="6" t="str">
        <f>VLOOKUP(
    Languages!A99,
    Languages!$A$2:$AE$310,
    MATCH(
      _xlfn.XLOOKUP(AM$1, 'Language &amp; Currency Data'!$A$2:$A$100, 'Language &amp; Currency Data'!$B$2:$B$100),
      Languages!$A$1:$AE$1,
      0),
    FALSE)</f>
        <v>What share of respondents do you think support the globally billionaire coordinated tax?</v>
      </c>
      <c r="AN112" s="6" t="str">
        <f>VLOOKUP(
    Languages!A99,
    Languages!$A$2:$AE$310,
    MATCH(
      _xlfn.XLOOKUP(AN$1, 'Language &amp; Currency Data'!$A$2:$A$100, 'Language &amp; Currency Data'!$B$2:$B$100),
      Languages!$A$1:$AE$1,
      0),
    FALSE)</f>
        <v>What share of respondents do you think support the globally billionaire coordinated tax?</v>
      </c>
      <c r="AO112" s="32" t="str">
        <f>VLOOKUP(
    Languages!A99,
    Languages!$A$2:$AE$310,
    MATCH(
      _xlfn.XLOOKUP(AO$1, 'Language &amp; Currency Data'!$A$2:$A$100, 'Language &amp; Currency Data'!$B$2:$B$100),
      Languages!$A$1:$AE$1,
      0),
    FALSE)</f>
        <v>Quý vị nghĩ có bao nhiêu phần trăm người được hỏi ủng hộ thuế phối hợp toàn cầu đối với tỷ phú?</v>
      </c>
      <c r="AP112" s="7" t="str">
        <f>VLOOKUP(
    Languages!A99,
    Languages!$A$2:$AE$310,
    MATCH(
      _xlfn.XLOOKUP("United Kingdom", 'Language &amp; Currency Data'!$A$2:$A$100, 'Language &amp; Currency Data'!$B$2:$B$100),
      Languages!$A$1:$AE$1,
      0),
    FALSE)</f>
        <v>What share of respondents do you think support the globally billionaire coordinated tax?</v>
      </c>
      <c r="AQ112" s="7" t="str">
        <f>VLOOKUP(
    Languages!A99,
    Languages!$A$2:$AE$310,
    MATCH(
      _xlfn.XLOOKUP("United Kingdom", 'Language &amp; Currency Data'!$A$2:$A$100, 'Language &amp; Currency Data'!$B$2:$B$100),
      Languages!$A$1:$AE$1,
      0),
    FALSE)</f>
        <v>What share of respondents do you think support the globally billionaire coordinated tax?</v>
      </c>
      <c r="AR112" s="7" t="str">
        <f>VLOOKUP(
    Languages!A99,
    Languages!$A$2:$AE$310,
    MATCH(
      _xlfn.XLOOKUP("United Kingdom", 'Language &amp; Currency Data'!$A$2:$A$100, 'Language &amp; Currency Data'!$B$2:$B$100),
      Languages!$A$1:$AE$1,
      0),
    FALSE)</f>
        <v>What share of respondents do you think support the globally billionaire coordinated tax?</v>
      </c>
      <c r="AS112" s="7" t="str">
        <f>VLOOKUP(
    Languages!A99,
    Languages!$A$2:$AE$310,
    MATCH(
      _xlfn.XLOOKUP("United Kingdom", 'Language &amp; Currency Data'!$A$2:$A$100, 'Language &amp; Currency Data'!$B$2:$B$100),
      Languages!$A$1:$AE$1,
      0),
    FALSE)</f>
        <v>What share of respondents do you think support the globally billionaire coordinated tax?</v>
      </c>
      <c r="AT112" s="7" t="str">
        <f>VLOOKUP(
    Languages!A99,
    Languages!$A$2:$AE$310,
    MATCH(
      _xlfn.XLOOKUP("United Kingdom", 'Language &amp; Currency Data'!$A$2:$A$100, 'Language &amp; Currency Data'!$B$2:$B$100),
      Languages!$A$1:$AE$1,
      0),
    FALSE)</f>
        <v>What share of respondents do you think support the globally billionaire coordinated tax?</v>
      </c>
      <c r="AU112" s="7" t="str">
        <f>VLOOKUP(
    Languages!A99,
    Languages!$A$2:$AE$310,
    MATCH(
      _xlfn.XLOOKUP("United Kingdom", 'Language &amp; Currency Data'!$A$2:$A$100, 'Language &amp; Currency Data'!$B$2:$B$100),
      Languages!$A$1:$AE$1,
      0),
    FALSE)</f>
        <v>What share of respondents do you think support the globally billionaire coordinated tax?</v>
      </c>
      <c r="AV112" s="7" t="str">
        <f>VLOOKUP(
    Languages!A99,
    Languages!$A$2:$AE$310,
    MATCH(
      _xlfn.XLOOKUP("United Kingdom", 'Language &amp; Currency Data'!$A$2:$A$100, 'Language &amp; Currency Data'!$B$2:$B$100),
      Languages!$A$1:$AE$1,
      0),
    FALSE)</f>
        <v>What share of respondents do you think support the globally billionaire coordinated tax?</v>
      </c>
      <c r="AW112" s="7" t="str">
        <f>VLOOKUP(
    Languages!A99,
    Languages!$A$2:$AE$310,
    MATCH(
      _xlfn.XLOOKUP("United Kingdom", 'Language &amp; Currency Data'!$A$2:$A$100, 'Language &amp; Currency Data'!$B$2:$B$100),
      Languages!$A$1:$AE$1,
      0),
    FALSE)</f>
        <v>What share of respondents do you think support the globally billionaire coordinated tax?</v>
      </c>
    </row>
    <row r="113" spans="1:49" s="7" customFormat="1" x14ac:dyDescent="0.45">
      <c r="A113" s="7" t="str">
        <f>Languages!B100</f>
        <v>Support (%)</v>
      </c>
      <c r="B113" s="6" t="str">
        <f>VLOOKUP(
    Languages!A100,
    Languages!$A$2:$AE$310,
    MATCH(
      _xlfn.XLOOKUP(B$1, 'Language &amp; Currency Data'!$A$2:$A$100, 'Language &amp; Currency Data'!$B$2:$B$100),
      Languages!$A$1:$AE$1,
      0),
    FALSE)</f>
        <v>Apoyo (%)</v>
      </c>
      <c r="C113" s="6" t="str">
        <f>VLOOKUP(
    Languages!A100,
    Languages!$A$2:$AE$310,
    MATCH(
      _xlfn.XLOOKUP(C$1, 'Language &amp; Currency Data'!$A$2:$A$100, 'Language &amp; Currency Data'!$B$2:$B$100),
      Languages!$A$1:$AE$1,
      0),
    FALSE)</f>
        <v>Support (%)</v>
      </c>
      <c r="D113" s="6" t="str">
        <f>VLOOKUP(
    Languages!A100,
    Languages!$A$2:$AE$310,
    MATCH(
      _xlfn.XLOOKUP(D$1, 'Language &amp; Currency Data'!$A$2:$A$100, 'Language &amp; Currency Data'!$B$2:$B$100),
      Languages!$A$1:$AE$1,
      0),
    FALSE)</f>
        <v>Unterstützung (%)</v>
      </c>
      <c r="E113" s="14" t="str">
        <f>VLOOKUP(
    Languages!A100,
    Languages!$A$2:$AE$310,
    MATCH(
      _xlfn.XLOOKUP(E$1, 'Language &amp; Currency Data'!$A$2:$A$100, 'Language &amp; Currency Data'!$B$2:$B$100),
      Languages!$A$1:$AE$1,
      0),
    FALSE)</f>
        <v>A favor (%)</v>
      </c>
      <c r="F113" s="4" t="str">
        <f>VLOOKUP(
    Languages!A100,
    Languages!$A$2:$AE$310,
    MATCH(
      _xlfn.XLOOKUP(F$1, 'Language &amp; Currency Data'!$A$2:$A$100, 'Language &amp; Currency Data'!$B$2:$B$100),
      Languages!$A$1:$AE$1,
      0),
    FALSE)</f>
        <v>Support (%)</v>
      </c>
      <c r="G113" s="14" t="str">
        <f>VLOOKUP(
    Languages!A100,
    Languages!$A$2:$AE$310,
    MATCH(
      _xlfn.XLOOKUP(G$1, 'Language &amp; Currency Data'!$A$2:$A$100, 'Language &amp; Currency Data'!$B$2:$B$100),
      Languages!$A$1:$AE$1,
      0),
    FALSE)</f>
        <v>支持的受访者所占比例 (%)</v>
      </c>
      <c r="H113" s="6" t="str">
        <f>VLOOKUP(
    Languages!A100,
    Languages!$A$2:$AE$310,
    MATCH(
      _xlfn.XLOOKUP(H$1, 'Language &amp; Currency Data'!$A$2:$A$100, 'Language &amp; Currency Data'!$B$2:$B$100),
      Languages!$A$1:$AE$1,
      0),
    FALSE)</f>
        <v>Apoyo (%)</v>
      </c>
      <c r="I113" s="6" t="str">
        <f>VLOOKUP(
    Languages!A100,
    Languages!$A$2:$AE$310,
    MATCH(
      _xlfn.XLOOKUP(I$1, 'Language &amp; Currency Data'!$A$2:$A$100, 'Language &amp; Currency Data'!$B$2:$B$100),
      Languages!$A$1:$AE$1,
      0),
    FALSE)</f>
        <v>Apoyo (%)</v>
      </c>
      <c r="J113" s="6" t="str">
        <f>VLOOKUP(
    Languages!A100,
    Languages!$A$2:$AE$310,
    MATCH(
      _xlfn.XLOOKUP(J$1, 'Language &amp; Currency Data'!$A$2:$A$100, 'Language &amp; Currency Data'!$B$2:$B$100),
      Languages!$A$1:$AE$1,
      0),
    FALSE)</f>
        <v>Podpora (%)</v>
      </c>
      <c r="K113" s="6" t="str">
        <f>VLOOKUP(
    Languages!A100,
    Languages!$A$2:$AE$310,
    MATCH(
      _xlfn.XLOOKUP(K$1, 'Language &amp; Currency Data'!$A$2:$A$100, 'Language &amp; Currency Data'!$B$2:$B$100),
      Languages!$A$1:$AE$1,
      0),
    FALSE)</f>
        <v>Kannatus (%)</v>
      </c>
      <c r="L113" s="32" t="str">
        <f>VLOOKUP(
    Languages!A100,
    Languages!$A$2:$AE$310,
    MATCH(
      _xlfn.XLOOKUP(L$1, 'Language &amp; Currency Data'!$A$2:$A$100, 'Language &amp; Currency Data'!$B$2:$B$100),
      Languages!$A$1:$AE$1,
      0),
    FALSE)</f>
        <v>Soutien (%)</v>
      </c>
      <c r="M113" s="32" t="str">
        <f>VLOOKUP(
    Languages!A100,
    Languages!$A$2:$AE$310,
    MATCH(
      _xlfn.XLOOKUP(M$1, 'Language &amp; Currency Data'!$A$2:$A$100, 'Language &amp; Currency Data'!$B$2:$B$100),
      Languages!$A$1:$AE$1,
      0),
    FALSE)</f>
        <v>Unterstützung (%)</v>
      </c>
      <c r="N113" s="6" t="str">
        <f>VLOOKUP(
    Languages!A100,
    Languages!$A$2:$AE$310,
    MATCH(
      _xlfn.XLOOKUP(N$1, 'Language &amp; Currency Data'!$A$2:$A$100, 'Language &amp; Currency Data'!$B$2:$B$100),
      Languages!$A$1:$AE$1,
      0),
    FALSE)</f>
        <v>Υποστήριξη (%)</v>
      </c>
      <c r="O113" s="32" t="str">
        <f>VLOOKUP(
    Languages!A100,
    Languages!$A$2:$AE$310,
    MATCH(
      _xlfn.XLOOKUP(O$1, 'Language &amp; Currency Data'!$A$2:$A$100, 'Language &amp; Currency Data'!$B$2:$B$100),
      Languages!$A$1:$AE$1,
      0),
    FALSE)</f>
        <v>Támogatás (%)</v>
      </c>
      <c r="P113" s="6" t="str">
        <f>VLOOKUP(
    Languages!A100,
    Languages!$A$2:$AE$310,
    MATCH(
      _xlfn.XLOOKUP(P$1, 'Language &amp; Currency Data'!$A$2:$A$100, 'Language &amp; Currency Data'!$B$2:$B$100),
      Languages!$A$1:$AE$1,
      0),
    FALSE)</f>
        <v>समर्थन (%)</v>
      </c>
      <c r="Q113" s="6" t="str">
        <f>VLOOKUP(
    Languages!A100,
    Languages!$A$2:$AE$310,
    MATCH(
      _xlfn.XLOOKUP(Q$1, 'Language &amp; Currency Data'!$A$2:$A$100, 'Language &amp; Currency Data'!$B$2:$B$100),
      Languages!$A$1:$AE$1,
      0),
    FALSE)</f>
        <v>Dukungan (%)</v>
      </c>
      <c r="R113" s="6" t="str">
        <f>VLOOKUP(
    Languages!A100,
    Languages!$A$2:$AE$310,
    MATCH(
      _xlfn.XLOOKUP(R$1, 'Language &amp; Currency Data'!$A$2:$A$100, 'Language &amp; Currency Data'!$B$2:$B$100),
      Languages!$A$1:$AE$1,
      0),
    FALSE)</f>
        <v>Support (%)</v>
      </c>
      <c r="S113" s="14" t="str">
        <f>VLOOKUP(
    Languages!A100,
    Languages!$A$2:$AE$310,
    MATCH(
      _xlfn.XLOOKUP(S$1, 'Language &amp; Currency Data'!$A$2:$A$100, 'Language &amp; Currency Data'!$B$2:$B$100),
      Languages!$A$1:$AE$1,
      0),
    FALSE)</f>
        <v>Sostegno (%)</v>
      </c>
      <c r="T113" s="14" t="str">
        <f>VLOOKUP(
    Languages!A100,
    Languages!$A$2:$AE$310,
    MATCH(
      _xlfn.XLOOKUP(T$1, 'Language &amp; Currency Data'!$A$2:$A$100, 'Language &amp; Currency Data'!$B$2:$B$100),
      Languages!$A$1:$AE$1,
      0),
    FALSE)</f>
        <v>支持率（％）</v>
      </c>
      <c r="U113" s="32" t="str">
        <f>VLOOKUP(
    Languages!A100,
    Languages!$A$2:$AE$310,
    MATCH(
      _xlfn.XLOOKUP(U$1, 'Language &amp; Currency Data'!$A$2:$A$100, 'Language &amp; Currency Data'!$B$2:$B$100),
      Languages!$A$1:$AE$1,
      0),
    FALSE)</f>
        <v>Menyokong (%)</v>
      </c>
      <c r="V113" s="32" t="str">
        <f>VLOOKUP(
    Languages!A100,
    Languages!$A$2:$AE$310,
    MATCH(
      _xlfn.XLOOKUP(V$1, 'Language &amp; Currency Data'!$A$2:$A$100, 'Language &amp; Currency Data'!$B$2:$B$100),
      Languages!$A$1:$AE$1,
      0),
    FALSE)</f>
        <v>Apoyo (%)</v>
      </c>
      <c r="W113" s="14" t="str">
        <f>VLOOKUP(
    Languages!A100,
    Languages!$A$2:$AE$310,
    MATCH(
      _xlfn.XLOOKUP(W$1, 'Language &amp; Currency Data'!$A$2:$A$100, 'Language &amp; Currency Data'!$B$2:$B$100),
      Languages!$A$1:$AE$1,
      0),
    FALSE)</f>
        <v>Vóór (%)</v>
      </c>
      <c r="X113" s="32" t="str">
        <f>VLOOKUP(
    Languages!A100,
    Languages!$A$2:$AE$310,
    MATCH(
      _xlfn.XLOOKUP(X$1, 'Language &amp; Currency Data'!$A$2:$A$100, 'Language &amp; Currency Data'!$B$2:$B$100),
      Languages!$A$1:$AE$1,
      0),
    FALSE)</f>
        <v>Support (%)</v>
      </c>
      <c r="Y113" s="32" t="str">
        <f>VLOOKUP(
    Languages!A100,
    Languages!$A$2:$AE$310,
    MATCH(
      _xlfn.XLOOKUP(Y$1, 'Language &amp; Currency Data'!$A$2:$A$100, 'Language &amp; Currency Data'!$B$2:$B$100),
      Languages!$A$1:$AE$1,
      0),
    FALSE)</f>
        <v>Støtte (%)</v>
      </c>
      <c r="Z113" s="32" t="str">
        <f>VLOOKUP(
    Languages!A100,
    Languages!$A$2:$AE$310,
    MATCH(
      _xlfn.XLOOKUP(Z$1, 'Language &amp; Currency Data'!$A$2:$A$100, 'Language &amp; Currency Data'!$B$2:$B$100),
      Languages!$A$1:$AE$1,
      0),
    FALSE)</f>
        <v>حمایت (%)</v>
      </c>
      <c r="AA113" s="32" t="str">
        <f>VLOOKUP(
    Languages!A100,
    Languages!$A$2:$AE$310,
    MATCH(
      _xlfn.XLOOKUP(AA$1, 'Language &amp; Currency Data'!$A$2:$A$100, 'Language &amp; Currency Data'!$B$2:$B$100),
      Languages!$A$1:$AE$1,
      0),
    FALSE)</f>
        <v>Sumusuporta (%)</v>
      </c>
      <c r="AB113" s="32" t="str">
        <f>VLOOKUP(
    Languages!A100,
    Languages!$A$2:$AE$310,
    MATCH(
      _xlfn.XLOOKUP(AB$1, 'Language &amp; Currency Data'!$A$2:$A$100, 'Language &amp; Currency Data'!$B$2:$B$100),
      Languages!$A$1:$AE$1,
      0),
    FALSE)</f>
        <v>Poparcie (%)</v>
      </c>
      <c r="AC113" t="str">
        <f>VLOOKUP(
    Languages!A100,
    Languages!$A$2:$AE$310,
    MATCH(
      _xlfn.XLOOKUP(AC$1, 'Language &amp; Currency Data'!$A$2:$A$100, 'Language &amp; Currency Data'!$B$2:$B$100),
      Languages!$A$1:$AE$1,
      0),
    FALSE)</f>
        <v>A favor (%)</v>
      </c>
      <c r="AD113" s="32" t="str">
        <f>VLOOKUP(
    Languages!A100,
    Languages!$A$2:$AE$310,
    MATCH(
      _xlfn.XLOOKUP(AD$1, 'Language &amp; Currency Data'!$A$2:$A$100, 'Language &amp; Currency Data'!$B$2:$B$100),
      Languages!$A$1:$AE$1,
      0),
    FALSE)</f>
        <v>Sprijin (%)</v>
      </c>
      <c r="AE113" s="6" t="str">
        <f>VLOOKUP(
    Languages!A100,
    Languages!$A$2:$AE$310,
    MATCH(
      _xlfn.XLOOKUP(AE$1, 'Language &amp; Currency Data'!$A$2:$A$100, 'Language &amp; Currency Data'!$B$2:$B$100),
      Languages!$A$1:$AE$1,
      0),
    FALSE)</f>
        <v>Podpora (%)</v>
      </c>
      <c r="AF113" s="6" t="str">
        <f>VLOOKUP(
    Languages!A100,
    Languages!$A$2:$AE$310,
    MATCH(
      _xlfn.XLOOKUP(AF$1, 'Language &amp; Currency Data'!$A$2:$A$100, 'Language &amp; Currency Data'!$B$2:$B$100),
      Languages!$A$1:$AE$1,
      0),
    FALSE)</f>
        <v>Ondersteun(%)</v>
      </c>
      <c r="AG113" s="6" t="str">
        <f>VLOOKUP(
    Languages!A100,
    Languages!$A$2:$AE$310,
    MATCH(
      _xlfn.XLOOKUP(AG$1, 'Language &amp; Currency Data'!$A$2:$A$100, 'Language &amp; Currency Data'!$B$2:$B$100),
      Languages!$A$1:$AE$1,
      0),
    FALSE)</f>
        <v>찬성(%)</v>
      </c>
      <c r="AH113" s="32" t="str">
        <f>VLOOKUP(
    Languages!A100,
    Languages!$A$2:$AE$310,
    MATCH(
      _xlfn.XLOOKUP(AH$1, 'Language &amp; Currency Data'!$A$2:$A$100, 'Language &amp; Currency Data'!$B$2:$B$100),
      Languages!$A$1:$AE$1,
      0),
    FALSE)</f>
        <v>Apoyo (%)</v>
      </c>
      <c r="AI113" s="32" t="str">
        <f>VLOOKUP(
    Languages!A100,
    Languages!$A$2:$AE$310,
    MATCH(
      _xlfn.XLOOKUP(AI$1, 'Language &amp; Currency Data'!$A$2:$A$100, 'Language &amp; Currency Data'!$B$2:$B$100),
      Languages!$A$1:$AE$1,
      0),
    FALSE)</f>
        <v>Stöder (%)</v>
      </c>
      <c r="AJ113" s="6" t="str">
        <f>VLOOKUP(
    Languages!A100,
    Languages!$A$2:$AE$310,
    MATCH(
      _xlfn.XLOOKUP(AJ$1, 'Language &amp; Currency Data'!$A$2:$A$100, 'Language &amp; Currency Data'!$B$2:$B$100),
      Languages!$A$1:$AE$1,
      0),
    FALSE)</f>
        <v>支持比例 (%)</v>
      </c>
      <c r="AK113" s="32" t="str">
        <f>VLOOKUP(
    Languages!A100,
    Languages!$A$2:$AE$310,
    MATCH(
      _xlfn.XLOOKUP(AK$1, 'Language &amp; Currency Data'!$A$2:$A$100, 'Language &amp; Currency Data'!$B$2:$B$100),
      Languages!$A$1:$AE$1,
      0),
    FALSE)</f>
        <v>การสนับสนุน (%)</v>
      </c>
      <c r="AL113" s="37" t="str">
        <f>VLOOKUP(
    Languages!A100,
    Languages!$A$2:$AE$310,
    MATCH(
      _xlfn.XLOOKUP(AL$1, 'Language &amp; Currency Data'!$A$2:$A$100, 'Language &amp; Currency Data'!$B$2:$B$100),
      Languages!$A$1:$AE$1,
      0),
    FALSE)</f>
        <v>Destek (%)</v>
      </c>
      <c r="AM113" s="6" t="str">
        <f>VLOOKUP(
    Languages!A100,
    Languages!$A$2:$AE$310,
    MATCH(
      _xlfn.XLOOKUP(AM$1, 'Language &amp; Currency Data'!$A$2:$A$100, 'Language &amp; Currency Data'!$B$2:$B$100),
      Languages!$A$1:$AE$1,
      0),
    FALSE)</f>
        <v>Support (%)</v>
      </c>
      <c r="AN113" s="6" t="str">
        <f>VLOOKUP(
    Languages!A100,
    Languages!$A$2:$AE$310,
    MATCH(
      _xlfn.XLOOKUP(AN$1, 'Language &amp; Currency Data'!$A$2:$A$100, 'Language &amp; Currency Data'!$B$2:$B$100),
      Languages!$A$1:$AE$1,
      0),
    FALSE)</f>
        <v>Support (%)</v>
      </c>
      <c r="AO113" s="32" t="str">
        <f>VLOOKUP(
    Languages!A100,
    Languages!$A$2:$AE$310,
    MATCH(
      _xlfn.XLOOKUP(AO$1, 'Language &amp; Currency Data'!$A$2:$A$100, 'Language &amp; Currency Data'!$B$2:$B$100),
      Languages!$A$1:$AE$1,
      0),
    FALSE)</f>
        <v>Ủng hộ (%)</v>
      </c>
      <c r="AP113" s="7" t="str">
        <f>VLOOKUP(
    Languages!A100,
    Languages!$A$2:$AE$310,
    MATCH(
      _xlfn.XLOOKUP("United Kingdom", 'Language &amp; Currency Data'!$A$2:$A$100, 'Language &amp; Currency Data'!$B$2:$B$100),
      Languages!$A$1:$AE$1,
      0),
    FALSE)</f>
        <v>Support (%)</v>
      </c>
      <c r="AQ113" s="7" t="str">
        <f>VLOOKUP(
    Languages!A100,
    Languages!$A$2:$AE$310,
    MATCH(
      _xlfn.XLOOKUP("United Kingdom", 'Language &amp; Currency Data'!$A$2:$A$100, 'Language &amp; Currency Data'!$B$2:$B$100),
      Languages!$A$1:$AE$1,
      0),
    FALSE)</f>
        <v>Support (%)</v>
      </c>
      <c r="AR113" s="7" t="str">
        <f>VLOOKUP(
    Languages!A100,
    Languages!$A$2:$AE$310,
    MATCH(
      _xlfn.XLOOKUP("United Kingdom", 'Language &amp; Currency Data'!$A$2:$A$100, 'Language &amp; Currency Data'!$B$2:$B$100),
      Languages!$A$1:$AE$1,
      0),
    FALSE)</f>
        <v>Support (%)</v>
      </c>
      <c r="AS113" s="7" t="str">
        <f>VLOOKUP(
    Languages!A100,
    Languages!$A$2:$AE$310,
    MATCH(
      _xlfn.XLOOKUP("United Kingdom", 'Language &amp; Currency Data'!$A$2:$A$100, 'Language &amp; Currency Data'!$B$2:$B$100),
      Languages!$A$1:$AE$1,
      0),
    FALSE)</f>
        <v>Support (%)</v>
      </c>
      <c r="AT113" s="7" t="str">
        <f>VLOOKUP(
    Languages!A100,
    Languages!$A$2:$AE$310,
    MATCH(
      _xlfn.XLOOKUP("United Kingdom", 'Language &amp; Currency Data'!$A$2:$A$100, 'Language &amp; Currency Data'!$B$2:$B$100),
      Languages!$A$1:$AE$1,
      0),
    FALSE)</f>
        <v>Support (%)</v>
      </c>
      <c r="AU113" s="7" t="str">
        <f>VLOOKUP(
    Languages!A100,
    Languages!$A$2:$AE$310,
    MATCH(
      _xlfn.XLOOKUP("United Kingdom", 'Language &amp; Currency Data'!$A$2:$A$100, 'Language &amp; Currency Data'!$B$2:$B$100),
      Languages!$A$1:$AE$1,
      0),
    FALSE)</f>
        <v>Support (%)</v>
      </c>
      <c r="AV113" s="7" t="str">
        <f>VLOOKUP(
    Languages!A100,
    Languages!$A$2:$AE$310,
    MATCH(
      _xlfn.XLOOKUP("United Kingdom", 'Language &amp; Currency Data'!$A$2:$A$100, 'Language &amp; Currency Data'!$B$2:$B$100),
      Languages!$A$1:$AE$1,
      0),
    FALSE)</f>
        <v>Support (%)</v>
      </c>
      <c r="AW113" s="7" t="str">
        <f>VLOOKUP(
    Languages!A100,
    Languages!$A$2:$AE$310,
    MATCH(
      _xlfn.XLOOKUP("United Kingdom", 'Language &amp; Currency Data'!$A$2:$A$100, 'Language &amp; Currency Data'!$B$2:$B$100),
      Languages!$A$1:$AE$1,
      0),
    FALSE)</f>
        <v>Support (%)</v>
      </c>
    </row>
    <row r="114" spans="1:49" s="7" customFormat="1" ht="42.75" x14ac:dyDescent="0.45">
      <c r="A114" s="7" t="str">
        <f>Languages!B101</f>
        <v>In how many of the 40 countries do you think a majority of respondents support the globally billionaire coordinated tax?</v>
      </c>
      <c r="B114" s="6" t="str">
        <f>VLOOKUP(
    Languages!A101,
    Languages!$A$2:$AE$310,
    MATCH(
      _xlfn.XLOOKUP(B$1, 'Language &amp; Currency Data'!$A$2:$A$100, 'Language &amp; Currency Data'!$B$2:$B$100),
      Languages!$A$1:$AE$1,
      0),
    FALSE)</f>
        <v>¿En cuántos de los 40 países cree que la mayoría de los encuestados apoya el impuesto a los multimillonarios coordinado a escala mundial?</v>
      </c>
      <c r="C114" s="6" t="str">
        <f>VLOOKUP(
    Languages!A101,
    Languages!$A$2:$AE$310,
    MATCH(
      _xlfn.XLOOKUP(C$1, 'Language &amp; Currency Data'!$A$2:$A$100, 'Language &amp; Currency Data'!$B$2:$B$100),
      Languages!$A$1:$AE$1,
      0),
    FALSE)</f>
        <v>In how many of the 40 countries do you think a majority of respondents support the globally billionaire coordinated tax?</v>
      </c>
      <c r="D114" s="6" t="str">
        <f>VLOOKUP(
    Languages!A101,
    Languages!$A$2:$AE$310,
    MATCH(
      _xlfn.XLOOKUP(D$1, 'Language &amp; Currency Data'!$A$2:$A$100, 'Language &amp; Currency Data'!$B$2:$B$100),
      Languages!$A$1:$AE$1,
      0),
    FALSE)</f>
        <v>In wie vielen der 40 Länder denken Sie, dass eine Mehrheit der Umfrageteilnehmer die global koordinierte Milliardärssteuer unterstützt?</v>
      </c>
      <c r="E114" s="14" t="str">
        <f>VLOOKUP(
    Languages!A101,
    Languages!$A$2:$AE$310,
    MATCH(
      _xlfn.XLOOKUP(E$1, 'Language &amp; Currency Data'!$A$2:$A$100, 'Language &amp; Currency Data'!$B$2:$B$100),
      Languages!$A$1:$AE$1,
      0),
    FALSE)</f>
        <v>Em quantos dos 40 países considera que a maioria dos inquiridos é a favor do imposto coordenado sobre os multimilionários a nível global?</v>
      </c>
      <c r="F114" s="4" t="str">
        <f>VLOOKUP(
    Languages!A101,
    Languages!$A$2:$AE$310,
    MATCH(
      _xlfn.XLOOKUP(F$1, 'Language &amp; Currency Data'!$A$2:$A$100, 'Language &amp; Currency Data'!$B$2:$B$100),
      Languages!$A$1:$AE$1,
      0),
    FALSE)</f>
        <v>In how many of the 40 countries do you think a majority of respondents support the globally billionaire coordinated tax?</v>
      </c>
      <c r="G114" s="14" t="str">
        <f>VLOOKUP(
    Languages!A101,
    Languages!$A$2:$AE$310,
    MATCH(
      _xlfn.XLOOKUP(G$1, 'Language &amp; Currency Data'!$A$2:$A$100, 'Language &amp; Currency Data'!$B$2:$B$100),
      Languages!$A$1:$AE$1,
      0),
    FALSE)</f>
        <v>您认为在这 40 个国家/地区中，有多少个国家/地区的大多数受访者支持对全球亿万富翁征收协调税？</v>
      </c>
      <c r="H114" s="6" t="str">
        <f>VLOOKUP(
    Languages!A101,
    Languages!$A$2:$AE$310,
    MATCH(
      _xlfn.XLOOKUP(H$1, 'Language &amp; Currency Data'!$A$2:$A$100, 'Language &amp; Currency Data'!$B$2:$B$100),
      Languages!$A$1:$AE$1,
      0),
    FALSE)</f>
        <v>¿En cuántos de los 40 países cree que la mayoría de los encuestados apoya el impuesto a los multimillonarios coordinado a escala mundial?</v>
      </c>
      <c r="I114" s="6" t="str">
        <f>VLOOKUP(
    Languages!A101,
    Languages!$A$2:$AE$310,
    MATCH(
      _xlfn.XLOOKUP(I$1, 'Language &amp; Currency Data'!$A$2:$A$100, 'Language &amp; Currency Data'!$B$2:$B$100),
      Languages!$A$1:$AE$1,
      0),
    FALSE)</f>
        <v>¿En cuántos de los 40 países cree que la mayoría de los encuestados apoya el impuesto a los multimillonarios coordinado a escala mundial?</v>
      </c>
      <c r="J114" s="6" t="str">
        <f>VLOOKUP(
    Languages!A101,
    Languages!$A$2:$AE$310,
    MATCH(
      _xlfn.XLOOKUP(J$1, 'Language &amp; Currency Data'!$A$2:$A$100, 'Language &amp; Currency Data'!$B$2:$B$100),
      Languages!$A$1:$AE$1,
      0),
    FALSE)</f>
        <v>V kolika ze 40 zemí podle vás většina respondentů podporuje globálně koordinovanou milardářskou daň?</v>
      </c>
      <c r="K114" s="6" t="str">
        <f>VLOOKUP(
    Languages!A101,
    Languages!$A$2:$AE$310,
    MATCH(
      _xlfn.XLOOKUP(K$1, 'Language &amp; Currency Data'!$A$2:$A$100, 'Language &amp; Currency Data'!$B$2:$B$100),
      Languages!$A$1:$AE$1,
      0),
    FALSE)</f>
        <v>Kuinka monessa näistä 40 maasta arvelet enemmistön vastaajista kannattavan maailmanlaajuisesti koordinoitua miljardööriveroa?</v>
      </c>
      <c r="L114" s="32" t="str">
        <f>VLOOKUP(
    Languages!A101,
    Languages!$A$2:$AE$310,
    MATCH(
      _xlfn.XLOOKUP(L$1, 'Language &amp; Currency Data'!$A$2:$A$100, 'Language &amp; Currency Data'!$B$2:$B$100),
      Languages!$A$1:$AE$1,
      0),
    FALSE)</f>
        <v>Dans combien de ces 40 pays pensez-vous qu'une majorité de personnes interrogées soutiennent l'impôt sur les milliardaires coordonné au niveau mondial ?</v>
      </c>
      <c r="M114" s="32" t="str">
        <f>VLOOKUP(
    Languages!A101,
    Languages!$A$2:$AE$310,
    MATCH(
      _xlfn.XLOOKUP(M$1, 'Language &amp; Currency Data'!$A$2:$A$100, 'Language &amp; Currency Data'!$B$2:$B$100),
      Languages!$A$1:$AE$1,
      0),
    FALSE)</f>
        <v>In wie vielen der 40 Länder denken Sie, dass eine Mehrheit der Umfrageteilnehmer die global koordinierte Milliardärssteuer unterstützt?</v>
      </c>
      <c r="N114" s="6" t="str">
        <f>VLOOKUP(
    Languages!A101,
    Languages!$A$2:$AE$310,
    MATCH(
      _xlfn.XLOOKUP(N$1, 'Language &amp; Currency Data'!$A$2:$A$100, 'Language &amp; Currency Data'!$B$2:$B$100),
      Languages!$A$1:$AE$1,
      0),
    FALSE)</f>
        <v>Σε πόσες από τις 40 χώρες πιστεύετε ότι η πλειοψηφία των ερωτηθέντων είναι υπέρ του παγκοσμίως συντονισμένου φόρου δισεκατομμυριούχων;</v>
      </c>
      <c r="O114" s="32" t="str">
        <f>VLOOKUP(
    Languages!A101,
    Languages!$A$2:$AE$310,
    MATCH(
      _xlfn.XLOOKUP(O$1, 'Language &amp; Currency Data'!$A$2:$A$100, 'Language &amp; Currency Data'!$B$2:$B$100),
      Languages!$A$1:$AE$1,
      0),
    FALSE)</f>
        <v>Ön szerint a 40 ország közül hányban támogatja a válaszadók többsége a globálisan koordinált milliárdos adót?</v>
      </c>
      <c r="P114" s="6" t="str">
        <f>VLOOKUP(
    Languages!A101,
    Languages!$A$2:$AE$310,
    MATCH(
      _xlfn.XLOOKUP(P$1, 'Language &amp; Currency Data'!$A$2:$A$100, 'Language &amp; Currency Data'!$B$2:$B$100),
      Languages!$A$1:$AE$1,
      0),
    FALSE)</f>
        <v>आपको क्या लगता है कि 40 देशों में से कितने देशों में ज्यादातर उत्तरदाता, वैश्विक अरबपति संयोजित कर का समर्थन करते हैं?</v>
      </c>
      <c r="Q114" s="6" t="str">
        <f>VLOOKUP(
    Languages!A101,
    Languages!$A$2:$AE$310,
    MATCH(
      _xlfn.XLOOKUP(Q$1, 'Language &amp; Currency Data'!$A$2:$A$100, 'Language &amp; Currency Data'!$B$2:$B$100),
      Languages!$A$1:$AE$1,
      0),
    FALSE)</f>
        <v>Menurut Anda, di berapa dari 40 negara tersebut mayoritas responden mendukung pajak miliarder yang dikoordinasikan secara global?</v>
      </c>
      <c r="R114" s="6" t="str">
        <f>VLOOKUP(
    Languages!A101,
    Languages!$A$2:$AE$310,
    MATCH(
      _xlfn.XLOOKUP(R$1, 'Language &amp; Currency Data'!$A$2:$A$100, 'Language &amp; Currency Data'!$B$2:$B$100),
      Languages!$A$1:$AE$1,
      0),
    FALSE)</f>
        <v>In how many of the 40 countries do you think a majority of respondents support the globally billionaire coordinated tax?</v>
      </c>
      <c r="S114" s="14" t="str">
        <f>VLOOKUP(
    Languages!A101,
    Languages!$A$2:$AE$310,
    MATCH(
      _xlfn.XLOOKUP(S$1, 'Language &amp; Currency Data'!$A$2:$A$100, 'Language &amp; Currency Data'!$B$2:$B$100),
      Languages!$A$1:$AE$1,
      0),
    FALSE)</f>
        <v>In quanti dei 40 Paesi ritiene che la maggioranza degli intervistati sostenga la tassa globale sui miliardari?</v>
      </c>
      <c r="T114" s="14" t="str">
        <f>VLOOKUP(
    Languages!A101,
    Languages!$A$2:$AE$310,
    MATCH(
      _xlfn.XLOOKUP(T$1, 'Language &amp; Currency Data'!$A$2:$A$100, 'Language &amp; Currency Data'!$B$2:$B$100),
      Languages!$A$1:$AE$1,
      0),
    FALSE)</f>
        <v>40カ国のうち、回答者の過半数が世界的超富裕層への調整課税を支持する国はいくつあると思いますか?</v>
      </c>
      <c r="U114" s="32" t="str">
        <f>VLOOKUP(
    Languages!A101,
    Languages!$A$2:$AE$310,
    MATCH(
      _xlfn.XLOOKUP(U$1, 'Language &amp; Currency Data'!$A$2:$A$100, 'Language &amp; Currency Data'!$B$2:$B$100),
      Languages!$A$1:$AE$1,
      0),
    FALSE)</f>
        <v>Berapa negara daripada 40 negara itu yang anda rasa majoriti responden menyokong cukai bilionar yang diselaraskan secara global?</v>
      </c>
      <c r="V114" s="32" t="str">
        <f>VLOOKUP(
    Languages!A101,
    Languages!$A$2:$AE$310,
    MATCH(
      _xlfn.XLOOKUP(V$1, 'Language &amp; Currency Data'!$A$2:$A$100, 'Language &amp; Currency Data'!$B$2:$B$100),
      Languages!$A$1:$AE$1,
      0),
    FALSE)</f>
        <v>¿En cuántos de los 40 países cree que la mayoría de los encuestados apoya el impuesto a los multimillonarios coordinado a escala mundial?</v>
      </c>
      <c r="W114" s="14" t="str">
        <f>VLOOKUP(
    Languages!A101,
    Languages!$A$2:$AE$310,
    MATCH(
      _xlfn.XLOOKUP(W$1, 'Language &amp; Currency Data'!$A$2:$A$100, 'Language &amp; Currency Data'!$B$2:$B$100),
      Languages!$A$1:$AE$1,
      0),
    FALSE)</f>
        <v>In hoeveel van de 40 laden was een meerderheid van de respondenten vóór de wereldwijd gecoördineerde miljardairsbelasting, denkt u?</v>
      </c>
      <c r="X114" s="32" t="str">
        <f>VLOOKUP(
    Languages!A101,
    Languages!$A$2:$AE$310,
    MATCH(
      _xlfn.XLOOKUP(X$1, 'Language &amp; Currency Data'!$A$2:$A$100, 'Language &amp; Currency Data'!$B$2:$B$100),
      Languages!$A$1:$AE$1,
      0),
    FALSE)</f>
        <v>In how many of the 40 countries do you think a majority of respondents support the globally billionaire coordinated tax?</v>
      </c>
      <c r="Y114" s="32" t="str">
        <f>VLOOKUP(
    Languages!A101,
    Languages!$A$2:$AE$310,
    MATCH(
      _xlfn.XLOOKUP(Y$1, 'Language &amp; Currency Data'!$A$2:$A$100, 'Language &amp; Currency Data'!$B$2:$B$100),
      Languages!$A$1:$AE$1,
      0),
    FALSE)</f>
        <v>I hvor mange av de 40 landene tror du et flertall av respondentene støtter den globale minimumsskatten for milliardærer?</v>
      </c>
      <c r="Z114" s="32" t="str">
        <f>VLOOKUP(
    Languages!A101,
    Languages!$A$2:$AE$310,
    MATCH(
      _xlfn.XLOOKUP(Z$1, 'Language &amp; Currency Data'!$A$2:$A$100, 'Language &amp; Currency Data'!$B$2:$B$100),
      Languages!$A$1:$AE$1,
      0),
    FALSE)</f>
        <v>آپ کے خیال میں 40 ممالک میں جواب دہندگان کی کتنی اکثریت عالمی سطح پر ارب پتی افراد پر ٹیکس نافذ کرنے کی حمایت کرتی ہے؟</v>
      </c>
      <c r="AA114" s="32" t="str">
        <f>VLOOKUP(
    Languages!A101,
    Languages!$A$2:$AE$310,
    MATCH(
      _xlfn.XLOOKUP(AA$1, 'Language &amp; Currency Data'!$A$2:$A$100, 'Language &amp; Currency Data'!$B$2:$B$100),
      Languages!$A$1:$AE$1,
      0),
    FALSE)</f>
        <v>Ilan sa 40 bansa ang sa palagay mo ay sinusuportahan ng nakakarami ang globally coordinated na buwis ng bilyonaryo?</v>
      </c>
      <c r="AB114" s="32" t="str">
        <f>VLOOKUP(
    Languages!A101,
    Languages!$A$2:$AE$310,
    MATCH(
      _xlfn.XLOOKUP(AB$1, 'Language &amp; Currency Data'!$A$2:$A$100, 'Language &amp; Currency Data'!$B$2:$B$100),
      Languages!$A$1:$AE$1,
      0),
    FALSE)</f>
        <v>W ilu z 40 krajów większość respondentów popiera Pana\/Pani zdaniem globalnie skoordynowany podatek dla miliarderów?</v>
      </c>
      <c r="AC114" t="str">
        <f>VLOOKUP(
    Languages!A101,
    Languages!$A$2:$AE$310,
    MATCH(
      _xlfn.XLOOKUP(AC$1, 'Language &amp; Currency Data'!$A$2:$A$100, 'Language &amp; Currency Data'!$B$2:$B$100),
      Languages!$A$1:$AE$1,
      0),
    FALSE)</f>
        <v>Em quantos dos 40 países considera que a maioria dos inquiridos é a favor do imposto coordenado sobre os multimilionários a nível global?</v>
      </c>
      <c r="AD114" s="32" t="str">
        <f>VLOOKUP(
    Languages!A101,
    Languages!$A$2:$AE$310,
    MATCH(
      _xlfn.XLOOKUP(AD$1, 'Language &amp; Currency Data'!$A$2:$A$100, 'Language &amp; Currency Data'!$B$2:$B$100),
      Languages!$A$1:$AE$1,
      0),
    FALSE)</f>
        <v>În câte din cele 40 de țări credeți că majoritatea respondenților sprijină taxa pentru miliardari coordonată la nivel mondial?</v>
      </c>
      <c r="AE114" s="6" t="str">
        <f>VLOOKUP(
    Languages!A101,
    Languages!$A$2:$AE$310,
    MATCH(
      _xlfn.XLOOKUP(AE$1, 'Language &amp; Currency Data'!$A$2:$A$100, 'Language &amp; Currency Data'!$B$2:$B$100),
      Languages!$A$1:$AE$1,
      0),
    FALSE)</f>
        <v>V koľkých z týchto 40 krajín podľa vás väčšina respondentov podporuje globálne koordinovanú miliardársku daň?</v>
      </c>
      <c r="AF114" s="6" t="str">
        <f>VLOOKUP(
    Languages!A101,
    Languages!$A$2:$AE$310,
    MATCH(
      _xlfn.XLOOKUP(AF$1, 'Language &amp; Currency Data'!$A$2:$A$100, 'Language &amp; Currency Data'!$B$2:$B$100),
      Languages!$A$1:$AE$1,
      0),
    FALSE)</f>
        <v>In hoeveel van die 40 lande dink jy ondersteun 'n meerderheid respondente die wêreldwyd miljardêr-gekoördineerde belasting?</v>
      </c>
      <c r="AG114" s="6" t="str">
        <f>VLOOKUP(
    Languages!A101,
    Languages!$A$2:$AE$310,
    MATCH(
      _xlfn.XLOOKUP(AG$1, 'Language &amp; Currency Data'!$A$2:$A$100, 'Language &amp; Currency Data'!$B$2:$B$100),
      Languages!$A$1:$AE$1,
      0),
    FALSE)</f>
        <v>응답자의 과반수가 이 세금에 찬성하는 나라가 40개국 중 몇 개국일 것이라고 예상하십니까?</v>
      </c>
      <c r="AH114" s="32" t="str">
        <f>VLOOKUP(
    Languages!A101,
    Languages!$A$2:$AE$310,
    MATCH(
      _xlfn.XLOOKUP(AH$1, 'Language &amp; Currency Data'!$A$2:$A$100, 'Language &amp; Currency Data'!$B$2:$B$100),
      Languages!$A$1:$AE$1,
      0),
    FALSE)</f>
        <v>¿En cuántos de los 40 países cree que la mayoría de los encuestados apoya el impuesto a los multimillonarios coordinado a escala mundial?</v>
      </c>
      <c r="AI114" s="32" t="str">
        <f>VLOOKUP(
    Languages!A101,
    Languages!$A$2:$AE$310,
    MATCH(
      _xlfn.XLOOKUP(AI$1, 'Language &amp; Currency Data'!$A$2:$A$100, 'Language &amp; Currency Data'!$B$2:$B$100),
      Languages!$A$1:$AE$1,
      0),
    FALSE)</f>
        <v>I hur många av de 40 länderna tror du att en majoritet av de tillfrågade stöder den globalt samordnade miljardärsskatten?</v>
      </c>
      <c r="AJ114" s="6" t="str">
        <f>VLOOKUP(
    Languages!A101,
    Languages!$A$2:$AE$310,
    MATCH(
      _xlfn.XLOOKUP(AJ$1, 'Language &amp; Currency Data'!$A$2:$A$100, 'Language &amp; Currency Data'!$B$2:$B$100),
      Languages!$A$1:$AE$1,
      0),
    FALSE)</f>
        <v>在這 40 個國家中，您認為有多少國家是多數受訪者支持這項稅制？</v>
      </c>
      <c r="AK114" s="32" t="str">
        <f>VLOOKUP(
    Languages!A101,
    Languages!$A$2:$AE$310,
    MATCH(
      _xlfn.XLOOKUP(AK$1, 'Language &amp; Currency Data'!$A$2:$A$100, 'Language &amp; Currency Data'!$B$2:$B$100),
      Languages!$A$1:$AE$1,
      0),
    FALSE)</f>
        <v>คุณคิดว่าผู้ตอบแบบสำรวจส่วนใหญ่ที่สนับสนุนการเรียกเก็บภาษีจากมหาเศรษฐีในระดับเดียวกันทั่วโลกมาจากประเทศเหล่านี้เป็นจำนวนเท่าใดจาก 40 ประเทศ</v>
      </c>
      <c r="AL114" s="37" t="str">
        <f>VLOOKUP(
    Languages!A101,
    Languages!$A$2:$AE$310,
    MATCH(
      _xlfn.XLOOKUP(AL$1, 'Language &amp; Currency Data'!$A$2:$A$100, 'Language &amp; Currency Data'!$B$2:$B$100),
      Languages!$A$1:$AE$1,
      0),
    FALSE)</f>
        <v>Sizce bu 40 ülkenin kaçında katılımcıların çoğunluğu küresel olarak koordine edilen milyarder vergisini destekliyor?</v>
      </c>
      <c r="AM114" s="6" t="str">
        <f>VLOOKUP(
    Languages!A101,
    Languages!$A$2:$AE$310,
    MATCH(
      _xlfn.XLOOKUP(AM$1, 'Language &amp; Currency Data'!$A$2:$A$100, 'Language &amp; Currency Data'!$B$2:$B$100),
      Languages!$A$1:$AE$1,
      0),
    FALSE)</f>
        <v>In how many of the 40 countries do you think a majority of respondents support the globally billionaire coordinated tax?</v>
      </c>
      <c r="AN114" s="6" t="str">
        <f>VLOOKUP(
    Languages!A101,
    Languages!$A$2:$AE$310,
    MATCH(
      _xlfn.XLOOKUP(AN$1, 'Language &amp; Currency Data'!$A$2:$A$100, 'Language &amp; Currency Data'!$B$2:$B$100),
      Languages!$A$1:$AE$1,
      0),
    FALSE)</f>
        <v>In how many of the 40 countries do you think a majority of respondents support the globally billionaire coordinated tax?</v>
      </c>
      <c r="AO114" s="32" t="str">
        <f>VLOOKUP(
    Languages!A101,
    Languages!$A$2:$AE$310,
    MATCH(
      _xlfn.XLOOKUP(AO$1, 'Language &amp; Currency Data'!$A$2:$A$100, 'Language &amp; Currency Data'!$B$2:$B$100),
      Languages!$A$1:$AE$1,
      0),
    FALSE)</f>
        <v>Quý vị nghĩ rằng có bao nhiêu quốc gia trong số 40 quốc gia trên có phần lớn người được hỏi ủng hộ thuế phối hợp toàn cầu đối với tỷ phú?</v>
      </c>
      <c r="AP114" s="7" t="str">
        <f>VLOOKUP(
    Languages!A101,
    Languages!$A$2:$AE$310,
    MATCH(
      _xlfn.XLOOKUP("United Kingdom", 'Language &amp; Currency Data'!$A$2:$A$100, 'Language &amp; Currency Data'!$B$2:$B$100),
      Languages!$A$1:$AE$1,
      0),
    FALSE)</f>
        <v>In how many of the 40 countries do you think a majority of respondents support the globally billionaire coordinated tax?</v>
      </c>
      <c r="AQ114" s="7" t="str">
        <f>VLOOKUP(
    Languages!A101,
    Languages!$A$2:$AE$310,
    MATCH(
      _xlfn.XLOOKUP("United Kingdom", 'Language &amp; Currency Data'!$A$2:$A$100, 'Language &amp; Currency Data'!$B$2:$B$100),
      Languages!$A$1:$AE$1,
      0),
    FALSE)</f>
        <v>In how many of the 40 countries do you think a majority of respondents support the globally billionaire coordinated tax?</v>
      </c>
      <c r="AR114" s="7" t="str">
        <f>VLOOKUP(
    Languages!A101,
    Languages!$A$2:$AE$310,
    MATCH(
      _xlfn.XLOOKUP("United Kingdom", 'Language &amp; Currency Data'!$A$2:$A$100, 'Language &amp; Currency Data'!$B$2:$B$100),
      Languages!$A$1:$AE$1,
      0),
    FALSE)</f>
        <v>In how many of the 40 countries do you think a majority of respondents support the globally billionaire coordinated tax?</v>
      </c>
      <c r="AS114" s="7" t="str">
        <f>VLOOKUP(
    Languages!A101,
    Languages!$A$2:$AE$310,
    MATCH(
      _xlfn.XLOOKUP("United Kingdom", 'Language &amp; Currency Data'!$A$2:$A$100, 'Language &amp; Currency Data'!$B$2:$B$100),
      Languages!$A$1:$AE$1,
      0),
    FALSE)</f>
        <v>In how many of the 40 countries do you think a majority of respondents support the globally billionaire coordinated tax?</v>
      </c>
      <c r="AT114" s="7" t="str">
        <f>VLOOKUP(
    Languages!A101,
    Languages!$A$2:$AE$310,
    MATCH(
      _xlfn.XLOOKUP("United Kingdom", 'Language &amp; Currency Data'!$A$2:$A$100, 'Language &amp; Currency Data'!$B$2:$B$100),
      Languages!$A$1:$AE$1,
      0),
    FALSE)</f>
        <v>In how many of the 40 countries do you think a majority of respondents support the globally billionaire coordinated tax?</v>
      </c>
      <c r="AU114" s="7" t="str">
        <f>VLOOKUP(
    Languages!A101,
    Languages!$A$2:$AE$310,
    MATCH(
      _xlfn.XLOOKUP("United Kingdom", 'Language &amp; Currency Data'!$A$2:$A$100, 'Language &amp; Currency Data'!$B$2:$B$100),
      Languages!$A$1:$AE$1,
      0),
    FALSE)</f>
        <v>In how many of the 40 countries do you think a majority of respondents support the globally billionaire coordinated tax?</v>
      </c>
      <c r="AV114" s="7" t="str">
        <f>VLOOKUP(
    Languages!A101,
    Languages!$A$2:$AE$310,
    MATCH(
      _xlfn.XLOOKUP("United Kingdom", 'Language &amp; Currency Data'!$A$2:$A$100, 'Language &amp; Currency Data'!$B$2:$B$100),
      Languages!$A$1:$AE$1,
      0),
    FALSE)</f>
        <v>In how many of the 40 countries do you think a majority of respondents support the globally billionaire coordinated tax?</v>
      </c>
      <c r="AW114" s="7" t="str">
        <f>VLOOKUP(
    Languages!A101,
    Languages!$A$2:$AE$310,
    MATCH(
      _xlfn.XLOOKUP("United Kingdom", 'Language &amp; Currency Data'!$A$2:$A$100, 'Language &amp; Currency Data'!$B$2:$B$100),
      Languages!$A$1:$AE$1,
      0),
    FALSE)</f>
        <v>In how many of the 40 countries do you think a majority of respondents support the globally billionaire coordinated tax?</v>
      </c>
    </row>
    <row r="115" spans="1:49" s="7" customFormat="1" x14ac:dyDescent="0.45">
      <c r="A115" s="7" t="str">
        <f>Languages!B102</f>
        <v>Countries</v>
      </c>
      <c r="B115" s="6" t="str">
        <f>VLOOKUP(
    Languages!A102,
    Languages!$A$2:$AE$310,
    MATCH(
      _xlfn.XLOOKUP(B$1, 'Language &amp; Currency Data'!$A$2:$A$100, 'Language &amp; Currency Data'!$B$2:$B$100),
      Languages!$A$1:$AE$1,
      0),
    FALSE)</f>
        <v>Países</v>
      </c>
      <c r="C115" s="6" t="str">
        <f>VLOOKUP(
    Languages!A102,
    Languages!$A$2:$AE$310,
    MATCH(
      _xlfn.XLOOKUP(C$1, 'Language &amp; Currency Data'!$A$2:$A$100, 'Language &amp; Currency Data'!$B$2:$B$100),
      Languages!$A$1:$AE$1,
      0),
    FALSE)</f>
        <v>Countries</v>
      </c>
      <c r="D115" s="6" t="str">
        <f>VLOOKUP(
    Languages!A102,
    Languages!$A$2:$AE$310,
    MATCH(
      _xlfn.XLOOKUP(D$1, 'Language &amp; Currency Data'!$A$2:$A$100, 'Language &amp; Currency Data'!$B$2:$B$100),
      Languages!$A$1:$AE$1,
      0),
    FALSE)</f>
        <v>Länder</v>
      </c>
      <c r="E115" s="14" t="str">
        <f>VLOOKUP(
    Languages!A102,
    Languages!$A$2:$AE$310,
    MATCH(
      _xlfn.XLOOKUP(E$1, 'Language &amp; Currency Data'!$A$2:$A$100, 'Language &amp; Currency Data'!$B$2:$B$100),
      Languages!$A$1:$AE$1,
      0),
    FALSE)</f>
        <v>Países</v>
      </c>
      <c r="F115" s="4" t="str">
        <f>VLOOKUP(
    Languages!A102,
    Languages!$A$2:$AE$310,
    MATCH(
      _xlfn.XLOOKUP(F$1, 'Language &amp; Currency Data'!$A$2:$A$100, 'Language &amp; Currency Data'!$B$2:$B$100),
      Languages!$A$1:$AE$1,
      0),
    FALSE)</f>
        <v>Countries</v>
      </c>
      <c r="G115" s="14" t="str">
        <f>VLOOKUP(
    Languages!A102,
    Languages!$A$2:$AE$310,
    MATCH(
      _xlfn.XLOOKUP(G$1, 'Language &amp; Currency Data'!$A$2:$A$100, 'Language &amp; Currency Data'!$B$2:$B$100),
      Languages!$A$1:$AE$1,
      0),
    FALSE)</f>
        <v>个国家/地区</v>
      </c>
      <c r="H115" s="6" t="str">
        <f>VLOOKUP(
    Languages!A102,
    Languages!$A$2:$AE$310,
    MATCH(
      _xlfn.XLOOKUP(H$1, 'Language &amp; Currency Data'!$A$2:$A$100, 'Language &amp; Currency Data'!$B$2:$B$100),
      Languages!$A$1:$AE$1,
      0),
    FALSE)</f>
        <v>Países</v>
      </c>
      <c r="I115" s="6" t="str">
        <f>VLOOKUP(
    Languages!A102,
    Languages!$A$2:$AE$310,
    MATCH(
      _xlfn.XLOOKUP(I$1, 'Language &amp; Currency Data'!$A$2:$A$100, 'Language &amp; Currency Data'!$B$2:$B$100),
      Languages!$A$1:$AE$1,
      0),
    FALSE)</f>
        <v>Países</v>
      </c>
      <c r="J115" s="6" t="str">
        <f>VLOOKUP(
    Languages!A102,
    Languages!$A$2:$AE$310,
    MATCH(
      _xlfn.XLOOKUP(J$1, 'Language &amp; Currency Data'!$A$2:$A$100, 'Language &amp; Currency Data'!$B$2:$B$100),
      Languages!$A$1:$AE$1,
      0),
    FALSE)</f>
        <v>Země</v>
      </c>
      <c r="K115" s="6" t="str">
        <f>VLOOKUP(
    Languages!A102,
    Languages!$A$2:$AE$310,
    MATCH(
      _xlfn.XLOOKUP(K$1, 'Language &amp; Currency Data'!$A$2:$A$100, 'Language &amp; Currency Data'!$B$2:$B$100),
      Languages!$A$1:$AE$1,
      0),
    FALSE)</f>
        <v>Maat</v>
      </c>
      <c r="L115" s="32" t="str">
        <f>VLOOKUP(
    Languages!A102,
    Languages!$A$2:$AE$310,
    MATCH(
      _xlfn.XLOOKUP(L$1, 'Language &amp; Currency Data'!$A$2:$A$100, 'Language &amp; Currency Data'!$B$2:$B$100),
      Languages!$A$1:$AE$1,
      0),
    FALSE)</f>
        <v>Pays</v>
      </c>
      <c r="M115" s="32" t="str">
        <f>VLOOKUP(
    Languages!A102,
    Languages!$A$2:$AE$310,
    MATCH(
      _xlfn.XLOOKUP(M$1, 'Language &amp; Currency Data'!$A$2:$A$100, 'Language &amp; Currency Data'!$B$2:$B$100),
      Languages!$A$1:$AE$1,
      0),
    FALSE)</f>
        <v>Länder</v>
      </c>
      <c r="N115" s="6" t="str">
        <f>VLOOKUP(
    Languages!A102,
    Languages!$A$2:$AE$310,
    MATCH(
      _xlfn.XLOOKUP(N$1, 'Language &amp; Currency Data'!$A$2:$A$100, 'Language &amp; Currency Data'!$B$2:$B$100),
      Languages!$A$1:$AE$1,
      0),
    FALSE)</f>
        <v>Χώρες</v>
      </c>
      <c r="O115" s="32" t="str">
        <f>VLOOKUP(
    Languages!A102,
    Languages!$A$2:$AE$310,
    MATCH(
      _xlfn.XLOOKUP(O$1, 'Language &amp; Currency Data'!$A$2:$A$100, 'Language &amp; Currency Data'!$B$2:$B$100),
      Languages!$A$1:$AE$1,
      0),
    FALSE)</f>
        <v>Országok</v>
      </c>
      <c r="P115" s="6" t="str">
        <f>VLOOKUP(
    Languages!A102,
    Languages!$A$2:$AE$310,
    MATCH(
      _xlfn.XLOOKUP(P$1, 'Language &amp; Currency Data'!$A$2:$A$100, 'Language &amp; Currency Data'!$B$2:$B$100),
      Languages!$A$1:$AE$1,
      0),
    FALSE)</f>
        <v>देश</v>
      </c>
      <c r="Q115" s="6" t="str">
        <f>VLOOKUP(
    Languages!A102,
    Languages!$A$2:$AE$310,
    MATCH(
      _xlfn.XLOOKUP(Q$1, 'Language &amp; Currency Data'!$A$2:$A$100, 'Language &amp; Currency Data'!$B$2:$B$100),
      Languages!$A$1:$AE$1,
      0),
    FALSE)</f>
        <v>Negara</v>
      </c>
      <c r="R115" s="6" t="str">
        <f>VLOOKUP(
    Languages!A102,
    Languages!$A$2:$AE$310,
    MATCH(
      _xlfn.XLOOKUP(R$1, 'Language &amp; Currency Data'!$A$2:$A$100, 'Language &amp; Currency Data'!$B$2:$B$100),
      Languages!$A$1:$AE$1,
      0),
    FALSE)</f>
        <v>Countries</v>
      </c>
      <c r="S115" s="14" t="str">
        <f>VLOOKUP(
    Languages!A102,
    Languages!$A$2:$AE$310,
    MATCH(
      _xlfn.XLOOKUP(S$1, 'Language &amp; Currency Data'!$A$2:$A$100, 'Language &amp; Currency Data'!$B$2:$B$100),
      Languages!$A$1:$AE$1,
      0),
    FALSE)</f>
        <v>Paesi</v>
      </c>
      <c r="T115" s="14" t="str">
        <f>VLOOKUP(
    Languages!A102,
    Languages!$A$2:$AE$310,
    MATCH(
      _xlfn.XLOOKUP(T$1, 'Language &amp; Currency Data'!$A$2:$A$100, 'Language &amp; Currency Data'!$B$2:$B$100),
      Languages!$A$1:$AE$1,
      0),
    FALSE)</f>
        <v>国</v>
      </c>
      <c r="U115" s="32" t="str">
        <f>VLOOKUP(
    Languages!A102,
    Languages!$A$2:$AE$310,
    MATCH(
      _xlfn.XLOOKUP(U$1, 'Language &amp; Currency Data'!$A$2:$A$100, 'Language &amp; Currency Data'!$B$2:$B$100),
      Languages!$A$1:$AE$1,
      0),
    FALSE)</f>
        <v>Negara</v>
      </c>
      <c r="V115" s="32" t="str">
        <f>VLOOKUP(
    Languages!A102,
    Languages!$A$2:$AE$310,
    MATCH(
      _xlfn.XLOOKUP(V$1, 'Language &amp; Currency Data'!$A$2:$A$100, 'Language &amp; Currency Data'!$B$2:$B$100),
      Languages!$A$1:$AE$1,
      0),
    FALSE)</f>
        <v>Países</v>
      </c>
      <c r="W115" s="14" t="str">
        <f>VLOOKUP(
    Languages!A102,
    Languages!$A$2:$AE$310,
    MATCH(
      _xlfn.XLOOKUP(W$1, 'Language &amp; Currency Data'!$A$2:$A$100, 'Language &amp; Currency Data'!$B$2:$B$100),
      Languages!$A$1:$AE$1,
      0),
    FALSE)</f>
        <v>Landen</v>
      </c>
      <c r="X115" s="32" t="str">
        <f>VLOOKUP(
    Languages!A102,
    Languages!$A$2:$AE$310,
    MATCH(
      _xlfn.XLOOKUP(X$1, 'Language &amp; Currency Data'!$A$2:$A$100, 'Language &amp; Currency Data'!$B$2:$B$100),
      Languages!$A$1:$AE$1,
      0),
    FALSE)</f>
        <v>Countries</v>
      </c>
      <c r="Y115" s="32" t="str">
        <f>VLOOKUP(
    Languages!A102,
    Languages!$A$2:$AE$310,
    MATCH(
      _xlfn.XLOOKUP(Y$1, 'Language &amp; Currency Data'!$A$2:$A$100, 'Language &amp; Currency Data'!$B$2:$B$100),
      Languages!$A$1:$AE$1,
      0),
    FALSE)</f>
        <v>Land</v>
      </c>
      <c r="Z115" s="32" t="str">
        <f>VLOOKUP(
    Languages!A102,
    Languages!$A$2:$AE$310,
    MATCH(
      _xlfn.XLOOKUP(Z$1, 'Language &amp; Currency Data'!$A$2:$A$100, 'Language &amp; Currency Data'!$B$2:$B$100),
      Languages!$A$1:$AE$1,
      0),
    FALSE)</f>
        <v>ممالک</v>
      </c>
      <c r="AA115" s="32" t="str">
        <f>VLOOKUP(
    Languages!A102,
    Languages!$A$2:$AE$310,
    MATCH(
      _xlfn.XLOOKUP(AA$1, 'Language &amp; Currency Data'!$A$2:$A$100, 'Language &amp; Currency Data'!$B$2:$B$100),
      Languages!$A$1:$AE$1,
      0),
    FALSE)</f>
        <v>Mga Bansa</v>
      </c>
      <c r="AB115" s="32" t="str">
        <f>VLOOKUP(
    Languages!A102,
    Languages!$A$2:$AE$310,
    MATCH(
      _xlfn.XLOOKUP(AB$1, 'Language &amp; Currency Data'!$A$2:$A$100, 'Language &amp; Currency Data'!$B$2:$B$100),
      Languages!$A$1:$AE$1,
      0),
    FALSE)</f>
        <v>Kraje</v>
      </c>
      <c r="AC115" t="str">
        <f>VLOOKUP(
    Languages!A102,
    Languages!$A$2:$AE$310,
    MATCH(
      _xlfn.XLOOKUP(AC$1, 'Language &amp; Currency Data'!$A$2:$A$100, 'Language &amp; Currency Data'!$B$2:$B$100),
      Languages!$A$1:$AE$1,
      0),
    FALSE)</f>
        <v>Países</v>
      </c>
      <c r="AD115" s="32" t="str">
        <f>VLOOKUP(
    Languages!A102,
    Languages!$A$2:$AE$310,
    MATCH(
      _xlfn.XLOOKUP(AD$1, 'Language &amp; Currency Data'!$A$2:$A$100, 'Language &amp; Currency Data'!$B$2:$B$100),
      Languages!$A$1:$AE$1,
      0),
    FALSE)</f>
        <v>Țări</v>
      </c>
      <c r="AE115" s="6" t="str">
        <f>VLOOKUP(
    Languages!A102,
    Languages!$A$2:$AE$310,
    MATCH(
      _xlfn.XLOOKUP(AE$1, 'Language &amp; Currency Data'!$A$2:$A$100, 'Language &amp; Currency Data'!$B$2:$B$100),
      Languages!$A$1:$AE$1,
      0),
    FALSE)</f>
        <v>Krajiny (Krajín)</v>
      </c>
      <c r="AF115" s="6" t="str">
        <f>VLOOKUP(
    Languages!A102,
    Languages!$A$2:$AE$310,
    MATCH(
      _xlfn.XLOOKUP(AF$1, 'Language &amp; Currency Data'!$A$2:$A$100, 'Language &amp; Currency Data'!$B$2:$B$100),
      Languages!$A$1:$AE$1,
      0),
    FALSE)</f>
        <v>Lande</v>
      </c>
      <c r="AG115" s="6" t="str">
        <f>VLOOKUP(
    Languages!A102,
    Languages!$A$2:$AE$310,
    MATCH(
      _xlfn.XLOOKUP(AG$1, 'Language &amp; Currency Data'!$A$2:$A$100, 'Language &amp; Currency Data'!$B$2:$B$100),
      Languages!$A$1:$AE$1,
      0),
    FALSE)</f>
        <v>국가</v>
      </c>
      <c r="AH115" s="32" t="str">
        <f>VLOOKUP(
    Languages!A102,
    Languages!$A$2:$AE$310,
    MATCH(
      _xlfn.XLOOKUP(AH$1, 'Language &amp; Currency Data'!$A$2:$A$100, 'Language &amp; Currency Data'!$B$2:$B$100),
      Languages!$A$1:$AE$1,
      0),
    FALSE)</f>
        <v>Países</v>
      </c>
      <c r="AI115" s="32" t="str">
        <f>VLOOKUP(
    Languages!A102,
    Languages!$A$2:$AE$310,
    MATCH(
      _xlfn.XLOOKUP(AI$1, 'Language &amp; Currency Data'!$A$2:$A$100, 'Language &amp; Currency Data'!$B$2:$B$100),
      Languages!$A$1:$AE$1,
      0),
    FALSE)</f>
        <v>Länder</v>
      </c>
      <c r="AJ115" s="6" t="str">
        <f>VLOOKUP(
    Languages!A102,
    Languages!$A$2:$AE$310,
    MATCH(
      _xlfn.XLOOKUP(AJ$1, 'Language &amp; Currency Data'!$A$2:$A$100, 'Language &amp; Currency Data'!$B$2:$B$100),
      Languages!$A$1:$AE$1,
      0),
    FALSE)</f>
        <v>國家數目</v>
      </c>
      <c r="AK115" s="32" t="str">
        <f>VLOOKUP(
    Languages!A102,
    Languages!$A$2:$AE$310,
    MATCH(
      _xlfn.XLOOKUP(AK$1, 'Language &amp; Currency Data'!$A$2:$A$100, 'Language &amp; Currency Data'!$B$2:$B$100),
      Languages!$A$1:$AE$1,
      0),
    FALSE)</f>
        <v>ประเทศ</v>
      </c>
      <c r="AL115" s="37" t="str">
        <f>VLOOKUP(
    Languages!A102,
    Languages!$A$2:$AE$310,
    MATCH(
      _xlfn.XLOOKUP(AL$1, 'Language &amp; Currency Data'!$A$2:$A$100, 'Language &amp; Currency Data'!$B$2:$B$100),
      Languages!$A$1:$AE$1,
      0),
    FALSE)</f>
        <v>Ülkeler</v>
      </c>
      <c r="AM115" s="6" t="str">
        <f>VLOOKUP(
    Languages!A102,
    Languages!$A$2:$AE$310,
    MATCH(
      _xlfn.XLOOKUP(AM$1, 'Language &amp; Currency Data'!$A$2:$A$100, 'Language &amp; Currency Data'!$B$2:$B$100),
      Languages!$A$1:$AE$1,
      0),
    FALSE)</f>
        <v>Countries</v>
      </c>
      <c r="AN115" s="6" t="str">
        <f>VLOOKUP(
    Languages!A102,
    Languages!$A$2:$AE$310,
    MATCH(
      _xlfn.XLOOKUP(AN$1, 'Language &amp; Currency Data'!$A$2:$A$100, 'Language &amp; Currency Data'!$B$2:$B$100),
      Languages!$A$1:$AE$1,
      0),
    FALSE)</f>
        <v>Countries</v>
      </c>
      <c r="AO115" s="32" t="str">
        <f>VLOOKUP(
    Languages!A102,
    Languages!$A$2:$AE$310,
    MATCH(
      _xlfn.XLOOKUP(AO$1, 'Language &amp; Currency Data'!$A$2:$A$100, 'Language &amp; Currency Data'!$B$2:$B$100),
      Languages!$A$1:$AE$1,
      0),
    FALSE)</f>
        <v>Quốc gia</v>
      </c>
      <c r="AP115" s="7" t="str">
        <f>VLOOKUP(
    Languages!A102,
    Languages!$A$2:$AE$310,
    MATCH(
      _xlfn.XLOOKUP("United Kingdom", 'Language &amp; Currency Data'!$A$2:$A$100, 'Language &amp; Currency Data'!$B$2:$B$100),
      Languages!$A$1:$AE$1,
      0),
    FALSE)</f>
        <v>Countries</v>
      </c>
      <c r="AQ115" s="7" t="str">
        <f>VLOOKUP(
    Languages!A102,
    Languages!$A$2:$AE$310,
    MATCH(
      _xlfn.XLOOKUP("United Kingdom", 'Language &amp; Currency Data'!$A$2:$A$100, 'Language &amp; Currency Data'!$B$2:$B$100),
      Languages!$A$1:$AE$1,
      0),
    FALSE)</f>
        <v>Countries</v>
      </c>
      <c r="AR115" s="7" t="str">
        <f>VLOOKUP(
    Languages!A102,
    Languages!$A$2:$AE$310,
    MATCH(
      _xlfn.XLOOKUP("United Kingdom", 'Language &amp; Currency Data'!$A$2:$A$100, 'Language &amp; Currency Data'!$B$2:$B$100),
      Languages!$A$1:$AE$1,
      0),
    FALSE)</f>
        <v>Countries</v>
      </c>
      <c r="AS115" s="7" t="str">
        <f>VLOOKUP(
    Languages!A102,
    Languages!$A$2:$AE$310,
    MATCH(
      _xlfn.XLOOKUP("United Kingdom", 'Language &amp; Currency Data'!$A$2:$A$100, 'Language &amp; Currency Data'!$B$2:$B$100),
      Languages!$A$1:$AE$1,
      0),
    FALSE)</f>
        <v>Countries</v>
      </c>
      <c r="AT115" s="7" t="str">
        <f>VLOOKUP(
    Languages!A102,
    Languages!$A$2:$AE$310,
    MATCH(
      _xlfn.XLOOKUP("United Kingdom", 'Language &amp; Currency Data'!$A$2:$A$100, 'Language &amp; Currency Data'!$B$2:$B$100),
      Languages!$A$1:$AE$1,
      0),
    FALSE)</f>
        <v>Countries</v>
      </c>
      <c r="AU115" s="7" t="str">
        <f>VLOOKUP(
    Languages!A102,
    Languages!$A$2:$AE$310,
    MATCH(
      _xlfn.XLOOKUP("United Kingdom", 'Language &amp; Currency Data'!$A$2:$A$100, 'Language &amp; Currency Data'!$B$2:$B$100),
      Languages!$A$1:$AE$1,
      0),
    FALSE)</f>
        <v>Countries</v>
      </c>
      <c r="AV115" s="7" t="str">
        <f>VLOOKUP(
    Languages!A102,
    Languages!$A$2:$AE$310,
    MATCH(
      _xlfn.XLOOKUP("United Kingdom", 'Language &amp; Currency Data'!$A$2:$A$100, 'Language &amp; Currency Data'!$B$2:$B$100),
      Languages!$A$1:$AE$1,
      0),
    FALSE)</f>
        <v>Countries</v>
      </c>
      <c r="AW115" s="7" t="str">
        <f>VLOOKUP(
    Languages!A102,
    Languages!$A$2:$AE$310,
    MATCH(
      _xlfn.XLOOKUP("United Kingdom", 'Language &amp; Currency Data'!$A$2:$A$100, 'Language &amp; Currency Data'!$B$2:$B$100),
      Languages!$A$1:$AE$1,
      0),
    FALSE)</f>
        <v>Countries</v>
      </c>
    </row>
    <row r="116" spans="1:49" s="7" customFormat="1" ht="28.5" x14ac:dyDescent="0.45">
      <c r="A116" s="7" t="str">
        <f>Languages!B103</f>
        <v>Across the 40 countries, respondents came from 164 political parties.</v>
      </c>
      <c r="B116" s="6" t="str">
        <f>VLOOKUP(
    Languages!A103,
    Languages!$A$2:$AE$310,
    MATCH(
      _xlfn.XLOOKUP(B$1, 'Language &amp; Currency Data'!$A$2:$A$100, 'Language &amp; Currency Data'!$B$2:$B$100),
      Languages!$A$1:$AE$1,
      0),
    FALSE)</f>
        <v>En los 40 países, los encuestados procedían de 164 partidos políticos.</v>
      </c>
      <c r="C116" s="6" t="str">
        <f>VLOOKUP(
    Languages!A103,
    Languages!$A$2:$AE$310,
    MATCH(
      _xlfn.XLOOKUP(C$1, 'Language &amp; Currency Data'!$A$2:$A$100, 'Language &amp; Currency Data'!$B$2:$B$100),
      Languages!$A$1:$AE$1,
      0),
    FALSE)</f>
        <v>Across the 40 countries, respondents came from 164 political parties.</v>
      </c>
      <c r="D116" s="6" t="str">
        <f>VLOOKUP(
    Languages!A103,
    Languages!$A$2:$AE$310,
    MATCH(
      _xlfn.XLOOKUP(D$1, 'Language &amp; Currency Data'!$A$2:$A$100, 'Language &amp; Currency Data'!$B$2:$B$100),
      Languages!$A$1:$AE$1,
      0),
    FALSE)</f>
        <v>Die Teilnehmer der 40 Länder waren Mitglieder von 164 politischen Parteien.</v>
      </c>
      <c r="E116" s="14" t="str">
        <f>VLOOKUP(
    Languages!A103,
    Languages!$A$2:$AE$310,
    MATCH(
      _xlfn.XLOOKUP(E$1, 'Language &amp; Currency Data'!$A$2:$A$100, 'Language &amp; Currency Data'!$B$2:$B$100),
      Languages!$A$1:$AE$1,
      0),
    FALSE)</f>
        <v>Nos 40 países, os inquiridos pertenciam a 164 partidos políticos.</v>
      </c>
      <c r="F116" s="4" t="str">
        <f>VLOOKUP(
    Languages!A103,
    Languages!$A$2:$AE$310,
    MATCH(
      _xlfn.XLOOKUP(F$1, 'Language &amp; Currency Data'!$A$2:$A$100, 'Language &amp; Currency Data'!$B$2:$B$100),
      Languages!$A$1:$AE$1,
      0),
    FALSE)</f>
        <v>Across the 40 countries, respondents came from 164 political parties.</v>
      </c>
      <c r="G116" s="14" t="str">
        <f>VLOOKUP(
    Languages!A103,
    Languages!$A$2:$AE$310,
    MATCH(
      _xlfn.XLOOKUP(G$1, 'Language &amp; Currency Data'!$A$2:$A$100, 'Language &amp; Currency Data'!$B$2:$B$100),
      Languages!$A$1:$AE$1,
      0),
    FALSE)</f>
        <v>在这 40 个国家/地区中，受访者来自 164 个政党。</v>
      </c>
      <c r="H116" s="6" t="str">
        <f>VLOOKUP(
    Languages!A103,
    Languages!$A$2:$AE$310,
    MATCH(
      _xlfn.XLOOKUP(H$1, 'Language &amp; Currency Data'!$A$2:$A$100, 'Language &amp; Currency Data'!$B$2:$B$100),
      Languages!$A$1:$AE$1,
      0),
    FALSE)</f>
        <v>En los 40 países, los encuestados procedían de 164 partidos políticos.</v>
      </c>
      <c r="I116" s="6" t="str">
        <f>VLOOKUP(
    Languages!A103,
    Languages!$A$2:$AE$310,
    MATCH(
      _xlfn.XLOOKUP(I$1, 'Language &amp; Currency Data'!$A$2:$A$100, 'Language &amp; Currency Data'!$B$2:$B$100),
      Languages!$A$1:$AE$1,
      0),
    FALSE)</f>
        <v>En los 40 países, los encuestados procedían de 164 partidos políticos.</v>
      </c>
      <c r="J116" s="6" t="str">
        <f>VLOOKUP(
    Languages!A103,
    Languages!$A$2:$AE$310,
    MATCH(
      _xlfn.XLOOKUP(J$1, 'Language &amp; Currency Data'!$A$2:$A$100, 'Language &amp; Currency Data'!$B$2:$B$100),
      Languages!$A$1:$AE$1,
      0),
    FALSE)</f>
        <v>Respondenti byli ze 164 politických stran ve 40 zemích.</v>
      </c>
      <c r="K116" s="6" t="str">
        <f>VLOOKUP(
    Languages!A103,
    Languages!$A$2:$AE$310,
    MATCH(
      _xlfn.XLOOKUP(K$1, 'Language &amp; Currency Data'!$A$2:$A$100, 'Language &amp; Currency Data'!$B$2:$B$100),
      Languages!$A$1:$AE$1,
      0),
    FALSE)</f>
        <v>Näiden 40 maan vastaajissa oli edustettuna yhteensä 164 poliittista puoluetta.</v>
      </c>
      <c r="L116" s="32" t="str">
        <f>VLOOKUP(
    Languages!A103,
    Languages!$A$2:$AE$310,
    MATCH(
      _xlfn.XLOOKUP(L$1, 'Language &amp; Currency Data'!$A$2:$A$100, 'Language &amp; Currency Data'!$B$2:$B$100),
      Languages!$A$1:$AE$1,
      0),
    FALSE)</f>
        <v>Dans les 40 pays, les personnes interrogées étaient issues de 164 partis politiques.</v>
      </c>
      <c r="M116" s="32" t="str">
        <f>VLOOKUP(
    Languages!A103,
    Languages!$A$2:$AE$310,
    MATCH(
      _xlfn.XLOOKUP(M$1, 'Language &amp; Currency Data'!$A$2:$A$100, 'Language &amp; Currency Data'!$B$2:$B$100),
      Languages!$A$1:$AE$1,
      0),
    FALSE)</f>
        <v>Die Teilnehmer der 40 Länder waren Mitglieder von 164 politischen Parteien.</v>
      </c>
      <c r="N116" s="6" t="str">
        <f>VLOOKUP(
    Languages!A103,
    Languages!$A$2:$AE$310,
    MATCH(
      _xlfn.XLOOKUP(N$1, 'Language &amp; Currency Data'!$A$2:$A$100, 'Language &amp; Currency Data'!$B$2:$B$100),
      Languages!$A$1:$AE$1,
      0),
    FALSE)</f>
        <v>Σε 40 χώρες, οι ερωτηθέντες προέρχονταν από 164 πολιτικά κόμματα.</v>
      </c>
      <c r="O116" s="32" t="str">
        <f>VLOOKUP(
    Languages!A103,
    Languages!$A$2:$AE$310,
    MATCH(
      _xlfn.XLOOKUP(O$1, 'Language &amp; Currency Data'!$A$2:$A$100, 'Language &amp; Currency Data'!$B$2:$B$100),
      Languages!$A$1:$AE$1,
      0),
    FALSE)</f>
        <v>A 40 országban a válaszadók 164 politikai pártból érkeztek.</v>
      </c>
      <c r="P116" s="6" t="str">
        <f>VLOOKUP(
    Languages!A103,
    Languages!$A$2:$AE$310,
    MATCH(
      _xlfn.XLOOKUP(P$1, 'Language &amp; Currency Data'!$A$2:$A$100, 'Language &amp; Currency Data'!$B$2:$B$100),
      Languages!$A$1:$AE$1,
      0),
    FALSE)</f>
        <v>40 देशों के, 164 राजनैतिक दलों के उत्तरदाता आए।</v>
      </c>
      <c r="Q116" s="6" t="str">
        <f>VLOOKUP(
    Languages!A103,
    Languages!$A$2:$AE$310,
    MATCH(
      _xlfn.XLOOKUP(Q$1, 'Language &amp; Currency Data'!$A$2:$A$100, 'Language &amp; Currency Data'!$B$2:$B$100),
      Languages!$A$1:$AE$1,
      0),
    FALSE)</f>
        <v>Di antara 40 negara tersebut, responden berasal dari 164 partai politik.</v>
      </c>
      <c r="R116" s="6" t="str">
        <f>VLOOKUP(
    Languages!A103,
    Languages!$A$2:$AE$310,
    MATCH(
      _xlfn.XLOOKUP(R$1, 'Language &amp; Currency Data'!$A$2:$A$100, 'Language &amp; Currency Data'!$B$2:$B$100),
      Languages!$A$1:$AE$1,
      0),
    FALSE)</f>
        <v>Across the 40 countries, respondents came from 164 political parties.</v>
      </c>
      <c r="S116" s="14" t="str">
        <f>VLOOKUP(
    Languages!A103,
    Languages!$A$2:$AE$310,
    MATCH(
      _xlfn.XLOOKUP(S$1, 'Language &amp; Currency Data'!$A$2:$A$100, 'Language &amp; Currency Data'!$B$2:$B$100),
      Languages!$A$1:$AE$1,
      0),
    FALSE)</f>
        <v>Nei 40 Paesi, gli intervistati appartenevano a 164 partiti politici.</v>
      </c>
      <c r="T116" s="14" t="str">
        <f>VLOOKUP(
    Languages!A103,
    Languages!$A$2:$AE$310,
    MATCH(
      _xlfn.XLOOKUP(T$1, 'Language &amp; Currency Data'!$A$2:$A$100, 'Language &amp; Currency Data'!$B$2:$B$100),
      Languages!$A$1:$AE$1,
      0),
    FALSE)</f>
        <v>40カ国にわたり、164の政党から回答者が集まりました。</v>
      </c>
      <c r="U116" s="32" t="str">
        <f>VLOOKUP(
    Languages!A103,
    Languages!$A$2:$AE$310,
    MATCH(
      _xlfn.XLOOKUP(U$1, 'Language &amp; Currency Data'!$A$2:$A$100, 'Language &amp; Currency Data'!$B$2:$B$100),
      Languages!$A$1:$AE$1,
      0),
    FALSE)</f>
        <v>Di 40 buah negara itu, responden adalah terdiri daripada 164 parti politik.</v>
      </c>
      <c r="V116" s="32" t="str">
        <f>VLOOKUP(
    Languages!A103,
    Languages!$A$2:$AE$310,
    MATCH(
      _xlfn.XLOOKUP(V$1, 'Language &amp; Currency Data'!$A$2:$A$100, 'Language &amp; Currency Data'!$B$2:$B$100),
      Languages!$A$1:$AE$1,
      0),
    FALSE)</f>
        <v>En los 40 países, los encuestados procedían de 164 partidos políticos.</v>
      </c>
      <c r="W116" s="14" t="str">
        <f>VLOOKUP(
    Languages!A103,
    Languages!$A$2:$AE$310,
    MATCH(
      _xlfn.XLOOKUP(W$1, 'Language &amp; Currency Data'!$A$2:$A$100, 'Language &amp; Currency Data'!$B$2:$B$100),
      Languages!$A$1:$AE$1,
      0),
    FALSE)</f>
        <v>Over de 40 landen gerekend, waren respondenten van 164 politieke partijen.</v>
      </c>
      <c r="X116" s="32" t="str">
        <f>VLOOKUP(
    Languages!A103,
    Languages!$A$2:$AE$310,
    MATCH(
      _xlfn.XLOOKUP(X$1, 'Language &amp; Currency Data'!$A$2:$A$100, 'Language &amp; Currency Data'!$B$2:$B$100),
      Languages!$A$1:$AE$1,
      0),
    FALSE)</f>
        <v>Across the 40 countries, respondents came from 164 political parties.</v>
      </c>
      <c r="Y116" s="32" t="str">
        <f>VLOOKUP(
    Languages!A103,
    Languages!$A$2:$AE$310,
    MATCH(
      _xlfn.XLOOKUP(Y$1, 'Language &amp; Currency Data'!$A$2:$A$100, 'Language &amp; Currency Data'!$B$2:$B$100),
      Languages!$A$1:$AE$1,
      0),
    FALSE)</f>
        <v>På tvers av de 40 landene kom respondentene fra 164 politiske partier.</v>
      </c>
      <c r="Z116" s="32" t="str">
        <f>VLOOKUP(
    Languages!A103,
    Languages!$A$2:$AE$310,
    MATCH(
      _xlfn.XLOOKUP(Z$1, 'Language &amp; Currency Data'!$A$2:$A$100, 'Language &amp; Currency Data'!$B$2:$B$100),
      Languages!$A$1:$AE$1,
      0),
    FALSE)</f>
        <v>ان 40 ممالک میں، جواب دہندگان 164 سیاسی جماعتوں سے وابستہ تھے۔</v>
      </c>
      <c r="AA116" s="32" t="str">
        <f>VLOOKUP(
    Languages!A103,
    Languages!$A$2:$AE$310,
    MATCH(
      _xlfn.XLOOKUP(AA$1, 'Language &amp; Currency Data'!$A$2:$A$100, 'Language &amp; Currency Data'!$B$2:$B$100),
      Languages!$A$1:$AE$1,
      0),
    FALSE)</f>
        <v>Sa 40 bansa, galing ang mga sumagot sa 164 na partidong politikal.</v>
      </c>
      <c r="AB116" s="32" t="str">
        <f>VLOOKUP(
    Languages!A103,
    Languages!$A$2:$AE$310,
    MATCH(
      _xlfn.XLOOKUP(AB$1, 'Language &amp; Currency Data'!$A$2:$A$100, 'Language &amp; Currency Data'!$B$2:$B$100),
      Languages!$A$1:$AE$1,
      0),
    FALSE)</f>
        <v>W 40 krajach respondenci pochodzili ze 164 partii politycznych.</v>
      </c>
      <c r="AC116" t="str">
        <f>VLOOKUP(
    Languages!A103,
    Languages!$A$2:$AE$310,
    MATCH(
      _xlfn.XLOOKUP(AC$1, 'Language &amp; Currency Data'!$A$2:$A$100, 'Language &amp; Currency Data'!$B$2:$B$100),
      Languages!$A$1:$AE$1,
      0),
    FALSE)</f>
        <v>Nos 40 países, os inquiridos pertenciam a 164 partidos políticos.</v>
      </c>
      <c r="AD116" s="32" t="str">
        <f>VLOOKUP(
    Languages!A103,
    Languages!$A$2:$AE$310,
    MATCH(
      _xlfn.XLOOKUP(AD$1, 'Language &amp; Currency Data'!$A$2:$A$100, 'Language &amp; Currency Data'!$B$2:$B$100),
      Languages!$A$1:$AE$1,
      0),
    FALSE)</f>
        <v>În cele 40 de țări, respondenții au provenit de la 164 de partide politice.</v>
      </c>
      <c r="AE116" s="6" t="str">
        <f>VLOOKUP(
    Languages!A103,
    Languages!$A$2:$AE$310,
    MATCH(
      _xlfn.XLOOKUP(AE$1, 'Language &amp; Currency Data'!$A$2:$A$100, 'Language &amp; Currency Data'!$B$2:$B$100),
      Languages!$A$1:$AE$1,
      0),
    FALSE)</f>
        <v>Respondenti v 40 krajinách pochádzali zo 164 politických strán.</v>
      </c>
      <c r="AF116" s="6" t="str">
        <f>VLOOKUP(
    Languages!A103,
    Languages!$A$2:$AE$310,
    MATCH(
      _xlfn.XLOOKUP(AF$1, 'Language &amp; Currency Data'!$A$2:$A$100, 'Language &amp; Currency Data'!$B$2:$B$100),
      Languages!$A$1:$AE$1,
      0),
    FALSE)</f>
        <v>Oor die 40 lande het respondente van 164 politieke partye gekom.</v>
      </c>
      <c r="AG116" s="6" t="str">
        <f>VLOOKUP(
    Languages!A103,
    Languages!$A$2:$AE$310,
    MATCH(
      _xlfn.XLOOKUP(AG$1, 'Language &amp; Currency Data'!$A$2:$A$100, 'Language &amp; Currency Data'!$B$2:$B$100),
      Languages!$A$1:$AE$1,
      0),
    FALSE)</f>
        <v>40개국에 걸쳐 응답자들은 164개의 정당에 소속되어 있었습니다.</v>
      </c>
      <c r="AH116" s="32" t="str">
        <f>VLOOKUP(
    Languages!A103,
    Languages!$A$2:$AE$310,
    MATCH(
      _xlfn.XLOOKUP(AH$1, 'Language &amp; Currency Data'!$A$2:$A$100, 'Language &amp; Currency Data'!$B$2:$B$100),
      Languages!$A$1:$AE$1,
      0),
    FALSE)</f>
        <v>En los 40 países, los encuestados procedían de 164 partidos políticos.</v>
      </c>
      <c r="AI116" s="32" t="str">
        <f>VLOOKUP(
    Languages!A103,
    Languages!$A$2:$AE$310,
    MATCH(
      _xlfn.XLOOKUP(AI$1, 'Language &amp; Currency Data'!$A$2:$A$100, 'Language &amp; Currency Data'!$B$2:$B$100),
      Languages!$A$1:$AE$1,
      0),
    FALSE)</f>
        <v>I de 40 länderna kom de tillfrågade från 164 politiska partier.</v>
      </c>
      <c r="AJ116" s="6" t="str">
        <f>VLOOKUP(
    Languages!A103,
    Languages!$A$2:$AE$310,
    MATCH(
      _xlfn.XLOOKUP(AJ$1, 'Language &amp; Currency Data'!$A$2:$A$100, 'Language &amp; Currency Data'!$B$2:$B$100),
      Languages!$A$1:$AE$1,
      0),
    FALSE)</f>
        <v>這 40 個國家的受訪者分別來自 164 個不同政黨。</v>
      </c>
      <c r="AK116" s="32" t="str">
        <f>VLOOKUP(
    Languages!A103,
    Languages!$A$2:$AE$310,
    MATCH(
      _xlfn.XLOOKUP(AK$1, 'Language &amp; Currency Data'!$A$2:$A$100, 'Language &amp; Currency Data'!$B$2:$B$100),
      Languages!$A$1:$AE$1,
      0),
    FALSE)</f>
        <v>ผู้ตอบแบบสำรวจมาจากพรรคการเมือง 164 พรรคจาก 40 ประเทศ</v>
      </c>
      <c r="AL116" s="37" t="str">
        <f>VLOOKUP(
    Languages!A103,
    Languages!$A$2:$AE$310,
    MATCH(
      _xlfn.XLOOKUP(AL$1, 'Language &amp; Currency Data'!$A$2:$A$100, 'Language &amp; Currency Data'!$B$2:$B$100),
      Languages!$A$1:$AE$1,
      0),
    FALSE)</f>
        <v>40 ülke genelinde katılımcılar 164 siyasi partiden geldi.</v>
      </c>
      <c r="AM116" s="6" t="str">
        <f>VLOOKUP(
    Languages!A103,
    Languages!$A$2:$AE$310,
    MATCH(
      _xlfn.XLOOKUP(AM$1, 'Language &amp; Currency Data'!$A$2:$A$100, 'Language &amp; Currency Data'!$B$2:$B$100),
      Languages!$A$1:$AE$1,
      0),
    FALSE)</f>
        <v>Across the 40 countries, respondents came from 164 political parties.</v>
      </c>
      <c r="AN116" s="6" t="str">
        <f>VLOOKUP(
    Languages!A103,
    Languages!$A$2:$AE$310,
    MATCH(
      _xlfn.XLOOKUP(AN$1, 'Language &amp; Currency Data'!$A$2:$A$100, 'Language &amp; Currency Data'!$B$2:$B$100),
      Languages!$A$1:$AE$1,
      0),
    FALSE)</f>
        <v>Across the 40 countries, respondents came from 164 political parties.</v>
      </c>
      <c r="AO116" s="32" t="str">
        <f>VLOOKUP(
    Languages!A103,
    Languages!$A$2:$AE$310,
    MATCH(
      _xlfn.XLOOKUP(AO$1, 'Language &amp; Currency Data'!$A$2:$A$100, 'Language &amp; Currency Data'!$B$2:$B$100),
      Languages!$A$1:$AE$1,
      0),
    FALSE)</f>
        <v>Trong 40 quốc gia, những người được hỏi đến từ 164 đảng phái chính trị.</v>
      </c>
      <c r="AP116" s="7" t="str">
        <f>VLOOKUP(
    Languages!A103,
    Languages!$A$2:$AE$310,
    MATCH(
      _xlfn.XLOOKUP("United Kingdom", 'Language &amp; Currency Data'!$A$2:$A$100, 'Language &amp; Currency Data'!$B$2:$B$100),
      Languages!$A$1:$AE$1,
      0),
    FALSE)</f>
        <v>Across the 40 countries, respondents came from 164 political parties.</v>
      </c>
      <c r="AQ116" s="7" t="str">
        <f>VLOOKUP(
    Languages!A103,
    Languages!$A$2:$AE$310,
    MATCH(
      _xlfn.XLOOKUP("United Kingdom", 'Language &amp; Currency Data'!$A$2:$A$100, 'Language &amp; Currency Data'!$B$2:$B$100),
      Languages!$A$1:$AE$1,
      0),
    FALSE)</f>
        <v>Across the 40 countries, respondents came from 164 political parties.</v>
      </c>
      <c r="AR116" s="7" t="str">
        <f>VLOOKUP(
    Languages!A103,
    Languages!$A$2:$AE$310,
    MATCH(
      _xlfn.XLOOKUP("United Kingdom", 'Language &amp; Currency Data'!$A$2:$A$100, 'Language &amp; Currency Data'!$B$2:$B$100),
      Languages!$A$1:$AE$1,
      0),
    FALSE)</f>
        <v>Across the 40 countries, respondents came from 164 political parties.</v>
      </c>
      <c r="AS116" s="7" t="str">
        <f>VLOOKUP(
    Languages!A103,
    Languages!$A$2:$AE$310,
    MATCH(
      _xlfn.XLOOKUP("United Kingdom", 'Language &amp; Currency Data'!$A$2:$A$100, 'Language &amp; Currency Data'!$B$2:$B$100),
      Languages!$A$1:$AE$1,
      0),
    FALSE)</f>
        <v>Across the 40 countries, respondents came from 164 political parties.</v>
      </c>
      <c r="AT116" s="7" t="str">
        <f>VLOOKUP(
    Languages!A103,
    Languages!$A$2:$AE$310,
    MATCH(
      _xlfn.XLOOKUP("United Kingdom", 'Language &amp; Currency Data'!$A$2:$A$100, 'Language &amp; Currency Data'!$B$2:$B$100),
      Languages!$A$1:$AE$1,
      0),
    FALSE)</f>
        <v>Across the 40 countries, respondents came from 164 political parties.</v>
      </c>
      <c r="AU116" s="7" t="str">
        <f>VLOOKUP(
    Languages!A103,
    Languages!$A$2:$AE$310,
    MATCH(
      _xlfn.XLOOKUP("United Kingdom", 'Language &amp; Currency Data'!$A$2:$A$100, 'Language &amp; Currency Data'!$B$2:$B$100),
      Languages!$A$1:$AE$1,
      0),
    FALSE)</f>
        <v>Across the 40 countries, respondents came from 164 political parties.</v>
      </c>
      <c r="AV116" s="7" t="str">
        <f>VLOOKUP(
    Languages!A103,
    Languages!$A$2:$AE$310,
    MATCH(
      _xlfn.XLOOKUP("United Kingdom", 'Language &amp; Currency Data'!$A$2:$A$100, 'Language &amp; Currency Data'!$B$2:$B$100),
      Languages!$A$1:$AE$1,
      0),
    FALSE)</f>
        <v>Across the 40 countries, respondents came from 164 political parties.</v>
      </c>
      <c r="AW116" s="7" t="str">
        <f>VLOOKUP(
    Languages!A103,
    Languages!$A$2:$AE$310,
    MATCH(
      _xlfn.XLOOKUP("United Kingdom", 'Language &amp; Currency Data'!$A$2:$A$100, 'Language &amp; Currency Data'!$B$2:$B$100),
      Languages!$A$1:$AE$1,
      0),
    FALSE)</f>
        <v>Across the 40 countries, respondents came from 164 political parties.</v>
      </c>
    </row>
    <row r="117" spans="1:49" s="7" customFormat="1" ht="42.75" x14ac:dyDescent="0.45">
      <c r="A117" s="7" t="str">
        <f>Languages!B104</f>
        <v>For how many of these political parties do you think a majority of respondents support the global billionaire tax?</v>
      </c>
      <c r="B117" s="6" t="str">
        <f>VLOOKUP(
    Languages!A104,
    Languages!$A$2:$AE$310,
    MATCH(
      _xlfn.XLOOKUP(B$1, 'Language &amp; Currency Data'!$A$2:$A$100, 'Language &amp; Currency Data'!$B$2:$B$100),
      Languages!$A$1:$AE$1,
      0),
    FALSE)</f>
        <v>¿En cuántos de estos partidos políticos cree que la mayoría de los encuestados apoya el impuesto a los multimillonarios coordinado a escala mundial?</v>
      </c>
      <c r="C117" s="6" t="str">
        <f>VLOOKUP(
    Languages!A104,
    Languages!$A$2:$AE$310,
    MATCH(
      _xlfn.XLOOKUP(C$1, 'Language &amp; Currency Data'!$A$2:$A$100, 'Language &amp; Currency Data'!$B$2:$B$100),
      Languages!$A$1:$AE$1,
      0),
    FALSE)</f>
        <v>For how many of these political parties do you think a majority of respondents support the global billionaire tax?</v>
      </c>
      <c r="D117" s="6" t="str">
        <f>VLOOKUP(
    Languages!A104,
    Languages!$A$2:$AE$310,
    MATCH(
      _xlfn.XLOOKUP(D$1, 'Language &amp; Currency Data'!$A$2:$A$100, 'Language &amp; Currency Data'!$B$2:$B$100),
      Languages!$A$1:$AE$1,
      0),
    FALSE)</f>
        <v>Für wie viele dieser politischen Parteien denken Sie, dass eine Mehrheit  die global koordinierte Milliardärssteuer unterstützen würde?</v>
      </c>
      <c r="E117" s="14" t="str">
        <f>VLOOKUP(
    Languages!A104,
    Languages!$A$2:$AE$310,
    MATCH(
      _xlfn.XLOOKUP(E$1, 'Language &amp; Currency Data'!$A$2:$A$100, 'Language &amp; Currency Data'!$B$2:$B$100),
      Languages!$A$1:$AE$1,
      0),
    FALSE)</f>
        <v>Em quantos desses partidos políticos considera que a maioria dos inquiridos é a favor do imposto sobre os multimilionários a nível global?</v>
      </c>
      <c r="F117" s="4" t="str">
        <f>VLOOKUP(
    Languages!A104,
    Languages!$A$2:$AE$310,
    MATCH(
      _xlfn.XLOOKUP(F$1, 'Language &amp; Currency Data'!$A$2:$A$100, 'Language &amp; Currency Data'!$B$2:$B$100),
      Languages!$A$1:$AE$1,
      0),
    FALSE)</f>
        <v>For how many of these political parties do you think a majority of respondents support the global billionaire tax?</v>
      </c>
      <c r="G117" s="14" t="str">
        <f>VLOOKUP(
    Languages!A104,
    Languages!$A$2:$AE$310,
    MATCH(
      _xlfn.XLOOKUP(G$1, 'Language &amp; Currency Data'!$A$2:$A$100, 'Language &amp; Currency Data'!$B$2:$B$100),
      Languages!$A$1:$AE$1,
      0),
    FALSE)</f>
        <v>您认为在这 164 个政党中，有多少个政党的大多数受访者支持对全球亿万富翁征收协调税？</v>
      </c>
      <c r="H117" s="6" t="str">
        <f>VLOOKUP(
    Languages!A104,
    Languages!$A$2:$AE$310,
    MATCH(
      _xlfn.XLOOKUP(H$1, 'Language &amp; Currency Data'!$A$2:$A$100, 'Language &amp; Currency Data'!$B$2:$B$100),
      Languages!$A$1:$AE$1,
      0),
    FALSE)</f>
        <v>¿En cuántos de estos partidos políticos cree que la mayoría de los encuestados apoya el impuesto a los multimillonarios coordinado a escala mundial?</v>
      </c>
      <c r="I117" s="6" t="str">
        <f>VLOOKUP(
    Languages!A104,
    Languages!$A$2:$AE$310,
    MATCH(
      _xlfn.XLOOKUP(I$1, 'Language &amp; Currency Data'!$A$2:$A$100, 'Language &amp; Currency Data'!$B$2:$B$100),
      Languages!$A$1:$AE$1,
      0),
    FALSE)</f>
        <v>¿En cuántos de estos partidos políticos cree que la mayoría de los encuestados apoya el impuesto a los multimillonarios coordinado a escala mundial?</v>
      </c>
      <c r="J117" s="6" t="str">
        <f>VLOOKUP(
    Languages!A104,
    Languages!$A$2:$AE$310,
    MATCH(
      _xlfn.XLOOKUP(J$1, 'Language &amp; Currency Data'!$A$2:$A$100, 'Language &amp; Currency Data'!$B$2:$B$100),
      Languages!$A$1:$AE$1,
      0),
    FALSE)</f>
        <v>V kolika z těchto politických stran podle vás většina respondentů podporuje globální miliardářskou daň?</v>
      </c>
      <c r="K117" s="6" t="str">
        <f>VLOOKUP(
    Languages!A104,
    Languages!$A$2:$AE$310,
    MATCH(
      _xlfn.XLOOKUP(K$1, 'Language &amp; Currency Data'!$A$2:$A$100, 'Language &amp; Currency Data'!$B$2:$B$100),
      Languages!$A$1:$AE$1,
      0),
    FALSE)</f>
        <v>Kuinka monessa näistä puolueista arvelet enemmistön vastaajista kannattavan maailmanlaajuista miljardööriveroa?</v>
      </c>
      <c r="L117" s="32" t="str">
        <f>VLOOKUP(
    Languages!A104,
    Languages!$A$2:$AE$310,
    MATCH(
      _xlfn.XLOOKUP(L$1, 'Language &amp; Currency Data'!$A$2:$A$100, 'Language &amp; Currency Data'!$B$2:$B$100),
      Languages!$A$1:$AE$1,
      0),
    FALSE)</f>
        <v>Pour combien de ces partis politiques pensez-vous qu'une majorité de personnes interrogées soutiennent l'impôt sur les milliardaires coordonné au niveau mondial ?</v>
      </c>
      <c r="M117" s="32" t="str">
        <f>VLOOKUP(
    Languages!A104,
    Languages!$A$2:$AE$310,
    MATCH(
      _xlfn.XLOOKUP(M$1, 'Language &amp; Currency Data'!$A$2:$A$100, 'Language &amp; Currency Data'!$B$2:$B$100),
      Languages!$A$1:$AE$1,
      0),
    FALSE)</f>
        <v>Für wie viele dieser politischen Parteien denken Sie, dass eine Mehrheit  die global koordinierte Milliardärssteuer unterstützen würde?</v>
      </c>
      <c r="N117" s="6" t="str">
        <f>VLOOKUP(
    Languages!A104,
    Languages!$A$2:$AE$310,
    MATCH(
      _xlfn.XLOOKUP(N$1, 'Language &amp; Currency Data'!$A$2:$A$100, 'Language &amp; Currency Data'!$B$2:$B$100),
      Languages!$A$1:$AE$1,
      0),
    FALSE)</f>
        <v>Για πόσα από αυτά τα πολιτικά κόμματα πιστεύετε ότι η πλειοψηφία των ερωτηθέντων είναι υπέρ του παγκόσμιου φόρου δισεκατομμυριούχων;</v>
      </c>
      <c r="O117" s="32" t="str">
        <f>VLOOKUP(
    Languages!A104,
    Languages!$A$2:$AE$310,
    MATCH(
      _xlfn.XLOOKUP(O$1, 'Language &amp; Currency Data'!$A$2:$A$100, 'Language &amp; Currency Data'!$B$2:$B$100),
      Languages!$A$1:$AE$1,
      0),
    FALSE)</f>
        <v>Ön szerint hány ilyen politikai párt esetében támogatja a válaszadók többsége a globális milliárdos adót?</v>
      </c>
      <c r="P117" s="6" t="str">
        <f>VLOOKUP(
    Languages!A104,
    Languages!$A$2:$AE$310,
    MATCH(
      _xlfn.XLOOKUP(P$1, 'Language &amp; Currency Data'!$A$2:$A$100, 'Language &amp; Currency Data'!$B$2:$B$100),
      Languages!$A$1:$AE$1,
      0),
    FALSE)</f>
        <v>आपको क्या लगता है कि इनमें से कितने राजनैतिक दलों के उत्तरदाताओं में से ज्यादातर वैश्विक अरबपति कर का समर्थन करते हैं?</v>
      </c>
      <c r="Q117" s="6" t="str">
        <f>VLOOKUP(
    Languages!A104,
    Languages!$A$2:$AE$310,
    MATCH(
      _xlfn.XLOOKUP(Q$1, 'Language &amp; Currency Data'!$A$2:$A$100, 'Language &amp; Currency Data'!$B$2:$B$100),
      Languages!$A$1:$AE$1,
      0),
    FALSE)</f>
        <v>Menurut Anda, di berapa dari partai politik tersebut mayoritas responden mendukung pajak miliarder global ini?</v>
      </c>
      <c r="R117" s="6" t="str">
        <f>VLOOKUP(
    Languages!A104,
    Languages!$A$2:$AE$310,
    MATCH(
      _xlfn.XLOOKUP(R$1, 'Language &amp; Currency Data'!$A$2:$A$100, 'Language &amp; Currency Data'!$B$2:$B$100),
      Languages!$A$1:$AE$1,
      0),
    FALSE)</f>
        <v>For how many of these political parties do you think a majority of respondents support the global billionaire tax?</v>
      </c>
      <c r="S117" s="14" t="str">
        <f>VLOOKUP(
    Languages!A104,
    Languages!$A$2:$AE$310,
    MATCH(
      _xlfn.XLOOKUP(S$1, 'Language &amp; Currency Data'!$A$2:$A$100, 'Language &amp; Currency Data'!$B$2:$B$100),
      Languages!$A$1:$AE$1,
      0),
    FALSE)</f>
        <v>Per quanti di questi partiti politici ritiene che la maggioranza degli intervistati sostenga la tassa globale sui miliardari?</v>
      </c>
      <c r="T117" s="14" t="str">
        <f>VLOOKUP(
    Languages!A104,
    Languages!$A$2:$AE$310,
    MATCH(
      _xlfn.XLOOKUP(T$1, 'Language &amp; Currency Data'!$A$2:$A$100, 'Language &amp; Currency Data'!$B$2:$B$100),
      Languages!$A$1:$AE$1,
      0),
    FALSE)</f>
        <v>これらの政党のうち、回答者の過半数が世界的な超富裕層税を支持する政党は幾つあると思いますか?</v>
      </c>
      <c r="U117" s="32" t="str">
        <f>VLOOKUP(
    Languages!A104,
    Languages!$A$2:$AE$310,
    MATCH(
      _xlfn.XLOOKUP(U$1, 'Language &amp; Currency Data'!$A$2:$A$100, 'Language &amp; Currency Data'!$B$2:$B$100),
      Languages!$A$1:$AE$1,
      0),
    FALSE)</f>
        <v>Berapa banyak daripada parti politik ini yang anda rasa majoriti responden menyokong cukai bilionar global?</v>
      </c>
      <c r="V117" s="32" t="str">
        <f>VLOOKUP(
    Languages!A104,
    Languages!$A$2:$AE$310,
    MATCH(
      _xlfn.XLOOKUP(V$1, 'Language &amp; Currency Data'!$A$2:$A$100, 'Language &amp; Currency Data'!$B$2:$B$100),
      Languages!$A$1:$AE$1,
      0),
    FALSE)</f>
        <v>¿En cuántos de estos partidos políticos cree que la mayoría de los encuestados apoya el impuesto a los multimillonarios coordinado a escala mundial?</v>
      </c>
      <c r="W117" s="14" t="str">
        <f>VLOOKUP(
    Languages!A104,
    Languages!$A$2:$AE$310,
    MATCH(
      _xlfn.XLOOKUP(W$1, 'Language &amp; Currency Data'!$A$2:$A$100, 'Language &amp; Currency Data'!$B$2:$B$100),
      Languages!$A$1:$AE$1,
      0),
    FALSE)</f>
        <v>Bij hoeveel van deze politieke partijen was een meerderheid van de respondenten vóór de wereldwijd gecoördineerde miljardairsbelasting, denkt u?</v>
      </c>
      <c r="X117" s="32" t="str">
        <f>VLOOKUP(
    Languages!A104,
    Languages!$A$2:$AE$310,
    MATCH(
      _xlfn.XLOOKUP(X$1, 'Language &amp; Currency Data'!$A$2:$A$100, 'Language &amp; Currency Data'!$B$2:$B$100),
      Languages!$A$1:$AE$1,
      0),
    FALSE)</f>
        <v>For how many of these political parties do you think a majority of respondents support the global billionaire tax?</v>
      </c>
      <c r="Y117" s="32" t="str">
        <f>VLOOKUP(
    Languages!A104,
    Languages!$A$2:$AE$310,
    MATCH(
      _xlfn.XLOOKUP(Y$1, 'Language &amp; Currency Data'!$A$2:$A$100, 'Language &amp; Currency Data'!$B$2:$B$100),
      Languages!$A$1:$AE$1,
      0),
    FALSE)</f>
        <v>For hvor mange av disse politiske partiene tror du et flertall av respondentene støtter den globale minimumsskatten for milliardærer?</v>
      </c>
      <c r="Z117" s="32" t="str">
        <f>VLOOKUP(
    Languages!A104,
    Languages!$A$2:$AE$310,
    MATCH(
      _xlfn.XLOOKUP(Z$1, 'Language &amp; Currency Data'!$A$2:$A$100, 'Language &amp; Currency Data'!$B$2:$B$100),
      Languages!$A$1:$AE$1,
      0),
    FALSE)</f>
        <v>آپ کے خیال میں ان سیاسی جماعتوں میں سے جواب دہندگان کی کتنی اکثریت عالمی سطح پر ارب پتی افراد پر ٹیکس نافذ کرنے کی حمایت کرتی ہے؟</v>
      </c>
      <c r="AA117" s="32" t="str">
        <f>VLOOKUP(
    Languages!A104,
    Languages!$A$2:$AE$310,
    MATCH(
      _xlfn.XLOOKUP(AA$1, 'Language &amp; Currency Data'!$A$2:$A$100, 'Language &amp; Currency Data'!$B$2:$B$100),
      Languages!$A$1:$AE$1,
      0),
    FALSE)</f>
        <v>Ilang partido ang sa palagay mo ay sinusuportahan ng nakakarami ang globally na buwis ng bilyonaryo?</v>
      </c>
      <c r="AB117" s="32" t="str">
        <f>VLOOKUP(
    Languages!A104,
    Languages!$A$2:$AE$310,
    MATCH(
      _xlfn.XLOOKUP(AB$1, 'Language &amp; Currency Data'!$A$2:$A$100, 'Language &amp; Currency Data'!$B$2:$B$100),
      Languages!$A$1:$AE$1,
      0),
    FALSE)</f>
        <v>W ilu z tych partii politycznych większość respondentów popiera Pana\/Pani zdaniem globalnie skoordynowany podatek dla miliarderów?</v>
      </c>
      <c r="AC117" t="str">
        <f>VLOOKUP(
    Languages!A104,
    Languages!$A$2:$AE$310,
    MATCH(
      _xlfn.XLOOKUP(AC$1, 'Language &amp; Currency Data'!$A$2:$A$100, 'Language &amp; Currency Data'!$B$2:$B$100),
      Languages!$A$1:$AE$1,
      0),
    FALSE)</f>
        <v>Em quantos desses partidos políticos considera que a maioria dos inquiridos é a favor do imposto sobre os multimilionários a nível global?</v>
      </c>
      <c r="AD117" s="32" t="str">
        <f>VLOOKUP(
    Languages!A104,
    Languages!$A$2:$AE$310,
    MATCH(
      _xlfn.XLOOKUP(AD$1, 'Language &amp; Currency Data'!$A$2:$A$100, 'Language &amp; Currency Data'!$B$2:$B$100),
      Languages!$A$1:$AE$1,
      0),
    FALSE)</f>
        <v>Pentru câte dintre aceste partide politice credeți că majoritatea respondenților sprijină taxa pentru miliardari coordonată la nivel mondial?</v>
      </c>
      <c r="AE117" s="6" t="str">
        <f>VLOOKUP(
    Languages!A104,
    Languages!$A$2:$AE$310,
    MATCH(
      _xlfn.XLOOKUP(AE$1, 'Language &amp; Currency Data'!$A$2:$A$100, 'Language &amp; Currency Data'!$B$2:$B$100),
      Languages!$A$1:$AE$1,
      0),
    FALSE)</f>
        <v>Pre koľko z týchto politických strán podľa vás väčšina respondentov podporuje globálnu miliardársku daň?</v>
      </c>
      <c r="AF117" s="6" t="str">
        <f>VLOOKUP(
    Languages!A104,
    Languages!$A$2:$AE$310,
    MATCH(
      _xlfn.XLOOKUP(AF$1, 'Language &amp; Currency Data'!$A$2:$A$100, 'Language &amp; Currency Data'!$B$2:$B$100),
      Languages!$A$1:$AE$1,
      0),
    FALSE)</f>
        <v>In hoeveel van hierdie politieke partye dink jy ondersteun 'n meerderheid respondente die wêreldwyd miljardêr-gekoördineerde belasting?</v>
      </c>
      <c r="AG117" s="6" t="str">
        <f>VLOOKUP(
    Languages!A104,
    Languages!$A$2:$AE$310,
    MATCH(
      _xlfn.XLOOKUP(AG$1, 'Language &amp; Currency Data'!$A$2:$A$100, 'Language &amp; Currency Data'!$B$2:$B$100),
      Languages!$A$1:$AE$1,
      0),
    FALSE)</f>
        <v>이 164개 정당 중에서, 응답자의 과반수가 전 세계적으로 조율된 억만장자세를 지지한 정당은 몇 개라고 생각하십니까?</v>
      </c>
      <c r="AH117" s="32" t="str">
        <f>VLOOKUP(
    Languages!A104,
    Languages!$A$2:$AE$310,
    MATCH(
      _xlfn.XLOOKUP(AH$1, 'Language &amp; Currency Data'!$A$2:$A$100, 'Language &amp; Currency Data'!$B$2:$B$100),
      Languages!$A$1:$AE$1,
      0),
    FALSE)</f>
        <v>¿En cuántos de estos partidos políticos cree que la mayoría de los encuestados apoya el impuesto a los multimillonarios coordinado a escala mundial?</v>
      </c>
      <c r="AI117" s="32" t="str">
        <f>VLOOKUP(
    Languages!A104,
    Languages!$A$2:$AE$310,
    MATCH(
      _xlfn.XLOOKUP(AI$1, 'Language &amp; Currency Data'!$A$2:$A$100, 'Language &amp; Currency Data'!$B$2:$B$100),
      Languages!$A$1:$AE$1,
      0),
    FALSE)</f>
        <v>För hur många av dessa politiska partier tror du att en majoritet av de tillfrågade stöder den globala miljardärsskatten?</v>
      </c>
      <c r="AJ117" s="6" t="str">
        <f>VLOOKUP(
    Languages!A104,
    Languages!$A$2:$AE$310,
    MATCH(
      _xlfn.XLOOKUP(AJ$1, 'Language &amp; Currency Data'!$A$2:$A$100, 'Language &amp; Currency Data'!$B$2:$B$100),
      Languages!$A$1:$AE$1,
      0),
    FALSE)</f>
        <v>在這些政黨中，您認為有多少個政黨是多數受訪者支持這項稅制？</v>
      </c>
      <c r="AK117" s="32" t="str">
        <f>VLOOKUP(
    Languages!A104,
    Languages!$A$2:$AE$310,
    MATCH(
      _xlfn.XLOOKUP(AK$1, 'Language &amp; Currency Data'!$A$2:$A$100, 'Language &amp; Currency Data'!$B$2:$B$100),
      Languages!$A$1:$AE$1,
      0),
    FALSE)</f>
        <v>คุณคิดว่าผู้ตอบแบบสำรวจส่วนใหญ่ที่สนับสนุนการเรียกเก็บภาษีจากมหาเศรษฐีในระดับเดียวกันทั่วโลกมาจากพรรคการเมืองเหล่านี้เป็นจำนวนเท่าใด</v>
      </c>
      <c r="AL117" s="37" t="str">
        <f>VLOOKUP(
    Languages!A104,
    Languages!$A$2:$AE$310,
    MATCH(
      _xlfn.XLOOKUP(AL$1, 'Language &amp; Currency Data'!$A$2:$A$100, 'Language &amp; Currency Data'!$B$2:$B$100),
      Languages!$A$1:$AE$1,
      0),
    FALSE)</f>
        <v>Bu siyasi partilerden kaçı sizce katılımcıların çoğunluğu küresel milyarder vergisini destekliyor?</v>
      </c>
      <c r="AM117" s="6" t="str">
        <f>VLOOKUP(
    Languages!A104,
    Languages!$A$2:$AE$310,
    MATCH(
      _xlfn.XLOOKUP(AM$1, 'Language &amp; Currency Data'!$A$2:$A$100, 'Language &amp; Currency Data'!$B$2:$B$100),
      Languages!$A$1:$AE$1,
      0),
    FALSE)</f>
        <v>For how many of these political parties do you think a majority of respondents support the global billionaire tax?</v>
      </c>
      <c r="AN117" s="6" t="str">
        <f>VLOOKUP(
    Languages!A104,
    Languages!$A$2:$AE$310,
    MATCH(
      _xlfn.XLOOKUP(AN$1, 'Language &amp; Currency Data'!$A$2:$A$100, 'Language &amp; Currency Data'!$B$2:$B$100),
      Languages!$A$1:$AE$1,
      0),
    FALSE)</f>
        <v>For how many of these political parties do you think a majority of respondents support the global billionaire tax?</v>
      </c>
      <c r="AO117" s="32" t="str">
        <f>VLOOKUP(
    Languages!A104,
    Languages!$A$2:$AE$310,
    MATCH(
      _xlfn.XLOOKUP(AO$1, 'Language &amp; Currency Data'!$A$2:$A$100, 'Language &amp; Currency Data'!$B$2:$B$100),
      Languages!$A$1:$AE$1,
      0),
    FALSE)</f>
        <v>Quý vị nghĩ có bao nhiêu đảng phái chính trị trong số này có phần lớn người được hỏi ủng hộ thuế phối hợp toàn cầu đối với tỷ phú?</v>
      </c>
      <c r="AP117" s="7" t="str">
        <f>VLOOKUP(
    Languages!A104,
    Languages!$A$2:$AE$310,
    MATCH(
      _xlfn.XLOOKUP("United Kingdom", 'Language &amp; Currency Data'!$A$2:$A$100, 'Language &amp; Currency Data'!$B$2:$B$100),
      Languages!$A$1:$AE$1,
      0),
    FALSE)</f>
        <v>For how many of these political parties do you think a majority of respondents support the global billionaire tax?</v>
      </c>
      <c r="AQ117" s="7" t="str">
        <f>VLOOKUP(
    Languages!A104,
    Languages!$A$2:$AE$310,
    MATCH(
      _xlfn.XLOOKUP("United Kingdom", 'Language &amp; Currency Data'!$A$2:$A$100, 'Language &amp; Currency Data'!$B$2:$B$100),
      Languages!$A$1:$AE$1,
      0),
    FALSE)</f>
        <v>For how many of these political parties do you think a majority of respondents support the global billionaire tax?</v>
      </c>
      <c r="AR117" s="7" t="str">
        <f>VLOOKUP(
    Languages!A104,
    Languages!$A$2:$AE$310,
    MATCH(
      _xlfn.XLOOKUP("United Kingdom", 'Language &amp; Currency Data'!$A$2:$A$100, 'Language &amp; Currency Data'!$B$2:$B$100),
      Languages!$A$1:$AE$1,
      0),
    FALSE)</f>
        <v>For how many of these political parties do you think a majority of respondents support the global billionaire tax?</v>
      </c>
      <c r="AS117" s="7" t="str">
        <f>VLOOKUP(
    Languages!A104,
    Languages!$A$2:$AE$310,
    MATCH(
      _xlfn.XLOOKUP("United Kingdom", 'Language &amp; Currency Data'!$A$2:$A$100, 'Language &amp; Currency Data'!$B$2:$B$100),
      Languages!$A$1:$AE$1,
      0),
    FALSE)</f>
        <v>For how many of these political parties do you think a majority of respondents support the global billionaire tax?</v>
      </c>
      <c r="AT117" s="7" t="str">
        <f>VLOOKUP(
    Languages!A104,
    Languages!$A$2:$AE$310,
    MATCH(
      _xlfn.XLOOKUP("United Kingdom", 'Language &amp; Currency Data'!$A$2:$A$100, 'Language &amp; Currency Data'!$B$2:$B$100),
      Languages!$A$1:$AE$1,
      0),
    FALSE)</f>
        <v>For how many of these political parties do you think a majority of respondents support the global billionaire tax?</v>
      </c>
      <c r="AU117" s="7" t="str">
        <f>VLOOKUP(
    Languages!A104,
    Languages!$A$2:$AE$310,
    MATCH(
      _xlfn.XLOOKUP("United Kingdom", 'Language &amp; Currency Data'!$A$2:$A$100, 'Language &amp; Currency Data'!$B$2:$B$100),
      Languages!$A$1:$AE$1,
      0),
    FALSE)</f>
        <v>For how many of these political parties do you think a majority of respondents support the global billionaire tax?</v>
      </c>
      <c r="AV117" s="7" t="str">
        <f>VLOOKUP(
    Languages!A104,
    Languages!$A$2:$AE$310,
    MATCH(
      _xlfn.XLOOKUP("United Kingdom", 'Language &amp; Currency Data'!$A$2:$A$100, 'Language &amp; Currency Data'!$B$2:$B$100),
      Languages!$A$1:$AE$1,
      0),
    FALSE)</f>
        <v>For how many of these political parties do you think a majority of respondents support the global billionaire tax?</v>
      </c>
      <c r="AW117" s="7" t="str">
        <f>VLOOKUP(
    Languages!A104,
    Languages!$A$2:$AE$310,
    MATCH(
      _xlfn.XLOOKUP("United Kingdom", 'Language &amp; Currency Data'!$A$2:$A$100, 'Language &amp; Currency Data'!$B$2:$B$100),
      Languages!$A$1:$AE$1,
      0),
    FALSE)</f>
        <v>For how many of these political parties do you think a majority of respondents support the global billionaire tax?</v>
      </c>
    </row>
    <row r="118" spans="1:49" s="7" customFormat="1" x14ac:dyDescent="0.45">
      <c r="A118" s="7" t="str">
        <f>Languages!B105</f>
        <v>Political parties</v>
      </c>
      <c r="B118" s="6" t="str">
        <f>VLOOKUP(
    Languages!A105,
    Languages!$A$2:$AE$310,
    MATCH(
      _xlfn.XLOOKUP(B$1, 'Language &amp; Currency Data'!$A$2:$A$100, 'Language &amp; Currency Data'!$B$2:$B$100),
      Languages!$A$1:$AE$1,
      0),
    FALSE)</f>
        <v>Partidos políticos</v>
      </c>
      <c r="C118" s="6" t="str">
        <f>VLOOKUP(
    Languages!A105,
    Languages!$A$2:$AE$310,
    MATCH(
      _xlfn.XLOOKUP(C$1, 'Language &amp; Currency Data'!$A$2:$A$100, 'Language &amp; Currency Data'!$B$2:$B$100),
      Languages!$A$1:$AE$1,
      0),
    FALSE)</f>
        <v>Political parties</v>
      </c>
      <c r="D118" s="6" t="str">
        <f>VLOOKUP(
    Languages!A105,
    Languages!$A$2:$AE$310,
    MATCH(
      _xlfn.XLOOKUP(D$1, 'Language &amp; Currency Data'!$A$2:$A$100, 'Language &amp; Currency Data'!$B$2:$B$100),
      Languages!$A$1:$AE$1,
      0),
    FALSE)</f>
        <v>Politische Parteien</v>
      </c>
      <c r="E118" s="14" t="str">
        <f>VLOOKUP(
    Languages!A105,
    Languages!$A$2:$AE$310,
    MATCH(
      _xlfn.XLOOKUP(E$1, 'Language &amp; Currency Data'!$A$2:$A$100, 'Language &amp; Currency Data'!$B$2:$B$100),
      Languages!$A$1:$AE$1,
      0),
    FALSE)</f>
        <v>Partidos políticos</v>
      </c>
      <c r="F118" s="4" t="str">
        <f>VLOOKUP(
    Languages!A105,
    Languages!$A$2:$AE$310,
    MATCH(
      _xlfn.XLOOKUP(F$1, 'Language &amp; Currency Data'!$A$2:$A$100, 'Language &amp; Currency Data'!$B$2:$B$100),
      Languages!$A$1:$AE$1,
      0),
    FALSE)</f>
        <v>Political parties</v>
      </c>
      <c r="G118" s="14" t="str">
        <f>VLOOKUP(
    Languages!A105,
    Languages!$A$2:$AE$310,
    MATCH(
      _xlfn.XLOOKUP(G$1, 'Language &amp; Currency Data'!$A$2:$A$100, 'Language &amp; Currency Data'!$B$2:$B$100),
      Languages!$A$1:$AE$1,
      0),
    FALSE)</f>
        <v>个政党</v>
      </c>
      <c r="H118" s="6" t="str">
        <f>VLOOKUP(
    Languages!A105,
    Languages!$A$2:$AE$310,
    MATCH(
      _xlfn.XLOOKUP(H$1, 'Language &amp; Currency Data'!$A$2:$A$100, 'Language &amp; Currency Data'!$B$2:$B$100),
      Languages!$A$1:$AE$1,
      0),
    FALSE)</f>
        <v>Partidos políticos</v>
      </c>
      <c r="I118" s="6" t="str">
        <f>VLOOKUP(
    Languages!A105,
    Languages!$A$2:$AE$310,
    MATCH(
      _xlfn.XLOOKUP(I$1, 'Language &amp; Currency Data'!$A$2:$A$100, 'Language &amp; Currency Data'!$B$2:$B$100),
      Languages!$A$1:$AE$1,
      0),
    FALSE)</f>
        <v>Partidos políticos</v>
      </c>
      <c r="J118" s="6" t="str">
        <f>VLOOKUP(
    Languages!A105,
    Languages!$A$2:$AE$310,
    MATCH(
      _xlfn.XLOOKUP(J$1, 'Language &amp; Currency Data'!$A$2:$A$100, 'Language &amp; Currency Data'!$B$2:$B$100),
      Languages!$A$1:$AE$1,
      0),
    FALSE)</f>
        <v>Politické strany</v>
      </c>
      <c r="K118" s="6" t="str">
        <f>VLOOKUP(
    Languages!A105,
    Languages!$A$2:$AE$310,
    MATCH(
      _xlfn.XLOOKUP(K$1, 'Language &amp; Currency Data'!$A$2:$A$100, 'Language &amp; Currency Data'!$B$2:$B$100),
      Languages!$A$1:$AE$1,
      0),
    FALSE)</f>
        <v>Poliittiset puolueet</v>
      </c>
      <c r="L118" s="32" t="str">
        <f>VLOOKUP(
    Languages!A105,
    Languages!$A$2:$AE$310,
    MATCH(
      _xlfn.XLOOKUP(L$1, 'Language &amp; Currency Data'!$A$2:$A$100, 'Language &amp; Currency Data'!$B$2:$B$100),
      Languages!$A$1:$AE$1,
      0),
    FALSE)</f>
        <v>Partis politiques</v>
      </c>
      <c r="M118" s="32" t="str">
        <f>VLOOKUP(
    Languages!A105,
    Languages!$A$2:$AE$310,
    MATCH(
      _xlfn.XLOOKUP(M$1, 'Language &amp; Currency Data'!$A$2:$A$100, 'Language &amp; Currency Data'!$B$2:$B$100),
      Languages!$A$1:$AE$1,
      0),
    FALSE)</f>
        <v>Politische Parteien</v>
      </c>
      <c r="N118" s="6" t="str">
        <f>VLOOKUP(
    Languages!A105,
    Languages!$A$2:$AE$310,
    MATCH(
      _xlfn.XLOOKUP(N$1, 'Language &amp; Currency Data'!$A$2:$A$100, 'Language &amp; Currency Data'!$B$2:$B$100),
      Languages!$A$1:$AE$1,
      0),
    FALSE)</f>
        <v>Πολιτικά κόμματα</v>
      </c>
      <c r="O118" s="32" t="str">
        <f>VLOOKUP(
    Languages!A105,
    Languages!$A$2:$AE$310,
    MATCH(
      _xlfn.XLOOKUP(O$1, 'Language &amp; Currency Data'!$A$2:$A$100, 'Language &amp; Currency Data'!$B$2:$B$100),
      Languages!$A$1:$AE$1,
      0),
    FALSE)</f>
        <v>Politikai pártok</v>
      </c>
      <c r="P118" s="6" t="str">
        <f>VLOOKUP(
    Languages!A105,
    Languages!$A$2:$AE$310,
    MATCH(
      _xlfn.XLOOKUP(P$1, 'Language &amp; Currency Data'!$A$2:$A$100, 'Language &amp; Currency Data'!$B$2:$B$100),
      Languages!$A$1:$AE$1,
      0),
    FALSE)</f>
        <v>राजनैतिक दल</v>
      </c>
      <c r="Q118" s="6" t="str">
        <f>VLOOKUP(
    Languages!A105,
    Languages!$A$2:$AE$310,
    MATCH(
      _xlfn.XLOOKUP(Q$1, 'Language &amp; Currency Data'!$A$2:$A$100, 'Language &amp; Currency Data'!$B$2:$B$100),
      Languages!$A$1:$AE$1,
      0),
    FALSE)</f>
        <v>Partai politik</v>
      </c>
      <c r="R118" s="6" t="str">
        <f>VLOOKUP(
    Languages!A105,
    Languages!$A$2:$AE$310,
    MATCH(
      _xlfn.XLOOKUP(R$1, 'Language &amp; Currency Data'!$A$2:$A$100, 'Language &amp; Currency Data'!$B$2:$B$100),
      Languages!$A$1:$AE$1,
      0),
    FALSE)</f>
        <v>Political parties</v>
      </c>
      <c r="S118" s="14" t="str">
        <f>VLOOKUP(
    Languages!A105,
    Languages!$A$2:$AE$310,
    MATCH(
      _xlfn.XLOOKUP(S$1, 'Language &amp; Currency Data'!$A$2:$A$100, 'Language &amp; Currency Data'!$B$2:$B$100),
      Languages!$A$1:$AE$1,
      0),
    FALSE)</f>
        <v>Partiti politici</v>
      </c>
      <c r="T118" s="14" t="str">
        <f>VLOOKUP(
    Languages!A105,
    Languages!$A$2:$AE$310,
    MATCH(
      _xlfn.XLOOKUP(T$1, 'Language &amp; Currency Data'!$A$2:$A$100, 'Language &amp; Currency Data'!$B$2:$B$100),
      Languages!$A$1:$AE$1,
      0),
    FALSE)</f>
        <v>政党</v>
      </c>
      <c r="U118" s="32" t="str">
        <f>VLOOKUP(
    Languages!A105,
    Languages!$A$2:$AE$310,
    MATCH(
      _xlfn.XLOOKUP(U$1, 'Language &amp; Currency Data'!$A$2:$A$100, 'Language &amp; Currency Data'!$B$2:$B$100),
      Languages!$A$1:$AE$1,
      0),
    FALSE)</f>
        <v>Parti politik</v>
      </c>
      <c r="V118" s="32" t="str">
        <f>VLOOKUP(
    Languages!A105,
    Languages!$A$2:$AE$310,
    MATCH(
      _xlfn.XLOOKUP(V$1, 'Language &amp; Currency Data'!$A$2:$A$100, 'Language &amp; Currency Data'!$B$2:$B$100),
      Languages!$A$1:$AE$1,
      0),
    FALSE)</f>
        <v>Partidos políticos</v>
      </c>
      <c r="W118" s="14" t="str">
        <f>VLOOKUP(
    Languages!A105,
    Languages!$A$2:$AE$310,
    MATCH(
      _xlfn.XLOOKUP(W$1, 'Language &amp; Currency Data'!$A$2:$A$100, 'Language &amp; Currency Data'!$B$2:$B$100),
      Languages!$A$1:$AE$1,
      0),
    FALSE)</f>
        <v>Politieke partijen</v>
      </c>
      <c r="X118" s="32" t="str">
        <f>VLOOKUP(
    Languages!A105,
    Languages!$A$2:$AE$310,
    MATCH(
      _xlfn.XLOOKUP(X$1, 'Language &amp; Currency Data'!$A$2:$A$100, 'Language &amp; Currency Data'!$B$2:$B$100),
      Languages!$A$1:$AE$1,
      0),
    FALSE)</f>
        <v>Political parties</v>
      </c>
      <c r="Y118" s="32" t="str">
        <f>VLOOKUP(
    Languages!A105,
    Languages!$A$2:$AE$310,
    MATCH(
      _xlfn.XLOOKUP(Y$1, 'Language &amp; Currency Data'!$A$2:$A$100, 'Language &amp; Currency Data'!$B$2:$B$100),
      Languages!$A$1:$AE$1,
      0),
    FALSE)</f>
        <v>Politiske partier</v>
      </c>
      <c r="Z118" s="32" t="str">
        <f>VLOOKUP(
    Languages!A105,
    Languages!$A$2:$AE$310,
    MATCH(
      _xlfn.XLOOKUP(Z$1, 'Language &amp; Currency Data'!$A$2:$A$100, 'Language &amp; Currency Data'!$B$2:$B$100),
      Languages!$A$1:$AE$1,
      0),
    FALSE)</f>
        <v>سیاسی جماعتیں</v>
      </c>
      <c r="AA118" s="32" t="str">
        <f>VLOOKUP(
    Languages!A105,
    Languages!$A$2:$AE$310,
    MATCH(
      _xlfn.XLOOKUP(AA$1, 'Language &amp; Currency Data'!$A$2:$A$100, 'Language &amp; Currency Data'!$B$2:$B$100),
      Languages!$A$1:$AE$1,
      0),
    FALSE)</f>
        <v>Mga partidong politikal</v>
      </c>
      <c r="AB118" s="32" t="str">
        <f>VLOOKUP(
    Languages!A105,
    Languages!$A$2:$AE$310,
    MATCH(
      _xlfn.XLOOKUP(AB$1, 'Language &amp; Currency Data'!$A$2:$A$100, 'Language &amp; Currency Data'!$B$2:$B$100),
      Languages!$A$1:$AE$1,
      0),
    FALSE)</f>
        <v>Partie polityczne</v>
      </c>
      <c r="AC118" t="str">
        <f>VLOOKUP(
    Languages!A105,
    Languages!$A$2:$AE$310,
    MATCH(
      _xlfn.XLOOKUP(AC$1, 'Language &amp; Currency Data'!$A$2:$A$100, 'Language &amp; Currency Data'!$B$2:$B$100),
      Languages!$A$1:$AE$1,
      0),
    FALSE)</f>
        <v>Partidos políticos</v>
      </c>
      <c r="AD118" s="32" t="str">
        <f>VLOOKUP(
    Languages!A105,
    Languages!$A$2:$AE$310,
    MATCH(
      _xlfn.XLOOKUP(AD$1, 'Language &amp; Currency Data'!$A$2:$A$100, 'Language &amp; Currency Data'!$B$2:$B$100),
      Languages!$A$1:$AE$1,
      0),
    FALSE)</f>
        <v>Partide politice</v>
      </c>
      <c r="AE118" s="6" t="str">
        <f>VLOOKUP(
    Languages!A105,
    Languages!$A$2:$AE$310,
    MATCH(
      _xlfn.XLOOKUP(AE$1, 'Language &amp; Currency Data'!$A$2:$A$100, 'Language &amp; Currency Data'!$B$2:$B$100),
      Languages!$A$1:$AE$1,
      0),
    FALSE)</f>
        <v>Politické(ých) strany(strán)</v>
      </c>
      <c r="AF118" s="6" t="str">
        <f>VLOOKUP(
    Languages!A105,
    Languages!$A$2:$AE$310,
    MATCH(
      _xlfn.XLOOKUP(AF$1, 'Language &amp; Currency Data'!$A$2:$A$100, 'Language &amp; Currency Data'!$B$2:$B$100),
      Languages!$A$1:$AE$1,
      0),
    FALSE)</f>
        <v>Politieke partye</v>
      </c>
      <c r="AG118" s="6" t="str">
        <f>VLOOKUP(
    Languages!A105,
    Languages!$A$2:$AE$310,
    MATCH(
      _xlfn.XLOOKUP(AG$1, 'Language &amp; Currency Data'!$A$2:$A$100, 'Language &amp; Currency Data'!$B$2:$B$100),
      Languages!$A$1:$AE$1,
      0),
    FALSE)</f>
        <v>정당</v>
      </c>
      <c r="AH118" s="32" t="str">
        <f>VLOOKUP(
    Languages!A105,
    Languages!$A$2:$AE$310,
    MATCH(
      _xlfn.XLOOKUP(AH$1, 'Language &amp; Currency Data'!$A$2:$A$100, 'Language &amp; Currency Data'!$B$2:$B$100),
      Languages!$A$1:$AE$1,
      0),
    FALSE)</f>
        <v>Partidos políticos</v>
      </c>
      <c r="AI118" s="32" t="str">
        <f>VLOOKUP(
    Languages!A105,
    Languages!$A$2:$AE$310,
    MATCH(
      _xlfn.XLOOKUP(AI$1, 'Language &amp; Currency Data'!$A$2:$A$100, 'Language &amp; Currency Data'!$B$2:$B$100),
      Languages!$A$1:$AE$1,
      0),
    FALSE)</f>
        <v>Politiska partier</v>
      </c>
      <c r="AJ118" s="6" t="str">
        <f>VLOOKUP(
    Languages!A105,
    Languages!$A$2:$AE$310,
    MATCH(
      _xlfn.XLOOKUP(AJ$1, 'Language &amp; Currency Data'!$A$2:$A$100, 'Language &amp; Currency Data'!$B$2:$B$100),
      Languages!$A$1:$AE$1,
      0),
    FALSE)</f>
        <v>政黨數目</v>
      </c>
      <c r="AK118" s="32" t="str">
        <f>VLOOKUP(
    Languages!A105,
    Languages!$A$2:$AE$310,
    MATCH(
      _xlfn.XLOOKUP(AK$1, 'Language &amp; Currency Data'!$A$2:$A$100, 'Language &amp; Currency Data'!$B$2:$B$100),
      Languages!$A$1:$AE$1,
      0),
    FALSE)</f>
        <v>พรรคการเมือง</v>
      </c>
      <c r="AL118" s="37" t="str">
        <f>VLOOKUP(
    Languages!A105,
    Languages!$A$2:$AE$310,
    MATCH(
      _xlfn.XLOOKUP(AL$1, 'Language &amp; Currency Data'!$A$2:$A$100, 'Language &amp; Currency Data'!$B$2:$B$100),
      Languages!$A$1:$AE$1,
      0),
    FALSE)</f>
        <v>Siyasi partiler</v>
      </c>
      <c r="AM118" s="6" t="str">
        <f>VLOOKUP(
    Languages!A105,
    Languages!$A$2:$AE$310,
    MATCH(
      _xlfn.XLOOKUP(AM$1, 'Language &amp; Currency Data'!$A$2:$A$100, 'Language &amp; Currency Data'!$B$2:$B$100),
      Languages!$A$1:$AE$1,
      0),
    FALSE)</f>
        <v>Political parties</v>
      </c>
      <c r="AN118" s="6" t="str">
        <f>VLOOKUP(
    Languages!A105,
    Languages!$A$2:$AE$310,
    MATCH(
      _xlfn.XLOOKUP(AN$1, 'Language &amp; Currency Data'!$A$2:$A$100, 'Language &amp; Currency Data'!$B$2:$B$100),
      Languages!$A$1:$AE$1,
      0),
    FALSE)</f>
        <v>Political parties</v>
      </c>
      <c r="AO118" s="32" t="str">
        <f>VLOOKUP(
    Languages!A105,
    Languages!$A$2:$AE$310,
    MATCH(
      _xlfn.XLOOKUP(AO$1, 'Language &amp; Currency Data'!$A$2:$A$100, 'Language &amp; Currency Data'!$B$2:$B$100),
      Languages!$A$1:$AE$1,
      0),
    FALSE)</f>
        <v>Các đảng phái chính trị</v>
      </c>
      <c r="AP118" s="7" t="str">
        <f>VLOOKUP(
    Languages!A105,
    Languages!$A$2:$AE$310,
    MATCH(
      _xlfn.XLOOKUP("United Kingdom", 'Language &amp; Currency Data'!$A$2:$A$100, 'Language &amp; Currency Data'!$B$2:$B$100),
      Languages!$A$1:$AE$1,
      0),
    FALSE)</f>
        <v>Political parties</v>
      </c>
      <c r="AQ118" s="7" t="str">
        <f>VLOOKUP(
    Languages!A105,
    Languages!$A$2:$AE$310,
    MATCH(
      _xlfn.XLOOKUP("United Kingdom", 'Language &amp; Currency Data'!$A$2:$A$100, 'Language &amp; Currency Data'!$B$2:$B$100),
      Languages!$A$1:$AE$1,
      0),
    FALSE)</f>
        <v>Political parties</v>
      </c>
      <c r="AR118" s="7" t="str">
        <f>VLOOKUP(
    Languages!A105,
    Languages!$A$2:$AE$310,
    MATCH(
      _xlfn.XLOOKUP("United Kingdom", 'Language &amp; Currency Data'!$A$2:$A$100, 'Language &amp; Currency Data'!$B$2:$B$100),
      Languages!$A$1:$AE$1,
      0),
    FALSE)</f>
        <v>Political parties</v>
      </c>
      <c r="AS118" s="7" t="str">
        <f>VLOOKUP(
    Languages!A105,
    Languages!$A$2:$AE$310,
    MATCH(
      _xlfn.XLOOKUP("United Kingdom", 'Language &amp; Currency Data'!$A$2:$A$100, 'Language &amp; Currency Data'!$B$2:$B$100),
      Languages!$A$1:$AE$1,
      0),
    FALSE)</f>
        <v>Political parties</v>
      </c>
      <c r="AT118" s="7" t="str">
        <f>VLOOKUP(
    Languages!A105,
    Languages!$A$2:$AE$310,
    MATCH(
      _xlfn.XLOOKUP("United Kingdom", 'Language &amp; Currency Data'!$A$2:$A$100, 'Language &amp; Currency Data'!$B$2:$B$100),
      Languages!$A$1:$AE$1,
      0),
    FALSE)</f>
        <v>Political parties</v>
      </c>
      <c r="AU118" s="7" t="str">
        <f>VLOOKUP(
    Languages!A105,
    Languages!$A$2:$AE$310,
    MATCH(
      _xlfn.XLOOKUP("United Kingdom", 'Language &amp; Currency Data'!$A$2:$A$100, 'Language &amp; Currency Data'!$B$2:$B$100),
      Languages!$A$1:$AE$1,
      0),
    FALSE)</f>
        <v>Political parties</v>
      </c>
      <c r="AV118" s="7" t="str">
        <f>VLOOKUP(
    Languages!A105,
    Languages!$A$2:$AE$310,
    MATCH(
      _xlfn.XLOOKUP("United Kingdom", 'Language &amp; Currency Data'!$A$2:$A$100, 'Language &amp; Currency Data'!$B$2:$B$100),
      Languages!$A$1:$AE$1,
      0),
    FALSE)</f>
        <v>Political parties</v>
      </c>
      <c r="AW118" s="7" t="str">
        <f>VLOOKUP(
    Languages!A105,
    Languages!$A$2:$AE$310,
    MATCH(
      _xlfn.XLOOKUP("United Kingdom", 'Language &amp; Currency Data'!$A$2:$A$100, 'Language &amp; Currency Data'!$B$2:$B$100),
      Languages!$A$1:$AE$1,
      0),
    FALSE)</f>
        <v>Political parties</v>
      </c>
    </row>
    <row r="119" spans="1:49" s="7" customFormat="1" ht="28.5" x14ac:dyDescent="0.45">
      <c r="A119" s="7" t="str">
        <f>Languages!B106</f>
        <v>Thank you for your response. For your information, the correct answers are below:</v>
      </c>
      <c r="B119" s="6" t="str">
        <f>VLOOKUP(
    Languages!A106,
    Languages!$A$2:$AE$310,
    MATCH(
      _xlfn.XLOOKUP(B$1, 'Language &amp; Currency Data'!$A$2:$A$100, 'Language &amp; Currency Data'!$B$2:$B$100),
      Languages!$A$1:$AE$1,
      0),
    FALSE)</f>
        <v>Gracias por responder. Para su información, las respuestas correctas se encuentran a continuación:</v>
      </c>
      <c r="C119" s="6" t="str">
        <f>VLOOKUP(
    Languages!A106,
    Languages!$A$2:$AE$310,
    MATCH(
      _xlfn.XLOOKUP(C$1, 'Language &amp; Currency Data'!$A$2:$A$100, 'Language &amp; Currency Data'!$B$2:$B$100),
      Languages!$A$1:$AE$1,
      0),
    FALSE)</f>
        <v>Thank you for your response. For your information, the correct answers are below:</v>
      </c>
      <c r="D119" s="6" t="str">
        <f>VLOOKUP(
    Languages!A106,
    Languages!$A$2:$AE$310,
    MATCH(
      _xlfn.XLOOKUP(D$1, 'Language &amp; Currency Data'!$A$2:$A$100, 'Language &amp; Currency Data'!$B$2:$B$100),
      Languages!$A$1:$AE$1,
      0),
    FALSE)</f>
        <v>Vielen Dank für Ihre Antwort. Zu Ihrer Information sind die tatsächlichen Zahlen unten aufgeführt:</v>
      </c>
      <c r="E119" s="14" t="str">
        <f>VLOOKUP(
    Languages!A106,
    Languages!$A$2:$AE$310,
    MATCH(
      _xlfn.XLOOKUP(E$1, 'Language &amp; Currency Data'!$A$2:$A$100, 'Language &amp; Currency Data'!$B$2:$B$100),
      Languages!$A$1:$AE$1,
      0),
    FALSE)</f>
        <v>Obrigado pela sua resposta. Para sua informação, as respostas corretas podem ser encontradas abaixo:</v>
      </c>
      <c r="F119" s="4" t="str">
        <f>VLOOKUP(
    Languages!A106,
    Languages!$A$2:$AE$310,
    MATCH(
      _xlfn.XLOOKUP(F$1, 'Language &amp; Currency Data'!$A$2:$A$100, 'Language &amp; Currency Data'!$B$2:$B$100),
      Languages!$A$1:$AE$1,
      0),
    FALSE)</f>
        <v>Thank you for your response. For your information, the correct answers are below:</v>
      </c>
      <c r="G119" s="14" t="str">
        <f>VLOOKUP(
    Languages!A106,
    Languages!$A$2:$AE$310,
    MATCH(
      _xlfn.XLOOKUP(G$1, 'Language &amp; Currency Data'!$A$2:$A$100, 'Language &amp; Currency Data'!$B$2:$B$100),
      Languages!$A$1:$AE$1,
      0),
    FALSE)</f>
        <v>感谢您的回答。正确答案如下所示，以供您参考：</v>
      </c>
      <c r="H119" s="6" t="str">
        <f>VLOOKUP(
    Languages!A106,
    Languages!$A$2:$AE$310,
    MATCH(
      _xlfn.XLOOKUP(H$1, 'Language &amp; Currency Data'!$A$2:$A$100, 'Language &amp; Currency Data'!$B$2:$B$100),
      Languages!$A$1:$AE$1,
      0),
    FALSE)</f>
        <v>Gracias por responder. Para su información, las respuestas correctas se encuentran a continuación:</v>
      </c>
      <c r="I119" s="6" t="str">
        <f>VLOOKUP(
    Languages!A106,
    Languages!$A$2:$AE$310,
    MATCH(
      _xlfn.XLOOKUP(I$1, 'Language &amp; Currency Data'!$A$2:$A$100, 'Language &amp; Currency Data'!$B$2:$B$100),
      Languages!$A$1:$AE$1,
      0),
    FALSE)</f>
        <v>Gracias por responder. Para su información, las respuestas correctas se encuentran a continuación:</v>
      </c>
      <c r="J119" s="6" t="str">
        <f>VLOOKUP(
    Languages!A106,
    Languages!$A$2:$AE$310,
    MATCH(
      _xlfn.XLOOKUP(J$1, 'Language &amp; Currency Data'!$A$2:$A$100, 'Language &amp; Currency Data'!$B$2:$B$100),
      Languages!$A$1:$AE$1,
      0),
    FALSE)</f>
        <v>Děkujeme za vaši odpověď. Pro vaši informaci uvádíme správné odpovědi:</v>
      </c>
      <c r="K119" s="6" t="str">
        <f>VLOOKUP(
    Languages!A106,
    Languages!$A$2:$AE$310,
    MATCH(
      _xlfn.XLOOKUP(K$1, 'Language &amp; Currency Data'!$A$2:$A$100, 'Language &amp; Currency Data'!$B$2:$B$100),
      Languages!$A$1:$AE$1,
      0),
    FALSE)</f>
        <v>Kiitos vastaamisesta. Tässä tiedoksesi oikeat vastaukset:</v>
      </c>
      <c r="L119" s="32" t="str">
        <f>VLOOKUP(
    Languages!A106,
    Languages!$A$2:$AE$310,
    MATCH(
      _xlfn.XLOOKUP(L$1, 'Language &amp; Currency Data'!$A$2:$A$100, 'Language &amp; Currency Data'!$B$2:$B$100),
      Languages!$A$1:$AE$1,
      0),
    FALSE)</f>
        <v>Merci pour vos réponses. Pour votre information, les réponses correctes se trouvent ci-dessous :</v>
      </c>
      <c r="M119" s="32" t="str">
        <f>VLOOKUP(
    Languages!A106,
    Languages!$A$2:$AE$310,
    MATCH(
      _xlfn.XLOOKUP(M$1, 'Language &amp; Currency Data'!$A$2:$A$100, 'Language &amp; Currency Data'!$B$2:$B$100),
      Languages!$A$1:$AE$1,
      0),
    FALSE)</f>
        <v>Vielen Dank für Ihre Antwort. Zu Ihrer Information sind die tatsächlichen Zahlen unten aufgeführt:</v>
      </c>
      <c r="N119" s="6" t="str">
        <f>VLOOKUP(
    Languages!A106,
    Languages!$A$2:$AE$310,
    MATCH(
      _xlfn.XLOOKUP(N$1, 'Language &amp; Currency Data'!$A$2:$A$100, 'Language &amp; Currency Data'!$B$2:$B$100),
      Languages!$A$1:$AE$1,
      0),
    FALSE)</f>
        <v>Σας ευχαριστούμε για την απάντησή σας. Προς ενημέρωσή σας, οι σωστές απαντήσεις είναι παρακάτω:</v>
      </c>
      <c r="O119" s="32" t="str">
        <f>VLOOKUP(
    Languages!A106,
    Languages!$A$2:$AE$310,
    MATCH(
      _xlfn.XLOOKUP(O$1, 'Language &amp; Currency Data'!$A$2:$A$100, 'Language &amp; Currency Data'!$B$2:$B$100),
      Languages!$A$1:$AE$1,
      0),
    FALSE)</f>
        <v>Köszönjük válaszát. Tájékoztatásul közöljük, hogy a helyes válaszok az alábbiak:</v>
      </c>
      <c r="P119" s="6" t="str">
        <f>VLOOKUP(
    Languages!A106,
    Languages!$A$2:$AE$310,
    MATCH(
      _xlfn.XLOOKUP(P$1, 'Language &amp; Currency Data'!$A$2:$A$100, 'Language &amp; Currency Data'!$B$2:$B$100),
      Languages!$A$1:$AE$1,
      0),
    FALSE)</f>
        <v>आपके जवाब के लिए धन्यवाद। आपकी जानकारी के लिए, नीचे सही उत्तर दिए गए हैं:</v>
      </c>
      <c r="Q119" s="6" t="str">
        <f>VLOOKUP(
    Languages!A106,
    Languages!$A$2:$AE$310,
    MATCH(
      _xlfn.XLOOKUP(Q$1, 'Language &amp; Currency Data'!$A$2:$A$100, 'Language &amp; Currency Data'!$B$2:$B$100),
      Languages!$A$1:$AE$1,
      0),
    FALSE)</f>
        <v>Terima kasih atas tanggapan Anda. Sebagai informasi, jawaban yang benar adalah sebagai berikut:</v>
      </c>
      <c r="R119" s="6" t="str">
        <f>VLOOKUP(
    Languages!A106,
    Languages!$A$2:$AE$310,
    MATCH(
      _xlfn.XLOOKUP(R$1, 'Language &amp; Currency Data'!$A$2:$A$100, 'Language &amp; Currency Data'!$B$2:$B$100),
      Languages!$A$1:$AE$1,
      0),
    FALSE)</f>
        <v>Thank you for your response. For your information, the correct answers are below:</v>
      </c>
      <c r="S119" s="14" t="str">
        <f>VLOOKUP(
    Languages!A106,
    Languages!$A$2:$AE$310,
    MATCH(
      _xlfn.XLOOKUP(S$1, 'Language &amp; Currency Data'!$A$2:$A$100, 'Language &amp; Currency Data'!$B$2:$B$100),
      Languages!$A$1:$AE$1,
      0),
    FALSE)</f>
        <v>La ringraziamo per le Sue risposte. Per Sua informazione, le risposte corrette sono riportate qui sotto:</v>
      </c>
      <c r="T119" s="14" t="str">
        <f>VLOOKUP(
    Languages!A106,
    Languages!$A$2:$AE$310,
    MATCH(
      _xlfn.XLOOKUP(T$1, 'Language &amp; Currency Data'!$A$2:$A$100, 'Language &amp; Currency Data'!$B$2:$B$100),
      Languages!$A$1:$AE$1,
      0),
    FALSE)</f>
        <v>ご回答ありがとうございます。参考までに正解は以下の通りです。</v>
      </c>
      <c r="U119" s="32" t="str">
        <f>VLOOKUP(
    Languages!A106,
    Languages!$A$2:$AE$310,
    MATCH(
      _xlfn.XLOOKUP(U$1, 'Language &amp; Currency Data'!$A$2:$A$100, 'Language &amp; Currency Data'!$B$2:$B$100),
      Languages!$A$1:$AE$1,
      0),
    FALSE)</f>
        <v>Terima kasih atas jawapan anda. Untuk maklumat anda, jawapan yang betul di bawah ini:</v>
      </c>
      <c r="V119" s="32" t="str">
        <f>VLOOKUP(
    Languages!A106,
    Languages!$A$2:$AE$310,
    MATCH(
      _xlfn.XLOOKUP(V$1, 'Language &amp; Currency Data'!$A$2:$A$100, 'Language &amp; Currency Data'!$B$2:$B$100),
      Languages!$A$1:$AE$1,
      0),
    FALSE)</f>
        <v>Gracias por responder. Para su información, las respuestas correctas se encuentran a continuación:</v>
      </c>
      <c r="W119" s="14" t="str">
        <f>VLOOKUP(
    Languages!A106,
    Languages!$A$2:$AE$310,
    MATCH(
      _xlfn.XLOOKUP(W$1, 'Language &amp; Currency Data'!$A$2:$A$100, 'Language &amp; Currency Data'!$B$2:$B$100),
      Languages!$A$1:$AE$1,
      0),
    FALSE)</f>
        <v>Bedankt voor uw reactie. Voor uw informatie vermelden we de juiste antwoorden hieronder:</v>
      </c>
      <c r="X119" s="32" t="str">
        <f>VLOOKUP(
    Languages!A106,
    Languages!$A$2:$AE$310,
    MATCH(
      _xlfn.XLOOKUP(X$1, 'Language &amp; Currency Data'!$A$2:$A$100, 'Language &amp; Currency Data'!$B$2:$B$100),
      Languages!$A$1:$AE$1,
      0),
    FALSE)</f>
        <v>Thank you for your response. For your information, the correct answers are below:</v>
      </c>
      <c r="Y119" s="32" t="str">
        <f>VLOOKUP(
    Languages!A106,
    Languages!$A$2:$AE$310,
    MATCH(
      _xlfn.XLOOKUP(Y$1, 'Language &amp; Currency Data'!$A$2:$A$100, 'Language &amp; Currency Data'!$B$2:$B$100),
      Languages!$A$1:$AE$1,
      0),
    FALSE)</f>
        <v>Takk for svaret ditt. Til orientering finner du de riktige svarene nedenfor:</v>
      </c>
      <c r="Z119" s="32" t="str">
        <f>VLOOKUP(
    Languages!A106,
    Languages!$A$2:$AE$310,
    MATCH(
      _xlfn.XLOOKUP(Z$1, 'Language &amp; Currency Data'!$A$2:$A$100, 'Language &amp; Currency Data'!$B$2:$B$100),
      Languages!$A$1:$AE$1,
      0),
    FALSE)</f>
        <v>آپ کے جواب کا شکریہ۔ آپ کی معلومات کے لیے، درست جوابات ذیل میں دیے گئے ہیں:</v>
      </c>
      <c r="AA119" s="32" t="str">
        <f>VLOOKUP(
    Languages!A106,
    Languages!$A$2:$AE$310,
    MATCH(
      _xlfn.XLOOKUP(AA$1, 'Language &amp; Currency Data'!$A$2:$A$100, 'Language &amp; Currency Data'!$B$2:$B$100),
      Languages!$A$1:$AE$1,
      0),
    FALSE)</f>
        <v>Salamat sa iyong sagot. Para sa iyong impormasyon, nasa ibaba ang mga tamang sagot:</v>
      </c>
      <c r="AB119" s="32" t="str">
        <f>VLOOKUP(
    Languages!A106,
    Languages!$A$2:$AE$310,
    MATCH(
      _xlfn.XLOOKUP(AB$1, 'Language &amp; Currency Data'!$A$2:$A$100, 'Language &amp; Currency Data'!$B$2:$B$100),
      Languages!$A$1:$AE$1,
      0),
    FALSE)</f>
        <v>Dziękujemy za Pana\/Pani odpowiedzi. Dla Pana\/Pani informacji, prawidłowe odpowiedzi znajdują się poniżej:</v>
      </c>
      <c r="AC119" t="str">
        <f>VLOOKUP(
    Languages!A106,
    Languages!$A$2:$AE$310,
    MATCH(
      _xlfn.XLOOKUP(AC$1, 'Language &amp; Currency Data'!$A$2:$A$100, 'Language &amp; Currency Data'!$B$2:$B$100),
      Languages!$A$1:$AE$1,
      0),
    FALSE)</f>
        <v>Obrigado pela sua resposta. Para sua informação, as respostas corretas podem ser encontradas abaixo:</v>
      </c>
      <c r="AD119" s="32" t="str">
        <f>VLOOKUP(
    Languages!A106,
    Languages!$A$2:$AE$310,
    MATCH(
      _xlfn.XLOOKUP(AD$1, 'Language &amp; Currency Data'!$A$2:$A$100, 'Language &amp; Currency Data'!$B$2:$B$100),
      Languages!$A$1:$AE$1,
      0),
    FALSE)</f>
        <v xml:space="preserve">Vă mulțumim pentru răspuns. Cu titlu informativ, răspunsurile corecte sunt prezentate mai jos: </v>
      </c>
      <c r="AE119" s="6" t="str">
        <f>VLOOKUP(
    Languages!A106,
    Languages!$A$2:$AE$310,
    MATCH(
      _xlfn.XLOOKUP(AE$1, 'Language &amp; Currency Data'!$A$2:$A$100, 'Language &amp; Currency Data'!$B$2:$B$100),
      Languages!$A$1:$AE$1,
      0),
    FALSE)</f>
        <v>Ďakujeme za vaše odpovede. Pre vašu informáciu, správne odpovede sa uvádzajú nižšie:</v>
      </c>
      <c r="AF119" s="6" t="str">
        <f>VLOOKUP(
    Languages!A106,
    Languages!$A$2:$AE$310,
    MATCH(
      _xlfn.XLOOKUP(AF$1, 'Language &amp; Currency Data'!$A$2:$A$100, 'Language &amp; Currency Data'!$B$2:$B$100),
      Languages!$A$1:$AE$1,
      0),
    FALSE)</f>
        <v>Dankie vir jou reaksie. Vir u inligting volg die korrekte antwoorde hier onder:</v>
      </c>
      <c r="AG119" s="6" t="str">
        <f>VLOOKUP(
    Languages!A106,
    Languages!$A$2:$AE$310,
    MATCH(
      _xlfn.XLOOKUP(AG$1, 'Language &amp; Currency Data'!$A$2:$A$100, 'Language &amp; Currency Data'!$B$2:$B$100),
      Languages!$A$1:$AE$1,
      0),
    FALSE)</f>
        <v>답변해 주셔서 감사합니다. 참고로, 정답은 아래와 같습니다.</v>
      </c>
      <c r="AH119" s="32" t="str">
        <f>VLOOKUP(
    Languages!A106,
    Languages!$A$2:$AE$310,
    MATCH(
      _xlfn.XLOOKUP(AH$1, 'Language &amp; Currency Data'!$A$2:$A$100, 'Language &amp; Currency Data'!$B$2:$B$100),
      Languages!$A$1:$AE$1,
      0),
    FALSE)</f>
        <v>Gracias por responder. Para su información, las respuestas correctas se encuentran a continuación:</v>
      </c>
      <c r="AI119" s="32" t="str">
        <f>VLOOKUP(
    Languages!A106,
    Languages!$A$2:$AE$310,
    MATCH(
      _xlfn.XLOOKUP(AI$1, 'Language &amp; Currency Data'!$A$2:$A$100, 'Language &amp; Currency Data'!$B$2:$B$100),
      Languages!$A$1:$AE$1,
      0),
    FALSE)</f>
        <v>Tack för ditt svar. För din information finns de korrekta svaren nedan:</v>
      </c>
      <c r="AJ119" s="6" t="str">
        <f>VLOOKUP(
    Languages!A106,
    Languages!$A$2:$AE$310,
    MATCH(
      _xlfn.XLOOKUP(AJ$1, 'Language &amp; Currency Data'!$A$2:$A$100, 'Language &amp; Currency Data'!$B$2:$B$100),
      Languages!$A$1:$AE$1,
      0),
    FALSE)</f>
        <v>感謝您的回答。供您參考，以下是正確答案：</v>
      </c>
      <c r="AK119" s="32" t="str">
        <f>VLOOKUP(
    Languages!A106,
    Languages!$A$2:$AE$310,
    MATCH(
      _xlfn.XLOOKUP(AK$1, 'Language &amp; Currency Data'!$A$2:$A$100, 'Language &amp; Currency Data'!$B$2:$B$100),
      Languages!$A$1:$AE$1,
      0),
    FALSE)</f>
        <v>ขอขอบคุณสำหรับคำตอบของคุณ เราขอแจ้งคำตอบที่ถูกต้องด้านล่างนี้เพื่อให้คุณรับทราบถึงข้อมูล:</v>
      </c>
      <c r="AL119" s="37" t="str">
        <f>VLOOKUP(
    Languages!A106,
    Languages!$A$2:$AE$310,
    MATCH(
      _xlfn.XLOOKUP(AL$1, 'Language &amp; Currency Data'!$A$2:$A$100, 'Language &amp; Currency Data'!$B$2:$B$100),
      Languages!$A$1:$AE$1,
      0),
    FALSE)</f>
        <v>Yanıtınız için teşekkür ederiz. Bilginiz olması açısından doğru yanıtlar aşağıdadır:</v>
      </c>
      <c r="AM119" s="6" t="str">
        <f>VLOOKUP(
    Languages!A106,
    Languages!$A$2:$AE$310,
    MATCH(
      _xlfn.XLOOKUP(AM$1, 'Language &amp; Currency Data'!$A$2:$A$100, 'Language &amp; Currency Data'!$B$2:$B$100),
      Languages!$A$1:$AE$1,
      0),
    FALSE)</f>
        <v>Thank you for your response. For your information, the correct answers are below:</v>
      </c>
      <c r="AN119" s="6" t="str">
        <f>VLOOKUP(
    Languages!A106,
    Languages!$A$2:$AE$310,
    MATCH(
      _xlfn.XLOOKUP(AN$1, 'Language &amp; Currency Data'!$A$2:$A$100, 'Language &amp; Currency Data'!$B$2:$B$100),
      Languages!$A$1:$AE$1,
      0),
    FALSE)</f>
        <v>Thank you for your response. For your information, the correct answers are below:</v>
      </c>
      <c r="AO119" s="32" t="str">
        <f>VLOOKUP(
    Languages!A106,
    Languages!$A$2:$AE$310,
    MATCH(
      _xlfn.XLOOKUP(AO$1, 'Language &amp; Currency Data'!$A$2:$A$100, 'Language &amp; Currency Data'!$B$2:$B$100),
      Languages!$A$1:$AE$1,
      0),
    FALSE)</f>
        <v>Cảm ơn phản hồi của quý vị. Để quý vị tham khảo, các câu trả lời đúng như sau:</v>
      </c>
      <c r="AP119" s="7" t="str">
        <f>VLOOKUP(
    Languages!A106,
    Languages!$A$2:$AE$310,
    MATCH(
      _xlfn.XLOOKUP("United Kingdom", 'Language &amp; Currency Data'!$A$2:$A$100, 'Language &amp; Currency Data'!$B$2:$B$100),
      Languages!$A$1:$AE$1,
      0),
    FALSE)</f>
        <v>Thank you for your response. For your information, the correct answers are below:</v>
      </c>
      <c r="AQ119" s="7" t="str">
        <f>VLOOKUP(
    Languages!A106,
    Languages!$A$2:$AE$310,
    MATCH(
      _xlfn.XLOOKUP("United Kingdom", 'Language &amp; Currency Data'!$A$2:$A$100, 'Language &amp; Currency Data'!$B$2:$B$100),
      Languages!$A$1:$AE$1,
      0),
    FALSE)</f>
        <v>Thank you for your response. For your information, the correct answers are below:</v>
      </c>
      <c r="AR119" s="7" t="str">
        <f>VLOOKUP(
    Languages!A106,
    Languages!$A$2:$AE$310,
    MATCH(
      _xlfn.XLOOKUP("United Kingdom", 'Language &amp; Currency Data'!$A$2:$A$100, 'Language &amp; Currency Data'!$B$2:$B$100),
      Languages!$A$1:$AE$1,
      0),
    FALSE)</f>
        <v>Thank you for your response. For your information, the correct answers are below:</v>
      </c>
      <c r="AS119" s="7" t="str">
        <f>VLOOKUP(
    Languages!A106,
    Languages!$A$2:$AE$310,
    MATCH(
      _xlfn.XLOOKUP("United Kingdom", 'Language &amp; Currency Data'!$A$2:$A$100, 'Language &amp; Currency Data'!$B$2:$B$100),
      Languages!$A$1:$AE$1,
      0),
    FALSE)</f>
        <v>Thank you for your response. For your information, the correct answers are below:</v>
      </c>
      <c r="AT119" s="7" t="str">
        <f>VLOOKUP(
    Languages!A106,
    Languages!$A$2:$AE$310,
    MATCH(
      _xlfn.XLOOKUP("United Kingdom", 'Language &amp; Currency Data'!$A$2:$A$100, 'Language &amp; Currency Data'!$B$2:$B$100),
      Languages!$A$1:$AE$1,
      0),
    FALSE)</f>
        <v>Thank you for your response. For your information, the correct answers are below:</v>
      </c>
      <c r="AU119" s="7" t="str">
        <f>VLOOKUP(
    Languages!A106,
    Languages!$A$2:$AE$310,
    MATCH(
      _xlfn.XLOOKUP("United Kingdom", 'Language &amp; Currency Data'!$A$2:$A$100, 'Language &amp; Currency Data'!$B$2:$B$100),
      Languages!$A$1:$AE$1,
      0),
    FALSE)</f>
        <v>Thank you for your response. For your information, the correct answers are below:</v>
      </c>
      <c r="AV119" s="7" t="str">
        <f>VLOOKUP(
    Languages!A106,
    Languages!$A$2:$AE$310,
    MATCH(
      _xlfn.XLOOKUP("United Kingdom", 'Language &amp; Currency Data'!$A$2:$A$100, 'Language &amp; Currency Data'!$B$2:$B$100),
      Languages!$A$1:$AE$1,
      0),
    FALSE)</f>
        <v>Thank you for your response. For your information, the correct answers are below:</v>
      </c>
      <c r="AW119" s="7" t="str">
        <f>VLOOKUP(
    Languages!A106,
    Languages!$A$2:$AE$310,
    MATCH(
      _xlfn.XLOOKUP("United Kingdom", 'Language &amp; Currency Data'!$A$2:$A$100, 'Language &amp; Currency Data'!$B$2:$B$100),
      Languages!$A$1:$AE$1,
      0),
    FALSE)</f>
        <v>Thank you for your response. For your information, the correct answers are below:</v>
      </c>
    </row>
    <row r="120" spans="1:49" s="7" customFormat="1" ht="28.5" x14ac:dyDescent="0.45">
      <c r="A120" s="7" t="str">
        <f>Languages!B107</f>
        <v>Overall, 70% of respondents support the tax.</v>
      </c>
      <c r="B120" s="6" t="str">
        <f>VLOOKUP(
    Languages!A107,
    Languages!$A$2:$AE$310,
    MATCH(
      _xlfn.XLOOKUP(B$1, 'Language &amp; Currency Data'!$A$2:$A$100, 'Language &amp; Currency Data'!$B$2:$B$100),
      Languages!$A$1:$AE$1,
      0),
    FALSE)</f>
        <v>En total, el 70 % de los encuestados apoya el impuesto.</v>
      </c>
      <c r="C120" s="6" t="str">
        <f>VLOOKUP(
    Languages!A107,
    Languages!$A$2:$AE$310,
    MATCH(
      _xlfn.XLOOKUP(C$1, 'Language &amp; Currency Data'!$A$2:$A$100, 'Language &amp; Currency Data'!$B$2:$B$100),
      Languages!$A$1:$AE$1,
      0),
    FALSE)</f>
        <v>Overall, 70% of respondents support the tax.</v>
      </c>
      <c r="D120" s="6" t="str">
        <f>VLOOKUP(
    Languages!A107,
    Languages!$A$2:$AE$310,
    MATCH(
      _xlfn.XLOOKUP(D$1, 'Language &amp; Currency Data'!$A$2:$A$100, 'Language &amp; Currency Data'!$B$2:$B$100),
      Languages!$A$1:$AE$1,
      0),
    FALSE)</f>
        <v>Insgesamt unterstützen 70 % diese Steuer.</v>
      </c>
      <c r="E120" s="14" t="str">
        <f>VLOOKUP(
    Languages!A107,
    Languages!$A$2:$AE$310,
    MATCH(
      _xlfn.XLOOKUP(E$1, 'Language &amp; Currency Data'!$A$2:$A$100, 'Language &amp; Currency Data'!$B$2:$B$100),
      Languages!$A$1:$AE$1,
      0),
    FALSE)</f>
        <v>No geral, 70 % dos inquiridos são a favor do imposto.</v>
      </c>
      <c r="F120" s="4" t="str">
        <f>VLOOKUP(
    Languages!A107,
    Languages!$A$2:$AE$310,
    MATCH(
      _xlfn.XLOOKUP(F$1, 'Language &amp; Currency Data'!$A$2:$A$100, 'Language &amp; Currency Data'!$B$2:$B$100),
      Languages!$A$1:$AE$1,
      0),
    FALSE)</f>
        <v>Overall, 70% of respondents support the tax.</v>
      </c>
      <c r="G120" s="14" t="str">
        <f>VLOOKUP(
    Languages!A107,
    Languages!$A$2:$AE$310,
    MATCH(
      _xlfn.XLOOKUP(G$1, 'Language &amp; Currency Data'!$A$2:$A$100, 'Language &amp; Currency Data'!$B$2:$B$100),
      Languages!$A$1:$AE$1,
      0),
    FALSE)</f>
        <v>总体而言，70% 的受访者支持该税收政策。</v>
      </c>
      <c r="H120" s="6" t="str">
        <f>VLOOKUP(
    Languages!A107,
    Languages!$A$2:$AE$310,
    MATCH(
      _xlfn.XLOOKUP(H$1, 'Language &amp; Currency Data'!$A$2:$A$100, 'Language &amp; Currency Data'!$B$2:$B$100),
      Languages!$A$1:$AE$1,
      0),
    FALSE)</f>
        <v>En total, el 70 % de los encuestados apoya el impuesto.</v>
      </c>
      <c r="I120" s="6" t="str">
        <f>VLOOKUP(
    Languages!A107,
    Languages!$A$2:$AE$310,
    MATCH(
      _xlfn.XLOOKUP(I$1, 'Language &amp; Currency Data'!$A$2:$A$100, 'Language &amp; Currency Data'!$B$2:$B$100),
      Languages!$A$1:$AE$1,
      0),
    FALSE)</f>
        <v>En total, el 70 % de los encuestados apoya el impuesto.</v>
      </c>
      <c r="J120" s="6" t="str">
        <f>VLOOKUP(
    Languages!A107,
    Languages!$A$2:$AE$310,
    MATCH(
      _xlfn.XLOOKUP(J$1, 'Language &amp; Currency Data'!$A$2:$A$100, 'Language &amp; Currency Data'!$B$2:$B$100),
      Languages!$A$1:$AE$1,
      0),
    FALSE)</f>
        <v>Celkově daň podporuje 70 % respondentů.</v>
      </c>
      <c r="K120" s="6" t="str">
        <f>VLOOKUP(
    Languages!A107,
    Languages!$A$2:$AE$310,
    MATCH(
      _xlfn.XLOOKUP(K$1, 'Language &amp; Currency Data'!$A$2:$A$100, 'Language &amp; Currency Data'!$B$2:$B$100),
      Languages!$A$1:$AE$1,
      0),
    FALSE)</f>
        <v>Kaiken kaikkiaan 70% vastaajista kannattaa veroa.</v>
      </c>
      <c r="L120" s="32" t="str">
        <f>VLOOKUP(
    Languages!A107,
    Languages!$A$2:$AE$310,
    MATCH(
      _xlfn.XLOOKUP(L$1, 'Language &amp; Currency Data'!$A$2:$A$100, 'Language &amp; Currency Data'!$B$2:$B$100),
      Languages!$A$1:$AE$1,
      0),
    FALSE)</f>
        <v>Dans l'ensemble, 70 % des personnes interrogées soutiennent l'impôt.</v>
      </c>
      <c r="M120" s="32" t="str">
        <f>VLOOKUP(
    Languages!A107,
    Languages!$A$2:$AE$310,
    MATCH(
      _xlfn.XLOOKUP(M$1, 'Language &amp; Currency Data'!$A$2:$A$100, 'Language &amp; Currency Data'!$B$2:$B$100),
      Languages!$A$1:$AE$1,
      0),
    FALSE)</f>
        <v>Insgesamt unterstützen 70 % diese Steuer.</v>
      </c>
      <c r="N120" s="6" t="str">
        <f>VLOOKUP(
    Languages!A107,
    Languages!$A$2:$AE$310,
    MATCH(
      _xlfn.XLOOKUP(N$1, 'Language &amp; Currency Data'!$A$2:$A$100, 'Language &amp; Currency Data'!$B$2:$B$100),
      Languages!$A$1:$AE$1,
      0),
    FALSE)</f>
        <v>Συνολικά, το 70% των ερωτηθέντων είναι υπέρ του φόρου.</v>
      </c>
      <c r="O120" s="32" t="str">
        <f>VLOOKUP(
    Languages!A107,
    Languages!$A$2:$AE$310,
    MATCH(
      _xlfn.XLOOKUP(O$1, 'Language &amp; Currency Data'!$A$2:$A$100, 'Language &amp; Currency Data'!$B$2:$B$100),
      Languages!$A$1:$AE$1,
      0),
    FALSE)</f>
        <v>A válaszadók 70%-a támogatja ezt az adót.</v>
      </c>
      <c r="P120" s="6" t="str">
        <f>VLOOKUP(
    Languages!A107,
    Languages!$A$2:$AE$310,
    MATCH(
      _xlfn.XLOOKUP(P$1, 'Language &amp; Currency Data'!$A$2:$A$100, 'Language &amp; Currency Data'!$B$2:$B$100),
      Languages!$A$1:$AE$1,
      0),
    FALSE)</f>
        <v>कुल मिलाकर, 70% उत्तरदाता, कर का समर्थन करते हैं।</v>
      </c>
      <c r="Q120" s="6" t="str">
        <f>VLOOKUP(
    Languages!A107,
    Languages!$A$2:$AE$310,
    MATCH(
      _xlfn.XLOOKUP(Q$1, 'Language &amp; Currency Data'!$A$2:$A$100, 'Language &amp; Currency Data'!$B$2:$B$100),
      Languages!$A$1:$AE$1,
      0),
    FALSE)</f>
        <v>Secara keseluruhan, 70% responden mendukung pajak ini.</v>
      </c>
      <c r="R120" s="6" t="str">
        <f>VLOOKUP(
    Languages!A107,
    Languages!$A$2:$AE$310,
    MATCH(
      _xlfn.XLOOKUP(R$1, 'Language &amp; Currency Data'!$A$2:$A$100, 'Language &amp; Currency Data'!$B$2:$B$100),
      Languages!$A$1:$AE$1,
      0),
    FALSE)</f>
        <v>Overall, 70% of respondents support the tax.</v>
      </c>
      <c r="S120" s="14" t="str">
        <f>VLOOKUP(
    Languages!A107,
    Languages!$A$2:$AE$310,
    MATCH(
      _xlfn.XLOOKUP(S$1, 'Language &amp; Currency Data'!$A$2:$A$100, 'Language &amp; Currency Data'!$B$2:$B$100),
      Languages!$A$1:$AE$1,
      0),
    FALSE)</f>
        <v>Nel complesso, il 70% degli intervistati sostiene la tassa.</v>
      </c>
      <c r="T120" s="14" t="str">
        <f>VLOOKUP(
    Languages!A107,
    Languages!$A$2:$AE$310,
    MATCH(
      _xlfn.XLOOKUP(T$1, 'Language &amp; Currency Data'!$A$2:$A$100, 'Language &amp; Currency Data'!$B$2:$B$100),
      Languages!$A$1:$AE$1,
      0),
    FALSE)</f>
        <v>全体として、回答者の70％がこの税金を支持しています。</v>
      </c>
      <c r="U120" s="32" t="str">
        <f>VLOOKUP(
    Languages!A107,
    Languages!$A$2:$AE$310,
    MATCH(
      _xlfn.XLOOKUP(U$1, 'Language &amp; Currency Data'!$A$2:$A$100, 'Language &amp; Currency Data'!$B$2:$B$100),
      Languages!$A$1:$AE$1,
      0),
    FALSE)</f>
        <v>Secara keseluruhan, 70% responden menyokong cukai tersebut.</v>
      </c>
      <c r="V120" s="32" t="str">
        <f>VLOOKUP(
    Languages!A107,
    Languages!$A$2:$AE$310,
    MATCH(
      _xlfn.XLOOKUP(V$1, 'Language &amp; Currency Data'!$A$2:$A$100, 'Language &amp; Currency Data'!$B$2:$B$100),
      Languages!$A$1:$AE$1,
      0),
    FALSE)</f>
        <v>En total, el 70 % de los encuestados apoya el impuesto.</v>
      </c>
      <c r="W120" s="14" t="str">
        <f>VLOOKUP(
    Languages!A107,
    Languages!$A$2:$AE$310,
    MATCH(
      _xlfn.XLOOKUP(W$1, 'Language &amp; Currency Data'!$A$2:$A$100, 'Language &amp; Currency Data'!$B$2:$B$100),
      Languages!$A$1:$AE$1,
      0),
    FALSE)</f>
        <v>Over het totaal genomen sprak 70% van de respondenten zich uit vóór de belasting.</v>
      </c>
      <c r="X120" s="32" t="str">
        <f>VLOOKUP(
    Languages!A107,
    Languages!$A$2:$AE$310,
    MATCH(
      _xlfn.XLOOKUP(X$1, 'Language &amp; Currency Data'!$A$2:$A$100, 'Language &amp; Currency Data'!$B$2:$B$100),
      Languages!$A$1:$AE$1,
      0),
    FALSE)</f>
        <v>Overall, 70% of respondents support the tax.</v>
      </c>
      <c r="Y120" s="32" t="str">
        <f>VLOOKUP(
    Languages!A107,
    Languages!$A$2:$AE$310,
    MATCH(
      _xlfn.XLOOKUP(Y$1, 'Language &amp; Currency Data'!$A$2:$A$100, 'Language &amp; Currency Data'!$B$2:$B$100),
      Languages!$A$1:$AE$1,
      0),
    FALSE)</f>
        <v>Totalt sett støtter 70 % av respondentene skatten.</v>
      </c>
      <c r="Z120" s="32" t="str">
        <f>VLOOKUP(
    Languages!A107,
    Languages!$A$2:$AE$310,
    MATCH(
      _xlfn.XLOOKUP(Z$1, 'Language &amp; Currency Data'!$A$2:$A$100, 'Language &amp; Currency Data'!$B$2:$B$100),
      Languages!$A$1:$AE$1,
      0),
    FALSE)</f>
        <v>مجموعی طور پر، %70 جواب دہندگان ٹیکس کی حمایت کرتے ہیں۔</v>
      </c>
      <c r="AA120" s="32" t="str">
        <f>VLOOKUP(
    Languages!A107,
    Languages!$A$2:$AE$310,
    MATCH(
      _xlfn.XLOOKUP(AA$1, 'Language &amp; Currency Data'!$A$2:$A$100, 'Language &amp; Currency Data'!$B$2:$B$100),
      Languages!$A$1:$AE$1,
      0),
    FALSE)</f>
        <v>Sa kabuuan, 70% ng mga sumagot ang sumusuporta sa buwis.</v>
      </c>
      <c r="AB120" s="32" t="str">
        <f>VLOOKUP(
    Languages!A107,
    Languages!$A$2:$AE$310,
    MATCH(
      _xlfn.XLOOKUP(AB$1, 'Language &amp; Currency Data'!$A$2:$A$100, 'Language &amp; Currency Data'!$B$2:$B$100),
      Languages!$A$1:$AE$1,
      0),
    FALSE)</f>
        <v>Ogólnie rzecz biorąc, 70% respondentów popiera wspomniany podatek.</v>
      </c>
      <c r="AC120" t="str">
        <f>VLOOKUP(
    Languages!A107,
    Languages!$A$2:$AE$310,
    MATCH(
      _xlfn.XLOOKUP(AC$1, 'Language &amp; Currency Data'!$A$2:$A$100, 'Language &amp; Currency Data'!$B$2:$B$100),
      Languages!$A$1:$AE$1,
      0),
    FALSE)</f>
        <v>No geral, 70 % dos inquiridos são a favor do imposto.</v>
      </c>
      <c r="AD120" s="32" t="str">
        <f>VLOOKUP(
    Languages!A107,
    Languages!$A$2:$AE$310,
    MATCH(
      _xlfn.XLOOKUP(AD$1, 'Language &amp; Currency Data'!$A$2:$A$100, 'Language &amp; Currency Data'!$B$2:$B$100),
      Languages!$A$1:$AE$1,
      0),
    FALSE)</f>
        <v>În ansamblu, 70 % dintre respondenți sprijină taxa.</v>
      </c>
      <c r="AE120" s="6" t="str">
        <f>VLOOKUP(
    Languages!A107,
    Languages!$A$2:$AE$310,
    MATCH(
      _xlfn.XLOOKUP(AE$1, 'Language &amp; Currency Data'!$A$2:$A$100, 'Language &amp; Currency Data'!$B$2:$B$100),
      Languages!$A$1:$AE$1,
      0),
    FALSE)</f>
        <v>Celkovo 70 % respondentov podporuje danú daň.</v>
      </c>
      <c r="AF120" s="6" t="str">
        <f>VLOOKUP(
    Languages!A107,
    Languages!$A$2:$AE$310,
    MATCH(
      _xlfn.XLOOKUP(AF$1, 'Language &amp; Currency Data'!$A$2:$A$100, 'Language &amp; Currency Data'!$B$2:$B$100),
      Languages!$A$1:$AE$1,
      0),
    FALSE)</f>
        <v>In totaal ondersteun 70% van die respondente die belasting.</v>
      </c>
      <c r="AG120" s="6" t="str">
        <f>VLOOKUP(
    Languages!A107,
    Languages!$A$2:$AE$310,
    MATCH(
      _xlfn.XLOOKUP(AG$1, 'Language &amp; Currency Data'!$A$2:$A$100, 'Language &amp; Currency Data'!$B$2:$B$100),
      Languages!$A$1:$AE$1,
      0),
    FALSE)</f>
        <v>전체적으로 70%의 응답자가 이 세금에 대해 지지 의사를 밝혔습니다.</v>
      </c>
      <c r="AH120" s="32" t="str">
        <f>VLOOKUP(
    Languages!A107,
    Languages!$A$2:$AE$310,
    MATCH(
      _xlfn.XLOOKUP(AH$1, 'Language &amp; Currency Data'!$A$2:$A$100, 'Language &amp; Currency Data'!$B$2:$B$100),
      Languages!$A$1:$AE$1,
      0),
    FALSE)</f>
        <v>En total, el 70 % de los encuestados apoya el impuesto.</v>
      </c>
      <c r="AI120" s="32" t="str">
        <f>VLOOKUP(
    Languages!A107,
    Languages!$A$2:$AE$310,
    MATCH(
      _xlfn.XLOOKUP(AI$1, 'Language &amp; Currency Data'!$A$2:$A$100, 'Language &amp; Currency Data'!$B$2:$B$100),
      Languages!$A$1:$AE$1,
      0),
    FALSE)</f>
        <v>Totalt sett stödjer 70 % av de tillfrågade skatten.</v>
      </c>
      <c r="AJ120" s="6" t="str">
        <f>VLOOKUP(
    Languages!A107,
    Languages!$A$2:$AE$310,
    MATCH(
      _xlfn.XLOOKUP(AJ$1, 'Language &amp; Currency Data'!$A$2:$A$100, 'Language &amp; Currency Data'!$B$2:$B$100),
      Languages!$A$1:$AE$1,
      0),
    FALSE)</f>
        <v>整體來說，有 70% 的受訪者支持此稅制。</v>
      </c>
      <c r="AK120" s="32" t="str">
        <f>VLOOKUP(
    Languages!A107,
    Languages!$A$2:$AE$310,
    MATCH(
      _xlfn.XLOOKUP(AK$1, 'Language &amp; Currency Data'!$A$2:$A$100, 'Language &amp; Currency Data'!$B$2:$B$100),
      Languages!$A$1:$AE$1,
      0),
    FALSE)</f>
        <v>โดยรวมแล้ว 70% ของผู้ตอบแบบสำรวจสนับสนุนการเรียกเก็บภาษีดังกล่าว</v>
      </c>
      <c r="AL120" s="37" t="str">
        <f>VLOOKUP(
    Languages!A107,
    Languages!$A$2:$AE$310,
    MATCH(
      _xlfn.XLOOKUP(AL$1, 'Language &amp; Currency Data'!$A$2:$A$100, 'Language &amp; Currency Data'!$B$2:$B$100),
      Languages!$A$1:$AE$1,
      0),
    FALSE)</f>
        <v>Genel olarak katılımcıların %70'i vergiyi destekliyor.</v>
      </c>
      <c r="AM120" s="6" t="str">
        <f>VLOOKUP(
    Languages!A107,
    Languages!$A$2:$AE$310,
    MATCH(
      _xlfn.XLOOKUP(AM$1, 'Language &amp; Currency Data'!$A$2:$A$100, 'Language &amp; Currency Data'!$B$2:$B$100),
      Languages!$A$1:$AE$1,
      0),
    FALSE)</f>
        <v>Overall, 70% of respondents support the tax.</v>
      </c>
      <c r="AN120" s="6" t="str">
        <f>VLOOKUP(
    Languages!A107,
    Languages!$A$2:$AE$310,
    MATCH(
      _xlfn.XLOOKUP(AN$1, 'Language &amp; Currency Data'!$A$2:$A$100, 'Language &amp; Currency Data'!$B$2:$B$100),
      Languages!$A$1:$AE$1,
      0),
    FALSE)</f>
        <v>Overall, 70% of respondents support the tax.</v>
      </c>
      <c r="AO120" s="32" t="str">
        <f>VLOOKUP(
    Languages!A107,
    Languages!$A$2:$AE$310,
    MATCH(
      _xlfn.XLOOKUP(AO$1, 'Language &amp; Currency Data'!$A$2:$A$100, 'Language &amp; Currency Data'!$B$2:$B$100),
      Languages!$A$1:$AE$1,
      0),
    FALSE)</f>
        <v>Nhìn chung, 70% số người được hỏi ủng hộ thuế này.</v>
      </c>
      <c r="AP120" s="7" t="str">
        <f>VLOOKUP(
    Languages!A107,
    Languages!$A$2:$AE$310,
    MATCH(
      _xlfn.XLOOKUP("United Kingdom", 'Language &amp; Currency Data'!$A$2:$A$100, 'Language &amp; Currency Data'!$B$2:$B$100),
      Languages!$A$1:$AE$1,
      0),
    FALSE)</f>
        <v>Overall, 70% of respondents support the tax.</v>
      </c>
      <c r="AQ120" s="7" t="str">
        <f>VLOOKUP(
    Languages!A107,
    Languages!$A$2:$AE$310,
    MATCH(
      _xlfn.XLOOKUP("United Kingdom", 'Language &amp; Currency Data'!$A$2:$A$100, 'Language &amp; Currency Data'!$B$2:$B$100),
      Languages!$A$1:$AE$1,
      0),
    FALSE)</f>
        <v>Overall, 70% of respondents support the tax.</v>
      </c>
      <c r="AR120" s="7" t="str">
        <f>VLOOKUP(
    Languages!A107,
    Languages!$A$2:$AE$310,
    MATCH(
      _xlfn.XLOOKUP("United Kingdom", 'Language &amp; Currency Data'!$A$2:$A$100, 'Language &amp; Currency Data'!$B$2:$B$100),
      Languages!$A$1:$AE$1,
      0),
    FALSE)</f>
        <v>Overall, 70% of respondents support the tax.</v>
      </c>
      <c r="AS120" s="7" t="str">
        <f>VLOOKUP(
    Languages!A107,
    Languages!$A$2:$AE$310,
    MATCH(
      _xlfn.XLOOKUP("United Kingdom", 'Language &amp; Currency Data'!$A$2:$A$100, 'Language &amp; Currency Data'!$B$2:$B$100),
      Languages!$A$1:$AE$1,
      0),
    FALSE)</f>
        <v>Overall, 70% of respondents support the tax.</v>
      </c>
      <c r="AT120" s="7" t="str">
        <f>VLOOKUP(
    Languages!A107,
    Languages!$A$2:$AE$310,
    MATCH(
      _xlfn.XLOOKUP("United Kingdom", 'Language &amp; Currency Data'!$A$2:$A$100, 'Language &amp; Currency Data'!$B$2:$B$100),
      Languages!$A$1:$AE$1,
      0),
    FALSE)</f>
        <v>Overall, 70% of respondents support the tax.</v>
      </c>
      <c r="AU120" s="7" t="str">
        <f>VLOOKUP(
    Languages!A107,
    Languages!$A$2:$AE$310,
    MATCH(
      _xlfn.XLOOKUP("United Kingdom", 'Language &amp; Currency Data'!$A$2:$A$100, 'Language &amp; Currency Data'!$B$2:$B$100),
      Languages!$A$1:$AE$1,
      0),
    FALSE)</f>
        <v>Overall, 70% of respondents support the tax.</v>
      </c>
      <c r="AV120" s="7" t="str">
        <f>VLOOKUP(
    Languages!A107,
    Languages!$A$2:$AE$310,
    MATCH(
      _xlfn.XLOOKUP("United Kingdom", 'Language &amp; Currency Data'!$A$2:$A$100, 'Language &amp; Currency Data'!$B$2:$B$100),
      Languages!$A$1:$AE$1,
      0),
    FALSE)</f>
        <v>Overall, 70% of respondents support the tax.</v>
      </c>
      <c r="AW120" s="7" t="str">
        <f>VLOOKUP(
    Languages!A107,
    Languages!$A$2:$AE$310,
    MATCH(
      _xlfn.XLOOKUP("United Kingdom", 'Language &amp; Currency Data'!$A$2:$A$100, 'Language &amp; Currency Data'!$B$2:$B$100),
      Languages!$A$1:$AE$1,
      0),
    FALSE)</f>
        <v>Overall, 70% of respondents support the tax.</v>
      </c>
    </row>
    <row r="121" spans="1:49" s="7" customFormat="1" ht="42.75" x14ac:dyDescent="0.45">
      <c r="A121" s="7" t="str">
        <f>Languages!B108</f>
        <v>In 40 of the 40 countries, a majority of respondents support the tax.</v>
      </c>
      <c r="B121" s="6" t="str">
        <f>VLOOKUP(
    Languages!A108,
    Languages!$A$2:$AE$310,
    MATCH(
      _xlfn.XLOOKUP(B$1, 'Language &amp; Currency Data'!$A$2:$A$100, 'Language &amp; Currency Data'!$B$2:$B$100),
      Languages!$A$1:$AE$1,
      0),
    FALSE)</f>
        <v>En 40 de los 40 países, la mayoría de los encuestados apoya el impuesto.</v>
      </c>
      <c r="C121" s="6" t="str">
        <f>VLOOKUP(
    Languages!A108,
    Languages!$A$2:$AE$310,
    MATCH(
      _xlfn.XLOOKUP(C$1, 'Language &amp; Currency Data'!$A$2:$A$100, 'Language &amp; Currency Data'!$B$2:$B$100),
      Languages!$A$1:$AE$1,
      0),
    FALSE)</f>
        <v>In 40 of the 40 countries, a majority of respondents support the tax.</v>
      </c>
      <c r="D121" s="6" t="str">
        <f>VLOOKUP(
    Languages!A108,
    Languages!$A$2:$AE$310,
    MATCH(
      _xlfn.XLOOKUP(D$1, 'Language &amp; Currency Data'!$A$2:$A$100, 'Language &amp; Currency Data'!$B$2:$B$100),
      Languages!$A$1:$AE$1,
      0),
    FALSE)</f>
        <v>In 40 der 40 Länder unterstützt die Mehrzahl der Teilnehmer die Steuer.</v>
      </c>
      <c r="E121" s="14" t="str">
        <f>VLOOKUP(
    Languages!A108,
    Languages!$A$2:$AE$310,
    MATCH(
      _xlfn.XLOOKUP(E$1, 'Language &amp; Currency Data'!$A$2:$A$100, 'Language &amp; Currency Data'!$B$2:$B$100),
      Languages!$A$1:$AE$1,
      0),
    FALSE)</f>
        <v>Em 40 dos 40 países, a maioria dos inquiridos é a favor do imposto.</v>
      </c>
      <c r="F121" s="4" t="str">
        <f>VLOOKUP(
    Languages!A108,
    Languages!$A$2:$AE$310,
    MATCH(
      _xlfn.XLOOKUP(F$1, 'Language &amp; Currency Data'!$A$2:$A$100, 'Language &amp; Currency Data'!$B$2:$B$100),
      Languages!$A$1:$AE$1,
      0),
    FALSE)</f>
        <v>In 40 of the 40 countries, a majority of respondents support the tax.</v>
      </c>
      <c r="G121" s="14" t="str">
        <f>VLOOKUP(
    Languages!A108,
    Languages!$A$2:$AE$310,
    MATCH(
      _xlfn.XLOOKUP(G$1, 'Language &amp; Currency Data'!$A$2:$A$100, 'Language &amp; Currency Data'!$B$2:$B$100),
      Languages!$A$1:$AE$1,
      0),
    FALSE)</f>
        <v>在这 40 个国家/地区中，所有国家/地区的大多数受访者都支持该税收政策。</v>
      </c>
      <c r="H121" s="6" t="str">
        <f>VLOOKUP(
    Languages!A108,
    Languages!$A$2:$AE$310,
    MATCH(
      _xlfn.XLOOKUP(H$1, 'Language &amp; Currency Data'!$A$2:$A$100, 'Language &amp; Currency Data'!$B$2:$B$100),
      Languages!$A$1:$AE$1,
      0),
    FALSE)</f>
        <v>En 40 de los 40 países, la mayoría de los encuestados apoya el impuesto.</v>
      </c>
      <c r="I121" s="6" t="str">
        <f>VLOOKUP(
    Languages!A108,
    Languages!$A$2:$AE$310,
    MATCH(
      _xlfn.XLOOKUP(I$1, 'Language &amp; Currency Data'!$A$2:$A$100, 'Language &amp; Currency Data'!$B$2:$B$100),
      Languages!$A$1:$AE$1,
      0),
    FALSE)</f>
        <v>En 40 de los 40 países, la mayoría de los encuestados apoya el impuesto.</v>
      </c>
      <c r="J121" s="6" t="str">
        <f>VLOOKUP(
    Languages!A108,
    Languages!$A$2:$AE$310,
    MATCH(
      _xlfn.XLOOKUP(J$1, 'Language &amp; Currency Data'!$A$2:$A$100, 'Language &amp; Currency Data'!$B$2:$B$100),
      Languages!$A$1:$AE$1,
      0),
    FALSE)</f>
        <v>Ve všech 40 zemích daň podporuje většina respondentů.</v>
      </c>
      <c r="K121" s="6" t="str">
        <f>VLOOKUP(
    Languages!A108,
    Languages!$A$2:$AE$310,
    MATCH(
      _xlfn.XLOOKUP(K$1, 'Language &amp; Currency Data'!$A$2:$A$100, 'Language &amp; Currency Data'!$B$2:$B$100),
      Languages!$A$1:$AE$1,
      0),
    FALSE)</f>
        <v>40 maassa 40:stä enemmistö vastaajista kannattaa veroa.</v>
      </c>
      <c r="L121" s="32" t="str">
        <f>VLOOKUP(
    Languages!A108,
    Languages!$A$2:$AE$310,
    MATCH(
      _xlfn.XLOOKUP(L$1, 'Language &amp; Currency Data'!$A$2:$A$100, 'Language &amp; Currency Data'!$B$2:$B$100),
      Languages!$A$1:$AE$1,
      0),
    FALSE)</f>
        <v>Dans 40 pays sur 40, la majorité des personnes interrogées soutiennent l'impôt.</v>
      </c>
      <c r="M121" s="32" t="str">
        <f>VLOOKUP(
    Languages!A108,
    Languages!$A$2:$AE$310,
    MATCH(
      _xlfn.XLOOKUP(M$1, 'Language &amp; Currency Data'!$A$2:$A$100, 'Language &amp; Currency Data'!$B$2:$B$100),
      Languages!$A$1:$AE$1,
      0),
    FALSE)</f>
        <v>In 40 der 40 Länder unterstützt die Mehrzahl der Teilnehmer die Steuer.</v>
      </c>
      <c r="N121" s="6" t="str">
        <f>VLOOKUP(
    Languages!A108,
    Languages!$A$2:$AE$310,
    MATCH(
      _xlfn.XLOOKUP(N$1, 'Language &amp; Currency Data'!$A$2:$A$100, 'Language &amp; Currency Data'!$B$2:$B$100),
      Languages!$A$1:$AE$1,
      0),
    FALSE)</f>
        <v>Στις 40 από τις 40 χώρες, η πλειοψηφία των ερωτηθέντων είναι υπέρ του φόρου.</v>
      </c>
      <c r="O121" s="32" t="str">
        <f>VLOOKUP(
    Languages!A108,
    Languages!$A$2:$AE$310,
    MATCH(
      _xlfn.XLOOKUP(O$1, 'Language &amp; Currency Data'!$A$2:$A$100, 'Language &amp; Currency Data'!$B$2:$B$100),
      Languages!$A$1:$AE$1,
      0),
    FALSE)</f>
        <v>A 40 országból 40-ben a válaszadók többsége támogatja ezt az adót.</v>
      </c>
      <c r="P121" s="6" t="str">
        <f>VLOOKUP(
    Languages!A108,
    Languages!$A$2:$AE$310,
    MATCH(
      _xlfn.XLOOKUP(P$1, 'Language &amp; Currency Data'!$A$2:$A$100, 'Language &amp; Currency Data'!$B$2:$B$100),
      Languages!$A$1:$AE$1,
      0),
    FALSE)</f>
        <v>40 के 40 देशों में, ज्यादातर उत्तरदाता, कर का समर्थन करते हैं।</v>
      </c>
      <c r="Q121" s="6" t="str">
        <f>VLOOKUP(
    Languages!A108,
    Languages!$A$2:$AE$310,
    MATCH(
      _xlfn.XLOOKUP(Q$1, 'Language &amp; Currency Data'!$A$2:$A$100, 'Language &amp; Currency Data'!$B$2:$B$100),
      Languages!$A$1:$AE$1,
      0),
    FALSE)</f>
        <v>Di 40 dari 40 negara, mayoritas responden mendukung pajak ini.</v>
      </c>
      <c r="R121" s="6" t="str">
        <f>VLOOKUP(
    Languages!A108,
    Languages!$A$2:$AE$310,
    MATCH(
      _xlfn.XLOOKUP(R$1, 'Language &amp; Currency Data'!$A$2:$A$100, 'Language &amp; Currency Data'!$B$2:$B$100),
      Languages!$A$1:$AE$1,
      0),
    FALSE)</f>
        <v>In 40 of the 40 countries, a majority of respondents support the tax.</v>
      </c>
      <c r="S121" s="14" t="str">
        <f>VLOOKUP(
    Languages!A108,
    Languages!$A$2:$AE$310,
    MATCH(
      _xlfn.XLOOKUP(S$1, 'Language &amp; Currency Data'!$A$2:$A$100, 'Language &amp; Currency Data'!$B$2:$B$100),
      Languages!$A$1:$AE$1,
      0),
    FALSE)</f>
        <v>In 40 Paesi su 40, la maggioranza degli intervistati sostiene la tassa.</v>
      </c>
      <c r="T121" s="14" t="str">
        <f>VLOOKUP(
    Languages!A108,
    Languages!$A$2:$AE$310,
    MATCH(
      _xlfn.XLOOKUP(T$1, 'Language &amp; Currency Data'!$A$2:$A$100, 'Language &amp; Currency Data'!$B$2:$B$100),
      Languages!$A$1:$AE$1,
      0),
    FALSE)</f>
        <v>40カ国のうち40カ国で、回答者の過半数がこの税金を支持しています。</v>
      </c>
      <c r="U121" s="32" t="str">
        <f>VLOOKUP(
    Languages!A108,
    Languages!$A$2:$AE$310,
    MATCH(
      _xlfn.XLOOKUP(U$1, 'Language &amp; Currency Data'!$A$2:$A$100, 'Language &amp; Currency Data'!$B$2:$B$100),
      Languages!$A$1:$AE$1,
      0),
    FALSE)</f>
        <v>Dalam 40 daripada 40 negara tersebut, majoriti responden menyokong cukai itu.</v>
      </c>
      <c r="V121" s="32" t="str">
        <f>VLOOKUP(
    Languages!A108,
    Languages!$A$2:$AE$310,
    MATCH(
      _xlfn.XLOOKUP(V$1, 'Language &amp; Currency Data'!$A$2:$A$100, 'Language &amp; Currency Data'!$B$2:$B$100),
      Languages!$A$1:$AE$1,
      0),
    FALSE)</f>
        <v>En 40 de los 40 países, la mayoría de los encuestados apoya el impuesto.</v>
      </c>
      <c r="W121" s="14" t="str">
        <f>VLOOKUP(
    Languages!A108,
    Languages!$A$2:$AE$310,
    MATCH(
      _xlfn.XLOOKUP(W$1, 'Language &amp; Currency Data'!$A$2:$A$100, 'Language &amp; Currency Data'!$B$2:$B$100),
      Languages!$A$1:$AE$1,
      0),
    FALSE)</f>
        <v>In 40 van de 40 landen was een meerderheid van de respondenten vóór de belasting.</v>
      </c>
      <c r="X121" s="32" t="str">
        <f>VLOOKUP(
    Languages!A108,
    Languages!$A$2:$AE$310,
    MATCH(
      _xlfn.XLOOKUP(X$1, 'Language &amp; Currency Data'!$A$2:$A$100, 'Language &amp; Currency Data'!$B$2:$B$100),
      Languages!$A$1:$AE$1,
      0),
    FALSE)</f>
        <v>In 40 of the 40 countries, a majority of respondents support the tax.</v>
      </c>
      <c r="Y121" s="32" t="str">
        <f>VLOOKUP(
    Languages!A108,
    Languages!$A$2:$AE$310,
    MATCH(
      _xlfn.XLOOKUP(Y$1, 'Language &amp; Currency Data'!$A$2:$A$100, 'Language &amp; Currency Data'!$B$2:$B$100),
      Languages!$A$1:$AE$1,
      0),
    FALSE)</f>
        <v>I 40 av 40 land støtter et flertall av respondentene skatten.</v>
      </c>
      <c r="Z121" s="32" t="str">
        <f>VLOOKUP(
    Languages!A108,
    Languages!$A$2:$AE$310,
    MATCH(
      _xlfn.XLOOKUP(Z$1, 'Language &amp; Currency Data'!$A$2:$A$100, 'Language &amp; Currency Data'!$B$2:$B$100),
      Languages!$A$1:$AE$1,
      0),
    FALSE)</f>
        <v>40 کے 40 ممالک میں، جواب دہندگان کی اکثریت ٹیکس کی حمایت کرتی ہے۔</v>
      </c>
      <c r="AA121" s="32" t="str">
        <f>VLOOKUP(
    Languages!A108,
    Languages!$A$2:$AE$310,
    MATCH(
      _xlfn.XLOOKUP(AA$1, 'Language &amp; Currency Data'!$A$2:$A$100, 'Language &amp; Currency Data'!$B$2:$B$100),
      Languages!$A$1:$AE$1,
      0),
    FALSE)</f>
        <v>Sa 40 bansa, sinusuportahan ng nakakarami ang buwis.</v>
      </c>
      <c r="AB121" s="32" t="str">
        <f>VLOOKUP(
    Languages!A108,
    Languages!$A$2:$AE$310,
    MATCH(
      _xlfn.XLOOKUP(AB$1, 'Language &amp; Currency Data'!$A$2:$A$100, 'Language &amp; Currency Data'!$B$2:$B$100),
      Languages!$A$1:$AE$1,
      0),
    FALSE)</f>
        <v>W 40 z 40 krajów większość respondentów popiera podatek.</v>
      </c>
      <c r="AC121" t="str">
        <f>VLOOKUP(
    Languages!A108,
    Languages!$A$2:$AE$310,
    MATCH(
      _xlfn.XLOOKUP(AC$1, 'Language &amp; Currency Data'!$A$2:$A$100, 'Language &amp; Currency Data'!$B$2:$B$100),
      Languages!$A$1:$AE$1,
      0),
    FALSE)</f>
        <v>Em 40 dos 40 países, a maioria dos inquiridos é a favor do imposto.</v>
      </c>
      <c r="AD121" s="32" t="str">
        <f>VLOOKUP(
    Languages!A108,
    Languages!$A$2:$AE$310,
    MATCH(
      _xlfn.XLOOKUP(AD$1, 'Language &amp; Currency Data'!$A$2:$A$100, 'Language &amp; Currency Data'!$B$2:$B$100),
      Languages!$A$1:$AE$1,
      0),
    FALSE)</f>
        <v>În 40 din cele 40 de țări, majoritatea respondenților sprijină taxa.</v>
      </c>
      <c r="AE121" s="6" t="str">
        <f>VLOOKUP(
    Languages!A108,
    Languages!$A$2:$AE$310,
    MATCH(
      _xlfn.XLOOKUP(AE$1, 'Language &amp; Currency Data'!$A$2:$A$100, 'Language &amp; Currency Data'!$B$2:$B$100),
      Languages!$A$1:$AE$1,
      0),
    FALSE)</f>
        <v>V 40 zo 40 krajín väčšina respondentov podporuje danú daň.</v>
      </c>
      <c r="AF121" s="6" t="str">
        <f>VLOOKUP(
    Languages!A108,
    Languages!$A$2:$AE$310,
    MATCH(
      _xlfn.XLOOKUP(AF$1, 'Language &amp; Currency Data'!$A$2:$A$100, 'Language &amp; Currency Data'!$B$2:$B$100),
      Languages!$A$1:$AE$1,
      0),
    FALSE)</f>
        <v>In 40 uit 40 lande het die meerderheid respondente die belasting ondersteun.</v>
      </c>
      <c r="AG121" s="6" t="str">
        <f>VLOOKUP(
    Languages!A108,
    Languages!$A$2:$AE$310,
    MATCH(
      _xlfn.XLOOKUP(AG$1, 'Language &amp; Currency Data'!$A$2:$A$100, 'Language &amp; Currency Data'!$B$2:$B$100),
      Languages!$A$1:$AE$1,
      0),
    FALSE)</f>
        <v>40개국 모두에서 응답자 과반수가 이 세금에 찬성했습니다.</v>
      </c>
      <c r="AH121" s="32" t="str">
        <f>VLOOKUP(
    Languages!A108,
    Languages!$A$2:$AE$310,
    MATCH(
      _xlfn.XLOOKUP(AH$1, 'Language &amp; Currency Data'!$A$2:$A$100, 'Language &amp; Currency Data'!$B$2:$B$100),
      Languages!$A$1:$AE$1,
      0),
    FALSE)</f>
        <v>En 40 de los 40 países, la mayoría de los encuestados apoya el impuesto.</v>
      </c>
      <c r="AI121" s="32" t="str">
        <f>VLOOKUP(
    Languages!A108,
    Languages!$A$2:$AE$310,
    MATCH(
      _xlfn.XLOOKUP(AI$1, 'Language &amp; Currency Data'!$A$2:$A$100, 'Language &amp; Currency Data'!$B$2:$B$100),
      Languages!$A$1:$AE$1,
      0),
    FALSE)</f>
        <v>I 40 av de 40 länderna stödjer en majoritet av de tillfrågade skatten.</v>
      </c>
      <c r="AJ121" s="6" t="str">
        <f>VLOOKUP(
    Languages!A108,
    Languages!$A$2:$AE$310,
    MATCH(
      _xlfn.XLOOKUP(AJ$1, 'Language &amp; Currency Data'!$A$2:$A$100, 'Language &amp; Currency Data'!$B$2:$B$100),
      Languages!$A$1:$AE$1,
      0),
    FALSE)</f>
        <v>在 40 個國家中，全部 40 國的多數受訪者皆支持此稅制。</v>
      </c>
      <c r="AK121" s="32" t="str">
        <f>VLOOKUP(
    Languages!A108,
    Languages!$A$2:$AE$310,
    MATCH(
      _xlfn.XLOOKUP(AK$1, 'Language &amp; Currency Data'!$A$2:$A$100, 'Language &amp; Currency Data'!$B$2:$B$100),
      Languages!$A$1:$AE$1,
      0),
    FALSE)</f>
        <v>ผู้ตอบแบบสำรวจส่วนใหญ่ใน 40 ประเทศจาก 40 ประเทศสนับสนุนการเรียกเก็บภาษีดังกล่าว</v>
      </c>
      <c r="AL121" s="37" t="str">
        <f>VLOOKUP(
    Languages!A108,
    Languages!$A$2:$AE$310,
    MATCH(
      _xlfn.XLOOKUP(AL$1, 'Language &amp; Currency Data'!$A$2:$A$100, 'Language &amp; Currency Data'!$B$2:$B$100),
      Languages!$A$1:$AE$1,
      0),
    FALSE)</f>
        <v>40 ülkenin 40'ında katılımcıların çoğunluğu vergiyi destekliyor.</v>
      </c>
      <c r="AM121" s="6" t="str">
        <f>VLOOKUP(
    Languages!A108,
    Languages!$A$2:$AE$310,
    MATCH(
      _xlfn.XLOOKUP(AM$1, 'Language &amp; Currency Data'!$A$2:$A$100, 'Language &amp; Currency Data'!$B$2:$B$100),
      Languages!$A$1:$AE$1,
      0),
    FALSE)</f>
        <v>In 40 of the 40 countries, a majority of respondents support the tax.</v>
      </c>
      <c r="AN121" s="6" t="str">
        <f>VLOOKUP(
    Languages!A108,
    Languages!$A$2:$AE$310,
    MATCH(
      _xlfn.XLOOKUP(AN$1, 'Language &amp; Currency Data'!$A$2:$A$100, 'Language &amp; Currency Data'!$B$2:$B$100),
      Languages!$A$1:$AE$1,
      0),
    FALSE)</f>
        <v>In 40 of the 40 countries, a majority of respondents support the tax.</v>
      </c>
      <c r="AO121" s="32" t="str">
        <f>VLOOKUP(
    Languages!A108,
    Languages!$A$2:$AE$310,
    MATCH(
      _xlfn.XLOOKUP(AO$1, 'Language &amp; Currency Data'!$A$2:$A$100, 'Language &amp; Currency Data'!$B$2:$B$100),
      Languages!$A$1:$AE$1,
      0),
    FALSE)</f>
        <v>Ở 40 trong số 40 quốc gia, phần lớn người được hỏi ủng hộ loại thuế này.</v>
      </c>
      <c r="AP121" s="7" t="str">
        <f>VLOOKUP(
    Languages!A108,
    Languages!$A$2:$AE$310,
    MATCH(
      _xlfn.XLOOKUP("United Kingdom", 'Language &amp; Currency Data'!$A$2:$A$100, 'Language &amp; Currency Data'!$B$2:$B$100),
      Languages!$A$1:$AE$1,
      0),
    FALSE)</f>
        <v>In 40 of the 40 countries, a majority of respondents support the tax.</v>
      </c>
      <c r="AQ121" s="7" t="str">
        <f>VLOOKUP(
    Languages!A108,
    Languages!$A$2:$AE$310,
    MATCH(
      _xlfn.XLOOKUP("United Kingdom", 'Language &amp; Currency Data'!$A$2:$A$100, 'Language &amp; Currency Data'!$B$2:$B$100),
      Languages!$A$1:$AE$1,
      0),
    FALSE)</f>
        <v>In 40 of the 40 countries, a majority of respondents support the tax.</v>
      </c>
      <c r="AR121" s="7" t="str">
        <f>VLOOKUP(
    Languages!A108,
    Languages!$A$2:$AE$310,
    MATCH(
      _xlfn.XLOOKUP("United Kingdom", 'Language &amp; Currency Data'!$A$2:$A$100, 'Language &amp; Currency Data'!$B$2:$B$100),
      Languages!$A$1:$AE$1,
      0),
    FALSE)</f>
        <v>In 40 of the 40 countries, a majority of respondents support the tax.</v>
      </c>
      <c r="AS121" s="7" t="str">
        <f>VLOOKUP(
    Languages!A108,
    Languages!$A$2:$AE$310,
    MATCH(
      _xlfn.XLOOKUP("United Kingdom", 'Language &amp; Currency Data'!$A$2:$A$100, 'Language &amp; Currency Data'!$B$2:$B$100),
      Languages!$A$1:$AE$1,
      0),
    FALSE)</f>
        <v>In 40 of the 40 countries, a majority of respondents support the tax.</v>
      </c>
      <c r="AT121" s="7" t="str">
        <f>VLOOKUP(
    Languages!A108,
    Languages!$A$2:$AE$310,
    MATCH(
      _xlfn.XLOOKUP("United Kingdom", 'Language &amp; Currency Data'!$A$2:$A$100, 'Language &amp; Currency Data'!$B$2:$B$100),
      Languages!$A$1:$AE$1,
      0),
    FALSE)</f>
        <v>In 40 of the 40 countries, a majority of respondents support the tax.</v>
      </c>
      <c r="AU121" s="7" t="str">
        <f>VLOOKUP(
    Languages!A108,
    Languages!$A$2:$AE$310,
    MATCH(
      _xlfn.XLOOKUP("United Kingdom", 'Language &amp; Currency Data'!$A$2:$A$100, 'Language &amp; Currency Data'!$B$2:$B$100),
      Languages!$A$1:$AE$1,
      0),
    FALSE)</f>
        <v>In 40 of the 40 countries, a majority of respondents support the tax.</v>
      </c>
      <c r="AV121" s="7" t="str">
        <f>VLOOKUP(
    Languages!A108,
    Languages!$A$2:$AE$310,
    MATCH(
      _xlfn.XLOOKUP("United Kingdom", 'Language &amp; Currency Data'!$A$2:$A$100, 'Language &amp; Currency Data'!$B$2:$B$100),
      Languages!$A$1:$AE$1,
      0),
    FALSE)</f>
        <v>In 40 of the 40 countries, a majority of respondents support the tax.</v>
      </c>
      <c r="AW121" s="7" t="str">
        <f>VLOOKUP(
    Languages!A108,
    Languages!$A$2:$AE$310,
    MATCH(
      _xlfn.XLOOKUP("United Kingdom", 'Language &amp; Currency Data'!$A$2:$A$100, 'Language &amp; Currency Data'!$B$2:$B$100),
      Languages!$A$1:$AE$1,
      0),
    FALSE)</f>
        <v>In 40 of the 40 countries, a majority of respondents support the tax.</v>
      </c>
    </row>
    <row r="122" spans="1:49" s="7" customFormat="1" ht="42.75" x14ac:dyDescent="0.45">
      <c r="A122" s="7" t="str">
        <f>Languages!B109</f>
        <v>In 161 of 164 political parties represented in the study, a majority of respondents support the tax.</v>
      </c>
      <c r="B122" s="6" t="str">
        <f>VLOOKUP(
    Languages!A109,
    Languages!$A$2:$AE$310,
    MATCH(
      _xlfn.XLOOKUP(B$1, 'Language &amp; Currency Data'!$A$2:$A$100, 'Language &amp; Currency Data'!$B$2:$B$100),
      Languages!$A$1:$AE$1,
      0),
    FALSE)</f>
        <v>En 161 de los 164 partidos políticos representados en el estudio, la mayoría de los encuestados apoya el impuesto.</v>
      </c>
      <c r="C122" s="6" t="str">
        <f>VLOOKUP(
    Languages!A109,
    Languages!$A$2:$AE$310,
    MATCH(
      _xlfn.XLOOKUP(C$1, 'Language &amp; Currency Data'!$A$2:$A$100, 'Language &amp; Currency Data'!$B$2:$B$100),
      Languages!$A$1:$AE$1,
      0),
    FALSE)</f>
        <v>In 161 of 164 political parties represented in the study, a majority of respondents support the tax.</v>
      </c>
      <c r="D122" s="6" t="str">
        <f>VLOOKUP(
    Languages!A109,
    Languages!$A$2:$AE$310,
    MATCH(
      _xlfn.XLOOKUP(D$1, 'Language &amp; Currency Data'!$A$2:$A$100, 'Language &amp; Currency Data'!$B$2:$B$100),
      Languages!$A$1:$AE$1,
      0),
    FALSE)</f>
        <v>Bei 161 von 164 politischen Parteien, die in der Studie repräsentiert waren, unterstützt die Mehrzahl der Teilnehmer diese Steuer.</v>
      </c>
      <c r="E122" s="14" t="str">
        <f>VLOOKUP(
    Languages!A109,
    Languages!$A$2:$AE$310,
    MATCH(
      _xlfn.XLOOKUP(E$1, 'Language &amp; Currency Data'!$A$2:$A$100, 'Language &amp; Currency Data'!$B$2:$B$100),
      Languages!$A$1:$AE$1,
      0),
    FALSE)</f>
        <v>Em 161 dos 164 partidos políticos representados no estudo, a maioria dos inquiridos é a favor do imposto.</v>
      </c>
      <c r="F122" s="4" t="str">
        <f>VLOOKUP(
    Languages!A109,
    Languages!$A$2:$AE$310,
    MATCH(
      _xlfn.XLOOKUP(F$1, 'Language &amp; Currency Data'!$A$2:$A$100, 'Language &amp; Currency Data'!$B$2:$B$100),
      Languages!$A$1:$AE$1,
      0),
    FALSE)</f>
        <v>In 161 of 164 political parties represented in the study, a majority of respondents support the tax.</v>
      </c>
      <c r="G122" s="14" t="str">
        <f>VLOOKUP(
    Languages!A109,
    Languages!$A$2:$AE$310,
    MATCH(
      _xlfn.XLOOKUP(G$1, 'Language &amp; Currency Data'!$A$2:$A$100, 'Language &amp; Currency Data'!$B$2:$B$100),
      Languages!$A$1:$AE$1,
      0),
    FALSE)</f>
        <v>在本次调研涉及的 164 个政党中，有 161 个政党的大多数受访者支持该税收政策。</v>
      </c>
      <c r="H122" s="6" t="str">
        <f>VLOOKUP(
    Languages!A109,
    Languages!$A$2:$AE$310,
    MATCH(
      _xlfn.XLOOKUP(H$1, 'Language &amp; Currency Data'!$A$2:$A$100, 'Language &amp; Currency Data'!$B$2:$B$100),
      Languages!$A$1:$AE$1,
      0),
    FALSE)</f>
        <v>En 161 de los 164 partidos políticos representados en el estudio, la mayoría de los encuestados apoya el impuesto.</v>
      </c>
      <c r="I122" s="6" t="str">
        <f>VLOOKUP(
    Languages!A109,
    Languages!$A$2:$AE$310,
    MATCH(
      _xlfn.XLOOKUP(I$1, 'Language &amp; Currency Data'!$A$2:$A$100, 'Language &amp; Currency Data'!$B$2:$B$100),
      Languages!$A$1:$AE$1,
      0),
    FALSE)</f>
        <v>En 161 de los 164 partidos políticos representados en el estudio, la mayoría de los encuestados apoya el impuesto.</v>
      </c>
      <c r="J122" s="6" t="str">
        <f>VLOOKUP(
    Languages!A109,
    Languages!$A$2:$AE$310,
    MATCH(
      _xlfn.XLOOKUP(J$1, 'Language &amp; Currency Data'!$A$2:$A$100, 'Language &amp; Currency Data'!$B$2:$B$100),
      Languages!$A$1:$AE$1,
      0),
    FALSE)</f>
        <v>Ve 161 ze 164 politických stran zastoupených v průzkumu daň podporuje většina respondentů.</v>
      </c>
      <c r="K122" s="6" t="str">
        <f>VLOOKUP(
    Languages!A109,
    Languages!$A$2:$AE$310,
    MATCH(
      _xlfn.XLOOKUP(K$1, 'Language &amp; Currency Data'!$A$2:$A$100, 'Language &amp; Currency Data'!$B$2:$B$100),
      Languages!$A$1:$AE$1,
      0),
    FALSE)</f>
        <v>Kyselyssä edustetuista 164 puolueesta 161:ssä enemmistö vastaajista kannattaa tätä veroa.</v>
      </c>
      <c r="L122" s="32" t="str">
        <f>VLOOKUP(
    Languages!A109,
    Languages!$A$2:$AE$310,
    MATCH(
      _xlfn.XLOOKUP(L$1, 'Language &amp; Currency Data'!$A$2:$A$100, 'Language &amp; Currency Data'!$B$2:$B$100),
      Languages!$A$1:$AE$1,
      0),
    FALSE)</f>
        <v>Dans 161 des 164 partis politiques représentés dans l'étude, une majorité de personnes interrogées soutient l'impôt.</v>
      </c>
      <c r="M122" s="32" t="str">
        <f>VLOOKUP(
    Languages!A109,
    Languages!$A$2:$AE$310,
    MATCH(
      _xlfn.XLOOKUP(M$1, 'Language &amp; Currency Data'!$A$2:$A$100, 'Language &amp; Currency Data'!$B$2:$B$100),
      Languages!$A$1:$AE$1,
      0),
    FALSE)</f>
        <v>Bei 161 von 164 politischen Parteien, die in der Studie repräsentiert waren, unterstützt die Mehrzahl der Teilnehmer diese Steuer.</v>
      </c>
      <c r="N122" s="6" t="str">
        <f>VLOOKUP(
    Languages!A109,
    Languages!$A$2:$AE$310,
    MATCH(
      _xlfn.XLOOKUP(N$1, 'Language &amp; Currency Data'!$A$2:$A$100, 'Language &amp; Currency Data'!$B$2:$B$100),
      Languages!$A$1:$AE$1,
      0),
    FALSE)</f>
        <v>Στα 161 από τα 164 πολιτικά κόμματα που εκπροσωπούνται στη μελέτη, η πλειοψηφία των ερωτηθέντων είναι υπέρ του φόρου.</v>
      </c>
      <c r="O122" s="32" t="str">
        <f>VLOOKUP(
    Languages!A109,
    Languages!$A$2:$AE$310,
    MATCH(
      _xlfn.XLOOKUP(O$1, 'Language &amp; Currency Data'!$A$2:$A$100, 'Language &amp; Currency Data'!$B$2:$B$100),
      Languages!$A$1:$AE$1,
      0),
    FALSE)</f>
        <v>A tanulmányban képviselt 164 politikai pártból 161-ben a válaszadók többsége támogatja az adót.</v>
      </c>
      <c r="P122" s="6" t="str">
        <f>VLOOKUP(
    Languages!A109,
    Languages!$A$2:$AE$310,
    MATCH(
      _xlfn.XLOOKUP(P$1, 'Language &amp; Currency Data'!$A$2:$A$100, 'Language &amp; Currency Data'!$B$2:$B$100),
      Languages!$A$1:$AE$1,
      0),
    FALSE)</f>
        <v>अध्ययन में प्रतिनिधित्व करने वाले 164 राजनैतिक दलों में से 161 में, ज्यादातर उत्तरदाता, कर का समर्थन करते हैं।</v>
      </c>
      <c r="Q122" s="6" t="str">
        <f>VLOOKUP(
    Languages!A109,
    Languages!$A$2:$AE$310,
    MATCH(
      _xlfn.XLOOKUP(Q$1, 'Language &amp; Currency Data'!$A$2:$A$100, 'Language &amp; Currency Data'!$B$2:$B$100),
      Languages!$A$1:$AE$1,
      0),
    FALSE)</f>
        <v>Di 161 dari 164 partai politik yang terwakili dalam studi ini, mayoritas responden mendukung pajak ini.</v>
      </c>
      <c r="R122" s="6" t="str">
        <f>VLOOKUP(
    Languages!A109,
    Languages!$A$2:$AE$310,
    MATCH(
      _xlfn.XLOOKUP(R$1, 'Language &amp; Currency Data'!$A$2:$A$100, 'Language &amp; Currency Data'!$B$2:$B$100),
      Languages!$A$1:$AE$1,
      0),
    FALSE)</f>
        <v>In 161 of 164 political parties represented in the study, a majority of respondents support the tax.</v>
      </c>
      <c r="S122" s="14" t="str">
        <f>VLOOKUP(
    Languages!A109,
    Languages!$A$2:$AE$310,
    MATCH(
      _xlfn.XLOOKUP(S$1, 'Language &amp; Currency Data'!$A$2:$A$100, 'Language &amp; Currency Data'!$B$2:$B$100),
      Languages!$A$1:$AE$1,
      0),
    FALSE)</f>
        <v>In 161 dei 164 partiti politici rappresentati nello studio, la maggioranza degli intervistati sostiene la tassa.</v>
      </c>
      <c r="T122" s="14" t="str">
        <f>VLOOKUP(
    Languages!A109,
    Languages!$A$2:$AE$310,
    MATCH(
      _xlfn.XLOOKUP(T$1, 'Language &amp; Currency Data'!$A$2:$A$100, 'Language &amp; Currency Data'!$B$2:$B$100),
      Languages!$A$1:$AE$1,
      0),
    FALSE)</f>
        <v>調査対象となった164政党のうち161政党で、回答者の過半数がこの税金を支持しています。</v>
      </c>
      <c r="U122" s="32" t="str">
        <f>VLOOKUP(
    Languages!A109,
    Languages!$A$2:$AE$310,
    MATCH(
      _xlfn.XLOOKUP(U$1, 'Language &amp; Currency Data'!$A$2:$A$100, 'Language &amp; Currency Data'!$B$2:$B$100),
      Languages!$A$1:$AE$1,
      0),
    FALSE)</f>
        <v>Dalam 161 daripada 164 parti politik yang diwakili dalam kajian ini, majoriti responden menyokong cukai itu.</v>
      </c>
      <c r="V122" s="32" t="str">
        <f>VLOOKUP(
    Languages!A109,
    Languages!$A$2:$AE$310,
    MATCH(
      _xlfn.XLOOKUP(V$1, 'Language &amp; Currency Data'!$A$2:$A$100, 'Language &amp; Currency Data'!$B$2:$B$100),
      Languages!$A$1:$AE$1,
      0),
    FALSE)</f>
        <v>En 161 de los 164 partidos políticos representados en el estudio, la mayoría de los encuestados apoya el impuesto.</v>
      </c>
      <c r="W122" s="14" t="str">
        <f>VLOOKUP(
    Languages!A109,
    Languages!$A$2:$AE$310,
    MATCH(
      _xlfn.XLOOKUP(W$1, 'Language &amp; Currency Data'!$A$2:$A$100, 'Language &amp; Currency Data'!$B$2:$B$100),
      Languages!$A$1:$AE$1,
      0),
    FALSE)</f>
        <v>In 161 van de 164 politieke partijen die in het onderzoek waren vertegenwoordigd, sprak een meerderheid van de respondenten zich uit vóór de belasting.</v>
      </c>
      <c r="X122" s="32" t="str">
        <f>VLOOKUP(
    Languages!A109,
    Languages!$A$2:$AE$310,
    MATCH(
      _xlfn.XLOOKUP(X$1, 'Language &amp; Currency Data'!$A$2:$A$100, 'Language &amp; Currency Data'!$B$2:$B$100),
      Languages!$A$1:$AE$1,
      0),
    FALSE)</f>
        <v>In 161 of 164 political parties represented in the study, a majority of respondents support the tax.</v>
      </c>
      <c r="Y122" s="32" t="str">
        <f>VLOOKUP(
    Languages!A109,
    Languages!$A$2:$AE$310,
    MATCH(
      _xlfn.XLOOKUP(Y$1, 'Language &amp; Currency Data'!$A$2:$A$100, 'Language &amp; Currency Data'!$B$2:$B$100),
      Languages!$A$1:$AE$1,
      0),
    FALSE)</f>
        <v>I 161 av 164 politiske partier som er representert i studien, støtter et flertall av respondentene skatten.</v>
      </c>
      <c r="Z122" s="32" t="str">
        <f>VLOOKUP(
    Languages!A109,
    Languages!$A$2:$AE$310,
    MATCH(
      _xlfn.XLOOKUP(Z$1, 'Language &amp; Currency Data'!$A$2:$A$100, 'Language &amp; Currency Data'!$B$2:$B$100),
      Languages!$A$1:$AE$1,
      0),
    FALSE)</f>
        <v>مطالعے میں شامل 164 سیاسی جماعتوں میں سے 161 میں، جواب دہندگان کی اکثریت نے ٹیکس کی حمایت کی۔</v>
      </c>
      <c r="AA122" s="32" t="str">
        <f>VLOOKUP(
    Languages!A109,
    Languages!$A$2:$AE$310,
    MATCH(
      _xlfn.XLOOKUP(AA$1, 'Language &amp; Currency Data'!$A$2:$A$100, 'Language &amp; Currency Data'!$B$2:$B$100),
      Languages!$A$1:$AE$1,
      0),
    FALSE)</f>
        <v>Sa 161 ng 164 partidong politikal na kinakatawan sa pag-aaral, sinusuportahan ng nakakarami ang buwis.</v>
      </c>
      <c r="AB122" s="32" t="str">
        <f>VLOOKUP(
    Languages!A109,
    Languages!$A$2:$AE$310,
    MATCH(
      _xlfn.XLOOKUP(AB$1, 'Language &amp; Currency Data'!$A$2:$A$100, 'Language &amp; Currency Data'!$B$2:$B$100),
      Languages!$A$1:$AE$1,
      0),
    FALSE)</f>
        <v>W 161 z 164 partii politycznych reprezentowanych w badaniu większość respondentów popiera podatek.</v>
      </c>
      <c r="AC122" t="str">
        <f>VLOOKUP(
    Languages!A109,
    Languages!$A$2:$AE$310,
    MATCH(
      _xlfn.XLOOKUP(AC$1, 'Language &amp; Currency Data'!$A$2:$A$100, 'Language &amp; Currency Data'!$B$2:$B$100),
      Languages!$A$1:$AE$1,
      0),
    FALSE)</f>
        <v>Em 161 dos 164 partidos políticos representados no estudo, a maioria dos inquiridos é a favor do imposto.</v>
      </c>
      <c r="AD122" s="32" t="str">
        <f>VLOOKUP(
    Languages!A109,
    Languages!$A$2:$AE$310,
    MATCH(
      _xlfn.XLOOKUP(AD$1, 'Language &amp; Currency Data'!$A$2:$A$100, 'Language &amp; Currency Data'!$B$2:$B$100),
      Languages!$A$1:$AE$1,
      0),
    FALSE)</f>
        <v>În cadrul a 161 de partide politice dintre cele 164 reprezentate în studiu, majoritatea respondenților sprijină taxa.</v>
      </c>
      <c r="AE122" s="6" t="str">
        <f>VLOOKUP(
    Languages!A109,
    Languages!$A$2:$AE$310,
    MATCH(
      _xlfn.XLOOKUP(AE$1, 'Language &amp; Currency Data'!$A$2:$A$100, 'Language &amp; Currency Data'!$B$2:$B$100),
      Languages!$A$1:$AE$1,
      0),
    FALSE)</f>
        <v>V 161 zo 164 politických strán zaradených do štúdie väčšina respondentov podporuje danú daň.</v>
      </c>
      <c r="AF122" s="6" t="str">
        <f>VLOOKUP(
    Languages!A109,
    Languages!$A$2:$AE$310,
    MATCH(
      _xlfn.XLOOKUP(AF$1, 'Language &amp; Currency Data'!$A$2:$A$100, 'Language &amp; Currency Data'!$B$2:$B$100),
      Languages!$A$1:$AE$1,
      0),
    FALSE)</f>
        <v>In 161 van 164 politieke partye wat in die studie verteenwoordig is, ondersteun 'n meerderheid van die respondente die belasting.</v>
      </c>
      <c r="AG122" s="6" t="str">
        <f>VLOOKUP(
    Languages!A109,
    Languages!$A$2:$AE$310,
    MATCH(
      _xlfn.XLOOKUP(AG$1, 'Language &amp; Currency Data'!$A$2:$A$100, 'Language &amp; Currency Data'!$B$2:$B$100),
      Languages!$A$1:$AE$1,
      0),
    FALSE)</f>
        <v>연구에 참여한 164개 정당 중 161개 정당에서 응답자 다수가 이 세금에 찬성했습니다.</v>
      </c>
      <c r="AH122" s="32" t="str">
        <f>VLOOKUP(
    Languages!A109,
    Languages!$A$2:$AE$310,
    MATCH(
      _xlfn.XLOOKUP(AH$1, 'Language &amp; Currency Data'!$A$2:$A$100, 'Language &amp; Currency Data'!$B$2:$B$100),
      Languages!$A$1:$AE$1,
      0),
    FALSE)</f>
        <v>En 161 de los 164 partidos políticos representados en el estudio, la mayoría de los encuestados apoya el impuesto.</v>
      </c>
      <c r="AI122" s="32" t="str">
        <f>VLOOKUP(
    Languages!A109,
    Languages!$A$2:$AE$310,
    MATCH(
      _xlfn.XLOOKUP(AI$1, 'Language &amp; Currency Data'!$A$2:$A$100, 'Language &amp; Currency Data'!$B$2:$B$100),
      Languages!$A$1:$AE$1,
      0),
    FALSE)</f>
        <v>I 161 av de 164 politiska partier som representerades i studien stödjer en majoritet av de tillfrågade skatten.</v>
      </c>
      <c r="AJ122" s="6" t="str">
        <f>VLOOKUP(
    Languages!A109,
    Languages!$A$2:$AE$310,
    MATCH(
      _xlfn.XLOOKUP(AJ$1, 'Language &amp; Currency Data'!$A$2:$A$100, 'Language &amp; Currency Data'!$B$2:$B$100),
      Languages!$A$1:$AE$1,
      0),
    FALSE)</f>
        <v>在 164 個政黨中，有 161 個政黨的多數受訪者支持此稅制。</v>
      </c>
      <c r="AK122" s="32" t="str">
        <f>VLOOKUP(
    Languages!A109,
    Languages!$A$2:$AE$310,
    MATCH(
      _xlfn.XLOOKUP(AK$1, 'Language &amp; Currency Data'!$A$2:$A$100, 'Language &amp; Currency Data'!$B$2:$B$100),
      Languages!$A$1:$AE$1,
      0),
    FALSE)</f>
        <v>ผู้ตอบแบบสำรวจส่วนใหญ่ในพรรคการเมือง 161 พรรคจาก 164 พรรคที่เข้าร่วมในการศึกษาครั้งนี้สนับสนุนการเรียกเก็บภาษีดังกล่าว</v>
      </c>
      <c r="AL122" s="37" t="str">
        <f>VLOOKUP(
    Languages!A109,
    Languages!$A$2:$AE$310,
    MATCH(
      _xlfn.XLOOKUP(AL$1, 'Language &amp; Currency Data'!$A$2:$A$100, 'Language &amp; Currency Data'!$B$2:$B$100),
      Languages!$A$1:$AE$1,
      0),
    FALSE)</f>
        <v>Çalışmada temsil edilen 164 siyasi partinin 161'inde katılımcıların çoğunluğu vergiyi destekliyor.</v>
      </c>
      <c r="AM122" s="6" t="str">
        <f>VLOOKUP(
    Languages!A109,
    Languages!$A$2:$AE$310,
    MATCH(
      _xlfn.XLOOKUP(AM$1, 'Language &amp; Currency Data'!$A$2:$A$100, 'Language &amp; Currency Data'!$B$2:$B$100),
      Languages!$A$1:$AE$1,
      0),
    FALSE)</f>
        <v>In 161 of 164 political parties represented in the study, a majority of respondents support the tax.</v>
      </c>
      <c r="AN122" s="6" t="str">
        <f>VLOOKUP(
    Languages!A109,
    Languages!$A$2:$AE$310,
    MATCH(
      _xlfn.XLOOKUP(AN$1, 'Language &amp; Currency Data'!$A$2:$A$100, 'Language &amp; Currency Data'!$B$2:$B$100),
      Languages!$A$1:$AE$1,
      0),
    FALSE)</f>
        <v>In 161 of 164 political parties represented in the study, a majority of respondents support the tax.</v>
      </c>
      <c r="AO122" s="32" t="str">
        <f>VLOOKUP(
    Languages!A109,
    Languages!$A$2:$AE$310,
    MATCH(
      _xlfn.XLOOKUP(AO$1, 'Language &amp; Currency Data'!$A$2:$A$100, 'Language &amp; Currency Data'!$B$2:$B$100),
      Languages!$A$1:$AE$1,
      0),
    FALSE)</f>
        <v>161 trong số 164 đảng phái chính trị được đại diện trong nghiên cứu có phần lớn người được hỏi ủng hộ loại thuế này.</v>
      </c>
      <c r="AP122" s="7" t="str">
        <f>VLOOKUP(
    Languages!A109,
    Languages!$A$2:$AE$310,
    MATCH(
      _xlfn.XLOOKUP("United Kingdom", 'Language &amp; Currency Data'!$A$2:$A$100, 'Language &amp; Currency Data'!$B$2:$B$100),
      Languages!$A$1:$AE$1,
      0),
    FALSE)</f>
        <v>In 161 of 164 political parties represented in the study, a majority of respondents support the tax.</v>
      </c>
      <c r="AQ122" s="7" t="str">
        <f>VLOOKUP(
    Languages!A109,
    Languages!$A$2:$AE$310,
    MATCH(
      _xlfn.XLOOKUP("United Kingdom", 'Language &amp; Currency Data'!$A$2:$A$100, 'Language &amp; Currency Data'!$B$2:$B$100),
      Languages!$A$1:$AE$1,
      0),
    FALSE)</f>
        <v>In 161 of 164 political parties represented in the study, a majority of respondents support the tax.</v>
      </c>
      <c r="AR122" s="7" t="str">
        <f>VLOOKUP(
    Languages!A109,
    Languages!$A$2:$AE$310,
    MATCH(
      _xlfn.XLOOKUP("United Kingdom", 'Language &amp; Currency Data'!$A$2:$A$100, 'Language &amp; Currency Data'!$B$2:$B$100),
      Languages!$A$1:$AE$1,
      0),
    FALSE)</f>
        <v>In 161 of 164 political parties represented in the study, a majority of respondents support the tax.</v>
      </c>
      <c r="AS122" s="7" t="str">
        <f>VLOOKUP(
    Languages!A109,
    Languages!$A$2:$AE$310,
    MATCH(
      _xlfn.XLOOKUP("United Kingdom", 'Language &amp; Currency Data'!$A$2:$A$100, 'Language &amp; Currency Data'!$B$2:$B$100),
      Languages!$A$1:$AE$1,
      0),
    FALSE)</f>
        <v>In 161 of 164 political parties represented in the study, a majority of respondents support the tax.</v>
      </c>
      <c r="AT122" s="7" t="str">
        <f>VLOOKUP(
    Languages!A109,
    Languages!$A$2:$AE$310,
    MATCH(
      _xlfn.XLOOKUP("United Kingdom", 'Language &amp; Currency Data'!$A$2:$A$100, 'Language &amp; Currency Data'!$B$2:$B$100),
      Languages!$A$1:$AE$1,
      0),
    FALSE)</f>
        <v>In 161 of 164 political parties represented in the study, a majority of respondents support the tax.</v>
      </c>
      <c r="AU122" s="7" t="str">
        <f>VLOOKUP(
    Languages!A109,
    Languages!$A$2:$AE$310,
    MATCH(
      _xlfn.XLOOKUP("United Kingdom", 'Language &amp; Currency Data'!$A$2:$A$100, 'Language &amp; Currency Data'!$B$2:$B$100),
      Languages!$A$1:$AE$1,
      0),
    FALSE)</f>
        <v>In 161 of 164 political parties represented in the study, a majority of respondents support the tax.</v>
      </c>
      <c r="AV122" s="7" t="str">
        <f>VLOOKUP(
    Languages!A109,
    Languages!$A$2:$AE$310,
    MATCH(
      _xlfn.XLOOKUP("United Kingdom", 'Language &amp; Currency Data'!$A$2:$A$100, 'Language &amp; Currency Data'!$B$2:$B$100),
      Languages!$A$1:$AE$1,
      0),
    FALSE)</f>
        <v>In 161 of 164 political parties represented in the study, a majority of respondents support the tax.</v>
      </c>
      <c r="AW122" s="7" t="str">
        <f>VLOOKUP(
    Languages!A109,
    Languages!$A$2:$AE$310,
    MATCH(
      _xlfn.XLOOKUP("United Kingdom", 'Language &amp; Currency Data'!$A$2:$A$100, 'Language &amp; Currency Data'!$B$2:$B$100),
      Languages!$A$1:$AE$1,
      0),
    FALSE)</f>
        <v>In 161 of 164 political parties represented in the study, a majority of respondents support the tax.</v>
      </c>
    </row>
    <row r="123" spans="1:49" s="7" customFormat="1" ht="42.75" x14ac:dyDescent="0.45">
      <c r="A123" s="7" t="str">
        <f>Languages!B110</f>
        <v>To ensure you read this information, please click the correct statement below:</v>
      </c>
      <c r="B123" s="6" t="str">
        <f>VLOOKUP(
    Languages!A110,
    Languages!$A$2:$AE$310,
    MATCH(
      _xlfn.XLOOKUP(B$1, 'Language &amp; Currency Data'!$A$2:$A$100, 'Language &amp; Currency Data'!$B$2:$B$100),
      Languages!$A$1:$AE$1,
      0),
    FALSE)</f>
        <v>Para asegurarse de que ha leído esta información, haga clic en la afirmación correcta:</v>
      </c>
      <c r="C123" s="6" t="str">
        <f>VLOOKUP(
    Languages!A110,
    Languages!$A$2:$AE$310,
    MATCH(
      _xlfn.XLOOKUP(C$1, 'Language &amp; Currency Data'!$A$2:$A$100, 'Language &amp; Currency Data'!$B$2:$B$100),
      Languages!$A$1:$AE$1,
      0),
    FALSE)</f>
        <v>To ensure you read this information, please click the correct statement below:</v>
      </c>
      <c r="D123" s="6" t="str">
        <f>VLOOKUP(
    Languages!A110,
    Languages!$A$2:$AE$310,
    MATCH(
      _xlfn.XLOOKUP(D$1, 'Language &amp; Currency Data'!$A$2:$A$100, 'Language &amp; Currency Data'!$B$2:$B$100),
      Languages!$A$1:$AE$1,
      0),
    FALSE)</f>
        <v>Um sicherzugehen, dass Sie diese Informationen gelesen haben, klicken Sie nachstehend bitte die richtige Aussage an:</v>
      </c>
      <c r="E123" s="14" t="str">
        <f>VLOOKUP(
    Languages!A110,
    Languages!$A$2:$AE$310,
    MATCH(
      _xlfn.XLOOKUP(E$1, 'Language &amp; Currency Data'!$A$2:$A$100, 'Language &amp; Currency Data'!$B$2:$B$100),
      Languages!$A$1:$AE$1,
      0),
    FALSE)</f>
        <v>Para garantir que leu esta informação, clique na afirmação correta abaixo:</v>
      </c>
      <c r="F123" s="4" t="str">
        <f>VLOOKUP(
    Languages!A110,
    Languages!$A$2:$AE$310,
    MATCH(
      _xlfn.XLOOKUP(F$1, 'Language &amp; Currency Data'!$A$2:$A$100, 'Language &amp; Currency Data'!$B$2:$B$100),
      Languages!$A$1:$AE$1,
      0),
    FALSE)</f>
        <v>To ensure you read this information, please click the correct statement below:</v>
      </c>
      <c r="G123" s="14" t="str">
        <f>VLOOKUP(
    Languages!A110,
    Languages!$A$2:$AE$310,
    MATCH(
      _xlfn.XLOOKUP(G$1, 'Language &amp; Currency Data'!$A$2:$A$100, 'Language &amp; Currency Data'!$B$2:$B$100),
      Languages!$A$1:$AE$1,
      0),
    FALSE)</f>
        <v>为确保您已仔细阅读此类信息，请点击下方的正确表述：</v>
      </c>
      <c r="H123" s="6" t="str">
        <f>VLOOKUP(
    Languages!A110,
    Languages!$A$2:$AE$310,
    MATCH(
      _xlfn.XLOOKUP(H$1, 'Language &amp; Currency Data'!$A$2:$A$100, 'Language &amp; Currency Data'!$B$2:$B$100),
      Languages!$A$1:$AE$1,
      0),
    FALSE)</f>
        <v>Para asegurarse de que ha leído esta información, haga clic en la afirmación correcta:</v>
      </c>
      <c r="I123" s="6" t="str">
        <f>VLOOKUP(
    Languages!A110,
    Languages!$A$2:$AE$310,
    MATCH(
      _xlfn.XLOOKUP(I$1, 'Language &amp; Currency Data'!$A$2:$A$100, 'Language &amp; Currency Data'!$B$2:$B$100),
      Languages!$A$1:$AE$1,
      0),
    FALSE)</f>
        <v>Para asegurarse de que ha leído esta información, haga clic en la afirmación correcta:</v>
      </c>
      <c r="J123" s="6" t="str">
        <f>VLOOKUP(
    Languages!A110,
    Languages!$A$2:$AE$310,
    MATCH(
      _xlfn.XLOOKUP(J$1, 'Language &amp; Currency Data'!$A$2:$A$100, 'Language &amp; Currency Data'!$B$2:$B$100),
      Languages!$A$1:$AE$1,
      0),
    FALSE)</f>
        <v>Abychom se ujistili, že jste si tyto informace přečetli, klikněte prosím na správné tvrzení níže:</v>
      </c>
      <c r="K123" s="6" t="str">
        <f>VLOOKUP(
    Languages!A110,
    Languages!$A$2:$AE$310,
    MATCH(
      _xlfn.XLOOKUP(K$1, 'Language &amp; Currency Data'!$A$2:$A$100, 'Language &amp; Currency Data'!$B$2:$B$100),
      Languages!$A$1:$AE$1,
      0),
    FALSE)</f>
        <v>Varmistaaksesi, että luit nämä tiedot, napsauta oikeaa väittämää:</v>
      </c>
      <c r="L123" s="32" t="str">
        <f>VLOOKUP(
    Languages!A110,
    Languages!$A$2:$AE$310,
    MATCH(
      _xlfn.XLOOKUP(L$1, 'Language &amp; Currency Data'!$A$2:$A$100, 'Language &amp; Currency Data'!$B$2:$B$100),
      Languages!$A$1:$AE$1,
      0),
    FALSE)</f>
        <v>Pour vous assurer que vous avez bien lu ces informations, veuillez cliquer sur l'énoncé correct ci-dessous :</v>
      </c>
      <c r="M123" s="32" t="str">
        <f>VLOOKUP(
    Languages!A110,
    Languages!$A$2:$AE$310,
    MATCH(
      _xlfn.XLOOKUP(M$1, 'Language &amp; Currency Data'!$A$2:$A$100, 'Language &amp; Currency Data'!$B$2:$B$100),
      Languages!$A$1:$AE$1,
      0),
    FALSE)</f>
        <v>Um sicherzugehen, dass Sie diese Informationen gelesen haben, klicken Sie nachstehend bitte die richtige Aussage an:</v>
      </c>
      <c r="N123" s="6" t="str">
        <f>VLOOKUP(
    Languages!A110,
    Languages!$A$2:$AE$310,
    MATCH(
      _xlfn.XLOOKUP(N$1, 'Language &amp; Currency Data'!$A$2:$A$100, 'Language &amp; Currency Data'!$B$2:$B$100),
      Languages!$A$1:$AE$1,
      0),
    FALSE)</f>
        <v>Για να βεβαιωθείτε ότι διαβάσατε αυτές τις πληροφορίες, κάντε κλικ στη σωστή πρόταση παρακάτω:</v>
      </c>
      <c r="O123" s="32" t="str">
        <f>VLOOKUP(
    Languages!A110,
    Languages!$A$2:$AE$310,
    MATCH(
      _xlfn.XLOOKUP(O$1, 'Language &amp; Currency Data'!$A$2:$A$100, 'Language &amp; Currency Data'!$B$2:$B$100),
      Languages!$A$1:$AE$1,
      0),
    FALSE)</f>
        <v>Annak biztosítása érdekében, hogy elolvassa ezeket az információkat, kattintson az alábbi helyes állításra:</v>
      </c>
      <c r="P123" s="6" t="str">
        <f>VLOOKUP(
    Languages!A110,
    Languages!$A$2:$AE$310,
    MATCH(
      _xlfn.XLOOKUP(P$1, 'Language &amp; Currency Data'!$A$2:$A$100, 'Language &amp; Currency Data'!$B$2:$B$100),
      Languages!$A$1:$AE$1,
      0),
    FALSE)</f>
        <v>कृपया सुनिश्चित करने के लिए कि आपने यह जानकारी पढ़ी है, नीचे दिए गए कथनों में से सही विकल्प पर क्लिक करें:</v>
      </c>
      <c r="Q123" s="6" t="str">
        <f>VLOOKUP(
    Languages!A110,
    Languages!$A$2:$AE$310,
    MATCH(
      _xlfn.XLOOKUP(Q$1, 'Language &amp; Currency Data'!$A$2:$A$100, 'Language &amp; Currency Data'!$B$2:$B$100),
      Languages!$A$1:$AE$1,
      0),
    FALSE)</f>
        <v>Untuk memastikan bahwa Anda membaca informasi ini, silakan klik pernyataan yang benar di bawah ini:</v>
      </c>
      <c r="R123" s="6" t="str">
        <f>VLOOKUP(
    Languages!A110,
    Languages!$A$2:$AE$310,
    MATCH(
      _xlfn.XLOOKUP(R$1, 'Language &amp; Currency Data'!$A$2:$A$100, 'Language &amp; Currency Data'!$B$2:$B$100),
      Languages!$A$1:$AE$1,
      0),
    FALSE)</f>
        <v>To ensure you read this information, please click the correct statement below:</v>
      </c>
      <c r="S123" s="14" t="str">
        <f>VLOOKUP(
    Languages!A110,
    Languages!$A$2:$AE$310,
    MATCH(
      _xlfn.XLOOKUP(S$1, 'Language &amp; Currency Data'!$A$2:$A$100, 'Language &amp; Currency Data'!$B$2:$B$100),
      Languages!$A$1:$AE$1,
      0),
    FALSE)</f>
        <v>Per essere sicuri che Lei abbia letto queste informazioni, faccia clic sull'affermazione corretta qui sotto:</v>
      </c>
      <c r="T123" s="14" t="str">
        <f>VLOOKUP(
    Languages!A110,
    Languages!$A$2:$AE$310,
    MATCH(
      _xlfn.XLOOKUP(T$1, 'Language &amp; Currency Data'!$A$2:$A$100, 'Language &amp; Currency Data'!$B$2:$B$100),
      Languages!$A$1:$AE$1,
      0),
    FALSE)</f>
        <v>この情報をお読みいただいたことを確認するために、以下から正しい記述をクリックしてください。</v>
      </c>
      <c r="U123" s="32" t="str">
        <f>VLOOKUP(
    Languages!A110,
    Languages!$A$2:$AE$310,
    MATCH(
      _xlfn.XLOOKUP(U$1, 'Language &amp; Currency Data'!$A$2:$A$100, 'Language &amp; Currency Data'!$B$2:$B$100),
      Languages!$A$1:$AE$1,
      0),
    FALSE)</f>
        <v>Untuk memastikan anda membaca maklumat ini, sila klik pernyataan yang betul di bawah:</v>
      </c>
      <c r="V123" s="32" t="str">
        <f>VLOOKUP(
    Languages!A110,
    Languages!$A$2:$AE$310,
    MATCH(
      _xlfn.XLOOKUP(V$1, 'Language &amp; Currency Data'!$A$2:$A$100, 'Language &amp; Currency Data'!$B$2:$B$100),
      Languages!$A$1:$AE$1,
      0),
    FALSE)</f>
        <v>Para asegurarse de que ha leído esta información, haga clic en la afirmación correcta:</v>
      </c>
      <c r="W123" s="14" t="str">
        <f>VLOOKUP(
    Languages!A110,
    Languages!$A$2:$AE$310,
    MATCH(
      _xlfn.XLOOKUP(W$1, 'Language &amp; Currency Data'!$A$2:$A$100, 'Language &amp; Currency Data'!$B$2:$B$100),
      Languages!$A$1:$AE$1,
      0),
    FALSE)</f>
        <v>Om te kunnen vaststellen of u deze informatie leest, vragen wij u hieronder op de juiste uitspraak te klikken:</v>
      </c>
      <c r="X123" s="32" t="str">
        <f>VLOOKUP(
    Languages!A110,
    Languages!$A$2:$AE$310,
    MATCH(
      _xlfn.XLOOKUP(X$1, 'Language &amp; Currency Data'!$A$2:$A$100, 'Language &amp; Currency Data'!$B$2:$B$100),
      Languages!$A$1:$AE$1,
      0),
    FALSE)</f>
        <v>To ensure you read this information, please click the correct statement below:</v>
      </c>
      <c r="Y123" s="32" t="str">
        <f>VLOOKUP(
    Languages!A110,
    Languages!$A$2:$AE$310,
    MATCH(
      _xlfn.XLOOKUP(Y$1, 'Language &amp; Currency Data'!$A$2:$A$100, 'Language &amp; Currency Data'!$B$2:$B$100),
      Languages!$A$1:$AE$1,
      0),
    FALSE)</f>
        <v>For å bekrefte at du har lest denne informasjonen, vennligst klikk på den riktige uttalelsen nedenfor:</v>
      </c>
      <c r="Z123" s="32" t="str">
        <f>VLOOKUP(
    Languages!A110,
    Languages!$A$2:$AE$310,
    MATCH(
      _xlfn.XLOOKUP(Z$1, 'Language &amp; Currency Data'!$A$2:$A$100, 'Language &amp; Currency Data'!$B$2:$B$100),
      Languages!$A$1:$AE$1,
      0),
    FALSE)</f>
        <v>اس بات کو یقینی بنانے کے لیے کہ آپ نے یہ معلومات پڑھی ہیں، براہ کرم مندرجہ ذیل درست بیان پر کلک کریں:</v>
      </c>
      <c r="AA123" s="32" t="str">
        <f>VLOOKUP(
    Languages!A110,
    Languages!$A$2:$AE$310,
    MATCH(
      _xlfn.XLOOKUP(AA$1, 'Language &amp; Currency Data'!$A$2:$A$100, 'Language &amp; Currency Data'!$B$2:$B$100),
      Languages!$A$1:$AE$1,
      0),
    FALSE)</f>
        <v>Para matiyak ang na nabasa mo ang impormasyong ito, paki-click ang tamang pahayag sa ibaba:</v>
      </c>
      <c r="AB123" s="32" t="str">
        <f>VLOOKUP(
    Languages!A110,
    Languages!$A$2:$AE$310,
    MATCH(
      _xlfn.XLOOKUP(AB$1, 'Language &amp; Currency Data'!$A$2:$A$100, 'Language &amp; Currency Data'!$B$2:$B$100),
      Languages!$A$1:$AE$1,
      0),
    FALSE)</f>
        <v>Aby mieć pewność, że przeczytał\/a Pan\/Pani te informacje, prosimy kliknąć prawidłowe stwierdzenie poniżej:</v>
      </c>
      <c r="AC123" t="str">
        <f>VLOOKUP(
    Languages!A110,
    Languages!$A$2:$AE$310,
    MATCH(
      _xlfn.XLOOKUP(AC$1, 'Language &amp; Currency Data'!$A$2:$A$100, 'Language &amp; Currency Data'!$B$2:$B$100),
      Languages!$A$1:$AE$1,
      0),
    FALSE)</f>
        <v>Para garantir que leu esta informação, clique na afirmação correta abaixo:</v>
      </c>
      <c r="AD123" s="32" t="str">
        <f>VLOOKUP(
    Languages!A110,
    Languages!$A$2:$AE$310,
    MATCH(
      _xlfn.XLOOKUP(AD$1, 'Language &amp; Currency Data'!$A$2:$A$100, 'Language &amp; Currency Data'!$B$2:$B$100),
      Languages!$A$1:$AE$1,
      0),
    FALSE)</f>
        <v>Pentru a vă asigura că citiți aceste informații, faceți clic pe declarația corectă de mai jos:</v>
      </c>
      <c r="AE123" s="6" t="str">
        <f>VLOOKUP(
    Languages!A110,
    Languages!$A$2:$AE$310,
    MATCH(
      _xlfn.XLOOKUP(AE$1, 'Language &amp; Currency Data'!$A$2:$A$100, 'Language &amp; Currency Data'!$B$2:$B$100),
      Languages!$A$1:$AE$1,
      0),
    FALSE)</f>
        <v>Aby sme si boli istí, že ste si prečítali túto informáciu, označte správny výrok nižšie:</v>
      </c>
      <c r="AF123" s="6" t="str">
        <f>VLOOKUP(
    Languages!A110,
    Languages!$A$2:$AE$310,
    MATCH(
      _xlfn.XLOOKUP(AF$1, 'Language &amp; Currency Data'!$A$2:$A$100, 'Language &amp; Currency Data'!$B$2:$B$100),
      Languages!$A$1:$AE$1,
      0),
    FALSE)</f>
        <v>Om te verseker dat u hierdie inligting lees, klik asseblief op die korrekte stelling hieronder:</v>
      </c>
      <c r="AG123" s="6" t="str">
        <f>VLOOKUP(
    Languages!A110,
    Languages!$A$2:$AE$310,
    MATCH(
      _xlfn.XLOOKUP(AG$1, 'Language &amp; Currency Data'!$A$2:$A$100, 'Language &amp; Currency Data'!$B$2:$B$100),
      Languages!$A$1:$AE$1,
      0),
    FALSE)</f>
        <v>이 내용을 읽으셨는지 확인하기 위해 아래에서 올바른 진술을 클릭해 주십시오.</v>
      </c>
      <c r="AH123" s="32" t="str">
        <f>VLOOKUP(
    Languages!A110,
    Languages!$A$2:$AE$310,
    MATCH(
      _xlfn.XLOOKUP(AH$1, 'Language &amp; Currency Data'!$A$2:$A$100, 'Language &amp; Currency Data'!$B$2:$B$100),
      Languages!$A$1:$AE$1,
      0),
    FALSE)</f>
        <v>Para asegurarse de que ha leído esta información, haga clic en la afirmación correcta:</v>
      </c>
      <c r="AI123" s="32" t="str">
        <f>VLOOKUP(
    Languages!A110,
    Languages!$A$2:$AE$310,
    MATCH(
      _xlfn.XLOOKUP(AI$1, 'Language &amp; Currency Data'!$A$2:$A$100, 'Language &amp; Currency Data'!$B$2:$B$100),
      Languages!$A$1:$AE$1,
      0),
    FALSE)</f>
        <v>För att säkerställa att du läser denna information, vänligen klicka på rätt uttalande nedan:</v>
      </c>
      <c r="AJ123" s="6" t="str">
        <f>VLOOKUP(
    Languages!A110,
    Languages!$A$2:$AE$310,
    MATCH(
      _xlfn.XLOOKUP(AJ$1, 'Language &amp; Currency Data'!$A$2:$A$100, 'Language &amp; Currency Data'!$B$2:$B$100),
      Languages!$A$1:$AE$1,
      0),
    FALSE)</f>
        <v>為了確保您有閱讀以上資訊，請點選下列哪一項是正確的陳述：</v>
      </c>
      <c r="AK123" s="32" t="str">
        <f>VLOOKUP(
    Languages!A110,
    Languages!$A$2:$AE$310,
    MATCH(
      _xlfn.XLOOKUP(AK$1, 'Language &amp; Currency Data'!$A$2:$A$100, 'Language &amp; Currency Data'!$B$2:$B$100),
      Languages!$A$1:$AE$1,
      0),
    FALSE)</f>
        <v>เพื่อรับรองว่าคุณอ่านข้อมูลนี้แล้ว โปรดคลิกข้อความที่ถูกต้องด้านล่างนี้:</v>
      </c>
      <c r="AL123" s="37" t="str">
        <f>VLOOKUP(
    Languages!A110,
    Languages!$A$2:$AE$310,
    MATCH(
      _xlfn.XLOOKUP(AL$1, 'Language &amp; Currency Data'!$A$2:$A$100, 'Language &amp; Currency Data'!$B$2:$B$100),
      Languages!$A$1:$AE$1,
      0),
    FALSE)</f>
        <v xml:space="preserve">Bu bilgiyi okuduğunuzu teyit etmek için, lütfen aşağıdaki doğru ifadeye tıklayın: </v>
      </c>
      <c r="AM123" s="6" t="str">
        <f>VLOOKUP(
    Languages!A110,
    Languages!$A$2:$AE$310,
    MATCH(
      _xlfn.XLOOKUP(AM$1, 'Language &amp; Currency Data'!$A$2:$A$100, 'Language &amp; Currency Data'!$B$2:$B$100),
      Languages!$A$1:$AE$1,
      0),
    FALSE)</f>
        <v>To ensure you read this information, please click the correct statement below:</v>
      </c>
      <c r="AN123" s="6" t="str">
        <f>VLOOKUP(
    Languages!A110,
    Languages!$A$2:$AE$310,
    MATCH(
      _xlfn.XLOOKUP(AN$1, 'Language &amp; Currency Data'!$A$2:$A$100, 'Language &amp; Currency Data'!$B$2:$B$100),
      Languages!$A$1:$AE$1,
      0),
    FALSE)</f>
        <v>To ensure you read this information, please click the correct statement below:</v>
      </c>
      <c r="AO123" s="32" t="str">
        <f>VLOOKUP(
    Languages!A110,
    Languages!$A$2:$AE$310,
    MATCH(
      _xlfn.XLOOKUP(AO$1, 'Language &amp; Currency Data'!$A$2:$A$100, 'Language &amp; Currency Data'!$B$2:$B$100),
      Languages!$A$1:$AE$1,
      0),
    FALSE)</f>
        <v>Để đảm bảo quý vị đọc đúng thông tin này, vui lòng nhấp vào nhận định chính xác bên dưới:</v>
      </c>
      <c r="AP123" s="7" t="str">
        <f>VLOOKUP(
    Languages!A110,
    Languages!$A$2:$AE$310,
    MATCH(
      _xlfn.XLOOKUP("United Kingdom", 'Language &amp; Currency Data'!$A$2:$A$100, 'Language &amp; Currency Data'!$B$2:$B$100),
      Languages!$A$1:$AE$1,
      0),
    FALSE)</f>
        <v>To ensure you read this information, please click the correct statement below:</v>
      </c>
      <c r="AQ123" s="7" t="str">
        <f>VLOOKUP(
    Languages!A110,
    Languages!$A$2:$AE$310,
    MATCH(
      _xlfn.XLOOKUP("United Kingdom", 'Language &amp; Currency Data'!$A$2:$A$100, 'Language &amp; Currency Data'!$B$2:$B$100),
      Languages!$A$1:$AE$1,
      0),
    FALSE)</f>
        <v>To ensure you read this information, please click the correct statement below:</v>
      </c>
      <c r="AR123" s="7" t="str">
        <f>VLOOKUP(
    Languages!A110,
    Languages!$A$2:$AE$310,
    MATCH(
      _xlfn.XLOOKUP("United Kingdom", 'Language &amp; Currency Data'!$A$2:$A$100, 'Language &amp; Currency Data'!$B$2:$B$100),
      Languages!$A$1:$AE$1,
      0),
    FALSE)</f>
        <v>To ensure you read this information, please click the correct statement below:</v>
      </c>
      <c r="AS123" s="7" t="str">
        <f>VLOOKUP(
    Languages!A110,
    Languages!$A$2:$AE$310,
    MATCH(
      _xlfn.XLOOKUP("United Kingdom", 'Language &amp; Currency Data'!$A$2:$A$100, 'Language &amp; Currency Data'!$B$2:$B$100),
      Languages!$A$1:$AE$1,
      0),
    FALSE)</f>
        <v>To ensure you read this information, please click the correct statement below:</v>
      </c>
      <c r="AT123" s="7" t="str">
        <f>VLOOKUP(
    Languages!A110,
    Languages!$A$2:$AE$310,
    MATCH(
      _xlfn.XLOOKUP("United Kingdom", 'Language &amp; Currency Data'!$A$2:$A$100, 'Language &amp; Currency Data'!$B$2:$B$100),
      Languages!$A$1:$AE$1,
      0),
    FALSE)</f>
        <v>To ensure you read this information, please click the correct statement below:</v>
      </c>
      <c r="AU123" s="7" t="str">
        <f>VLOOKUP(
    Languages!A110,
    Languages!$A$2:$AE$310,
    MATCH(
      _xlfn.XLOOKUP("United Kingdom", 'Language &amp; Currency Data'!$A$2:$A$100, 'Language &amp; Currency Data'!$B$2:$B$100),
      Languages!$A$1:$AE$1,
      0),
    FALSE)</f>
        <v>To ensure you read this information, please click the correct statement below:</v>
      </c>
      <c r="AV123" s="7" t="str">
        <f>VLOOKUP(
    Languages!A110,
    Languages!$A$2:$AE$310,
    MATCH(
      _xlfn.XLOOKUP("United Kingdom", 'Language &amp; Currency Data'!$A$2:$A$100, 'Language &amp; Currency Data'!$B$2:$B$100),
      Languages!$A$1:$AE$1,
      0),
    FALSE)</f>
        <v>To ensure you read this information, please click the correct statement below:</v>
      </c>
      <c r="AW123" s="7" t="str">
        <f>VLOOKUP(
    Languages!A110,
    Languages!$A$2:$AE$310,
    MATCH(
      _xlfn.XLOOKUP("United Kingdom", 'Language &amp; Currency Data'!$A$2:$A$100, 'Language &amp; Currency Data'!$B$2:$B$100),
      Languages!$A$1:$AE$1,
      0),
    FALSE)</f>
        <v>To ensure you read this information, please click the correct statement below:</v>
      </c>
    </row>
    <row r="124" spans="1:49" s="7" customFormat="1" ht="28.5" x14ac:dyDescent="0.45">
      <c r="A124" s="7" t="str">
        <f>Languages!B111</f>
        <v>In 20 of the 40 countries, a majority of respondents support the tax.</v>
      </c>
      <c r="B124" s="6" t="str">
        <f>VLOOKUP(
    Languages!A111,
    Languages!$A$2:$AE$310,
    MATCH(
      _xlfn.XLOOKUP(B$1, 'Language &amp; Currency Data'!$A$2:$A$100, 'Language &amp; Currency Data'!$B$2:$B$100),
      Languages!$A$1:$AE$1,
      0),
    FALSE)</f>
        <v>En 20 de los 40 países, la mayoría de los encuestados apoya el impuesto.</v>
      </c>
      <c r="C124" s="6" t="str">
        <f>VLOOKUP(
    Languages!A111,
    Languages!$A$2:$AE$310,
    MATCH(
      _xlfn.XLOOKUP(C$1, 'Language &amp; Currency Data'!$A$2:$A$100, 'Language &amp; Currency Data'!$B$2:$B$100),
      Languages!$A$1:$AE$1,
      0),
    FALSE)</f>
        <v>In 20 of the 40 countries, a majority of respondents support the tax.</v>
      </c>
      <c r="D124" s="6" t="str">
        <f>VLOOKUP(
    Languages!A111,
    Languages!$A$2:$AE$310,
    MATCH(
      _xlfn.XLOOKUP(D$1, 'Language &amp; Currency Data'!$A$2:$A$100, 'Language &amp; Currency Data'!$B$2:$B$100),
      Languages!$A$1:$AE$1,
      0),
    FALSE)</f>
        <v>In 20 der 40 Länder unterstützt die Mehrzahl der Teilnehmer die Steuer.</v>
      </c>
      <c r="E124" s="14" t="str">
        <f>VLOOKUP(
    Languages!A111,
    Languages!$A$2:$AE$310,
    MATCH(
      _xlfn.XLOOKUP(E$1, 'Language &amp; Currency Data'!$A$2:$A$100, 'Language &amp; Currency Data'!$B$2:$B$100),
      Languages!$A$1:$AE$1,
      0),
    FALSE)</f>
        <v>Em 20 dos 40 países, a maioria dos inquiridos é a favor do imposto.</v>
      </c>
      <c r="F124" s="4" t="str">
        <f>VLOOKUP(
    Languages!A111,
    Languages!$A$2:$AE$310,
    MATCH(
      _xlfn.XLOOKUP(F$1, 'Language &amp; Currency Data'!$A$2:$A$100, 'Language &amp; Currency Data'!$B$2:$B$100),
      Languages!$A$1:$AE$1,
      0),
    FALSE)</f>
        <v>In 20 of the 40 countries, a majority of respondents support the tax.</v>
      </c>
      <c r="G124" s="14" t="str">
        <f>VLOOKUP(
    Languages!A111,
    Languages!$A$2:$AE$310,
    MATCH(
      _xlfn.XLOOKUP(G$1, 'Language &amp; Currency Data'!$A$2:$A$100, 'Language &amp; Currency Data'!$B$2:$B$100),
      Languages!$A$1:$AE$1,
      0),
    FALSE)</f>
        <v>在40个国家中，有20个国家的大多数受访者支持该税收政策。</v>
      </c>
      <c r="H124" s="6" t="str">
        <f>VLOOKUP(
    Languages!A111,
    Languages!$A$2:$AE$310,
    MATCH(
      _xlfn.XLOOKUP(H$1, 'Language &amp; Currency Data'!$A$2:$A$100, 'Language &amp; Currency Data'!$B$2:$B$100),
      Languages!$A$1:$AE$1,
      0),
    FALSE)</f>
        <v>En 20 de los 40 países, la mayoría de los encuestados apoya el impuesto.</v>
      </c>
      <c r="I124" s="6" t="str">
        <f>VLOOKUP(
    Languages!A111,
    Languages!$A$2:$AE$310,
    MATCH(
      _xlfn.XLOOKUP(I$1, 'Language &amp; Currency Data'!$A$2:$A$100, 'Language &amp; Currency Data'!$B$2:$B$100),
      Languages!$A$1:$AE$1,
      0),
    FALSE)</f>
        <v>En 20 de los 40 países, la mayoría de los encuestados apoya el impuesto.</v>
      </c>
      <c r="J124" s="6" t="str">
        <f>VLOOKUP(
    Languages!A111,
    Languages!$A$2:$AE$310,
    MATCH(
      _xlfn.XLOOKUP(J$1, 'Language &amp; Currency Data'!$A$2:$A$100, 'Language &amp; Currency Data'!$B$2:$B$100),
      Languages!$A$1:$AE$1,
      0),
    FALSE)</f>
        <v>Ve 20 ze 40 zemí podporuje daň většina respondentů.</v>
      </c>
      <c r="K124" s="6" t="str">
        <f>VLOOKUP(
    Languages!A111,
    Languages!$A$2:$AE$310,
    MATCH(
      _xlfn.XLOOKUP(K$1, 'Language &amp; Currency Data'!$A$2:$A$100, 'Language &amp; Currency Data'!$B$2:$B$100),
      Languages!$A$1:$AE$1,
      0),
    FALSE)</f>
        <v>20 maassa 40:stä enemmistö vastaajista kannattaa tätä veroa.</v>
      </c>
      <c r="L124" s="32" t="str">
        <f>VLOOKUP(
    Languages!A111,
    Languages!$A$2:$AE$310,
    MATCH(
      _xlfn.XLOOKUP(L$1, 'Language &amp; Currency Data'!$A$2:$A$100, 'Language &amp; Currency Data'!$B$2:$B$100),
      Languages!$A$1:$AE$1,
      0),
    FALSE)</f>
        <v>Dans 20 pays sur 40, la majorité des personnes interrogées soutiennent l'impôt.</v>
      </c>
      <c r="M124" s="32" t="str">
        <f>VLOOKUP(
    Languages!A111,
    Languages!$A$2:$AE$310,
    MATCH(
      _xlfn.XLOOKUP(M$1, 'Language &amp; Currency Data'!$A$2:$A$100, 'Language &amp; Currency Data'!$B$2:$B$100),
      Languages!$A$1:$AE$1,
      0),
    FALSE)</f>
        <v>In 20 der 40 Länder unterstützt die Mehrzahl der Teilnehmer die Steuer.</v>
      </c>
      <c r="N124" s="6" t="str">
        <f>VLOOKUP(
    Languages!A111,
    Languages!$A$2:$AE$310,
    MATCH(
      _xlfn.XLOOKUP(N$1, 'Language &amp; Currency Data'!$A$2:$A$100, 'Language &amp; Currency Data'!$B$2:$B$100),
      Languages!$A$1:$AE$1,
      0),
    FALSE)</f>
        <v>Στις 20 από τις 40 χώρες, η πλειοψηφία των ερωτηθέντων είναι υπέρ του φόρου.</v>
      </c>
      <c r="O124" s="32" t="str">
        <f>VLOOKUP(
    Languages!A111,
    Languages!$A$2:$AE$310,
    MATCH(
      _xlfn.XLOOKUP(O$1, 'Language &amp; Currency Data'!$A$2:$A$100, 'Language &amp; Currency Data'!$B$2:$B$100),
      Languages!$A$1:$AE$1,
      0),
    FALSE)</f>
        <v>A 20 országból 40-ben a válaszadók többsége támogatja az adót.</v>
      </c>
      <c r="P124" s="6" t="str">
        <f>VLOOKUP(
    Languages!A111,
    Languages!$A$2:$AE$310,
    MATCH(
      _xlfn.XLOOKUP(P$1, 'Language &amp; Currency Data'!$A$2:$A$100, 'Language &amp; Currency Data'!$B$2:$B$100),
      Languages!$A$1:$AE$1,
      0),
    FALSE)</f>
        <v>40 में से 20 देशों में, अधिकांश उत्तरदाताओं ने इस टैक्स का समर्थन किया।</v>
      </c>
      <c r="Q124" s="6" t="str">
        <f>VLOOKUP(
    Languages!A111,
    Languages!$A$2:$AE$310,
    MATCH(
      _xlfn.XLOOKUP(Q$1, 'Language &amp; Currency Data'!$A$2:$A$100, 'Language &amp; Currency Data'!$B$2:$B$100),
      Languages!$A$1:$AE$1,
      0),
    FALSE)</f>
        <v>Di 20 dari 40 negara, mayoritas responden mendukung pajak ini.</v>
      </c>
      <c r="R124" s="6" t="str">
        <f>VLOOKUP(
    Languages!A111,
    Languages!$A$2:$AE$310,
    MATCH(
      _xlfn.XLOOKUP(R$1, 'Language &amp; Currency Data'!$A$2:$A$100, 'Language &amp; Currency Data'!$B$2:$B$100),
      Languages!$A$1:$AE$1,
      0),
    FALSE)</f>
        <v>In 20 of the 40 countries, a majority of respondents support the tax.</v>
      </c>
      <c r="S124" s="14" t="str">
        <f>VLOOKUP(
    Languages!A111,
    Languages!$A$2:$AE$310,
    MATCH(
      _xlfn.XLOOKUP(S$1, 'Language &amp; Currency Data'!$A$2:$A$100, 'Language &amp; Currency Data'!$B$2:$B$100),
      Languages!$A$1:$AE$1,
      0),
    FALSE)</f>
        <v>In 20 dei 40 Paesi, la maggioranza degli intervistati sostiene la tassa.</v>
      </c>
      <c r="T124" s="14" t="str">
        <f>VLOOKUP(
    Languages!A111,
    Languages!$A$2:$AE$310,
    MATCH(
      _xlfn.XLOOKUP(T$1, 'Language &amp; Currency Data'!$A$2:$A$100, 'Language &amp; Currency Data'!$B$2:$B$100),
      Languages!$A$1:$AE$1,
      0),
    FALSE)</f>
        <v>40カ国のうち20カ国で、回答者の過半数がこの税金を支持しています。</v>
      </c>
      <c r="U124" s="32" t="str">
        <f>VLOOKUP(
    Languages!A111,
    Languages!$A$2:$AE$310,
    MATCH(
      _xlfn.XLOOKUP(U$1, 'Language &amp; Currency Data'!$A$2:$A$100, 'Language &amp; Currency Data'!$B$2:$B$100),
      Languages!$A$1:$AE$1,
      0),
    FALSE)</f>
        <v>Dalam 20 daripada 40 negara tersebut, majoriti responden menyokong cukai itu.</v>
      </c>
      <c r="V124" s="32" t="str">
        <f>VLOOKUP(
    Languages!A111,
    Languages!$A$2:$AE$310,
    MATCH(
      _xlfn.XLOOKUP(V$1, 'Language &amp; Currency Data'!$A$2:$A$100, 'Language &amp; Currency Data'!$B$2:$B$100),
      Languages!$A$1:$AE$1,
      0),
    FALSE)</f>
        <v>En 20 de los 40 países, la mayoría de los encuestados apoya el impuesto.</v>
      </c>
      <c r="W124" s="14" t="str">
        <f>VLOOKUP(
    Languages!A111,
    Languages!$A$2:$AE$310,
    MATCH(
      _xlfn.XLOOKUP(W$1, 'Language &amp; Currency Data'!$A$2:$A$100, 'Language &amp; Currency Data'!$B$2:$B$100),
      Languages!$A$1:$AE$1,
      0),
    FALSE)</f>
        <v>In 20 van de 40 landen sprak een meerderheid van de respondenten zich uit vóór de belasting.</v>
      </c>
      <c r="X124" s="32" t="str">
        <f>VLOOKUP(
    Languages!A111,
    Languages!$A$2:$AE$310,
    MATCH(
      _xlfn.XLOOKUP(X$1, 'Language &amp; Currency Data'!$A$2:$A$100, 'Language &amp; Currency Data'!$B$2:$B$100),
      Languages!$A$1:$AE$1,
      0),
    FALSE)</f>
        <v>In 20 of the 40 countries, a majority of respondents support the tax.</v>
      </c>
      <c r="Y124" s="32" t="str">
        <f>VLOOKUP(
    Languages!A111,
    Languages!$A$2:$AE$310,
    MATCH(
      _xlfn.XLOOKUP(Y$1, 'Language &amp; Currency Data'!$A$2:$A$100, 'Language &amp; Currency Data'!$B$2:$B$100),
      Languages!$A$1:$AE$1,
      0),
    FALSE)</f>
        <v>I 20 av 40 land støtter et flertall av respondentene skatten.</v>
      </c>
      <c r="Z124" s="32" t="str">
        <f>VLOOKUP(
    Languages!A111,
    Languages!$A$2:$AE$310,
    MATCH(
      _xlfn.XLOOKUP(Z$1, 'Language &amp; Currency Data'!$A$2:$A$100, 'Language &amp; Currency Data'!$B$2:$B$100),
      Languages!$A$1:$AE$1,
      0),
    FALSE)</f>
        <v>40 میں سے 20 ممالک میں، جواب دہندگان کی اکثریت نے ٹیکس کی حمایت کی۔</v>
      </c>
      <c r="AA124" s="32" t="str">
        <f>VLOOKUP(
    Languages!A111,
    Languages!$A$2:$AE$310,
    MATCH(
      _xlfn.XLOOKUP(AA$1, 'Language &amp; Currency Data'!$A$2:$A$100, 'Language &amp; Currency Data'!$B$2:$B$100),
      Languages!$A$1:$AE$1,
      0),
    FALSE)</f>
        <v>Sa 20 bansa, sinusuportahan ng nakakarami ang buwis.</v>
      </c>
      <c r="AB124" s="32" t="str">
        <f>VLOOKUP(
    Languages!A111,
    Languages!$A$2:$AE$310,
    MATCH(
      _xlfn.XLOOKUP(AB$1, 'Language &amp; Currency Data'!$A$2:$A$100, 'Language &amp; Currency Data'!$B$2:$B$100),
      Languages!$A$1:$AE$1,
      0),
    FALSE)</f>
        <v>W 20 z 20 krajów większość respondentów popiera wspomniany podatek.</v>
      </c>
      <c r="AC124" t="str">
        <f>VLOOKUP(
    Languages!A111,
    Languages!$A$2:$AE$310,
    MATCH(
      _xlfn.XLOOKUP(AC$1, 'Language &amp; Currency Data'!$A$2:$A$100, 'Language &amp; Currency Data'!$B$2:$B$100),
      Languages!$A$1:$AE$1,
      0),
    FALSE)</f>
        <v>Em 20 dos 40 países, a maioria dos inquiridos é a favor do imposto.</v>
      </c>
      <c r="AD124" s="32" t="str">
        <f>VLOOKUP(
    Languages!A111,
    Languages!$A$2:$AE$310,
    MATCH(
      _xlfn.XLOOKUP(AD$1, 'Language &amp; Currency Data'!$A$2:$A$100, 'Language &amp; Currency Data'!$B$2:$B$100),
      Languages!$A$1:$AE$1,
      0),
    FALSE)</f>
        <v>În 20 din cele 40 de țări, majoritatea respondenților sprijină taxa.</v>
      </c>
      <c r="AE124" s="6" t="str">
        <f>VLOOKUP(
    Languages!A111,
    Languages!$A$2:$AE$310,
    MATCH(
      _xlfn.XLOOKUP(AE$1, 'Language &amp; Currency Data'!$A$2:$A$100, 'Language &amp; Currency Data'!$B$2:$B$100),
      Languages!$A$1:$AE$1,
      0),
    FALSE)</f>
        <v>V 20 zo 40 krajín väčšina respondentov podporuje danú daň.</v>
      </c>
      <c r="AF124" s="6" t="str">
        <f>VLOOKUP(
    Languages!A111,
    Languages!$A$2:$AE$310,
    MATCH(
      _xlfn.XLOOKUP(AF$1, 'Language &amp; Currency Data'!$A$2:$A$100, 'Language &amp; Currency Data'!$B$2:$B$100),
      Languages!$A$1:$AE$1,
      0),
    FALSE)</f>
        <v>In 20 uit 40 lande het die meerderheid respondente die belasting ondersteun.</v>
      </c>
      <c r="AG124" s="6" t="str">
        <f>VLOOKUP(
    Languages!A111,
    Languages!$A$2:$AE$310,
    MATCH(
      _xlfn.XLOOKUP(AG$1, 'Language &amp; Currency Data'!$A$2:$A$100, 'Language &amp; Currency Data'!$B$2:$B$100),
      Languages!$A$1:$AE$1,
      0),
    FALSE)</f>
        <v>40개국 중 20개국에서 응답자 과반수가 이 세금에 찬성했다.</v>
      </c>
      <c r="AH124" s="32" t="str">
        <f>VLOOKUP(
    Languages!A111,
    Languages!$A$2:$AE$310,
    MATCH(
      _xlfn.XLOOKUP(AH$1, 'Language &amp; Currency Data'!$A$2:$A$100, 'Language &amp; Currency Data'!$B$2:$B$100),
      Languages!$A$1:$AE$1,
      0),
    FALSE)</f>
        <v>En 20 de los 40 países, la mayoría de los encuestados apoya el impuesto.</v>
      </c>
      <c r="AI124" s="32" t="str">
        <f>VLOOKUP(
    Languages!A111,
    Languages!$A$2:$AE$310,
    MATCH(
      _xlfn.XLOOKUP(AI$1, 'Language &amp; Currency Data'!$A$2:$A$100, 'Language &amp; Currency Data'!$B$2:$B$100),
      Languages!$A$1:$AE$1,
      0),
    FALSE)</f>
        <v>I 20 av de 40 länderna stödjer en majoritet av de tillfrågade skatten.</v>
      </c>
      <c r="AJ124" s="6" t="str">
        <f>VLOOKUP(
    Languages!A111,
    Languages!$A$2:$AE$310,
    MATCH(
      _xlfn.XLOOKUP(AJ$1, 'Language &amp; Currency Data'!$A$2:$A$100, 'Language &amp; Currency Data'!$B$2:$B$100),
      Languages!$A$1:$AE$1,
      0),
    FALSE)</f>
        <v>在 40 個國家中，有 20 國的多數受訪者支持此稅制。</v>
      </c>
      <c r="AK124" s="32" t="str">
        <f>VLOOKUP(
    Languages!A111,
    Languages!$A$2:$AE$310,
    MATCH(
      _xlfn.XLOOKUP(AK$1, 'Language &amp; Currency Data'!$A$2:$A$100, 'Language &amp; Currency Data'!$B$2:$B$100),
      Languages!$A$1:$AE$1,
      0),
    FALSE)</f>
        <v>ผู้ตอบแบบสำรวจส่วนใหญ่ใน 20 ประเทศจาก 40 ประเทศสนับสนุนการเรียกเก็บภาษีดังกล่าว</v>
      </c>
      <c r="AL124" s="37" t="str">
        <f>VLOOKUP(
    Languages!A111,
    Languages!$A$2:$AE$310,
    MATCH(
      _xlfn.XLOOKUP(AL$1, 'Language &amp; Currency Data'!$A$2:$A$100, 'Language &amp; Currency Data'!$B$2:$B$100),
      Languages!$A$1:$AE$1,
      0),
    FALSE)</f>
        <v>40 ülkeden 20'sinde katılımcıların çoğunluğu vergiyi destekliyor.</v>
      </c>
      <c r="AM124" s="6" t="str">
        <f>VLOOKUP(
    Languages!A111,
    Languages!$A$2:$AE$310,
    MATCH(
      _xlfn.XLOOKUP(AM$1, 'Language &amp; Currency Data'!$A$2:$A$100, 'Language &amp; Currency Data'!$B$2:$B$100),
      Languages!$A$1:$AE$1,
      0),
    FALSE)</f>
        <v>In 20 of the 40 countries, a majority of respondents support the tax.</v>
      </c>
      <c r="AN124" s="6" t="str">
        <f>VLOOKUP(
    Languages!A111,
    Languages!$A$2:$AE$310,
    MATCH(
      _xlfn.XLOOKUP(AN$1, 'Language &amp; Currency Data'!$A$2:$A$100, 'Language &amp; Currency Data'!$B$2:$B$100),
      Languages!$A$1:$AE$1,
      0),
    FALSE)</f>
        <v>In 20 of the 40 countries, a majority of respondents support the tax.</v>
      </c>
      <c r="AO124" s="32" t="str">
        <f>VLOOKUP(
    Languages!A111,
    Languages!$A$2:$AE$310,
    MATCH(
      _xlfn.XLOOKUP(AO$1, 'Language &amp; Currency Data'!$A$2:$A$100, 'Language &amp; Currency Data'!$B$2:$B$100),
      Languages!$A$1:$AE$1,
      0),
    FALSE)</f>
        <v>Ở 20 trong số 40 quốc gia, phần lớn người được hỏi ủng hộ loại thuế này.</v>
      </c>
      <c r="AP124" s="7" t="str">
        <f>VLOOKUP(
    Languages!A111,
    Languages!$A$2:$AE$310,
    MATCH(
      _xlfn.XLOOKUP("United Kingdom", 'Language &amp; Currency Data'!$A$2:$A$100, 'Language &amp; Currency Data'!$B$2:$B$100),
      Languages!$A$1:$AE$1,
      0),
    FALSE)</f>
        <v>In 20 of the 40 countries, a majority of respondents support the tax.</v>
      </c>
      <c r="AQ124" s="7" t="str">
        <f>VLOOKUP(
    Languages!A111,
    Languages!$A$2:$AE$310,
    MATCH(
      _xlfn.XLOOKUP("United Kingdom", 'Language &amp; Currency Data'!$A$2:$A$100, 'Language &amp; Currency Data'!$B$2:$B$100),
      Languages!$A$1:$AE$1,
      0),
    FALSE)</f>
        <v>In 20 of the 40 countries, a majority of respondents support the tax.</v>
      </c>
      <c r="AR124" s="7" t="str">
        <f>VLOOKUP(
    Languages!A111,
    Languages!$A$2:$AE$310,
    MATCH(
      _xlfn.XLOOKUP("United Kingdom", 'Language &amp; Currency Data'!$A$2:$A$100, 'Language &amp; Currency Data'!$B$2:$B$100),
      Languages!$A$1:$AE$1,
      0),
    FALSE)</f>
        <v>In 20 of the 40 countries, a majority of respondents support the tax.</v>
      </c>
      <c r="AS124" s="7" t="str">
        <f>VLOOKUP(
    Languages!A111,
    Languages!$A$2:$AE$310,
    MATCH(
      _xlfn.XLOOKUP("United Kingdom", 'Language &amp; Currency Data'!$A$2:$A$100, 'Language &amp; Currency Data'!$B$2:$B$100),
      Languages!$A$1:$AE$1,
      0),
    FALSE)</f>
        <v>In 20 of the 40 countries, a majority of respondents support the tax.</v>
      </c>
      <c r="AT124" s="7" t="str">
        <f>VLOOKUP(
    Languages!A111,
    Languages!$A$2:$AE$310,
    MATCH(
      _xlfn.XLOOKUP("United Kingdom", 'Language &amp; Currency Data'!$A$2:$A$100, 'Language &amp; Currency Data'!$B$2:$B$100),
      Languages!$A$1:$AE$1,
      0),
    FALSE)</f>
        <v>In 20 of the 40 countries, a majority of respondents support the tax.</v>
      </c>
      <c r="AU124" s="7" t="str">
        <f>VLOOKUP(
    Languages!A111,
    Languages!$A$2:$AE$310,
    MATCH(
      _xlfn.XLOOKUP("United Kingdom", 'Language &amp; Currency Data'!$A$2:$A$100, 'Language &amp; Currency Data'!$B$2:$B$100),
      Languages!$A$1:$AE$1,
      0),
    FALSE)</f>
        <v>In 20 of the 40 countries, a majority of respondents support the tax.</v>
      </c>
      <c r="AV124" s="7" t="str">
        <f>VLOOKUP(
    Languages!A111,
    Languages!$A$2:$AE$310,
    MATCH(
      _xlfn.XLOOKUP("United Kingdom", 'Language &amp; Currency Data'!$A$2:$A$100, 'Language &amp; Currency Data'!$B$2:$B$100),
      Languages!$A$1:$AE$1,
      0),
    FALSE)</f>
        <v>In 20 of the 40 countries, a majority of respondents support the tax.</v>
      </c>
      <c r="AW124" s="7" t="str">
        <f>VLOOKUP(
    Languages!A111,
    Languages!$A$2:$AE$310,
    MATCH(
      _xlfn.XLOOKUP("United Kingdom", 'Language &amp; Currency Data'!$A$2:$A$100, 'Language &amp; Currency Data'!$B$2:$B$100),
      Languages!$A$1:$AE$1,
      0),
    FALSE)</f>
        <v>In 20 of the 40 countries, a majority of respondents support the tax.</v>
      </c>
    </row>
    <row r="125" spans="1:49" s="7" customFormat="1" ht="42.75" x14ac:dyDescent="0.45">
      <c r="A125" s="7" t="str">
        <f>Languages!B112</f>
        <v>In 71 of 164 political parties represented in the study, a majority of respondents support the tax.</v>
      </c>
      <c r="B125" s="6" t="str">
        <f>VLOOKUP(
    Languages!A112,
    Languages!$A$2:$AE$310,
    MATCH(
      _xlfn.XLOOKUP(B$1, 'Language &amp; Currency Data'!$A$2:$A$100, 'Language &amp; Currency Data'!$B$2:$B$100),
      Languages!$A$1:$AE$1,
      0),
    FALSE)</f>
        <v>En 71 de los 164 partidos políticos representados en el estudio, la mayoría de los encuestados apoya el impuesto.</v>
      </c>
      <c r="C125" s="6" t="str">
        <f>VLOOKUP(
    Languages!A112,
    Languages!$A$2:$AE$310,
    MATCH(
      _xlfn.XLOOKUP(C$1, 'Language &amp; Currency Data'!$A$2:$A$100, 'Language &amp; Currency Data'!$B$2:$B$100),
      Languages!$A$1:$AE$1,
      0),
    FALSE)</f>
        <v>In 71 of 164 political parties represented in the study, a majority of respondents support the tax.</v>
      </c>
      <c r="D125" s="6" t="str">
        <f>VLOOKUP(
    Languages!A112,
    Languages!$A$2:$AE$310,
    MATCH(
      _xlfn.XLOOKUP(D$1, 'Language &amp; Currency Data'!$A$2:$A$100, 'Language &amp; Currency Data'!$B$2:$B$100),
      Languages!$A$1:$AE$1,
      0),
    FALSE)</f>
        <v>Bei 71 von 164 politischen Parteien, die in der Studie repräsentiert waren, unterstützt die Mehrzahl der Teilnehmer diese Steuer.</v>
      </c>
      <c r="E125" s="14" t="str">
        <f>VLOOKUP(
    Languages!A112,
    Languages!$A$2:$AE$310,
    MATCH(
      _xlfn.XLOOKUP(E$1, 'Language &amp; Currency Data'!$A$2:$A$100, 'Language &amp; Currency Data'!$B$2:$B$100),
      Languages!$A$1:$AE$1,
      0),
    FALSE)</f>
        <v>Em 71 dos 164 partidos políticos representados no estudo, a maioria dos inquiridos é a favor do imposto.</v>
      </c>
      <c r="F125" s="4" t="str">
        <f>VLOOKUP(
    Languages!A112,
    Languages!$A$2:$AE$310,
    MATCH(
      _xlfn.XLOOKUP(F$1, 'Language &amp; Currency Data'!$A$2:$A$100, 'Language &amp; Currency Data'!$B$2:$B$100),
      Languages!$A$1:$AE$1,
      0),
    FALSE)</f>
        <v>In 71 of 164 political parties represented in the study, a majority of respondents support the tax.</v>
      </c>
      <c r="G125" s="14" t="str">
        <f>VLOOKUP(
    Languages!A112,
    Languages!$A$2:$AE$310,
    MATCH(
      _xlfn.XLOOKUP(G$1, 'Language &amp; Currency Data'!$A$2:$A$100, 'Language &amp; Currency Data'!$B$2:$B$100),
      Languages!$A$1:$AE$1,
      0),
    FALSE)</f>
        <v>在本次调研涉及的 164 个政党中，有 71 个政党的大多数受访者支持该税收政策。</v>
      </c>
      <c r="H125" s="6" t="str">
        <f>VLOOKUP(
    Languages!A112,
    Languages!$A$2:$AE$310,
    MATCH(
      _xlfn.XLOOKUP(H$1, 'Language &amp; Currency Data'!$A$2:$A$100, 'Language &amp; Currency Data'!$B$2:$B$100),
      Languages!$A$1:$AE$1,
      0),
    FALSE)</f>
        <v>En 71 de los 164 partidos políticos representados en el estudio, la mayoría de los encuestados apoya el impuesto.</v>
      </c>
      <c r="I125" s="6" t="str">
        <f>VLOOKUP(
    Languages!A112,
    Languages!$A$2:$AE$310,
    MATCH(
      _xlfn.XLOOKUP(I$1, 'Language &amp; Currency Data'!$A$2:$A$100, 'Language &amp; Currency Data'!$B$2:$B$100),
      Languages!$A$1:$AE$1,
      0),
    FALSE)</f>
        <v>En 71 de los 164 partidos políticos representados en el estudio, la mayoría de los encuestados apoya el impuesto.</v>
      </c>
      <c r="J125" s="6" t="str">
        <f>VLOOKUP(
    Languages!A112,
    Languages!$A$2:$AE$310,
    MATCH(
      _xlfn.XLOOKUP(J$1, 'Language &amp; Currency Data'!$A$2:$A$100, 'Language &amp; Currency Data'!$B$2:$B$100),
      Languages!$A$1:$AE$1,
      0),
    FALSE)</f>
        <v>V 71 ze 164 politických stran zastoupených v průzkumu podporuje daň většina respondentů.</v>
      </c>
      <c r="K125" s="6" t="str">
        <f>VLOOKUP(
    Languages!A112,
    Languages!$A$2:$AE$310,
    MATCH(
      _xlfn.XLOOKUP(K$1, 'Language &amp; Currency Data'!$A$2:$A$100, 'Language &amp; Currency Data'!$B$2:$B$100),
      Languages!$A$1:$AE$1,
      0),
    FALSE)</f>
        <v>Kyselyssä edustetuista 164 puolueesta 71:ssä enemmistö vastaajista kannattaa tätä veroa.</v>
      </c>
      <c r="L125" s="32" t="str">
        <f>VLOOKUP(
    Languages!A112,
    Languages!$A$2:$AE$310,
    MATCH(
      _xlfn.XLOOKUP(L$1, 'Language &amp; Currency Data'!$A$2:$A$100, 'Language &amp; Currency Data'!$B$2:$B$100),
      Languages!$A$1:$AE$1,
      0),
    FALSE)</f>
        <v>Dans 71 des 164 partis politiques représentés dans l'étude, une majorité de personnes interrogées soutient l'impôt.</v>
      </c>
      <c r="M125" s="32" t="str">
        <f>VLOOKUP(
    Languages!A112,
    Languages!$A$2:$AE$310,
    MATCH(
      _xlfn.XLOOKUP(M$1, 'Language &amp; Currency Data'!$A$2:$A$100, 'Language &amp; Currency Data'!$B$2:$B$100),
      Languages!$A$1:$AE$1,
      0),
    FALSE)</f>
        <v>Bei 71 von 164 politischen Parteien, die in der Studie repräsentiert waren, unterstützt die Mehrzahl der Teilnehmer diese Steuer.</v>
      </c>
      <c r="N125" s="6" t="str">
        <f>VLOOKUP(
    Languages!A112,
    Languages!$A$2:$AE$310,
    MATCH(
      _xlfn.XLOOKUP(N$1, 'Language &amp; Currency Data'!$A$2:$A$100, 'Language &amp; Currency Data'!$B$2:$B$100),
      Languages!$A$1:$AE$1,
      0),
    FALSE)</f>
        <v>Στα 71 από τα 164 πολιτικά κόμματα που εκπροσωπούνται στη μελέτη, η πλειοψηφία των ερωτηθέντων είναι υπέρ του φόρου.</v>
      </c>
      <c r="O125" s="32" t="str">
        <f>VLOOKUP(
    Languages!A112,
    Languages!$A$2:$AE$310,
    MATCH(
      _xlfn.XLOOKUP(O$1, 'Language &amp; Currency Data'!$A$2:$A$100, 'Language &amp; Currency Data'!$B$2:$B$100),
      Languages!$A$1:$AE$1,
      0),
    FALSE)</f>
        <v>A tanulmányban képviselt 164 politikai pártból 71-ben a válaszadók többsége támogatja az adót.</v>
      </c>
      <c r="P125" s="6" t="str">
        <f>VLOOKUP(
    Languages!A112,
    Languages!$A$2:$AE$310,
    MATCH(
      _xlfn.XLOOKUP(P$1, 'Language &amp; Currency Data'!$A$2:$A$100, 'Language &amp; Currency Data'!$B$2:$B$100),
      Languages!$A$1:$AE$1,
      0),
    FALSE)</f>
        <v>अध्ययन में शामिल 164 राजनीतिक पार्टियों में से 71 पार्टियों में, अधिकांश उत्तरदाताओं ने इस टैक्स का समर्थन किया।</v>
      </c>
      <c r="Q125" s="6" t="str">
        <f>VLOOKUP(
    Languages!A112,
    Languages!$A$2:$AE$310,
    MATCH(
      _xlfn.XLOOKUP(Q$1, 'Language &amp; Currency Data'!$A$2:$A$100, 'Language &amp; Currency Data'!$B$2:$B$100),
      Languages!$A$1:$AE$1,
      0),
    FALSE)</f>
        <v>Di 71 dari 164 partai politik yang terwakili dalam studi ini, mayoritas responden mendukung pajak ini.</v>
      </c>
      <c r="R125" s="6" t="str">
        <f>VLOOKUP(
    Languages!A112,
    Languages!$A$2:$AE$310,
    MATCH(
      _xlfn.XLOOKUP(R$1, 'Language &amp; Currency Data'!$A$2:$A$100, 'Language &amp; Currency Data'!$B$2:$B$100),
      Languages!$A$1:$AE$1,
      0),
    FALSE)</f>
        <v>In 71 of 164 political parties represented in the study, a majority of respondents support the tax.</v>
      </c>
      <c r="S125" s="14" t="str">
        <f>VLOOKUP(
    Languages!A112,
    Languages!$A$2:$AE$310,
    MATCH(
      _xlfn.XLOOKUP(S$1, 'Language &amp; Currency Data'!$A$2:$A$100, 'Language &amp; Currency Data'!$B$2:$B$100),
      Languages!$A$1:$AE$1,
      0),
    FALSE)</f>
        <v>In 71 dei 164 partiti politici rappresentati nello studio, la maggioranza degli intervistati sostiene la tassa.</v>
      </c>
      <c r="T125" s="14" t="str">
        <f>VLOOKUP(
    Languages!A112,
    Languages!$A$2:$AE$310,
    MATCH(
      _xlfn.XLOOKUP(T$1, 'Language &amp; Currency Data'!$A$2:$A$100, 'Language &amp; Currency Data'!$B$2:$B$100),
      Languages!$A$1:$AE$1,
      0),
    FALSE)</f>
        <v>調査対象となった164政党のうち71政党で、回答者の過半数がこの税金を支持しています。</v>
      </c>
      <c r="U125" s="32" t="str">
        <f>VLOOKUP(
    Languages!A112,
    Languages!$A$2:$AE$310,
    MATCH(
      _xlfn.XLOOKUP(U$1, 'Language &amp; Currency Data'!$A$2:$A$100, 'Language &amp; Currency Data'!$B$2:$B$100),
      Languages!$A$1:$AE$1,
      0),
    FALSE)</f>
        <v>Dalam 71 daripada 164 parti politik yang diwakili dalam kajian ini, majoriti responden menyokong cukai itu.</v>
      </c>
      <c r="V125" s="32" t="str">
        <f>VLOOKUP(
    Languages!A112,
    Languages!$A$2:$AE$310,
    MATCH(
      _xlfn.XLOOKUP(V$1, 'Language &amp; Currency Data'!$A$2:$A$100, 'Language &amp; Currency Data'!$B$2:$B$100),
      Languages!$A$1:$AE$1,
      0),
    FALSE)</f>
        <v>En 71 de los 164 partidos políticos representados en el estudio, la mayoría de los encuestados apoya el impuesto.</v>
      </c>
      <c r="W125" s="14" t="str">
        <f>VLOOKUP(
    Languages!A112,
    Languages!$A$2:$AE$310,
    MATCH(
      _xlfn.XLOOKUP(W$1, 'Language &amp; Currency Data'!$A$2:$A$100, 'Language &amp; Currency Data'!$B$2:$B$100),
      Languages!$A$1:$AE$1,
      0),
    FALSE)</f>
        <v>In 71 van de 164 politieke partijen die in het onderzoek waren vertegenwoordigd, sprak een meerderheid van de respondenten zich uit vóór de belasting.</v>
      </c>
      <c r="X125" s="32" t="str">
        <f>VLOOKUP(
    Languages!A112,
    Languages!$A$2:$AE$310,
    MATCH(
      _xlfn.XLOOKUP(X$1, 'Language &amp; Currency Data'!$A$2:$A$100, 'Language &amp; Currency Data'!$B$2:$B$100),
      Languages!$A$1:$AE$1,
      0),
    FALSE)</f>
        <v>In 71 of 164 political parties represented in the study, a majority of respondents support the tax.</v>
      </c>
      <c r="Y125" s="32" t="str">
        <f>VLOOKUP(
    Languages!A112,
    Languages!$A$2:$AE$310,
    MATCH(
      _xlfn.XLOOKUP(Y$1, 'Language &amp; Currency Data'!$A$2:$A$100, 'Language &amp; Currency Data'!$B$2:$B$100),
      Languages!$A$1:$AE$1,
      0),
    FALSE)</f>
        <v>I 71 av 164 politiske partier som er representert i studien, støtter et flertall av respondentene skatten.</v>
      </c>
      <c r="Z125" s="32" t="str">
        <f>VLOOKUP(
    Languages!A112,
    Languages!$A$2:$AE$310,
    MATCH(
      _xlfn.XLOOKUP(Z$1, 'Language &amp; Currency Data'!$A$2:$A$100, 'Language &amp; Currency Data'!$B$2:$B$100),
      Languages!$A$1:$AE$1,
      0),
    FALSE)</f>
        <v>مطالعے میں شامل 164 سیاسی جماعتوں میں سے 71 میں، جواب دہندگان کی اکثریت نے ٹیکس کی حمایت کی۔</v>
      </c>
      <c r="AA125" s="32" t="str">
        <f>VLOOKUP(
    Languages!A112,
    Languages!$A$2:$AE$310,
    MATCH(
      _xlfn.XLOOKUP(AA$1, 'Language &amp; Currency Data'!$A$2:$A$100, 'Language &amp; Currency Data'!$B$2:$B$100),
      Languages!$A$1:$AE$1,
      0),
    FALSE)</f>
        <v>Sa 71 ng 164 partidong politikal na kinakatawan sa pag-aaral, sinusuportahan ng nakakarami ang buwis.</v>
      </c>
      <c r="AB125" s="32" t="str">
        <f>VLOOKUP(
    Languages!A112,
    Languages!$A$2:$AE$310,
    MATCH(
      _xlfn.XLOOKUP(AB$1, 'Language &amp; Currency Data'!$A$2:$A$100, 'Language &amp; Currency Data'!$B$2:$B$100),
      Languages!$A$1:$AE$1,
      0),
    FALSE)</f>
        <v>W 71 z 164 partii politycznych reprezentowanych w badaniu większość respondentów popiera podatek.</v>
      </c>
      <c r="AC125" t="str">
        <f>VLOOKUP(
    Languages!A112,
    Languages!$A$2:$AE$310,
    MATCH(
      _xlfn.XLOOKUP(AC$1, 'Language &amp; Currency Data'!$A$2:$A$100, 'Language &amp; Currency Data'!$B$2:$B$100),
      Languages!$A$1:$AE$1,
      0),
    FALSE)</f>
        <v>Em 71 dos 164 partidos políticos representados no estudo, a maioria dos inquiridos é a favor do imposto.</v>
      </c>
      <c r="AD125" s="32" t="str">
        <f>VLOOKUP(
    Languages!A112,
    Languages!$A$2:$AE$310,
    MATCH(
      _xlfn.XLOOKUP(AD$1, 'Language &amp; Currency Data'!$A$2:$A$100, 'Language &amp; Currency Data'!$B$2:$B$100),
      Languages!$A$1:$AE$1,
      0),
    FALSE)</f>
        <v>În cadrul a 71 de partide politice dintre cele 164 reprezentate în studiu, majoritatea respondenților sprijină taxa.</v>
      </c>
      <c r="AE125" s="6" t="str">
        <f>VLOOKUP(
    Languages!A112,
    Languages!$A$2:$AE$310,
    MATCH(
      _xlfn.XLOOKUP(AE$1, 'Language &amp; Currency Data'!$A$2:$A$100, 'Language &amp; Currency Data'!$B$2:$B$100),
      Languages!$A$1:$AE$1,
      0),
    FALSE)</f>
        <v>V 71 zo 164 politických strán zaradených do štúdie väčšina respondentov podporuje danú daň.</v>
      </c>
      <c r="AF125" s="6" t="str">
        <f>VLOOKUP(
    Languages!A112,
    Languages!$A$2:$AE$310,
    MATCH(
      _xlfn.XLOOKUP(AF$1, 'Language &amp; Currency Data'!$A$2:$A$100, 'Language &amp; Currency Data'!$B$2:$B$100),
      Languages!$A$1:$AE$1,
      0),
    FALSE)</f>
        <v>In 71 van 164 politieke partye wat in die studie verteenwoordig is, ondersteun 'n meerderheid van die respondente die belasting.</v>
      </c>
      <c r="AG125" s="6" t="str">
        <f>VLOOKUP(
    Languages!A112,
    Languages!$A$2:$AE$310,
    MATCH(
      _xlfn.XLOOKUP(AG$1, 'Language &amp; Currency Data'!$A$2:$A$100, 'Language &amp; Currency Data'!$B$2:$B$100),
      Languages!$A$1:$AE$1,
      0),
    FALSE)</f>
        <v>연구에 참여한 164개 정당 중 71개 정당에서 응답자 다수가 이 세금에 찬성했다.</v>
      </c>
      <c r="AH125" s="32" t="str">
        <f>VLOOKUP(
    Languages!A112,
    Languages!$A$2:$AE$310,
    MATCH(
      _xlfn.XLOOKUP(AH$1, 'Language &amp; Currency Data'!$A$2:$A$100, 'Language &amp; Currency Data'!$B$2:$B$100),
      Languages!$A$1:$AE$1,
      0),
    FALSE)</f>
        <v>En 71 de los 164 partidos políticos representados en el estudio, la mayoría de los encuestados apoya el impuesto.</v>
      </c>
      <c r="AI125" s="32" t="str">
        <f>VLOOKUP(
    Languages!A112,
    Languages!$A$2:$AE$310,
    MATCH(
      _xlfn.XLOOKUP(AI$1, 'Language &amp; Currency Data'!$A$2:$A$100, 'Language &amp; Currency Data'!$B$2:$B$100),
      Languages!$A$1:$AE$1,
      0),
    FALSE)</f>
        <v>I 71 av de 164 politiska partier som representeras i studien stödjer en majoritet av de tillfrågade skatten.</v>
      </c>
      <c r="AJ125" s="6" t="str">
        <f>VLOOKUP(
    Languages!A112,
    Languages!$A$2:$AE$310,
    MATCH(
      _xlfn.XLOOKUP(AJ$1, 'Language &amp; Currency Data'!$A$2:$A$100, 'Language &amp; Currency Data'!$B$2:$B$100),
      Languages!$A$1:$AE$1,
      0),
    FALSE)</f>
        <v>在 164 個政黨中，有 71 個政黨的多數受訪者支持此稅制。</v>
      </c>
      <c r="AK125" s="32" t="str">
        <f>VLOOKUP(
    Languages!A112,
    Languages!$A$2:$AE$310,
    MATCH(
      _xlfn.XLOOKUP(AK$1, 'Language &amp; Currency Data'!$A$2:$A$100, 'Language &amp; Currency Data'!$B$2:$B$100),
      Languages!$A$1:$AE$1,
      0),
    FALSE)</f>
        <v>ผู้ตอบแบบสำรวจส่วนใหญ่ในพรรคการเมือง 71 พรรคจาก 164 พรรคที่เข้าร่วมในการศึกษาครั้งนี้สนับสนุนการเรียกเก็บภาษีดังกล่าว</v>
      </c>
      <c r="AL125" s="37" t="str">
        <f>VLOOKUP(
    Languages!A112,
    Languages!$A$2:$AE$310,
    MATCH(
      _xlfn.XLOOKUP(AL$1, 'Language &amp; Currency Data'!$A$2:$A$100, 'Language &amp; Currency Data'!$B$2:$B$100),
      Languages!$A$1:$AE$1,
      0),
    FALSE)</f>
        <v>Çalışmada temsil edilen 164 siyasi partiden 71'inde katılımcıların çoğunluğu vergiyi destekliyor.</v>
      </c>
      <c r="AM125" s="6" t="str">
        <f>VLOOKUP(
    Languages!A112,
    Languages!$A$2:$AE$310,
    MATCH(
      _xlfn.XLOOKUP(AM$1, 'Language &amp; Currency Data'!$A$2:$A$100, 'Language &amp; Currency Data'!$B$2:$B$100),
      Languages!$A$1:$AE$1,
      0),
    FALSE)</f>
        <v>In 71 of 164 political parties represented in the study, a majority of respondents support the tax.</v>
      </c>
      <c r="AN125" s="6" t="str">
        <f>VLOOKUP(
    Languages!A112,
    Languages!$A$2:$AE$310,
    MATCH(
      _xlfn.XLOOKUP(AN$1, 'Language &amp; Currency Data'!$A$2:$A$100, 'Language &amp; Currency Data'!$B$2:$B$100),
      Languages!$A$1:$AE$1,
      0),
    FALSE)</f>
        <v>In 71 of 164 political parties represented in the study, a majority of respondents support the tax.</v>
      </c>
      <c r="AO125" s="32" t="str">
        <f>VLOOKUP(
    Languages!A112,
    Languages!$A$2:$AE$310,
    MATCH(
      _xlfn.XLOOKUP(AO$1, 'Language &amp; Currency Data'!$A$2:$A$100, 'Language &amp; Currency Data'!$B$2:$B$100),
      Languages!$A$1:$AE$1,
      0),
    FALSE)</f>
        <v>71 trong số 164 đảng phái chính trị được đại diện trong nghiên cứu có phần lớn người được hỏi ủng hộ loại thuế này.</v>
      </c>
      <c r="AP125" s="7" t="str">
        <f>VLOOKUP(
    Languages!A112,
    Languages!$A$2:$AE$310,
    MATCH(
      _xlfn.XLOOKUP("United Kingdom", 'Language &amp; Currency Data'!$A$2:$A$100, 'Language &amp; Currency Data'!$B$2:$B$100),
      Languages!$A$1:$AE$1,
      0),
    FALSE)</f>
        <v>In 71 of 164 political parties represented in the study, a majority of respondents support the tax.</v>
      </c>
      <c r="AQ125" s="7" t="str">
        <f>VLOOKUP(
    Languages!A112,
    Languages!$A$2:$AE$310,
    MATCH(
      _xlfn.XLOOKUP("United Kingdom", 'Language &amp; Currency Data'!$A$2:$A$100, 'Language &amp; Currency Data'!$B$2:$B$100),
      Languages!$A$1:$AE$1,
      0),
    FALSE)</f>
        <v>In 71 of 164 political parties represented in the study, a majority of respondents support the tax.</v>
      </c>
      <c r="AR125" s="7" t="str">
        <f>VLOOKUP(
    Languages!A112,
    Languages!$A$2:$AE$310,
    MATCH(
      _xlfn.XLOOKUP("United Kingdom", 'Language &amp; Currency Data'!$A$2:$A$100, 'Language &amp; Currency Data'!$B$2:$B$100),
      Languages!$A$1:$AE$1,
      0),
    FALSE)</f>
        <v>In 71 of 164 political parties represented in the study, a majority of respondents support the tax.</v>
      </c>
      <c r="AS125" s="7" t="str">
        <f>VLOOKUP(
    Languages!A112,
    Languages!$A$2:$AE$310,
    MATCH(
      _xlfn.XLOOKUP("United Kingdom", 'Language &amp; Currency Data'!$A$2:$A$100, 'Language &amp; Currency Data'!$B$2:$B$100),
      Languages!$A$1:$AE$1,
      0),
    FALSE)</f>
        <v>In 71 of 164 political parties represented in the study, a majority of respondents support the tax.</v>
      </c>
      <c r="AT125" s="7" t="str">
        <f>VLOOKUP(
    Languages!A112,
    Languages!$A$2:$AE$310,
    MATCH(
      _xlfn.XLOOKUP("United Kingdom", 'Language &amp; Currency Data'!$A$2:$A$100, 'Language &amp; Currency Data'!$B$2:$B$100),
      Languages!$A$1:$AE$1,
      0),
    FALSE)</f>
        <v>In 71 of 164 political parties represented in the study, a majority of respondents support the tax.</v>
      </c>
      <c r="AU125" s="7" t="str">
        <f>VLOOKUP(
    Languages!A112,
    Languages!$A$2:$AE$310,
    MATCH(
      _xlfn.XLOOKUP("United Kingdom", 'Language &amp; Currency Data'!$A$2:$A$100, 'Language &amp; Currency Data'!$B$2:$B$100),
      Languages!$A$1:$AE$1,
      0),
    FALSE)</f>
        <v>In 71 of 164 political parties represented in the study, a majority of respondents support the tax.</v>
      </c>
      <c r="AV125" s="7" t="str">
        <f>VLOOKUP(
    Languages!A112,
    Languages!$A$2:$AE$310,
    MATCH(
      _xlfn.XLOOKUP("United Kingdom", 'Language &amp; Currency Data'!$A$2:$A$100, 'Language &amp; Currency Data'!$B$2:$B$100),
      Languages!$A$1:$AE$1,
      0),
    FALSE)</f>
        <v>In 71 of 164 political parties represented in the study, a majority of respondents support the tax.</v>
      </c>
      <c r="AW125" s="7" t="str">
        <f>VLOOKUP(
    Languages!A112,
    Languages!$A$2:$AE$310,
    MATCH(
      _xlfn.XLOOKUP("United Kingdom", 'Language &amp; Currency Data'!$A$2:$A$100, 'Language &amp; Currency Data'!$B$2:$B$100),
      Languages!$A$1:$AE$1,
      0),
    FALSE)</f>
        <v>In 71 of 164 political parties represented in the study, a majority of respondents support the tax.</v>
      </c>
    </row>
    <row r="126" spans="1:49" s="7" customFormat="1" ht="42.75" x14ac:dyDescent="0.45">
      <c r="A126" s="7" t="str">
        <f>Languages!B113</f>
        <v>In 30 of the 40 countries, a majority of respondents support the tax.</v>
      </c>
      <c r="B126" s="6" t="str">
        <f>VLOOKUP(
    Languages!A113,
    Languages!$A$2:$AE$310,
    MATCH(
      _xlfn.XLOOKUP(B$1, 'Language &amp; Currency Data'!$A$2:$A$100, 'Language &amp; Currency Data'!$B$2:$B$100),
      Languages!$A$1:$AE$1,
      0),
    FALSE)</f>
        <v>En 30 de los 40 países, la mayoría de los encuestados apoya el impuesto.</v>
      </c>
      <c r="C126" s="6" t="str">
        <f>VLOOKUP(
    Languages!A113,
    Languages!$A$2:$AE$310,
    MATCH(
      _xlfn.XLOOKUP(C$1, 'Language &amp; Currency Data'!$A$2:$A$100, 'Language &amp; Currency Data'!$B$2:$B$100),
      Languages!$A$1:$AE$1,
      0),
    FALSE)</f>
        <v>In 30 of the 40 countries, a majority of respondents support the tax.</v>
      </c>
      <c r="D126" s="6" t="str">
        <f>VLOOKUP(
    Languages!A113,
    Languages!$A$2:$AE$310,
    MATCH(
      _xlfn.XLOOKUP(D$1, 'Language &amp; Currency Data'!$A$2:$A$100, 'Language &amp; Currency Data'!$B$2:$B$100),
      Languages!$A$1:$AE$1,
      0),
    FALSE)</f>
        <v>In 30 der 40 Länder unterstützt die Mehrzahl der Teilnehmer die Steuer.</v>
      </c>
      <c r="E126" s="14" t="str">
        <f>VLOOKUP(
    Languages!A113,
    Languages!$A$2:$AE$310,
    MATCH(
      _xlfn.XLOOKUP(E$1, 'Language &amp; Currency Data'!$A$2:$A$100, 'Language &amp; Currency Data'!$B$2:$B$100),
      Languages!$A$1:$AE$1,
      0),
    FALSE)</f>
        <v>Em 30 dos 40 países, a maioria dos inquiridos é a favor do imposto.</v>
      </c>
      <c r="F126" s="4" t="str">
        <f>VLOOKUP(
    Languages!A113,
    Languages!$A$2:$AE$310,
    MATCH(
      _xlfn.XLOOKUP(F$1, 'Language &amp; Currency Data'!$A$2:$A$100, 'Language &amp; Currency Data'!$B$2:$B$100),
      Languages!$A$1:$AE$1,
      0),
    FALSE)</f>
        <v>In 30 of the 40 countries, a majority of respondents support the tax.</v>
      </c>
      <c r="G126" s="14" t="str">
        <f>VLOOKUP(
    Languages!A113,
    Languages!$A$2:$AE$310,
    MATCH(
      _xlfn.XLOOKUP(G$1, 'Language &amp; Currency Data'!$A$2:$A$100, 'Language &amp; Currency Data'!$B$2:$B$100),
      Languages!$A$1:$AE$1,
      0),
    FALSE)</f>
        <v>在这 30 个国家/地区中，所有国家/地区的大多数受访者都支持该税收政策。</v>
      </c>
      <c r="H126" s="6" t="str">
        <f>VLOOKUP(
    Languages!A113,
    Languages!$A$2:$AE$310,
    MATCH(
      _xlfn.XLOOKUP(H$1, 'Language &amp; Currency Data'!$A$2:$A$100, 'Language &amp; Currency Data'!$B$2:$B$100),
      Languages!$A$1:$AE$1,
      0),
    FALSE)</f>
        <v>En 30 de los 40 países, la mayoría de los encuestados apoya el impuesto.</v>
      </c>
      <c r="I126" s="6" t="str">
        <f>VLOOKUP(
    Languages!A113,
    Languages!$A$2:$AE$310,
    MATCH(
      _xlfn.XLOOKUP(I$1, 'Language &amp; Currency Data'!$A$2:$A$100, 'Language &amp; Currency Data'!$B$2:$B$100),
      Languages!$A$1:$AE$1,
      0),
    FALSE)</f>
        <v>En 30 de los 40 países, la mayoría de los encuestados apoya el impuesto.</v>
      </c>
      <c r="J126" s="6" t="str">
        <f>VLOOKUP(
    Languages!A113,
    Languages!$A$2:$AE$310,
    MATCH(
      _xlfn.XLOOKUP(J$1, 'Language &amp; Currency Data'!$A$2:$A$100, 'Language &amp; Currency Data'!$B$2:$B$100),
      Languages!$A$1:$AE$1,
      0),
    FALSE)</f>
        <v>Ve 30 ze 40 zemí podporuje daň většina respondentů.</v>
      </c>
      <c r="K126" s="6" t="str">
        <f>VLOOKUP(
    Languages!A113,
    Languages!$A$2:$AE$310,
    MATCH(
      _xlfn.XLOOKUP(K$1, 'Language &amp; Currency Data'!$A$2:$A$100, 'Language &amp; Currency Data'!$B$2:$B$100),
      Languages!$A$1:$AE$1,
      0),
    FALSE)</f>
        <v>30 maassa 40:stä enemmistö vastaajista kannattaa tätä veroa.</v>
      </c>
      <c r="L126" s="32" t="str">
        <f>VLOOKUP(
    Languages!A113,
    Languages!$A$2:$AE$310,
    MATCH(
      _xlfn.XLOOKUP(L$1, 'Language &amp; Currency Data'!$A$2:$A$100, 'Language &amp; Currency Data'!$B$2:$B$100),
      Languages!$A$1:$AE$1,
      0),
    FALSE)</f>
        <v>Dans 30 pays sur 40, la majorité des personnes interrogées soutiennent l'impôt.</v>
      </c>
      <c r="M126" s="32" t="str">
        <f>VLOOKUP(
    Languages!A113,
    Languages!$A$2:$AE$310,
    MATCH(
      _xlfn.XLOOKUP(M$1, 'Language &amp; Currency Data'!$A$2:$A$100, 'Language &amp; Currency Data'!$B$2:$B$100),
      Languages!$A$1:$AE$1,
      0),
    FALSE)</f>
        <v>In 30 der 40 Länder unterstützt die Mehrzahl der Teilnehmer die Steuer.</v>
      </c>
      <c r="N126" s="6" t="str">
        <f>VLOOKUP(
    Languages!A113,
    Languages!$A$2:$AE$310,
    MATCH(
      _xlfn.XLOOKUP(N$1, 'Language &amp; Currency Data'!$A$2:$A$100, 'Language &amp; Currency Data'!$B$2:$B$100),
      Languages!$A$1:$AE$1,
      0),
    FALSE)</f>
        <v>Στις 30 από τις 40 χώρες, η πλειοψηφία των ερωτηθέντων είναι υπέρ του φόρου.</v>
      </c>
      <c r="O126" s="32" t="str">
        <f>VLOOKUP(
    Languages!A113,
    Languages!$A$2:$AE$310,
    MATCH(
      _xlfn.XLOOKUP(O$1, 'Language &amp; Currency Data'!$A$2:$A$100, 'Language &amp; Currency Data'!$B$2:$B$100),
      Languages!$A$1:$AE$1,
      0),
    FALSE)</f>
        <v>A 30 országból 40-ben a válaszadók többsége támogatja az adót.</v>
      </c>
      <c r="P126" s="6" t="str">
        <f>VLOOKUP(
    Languages!A113,
    Languages!$A$2:$AE$310,
    MATCH(
      _xlfn.XLOOKUP(P$1, 'Language &amp; Currency Data'!$A$2:$A$100, 'Language &amp; Currency Data'!$B$2:$B$100),
      Languages!$A$1:$AE$1,
      0),
    FALSE)</f>
        <v>40 में से 30 देशों में, अधिकांश उत्तरदाताओं ने इस टैक्स का समर्थन किया।</v>
      </c>
      <c r="Q126" s="6" t="str">
        <f>VLOOKUP(
    Languages!A113,
    Languages!$A$2:$AE$310,
    MATCH(
      _xlfn.XLOOKUP(Q$1, 'Language &amp; Currency Data'!$A$2:$A$100, 'Language &amp; Currency Data'!$B$2:$B$100),
      Languages!$A$1:$AE$1,
      0),
    FALSE)</f>
        <v>Di 30 dari 40 negara, mayoritas responden mendukung pajak ini.</v>
      </c>
      <c r="R126" s="6" t="str">
        <f>VLOOKUP(
    Languages!A113,
    Languages!$A$2:$AE$310,
    MATCH(
      _xlfn.XLOOKUP(R$1, 'Language &amp; Currency Data'!$A$2:$A$100, 'Language &amp; Currency Data'!$B$2:$B$100),
      Languages!$A$1:$AE$1,
      0),
    FALSE)</f>
        <v>In 30 of the 40 countries, a majority of respondents support the tax.</v>
      </c>
      <c r="S126" s="14" t="str">
        <f>VLOOKUP(
    Languages!A113,
    Languages!$A$2:$AE$310,
    MATCH(
      _xlfn.XLOOKUP(S$1, 'Language &amp; Currency Data'!$A$2:$A$100, 'Language &amp; Currency Data'!$B$2:$B$100),
      Languages!$A$1:$AE$1,
      0),
    FALSE)</f>
        <v>In 30 dei 40 Paesi, la maggioranza degli intervistati sostiene la tassa.</v>
      </c>
      <c r="T126" s="14" t="str">
        <f>VLOOKUP(
    Languages!A113,
    Languages!$A$2:$AE$310,
    MATCH(
      _xlfn.XLOOKUP(T$1, 'Language &amp; Currency Data'!$A$2:$A$100, 'Language &amp; Currency Data'!$B$2:$B$100),
      Languages!$A$1:$AE$1,
      0),
    FALSE)</f>
        <v>40カ国のうち30カ国で、回答者の過半数がこの税金を支持しています。</v>
      </c>
      <c r="U126" s="32" t="str">
        <f>VLOOKUP(
    Languages!A113,
    Languages!$A$2:$AE$310,
    MATCH(
      _xlfn.XLOOKUP(U$1, 'Language &amp; Currency Data'!$A$2:$A$100, 'Language &amp; Currency Data'!$B$2:$B$100),
      Languages!$A$1:$AE$1,
      0),
    FALSE)</f>
        <v>Dalam 30 daripada 40 negara tersebut, majoriti responden menyokong cukai itu.</v>
      </c>
      <c r="V126" s="32" t="str">
        <f>VLOOKUP(
    Languages!A113,
    Languages!$A$2:$AE$310,
    MATCH(
      _xlfn.XLOOKUP(V$1, 'Language &amp; Currency Data'!$A$2:$A$100, 'Language &amp; Currency Data'!$B$2:$B$100),
      Languages!$A$1:$AE$1,
      0),
    FALSE)</f>
        <v>En 30 de los 40 países, la mayoría de los encuestados apoya el impuesto.</v>
      </c>
      <c r="W126" s="14" t="str">
        <f>VLOOKUP(
    Languages!A113,
    Languages!$A$2:$AE$310,
    MATCH(
      _xlfn.XLOOKUP(W$1, 'Language &amp; Currency Data'!$A$2:$A$100, 'Language &amp; Currency Data'!$B$2:$B$100),
      Languages!$A$1:$AE$1,
      0),
    FALSE)</f>
        <v>In 30 van de 40 landen sprak een meerderheid van de respondenten zich uit vóór de belasting.</v>
      </c>
      <c r="X126" s="32" t="str">
        <f>VLOOKUP(
    Languages!A113,
    Languages!$A$2:$AE$310,
    MATCH(
      _xlfn.XLOOKUP(X$1, 'Language &amp; Currency Data'!$A$2:$A$100, 'Language &amp; Currency Data'!$B$2:$B$100),
      Languages!$A$1:$AE$1,
      0),
    FALSE)</f>
        <v>In 30 of the 40 countries, a majority of respondents support the tax.</v>
      </c>
      <c r="Y126" s="32" t="str">
        <f>VLOOKUP(
    Languages!A113,
    Languages!$A$2:$AE$310,
    MATCH(
      _xlfn.XLOOKUP(Y$1, 'Language &amp; Currency Data'!$A$2:$A$100, 'Language &amp; Currency Data'!$B$2:$B$100),
      Languages!$A$1:$AE$1,
      0),
    FALSE)</f>
        <v>I 30 av 40 land støtter et flertall av respondentene skatten.</v>
      </c>
      <c r="Z126" s="32" t="str">
        <f>VLOOKUP(
    Languages!A113,
    Languages!$A$2:$AE$310,
    MATCH(
      _xlfn.XLOOKUP(Z$1, 'Language &amp; Currency Data'!$A$2:$A$100, 'Language &amp; Currency Data'!$B$2:$B$100),
      Languages!$A$1:$AE$1,
      0),
    FALSE)</f>
        <v>40 میں سے 30 ممالک میں، جواب دہندگان کی اکثریت نے ٹیکس کی حمایت کی۔</v>
      </c>
      <c r="AA126" s="32" t="str">
        <f>VLOOKUP(
    Languages!A113,
    Languages!$A$2:$AE$310,
    MATCH(
      _xlfn.XLOOKUP(AA$1, 'Language &amp; Currency Data'!$A$2:$A$100, 'Language &amp; Currency Data'!$B$2:$B$100),
      Languages!$A$1:$AE$1,
      0),
    FALSE)</f>
        <v>Sa 30 bansa, sinusuportahan ng nakakarami ang buwis.</v>
      </c>
      <c r="AB126" s="32" t="str">
        <f>VLOOKUP(
    Languages!A113,
    Languages!$A$2:$AE$310,
    MATCH(
      _xlfn.XLOOKUP(AB$1, 'Language &amp; Currency Data'!$A$2:$A$100, 'Language &amp; Currency Data'!$B$2:$B$100),
      Languages!$A$1:$AE$1,
      0),
    FALSE)</f>
        <v>W 30 z 40 krajów większość respondentów popiera wspomniany podatek.</v>
      </c>
      <c r="AC126" t="str">
        <f>VLOOKUP(
    Languages!A113,
    Languages!$A$2:$AE$310,
    MATCH(
      _xlfn.XLOOKUP(AC$1, 'Language &amp; Currency Data'!$A$2:$A$100, 'Language &amp; Currency Data'!$B$2:$B$100),
      Languages!$A$1:$AE$1,
      0),
    FALSE)</f>
        <v>Em 30 dos 40 países, a maioria dos inquiridos é a favor do imposto.</v>
      </c>
      <c r="AD126" s="32" t="str">
        <f>VLOOKUP(
    Languages!A113,
    Languages!$A$2:$AE$310,
    MATCH(
      _xlfn.XLOOKUP(AD$1, 'Language &amp; Currency Data'!$A$2:$A$100, 'Language &amp; Currency Data'!$B$2:$B$100),
      Languages!$A$1:$AE$1,
      0),
    FALSE)</f>
        <v>În 30 din cele 40 de țări, majoritatea respondenților sprijină taxa.</v>
      </c>
      <c r="AE126" s="6" t="str">
        <f>VLOOKUP(
    Languages!A113,
    Languages!$A$2:$AE$310,
    MATCH(
      _xlfn.XLOOKUP(AE$1, 'Language &amp; Currency Data'!$A$2:$A$100, 'Language &amp; Currency Data'!$B$2:$B$100),
      Languages!$A$1:$AE$1,
      0),
    FALSE)</f>
        <v>V 30 zo 40 krajín väčšina respondentov podporuje danú daň.</v>
      </c>
      <c r="AF126" s="6" t="str">
        <f>VLOOKUP(
    Languages!A113,
    Languages!$A$2:$AE$310,
    MATCH(
      _xlfn.XLOOKUP(AF$1, 'Language &amp; Currency Data'!$A$2:$A$100, 'Language &amp; Currency Data'!$B$2:$B$100),
      Languages!$A$1:$AE$1,
      0),
    FALSE)</f>
        <v>In 30 uit 40 lande het die meerderheid respondente die belasting ondersteun.</v>
      </c>
      <c r="AG126" s="6" t="str">
        <f>VLOOKUP(
    Languages!A113,
    Languages!$A$2:$AE$310,
    MATCH(
      _xlfn.XLOOKUP(AG$1, 'Language &amp; Currency Data'!$A$2:$A$100, 'Language &amp; Currency Data'!$B$2:$B$100),
      Languages!$A$1:$AE$1,
      0),
    FALSE)</f>
        <v>40개국 중 30개국에서 응답자 과반수가 이 세금에 찬성했다.</v>
      </c>
      <c r="AH126" s="32" t="str">
        <f>VLOOKUP(
    Languages!A113,
    Languages!$A$2:$AE$310,
    MATCH(
      _xlfn.XLOOKUP(AH$1, 'Language &amp; Currency Data'!$A$2:$A$100, 'Language &amp; Currency Data'!$B$2:$B$100),
      Languages!$A$1:$AE$1,
      0),
    FALSE)</f>
        <v>En 30 de los 40 países, la mayoría de los encuestados apoya el impuesto.</v>
      </c>
      <c r="AI126" s="32" t="str">
        <f>VLOOKUP(
    Languages!A113,
    Languages!$A$2:$AE$310,
    MATCH(
      _xlfn.XLOOKUP(AI$1, 'Language &amp; Currency Data'!$A$2:$A$100, 'Language &amp; Currency Data'!$B$2:$B$100),
      Languages!$A$1:$AE$1,
      0),
    FALSE)</f>
        <v>I 30 av de 40 länderna stödjer en majoritet av de tillfrågade skatten.</v>
      </c>
      <c r="AJ126" s="6" t="str">
        <f>VLOOKUP(
    Languages!A113,
    Languages!$A$2:$AE$310,
    MATCH(
      _xlfn.XLOOKUP(AJ$1, 'Language &amp; Currency Data'!$A$2:$A$100, 'Language &amp; Currency Data'!$B$2:$B$100),
      Languages!$A$1:$AE$1,
      0),
    FALSE)</f>
        <v>在 40 個國家中，有 30 國的多數受訪者支持此稅制。</v>
      </c>
      <c r="AK126" s="32" t="str">
        <f>VLOOKUP(
    Languages!A113,
    Languages!$A$2:$AE$310,
    MATCH(
      _xlfn.XLOOKUP(AK$1, 'Language &amp; Currency Data'!$A$2:$A$100, 'Language &amp; Currency Data'!$B$2:$B$100),
      Languages!$A$1:$AE$1,
      0),
    FALSE)</f>
        <v>ผู้ตอบแบบสำรวจส่วนใหญ่ใน 30 ประเทศจาก 40 ประเทศสนับสนุนการเรียกเก็บภาษีดังกล่าว</v>
      </c>
      <c r="AL126" s="37" t="str">
        <f>VLOOKUP(
    Languages!A113,
    Languages!$A$2:$AE$310,
    MATCH(
      _xlfn.XLOOKUP(AL$1, 'Language &amp; Currency Data'!$A$2:$A$100, 'Language &amp; Currency Data'!$B$2:$B$100),
      Languages!$A$1:$AE$1,
      0),
    FALSE)</f>
        <v>40 ülkeden 30'unda katılımcıların çoğunluğu vergiyi destekliyor.</v>
      </c>
      <c r="AM126" s="6" t="str">
        <f>VLOOKUP(
    Languages!A113,
    Languages!$A$2:$AE$310,
    MATCH(
      _xlfn.XLOOKUP(AM$1, 'Language &amp; Currency Data'!$A$2:$A$100, 'Language &amp; Currency Data'!$B$2:$B$100),
      Languages!$A$1:$AE$1,
      0),
    FALSE)</f>
        <v>In 30 of the 40 countries, a majority of respondents support the tax.</v>
      </c>
      <c r="AN126" s="6" t="str">
        <f>VLOOKUP(
    Languages!A113,
    Languages!$A$2:$AE$310,
    MATCH(
      _xlfn.XLOOKUP(AN$1, 'Language &amp; Currency Data'!$A$2:$A$100, 'Language &amp; Currency Data'!$B$2:$B$100),
      Languages!$A$1:$AE$1,
      0),
    FALSE)</f>
        <v>In 30 of the 40 countries, a majority of respondents support the tax.</v>
      </c>
      <c r="AO126" s="32" t="str">
        <f>VLOOKUP(
    Languages!A113,
    Languages!$A$2:$AE$310,
    MATCH(
      _xlfn.XLOOKUP(AO$1, 'Language &amp; Currency Data'!$A$2:$A$100, 'Language &amp; Currency Data'!$B$2:$B$100),
      Languages!$A$1:$AE$1,
      0),
    FALSE)</f>
        <v>Ở 30 trong số 40 quốc gia, phần lớn người được hỏi ủng hộ loại thuế này.</v>
      </c>
      <c r="AP126" s="7" t="str">
        <f>VLOOKUP(
    Languages!A113,
    Languages!$A$2:$AE$310,
    MATCH(
      _xlfn.XLOOKUP("United Kingdom", 'Language &amp; Currency Data'!$A$2:$A$100, 'Language &amp; Currency Data'!$B$2:$B$100),
      Languages!$A$1:$AE$1,
      0),
    FALSE)</f>
        <v>In 30 of the 40 countries, a majority of respondents support the tax.</v>
      </c>
      <c r="AQ126" s="7" t="str">
        <f>VLOOKUP(
    Languages!A113,
    Languages!$A$2:$AE$310,
    MATCH(
      _xlfn.XLOOKUP("United Kingdom", 'Language &amp; Currency Data'!$A$2:$A$100, 'Language &amp; Currency Data'!$B$2:$B$100),
      Languages!$A$1:$AE$1,
      0),
    FALSE)</f>
        <v>In 30 of the 40 countries, a majority of respondents support the tax.</v>
      </c>
      <c r="AR126" s="7" t="str">
        <f>VLOOKUP(
    Languages!A113,
    Languages!$A$2:$AE$310,
    MATCH(
      _xlfn.XLOOKUP("United Kingdom", 'Language &amp; Currency Data'!$A$2:$A$100, 'Language &amp; Currency Data'!$B$2:$B$100),
      Languages!$A$1:$AE$1,
      0),
    FALSE)</f>
        <v>In 30 of the 40 countries, a majority of respondents support the tax.</v>
      </c>
      <c r="AS126" s="7" t="str">
        <f>VLOOKUP(
    Languages!A113,
    Languages!$A$2:$AE$310,
    MATCH(
      _xlfn.XLOOKUP("United Kingdom", 'Language &amp; Currency Data'!$A$2:$A$100, 'Language &amp; Currency Data'!$B$2:$B$100),
      Languages!$A$1:$AE$1,
      0),
    FALSE)</f>
        <v>In 30 of the 40 countries, a majority of respondents support the tax.</v>
      </c>
      <c r="AT126" s="7" t="str">
        <f>VLOOKUP(
    Languages!A113,
    Languages!$A$2:$AE$310,
    MATCH(
      _xlfn.XLOOKUP("United Kingdom", 'Language &amp; Currency Data'!$A$2:$A$100, 'Language &amp; Currency Data'!$B$2:$B$100),
      Languages!$A$1:$AE$1,
      0),
    FALSE)</f>
        <v>In 30 of the 40 countries, a majority of respondents support the tax.</v>
      </c>
      <c r="AU126" s="7" t="str">
        <f>VLOOKUP(
    Languages!A113,
    Languages!$A$2:$AE$310,
    MATCH(
      _xlfn.XLOOKUP("United Kingdom", 'Language &amp; Currency Data'!$A$2:$A$100, 'Language &amp; Currency Data'!$B$2:$B$100),
      Languages!$A$1:$AE$1,
      0),
    FALSE)</f>
        <v>In 30 of the 40 countries, a majority of respondents support the tax.</v>
      </c>
      <c r="AV126" s="7" t="str">
        <f>VLOOKUP(
    Languages!A113,
    Languages!$A$2:$AE$310,
    MATCH(
      _xlfn.XLOOKUP("United Kingdom", 'Language &amp; Currency Data'!$A$2:$A$100, 'Language &amp; Currency Data'!$B$2:$B$100),
      Languages!$A$1:$AE$1,
      0),
    FALSE)</f>
        <v>In 30 of the 40 countries, a majority of respondents support the tax.</v>
      </c>
      <c r="AW126" s="7" t="str">
        <f>VLOOKUP(
    Languages!A113,
    Languages!$A$2:$AE$310,
    MATCH(
      _xlfn.XLOOKUP("United Kingdom", 'Language &amp; Currency Data'!$A$2:$A$100, 'Language &amp; Currency Data'!$B$2:$B$100),
      Languages!$A$1:$AE$1,
      0),
    FALSE)</f>
        <v>In 30 of the 40 countries, a majority of respondents support the tax.</v>
      </c>
    </row>
    <row r="127" spans="1:49" s="7" customFormat="1" ht="42.75" x14ac:dyDescent="0.45">
      <c r="A127" s="7" t="str">
        <f>Languages!B114</f>
        <v>Please state how likely you think it is that this tax will be implemented globally within the next 10 years.</v>
      </c>
      <c r="B127" s="6" t="str">
        <f>VLOOKUP(
    Languages!A114,
    Languages!$A$2:$AE$310,
    MATCH(
      _xlfn.XLOOKUP(B$1, 'Language &amp; Currency Data'!$A$2:$A$100, 'Language &amp; Currency Data'!$B$2:$B$100),
      Languages!$A$1:$AE$1,
      0),
    FALSE)</f>
        <v>Indique qué probabilidades cree que hay de que este impuesto se aplique en todo el mundo en los próximos diez años.</v>
      </c>
      <c r="C127" s="6" t="str">
        <f>VLOOKUP(
    Languages!A114,
    Languages!$A$2:$AE$310,
    MATCH(
      _xlfn.XLOOKUP(C$1, 'Language &amp; Currency Data'!$A$2:$A$100, 'Language &amp; Currency Data'!$B$2:$B$100),
      Languages!$A$1:$AE$1,
      0),
    FALSE)</f>
        <v>Please state how likely you think it is that this tax will be implemented globally within the next 10 years.</v>
      </c>
      <c r="D127" s="6" t="str">
        <f>VLOOKUP(
    Languages!A114,
    Languages!$A$2:$AE$310,
    MATCH(
      _xlfn.XLOOKUP(D$1, 'Language &amp; Currency Data'!$A$2:$A$100, 'Language &amp; Currency Data'!$B$2:$B$100),
      Languages!$A$1:$AE$1,
      0),
    FALSE)</f>
        <v>Geben Sie bitte an, wie wahrscheinlich die Steuer Ihrer Meinung nach in den nächsten 10 Jahren weltweit eingeführt wird.</v>
      </c>
      <c r="E127" s="14" t="str">
        <f>VLOOKUP(
    Languages!A114,
    Languages!$A$2:$AE$310,
    MATCH(
      _xlfn.XLOOKUP(E$1, 'Language &amp; Currency Data'!$A$2:$A$100, 'Language &amp; Currency Data'!$B$2:$B$100),
      Languages!$A$1:$AE$1,
      0),
    FALSE)</f>
        <v>Na sua opinião, qual é a probabilidade de este imposto seja implementado a nível global nos próximos 10 anos?</v>
      </c>
      <c r="F127" s="4" t="str">
        <f>VLOOKUP(
    Languages!A114,
    Languages!$A$2:$AE$310,
    MATCH(
      _xlfn.XLOOKUP(F$1, 'Language &amp; Currency Data'!$A$2:$A$100, 'Language &amp; Currency Data'!$B$2:$B$100),
      Languages!$A$1:$AE$1,
      0),
    FALSE)</f>
        <v>Please state how likely you think it is that this tax will be implemented globally within the next 10 years.</v>
      </c>
      <c r="G127" s="14" t="str">
        <f>VLOOKUP(
    Languages!A114,
    Languages!$A$2:$AE$310,
    MATCH(
      _xlfn.XLOOKUP(G$1, 'Language &amp; Currency Data'!$A$2:$A$100, 'Language &amp; Currency Data'!$B$2:$B$100),
      Languages!$A$1:$AE$1,
      0),
    FALSE)</f>
        <v>请说明您认为该税收政策未来 10 年内在全球范围内予以实施的可能性有多大。</v>
      </c>
      <c r="H127" s="6" t="str">
        <f>VLOOKUP(
    Languages!A114,
    Languages!$A$2:$AE$310,
    MATCH(
      _xlfn.XLOOKUP(H$1, 'Language &amp; Currency Data'!$A$2:$A$100, 'Language &amp; Currency Data'!$B$2:$B$100),
      Languages!$A$1:$AE$1,
      0),
    FALSE)</f>
        <v>Indique qué probabilidades cree que hay de que este impuesto se aplique en todo el mundo en los próximos diez años.</v>
      </c>
      <c r="I127" s="6" t="str">
        <f>VLOOKUP(
    Languages!A114,
    Languages!$A$2:$AE$310,
    MATCH(
      _xlfn.XLOOKUP(I$1, 'Language &amp; Currency Data'!$A$2:$A$100, 'Language &amp; Currency Data'!$B$2:$B$100),
      Languages!$A$1:$AE$1,
      0),
    FALSE)</f>
        <v>Indique qué probabilidades cree que hay de que este impuesto se aplique en todo el mundo en los próximos diez años.</v>
      </c>
      <c r="J127" s="6" t="str">
        <f>VLOOKUP(
    Languages!A114,
    Languages!$A$2:$AE$310,
    MATCH(
      _xlfn.XLOOKUP(J$1, 'Language &amp; Currency Data'!$A$2:$A$100, 'Language &amp; Currency Data'!$B$2:$B$100),
      Languages!$A$1:$AE$1,
      0),
    FALSE)</f>
        <v>Uveďte, jaká je podle vás pravděpodobnost, že tato daň bude v příštích 10 letech zavedena na celosvětové úrovni.</v>
      </c>
      <c r="K127" s="6" t="str">
        <f>VLOOKUP(
    Languages!A114,
    Languages!$A$2:$AE$310,
    MATCH(
      _xlfn.XLOOKUP(K$1, 'Language &amp; Currency Data'!$A$2:$A$100, 'Language &amp; Currency Data'!$B$2:$B$100),
      Languages!$A$1:$AE$1,
      0),
    FALSE)</f>
        <v>Kerro, kuinka todennäkoisenä pidät tämän veron käyttöönottoa maailmanlaajuisesti seuraavan 10 vuoden aikana.</v>
      </c>
      <c r="L127" s="32" t="str">
        <f>VLOOKUP(
    Languages!A114,
    Languages!$A$2:$AE$310,
    MATCH(
      _xlfn.XLOOKUP(L$1, 'Language &amp; Currency Data'!$A$2:$A$100, 'Language &amp; Currency Data'!$B$2:$B$100),
      Languages!$A$1:$AE$1,
      0),
    FALSE)</f>
        <v>Veuillez indiquer dans quelle mesure vous pensez que cet impôt sera mis en œuvre au niveau mondial au cours des 10 prochaines années.</v>
      </c>
      <c r="M127" s="32" t="str">
        <f>VLOOKUP(
    Languages!A114,
    Languages!$A$2:$AE$310,
    MATCH(
      _xlfn.XLOOKUP(M$1, 'Language &amp; Currency Data'!$A$2:$A$100, 'Language &amp; Currency Data'!$B$2:$B$100),
      Languages!$A$1:$AE$1,
      0),
    FALSE)</f>
        <v>Geben Sie bitte an, wie wahrscheinlich die Steuer Ihrer Meinung nach in den nächsten 10 Jahren weltweit eingeführt wird.</v>
      </c>
      <c r="N127" s="6" t="str">
        <f>VLOOKUP(
    Languages!A114,
    Languages!$A$2:$AE$310,
    MATCH(
      _xlfn.XLOOKUP(N$1, 'Language &amp; Currency Data'!$A$2:$A$100, 'Language &amp; Currency Data'!$B$2:$B$100),
      Languages!$A$1:$AE$1,
      0),
    FALSE)</f>
        <v>Δηλώστε πόσο πιθανό πιστεύετε ότι είναι να εφαρμοστεί αυτός ο φόρος παγκοσμίως μέσα στα επόμενα 10 χρόνια.</v>
      </c>
      <c r="O127" s="32" t="str">
        <f>VLOOKUP(
    Languages!A114,
    Languages!$A$2:$AE$310,
    MATCH(
      _xlfn.XLOOKUP(O$1, 'Language &amp; Currency Data'!$A$2:$A$100, 'Language &amp; Currency Data'!$B$2:$B$100),
      Languages!$A$1:$AE$1,
      0),
    FALSE)</f>
        <v>Kérjük, adja meg, mennyire tartja valószínűnek, hogy ezt az adót a következő 10 évben globálisan bevezetik.</v>
      </c>
      <c r="P127" s="6" t="str">
        <f>VLOOKUP(
    Languages!A114,
    Languages!$A$2:$AE$310,
    MATCH(
      _xlfn.XLOOKUP(P$1, 'Language &amp; Currency Data'!$A$2:$A$100, 'Language &amp; Currency Data'!$B$2:$B$100),
      Languages!$A$1:$AE$1,
      0),
    FALSE)</f>
        <v>कृपया बताएं कि आपको क्या लगता है कि अगले 10 वर्षों में इस कर के वैश्विक रूप से लागू किए जाने की कितनी संभावना है।</v>
      </c>
      <c r="Q127" s="6" t="str">
        <f>VLOOKUP(
    Languages!A114,
    Languages!$A$2:$AE$310,
    MATCH(
      _xlfn.XLOOKUP(Q$1, 'Language &amp; Currency Data'!$A$2:$A$100, 'Language &amp; Currency Data'!$B$2:$B$100),
      Languages!$A$1:$AE$1,
      0),
    FALSE)</f>
        <v>Menurut Anda, seberapa besar kemungkinan pajak ini akan diterapkan secara global dalam 10 tahun ke depan?</v>
      </c>
      <c r="R127" s="6" t="str">
        <f>VLOOKUP(
    Languages!A114,
    Languages!$A$2:$AE$310,
    MATCH(
      _xlfn.XLOOKUP(R$1, 'Language &amp; Currency Data'!$A$2:$A$100, 'Language &amp; Currency Data'!$B$2:$B$100),
      Languages!$A$1:$AE$1,
      0),
    FALSE)</f>
        <v>Please state how likely you think it is that this tax will be implemented globally within the next 10 years.</v>
      </c>
      <c r="S127" s="14" t="str">
        <f>VLOOKUP(
    Languages!A114,
    Languages!$A$2:$AE$310,
    MATCH(
      _xlfn.XLOOKUP(S$1, 'Language &amp; Currency Data'!$A$2:$A$100, 'Language &amp; Currency Data'!$B$2:$B$100),
      Languages!$A$1:$AE$1,
      0),
    FALSE)</f>
        <v>Indichi con che probabilità ritiene che questa tassa verrà applicata a livello globale entro i prossimi 10 anni.</v>
      </c>
      <c r="T127" s="14" t="str">
        <f>VLOOKUP(
    Languages!A114,
    Languages!$A$2:$AE$310,
    MATCH(
      _xlfn.XLOOKUP(T$1, 'Language &amp; Currency Data'!$A$2:$A$100, 'Language &amp; Currency Data'!$B$2:$B$100),
      Languages!$A$1:$AE$1,
      0),
    FALSE)</f>
        <v>今後10年間でこの税金はどの程度の確率で世界的に重要なものとなるとお考えですか？</v>
      </c>
      <c r="U127" s="32" t="str">
        <f>VLOOKUP(
    Languages!A114,
    Languages!$A$2:$AE$310,
    MATCH(
      _xlfn.XLOOKUP(U$1, 'Language &amp; Currency Data'!$A$2:$A$100, 'Language &amp; Currency Data'!$B$2:$B$100),
      Languages!$A$1:$AE$1,
      0),
    FALSE)</f>
        <v>Pada pendapat anda, sila nyatakan apakah kemungkinan cukai ini akan dilaksanakan secara global dalam tempoh 10 tahun akan datang.</v>
      </c>
      <c r="V127" s="32" t="str">
        <f>VLOOKUP(
    Languages!A114,
    Languages!$A$2:$AE$310,
    MATCH(
      _xlfn.XLOOKUP(V$1, 'Language &amp; Currency Data'!$A$2:$A$100, 'Language &amp; Currency Data'!$B$2:$B$100),
      Languages!$A$1:$AE$1,
      0),
    FALSE)</f>
        <v>Indique qué probabilidades cree que hay de que este impuesto se aplique en todo el mundo en los próximos diez años.</v>
      </c>
      <c r="W127" s="14" t="str">
        <f>VLOOKUP(
    Languages!A114,
    Languages!$A$2:$AE$310,
    MATCH(
      _xlfn.XLOOKUP(W$1, 'Language &amp; Currency Data'!$A$2:$A$100, 'Language &amp; Currency Data'!$B$2:$B$100),
      Languages!$A$1:$AE$1,
      0),
    FALSE)</f>
        <v>Geef aan in hoeverre het volgens u waarschijnlijk of onwaarschijnlijk is dat deze belasting in de komende tien jaar wereldwijd zal worden ingesteld.</v>
      </c>
      <c r="X127" s="32" t="str">
        <f>VLOOKUP(
    Languages!A114,
    Languages!$A$2:$AE$310,
    MATCH(
      _xlfn.XLOOKUP(X$1, 'Language &amp; Currency Data'!$A$2:$A$100, 'Language &amp; Currency Data'!$B$2:$B$100),
      Languages!$A$1:$AE$1,
      0),
    FALSE)</f>
        <v>Please state how likely you think it is that this tax will be implemented globally within the next 10 years.</v>
      </c>
      <c r="Y127" s="32" t="str">
        <f>VLOOKUP(
    Languages!A114,
    Languages!$A$2:$AE$310,
    MATCH(
      _xlfn.XLOOKUP(Y$1, 'Language &amp; Currency Data'!$A$2:$A$100, 'Language &amp; Currency Data'!$B$2:$B$100),
      Languages!$A$1:$AE$1,
      0),
    FALSE)</f>
        <v>Hvor sannsynlig tror du det er at denne skatten vil bli innført globalt i løpet av de neste 10 årene?</v>
      </c>
      <c r="Z127" s="32" t="str">
        <f>VLOOKUP(
    Languages!A114,
    Languages!$A$2:$AE$310,
    MATCH(
      _xlfn.XLOOKUP(Z$1, 'Language &amp; Currency Data'!$A$2:$A$100, 'Language &amp; Currency Data'!$B$2:$B$100),
      Languages!$A$1:$AE$1,
      0),
    FALSE)</f>
        <v>براہ کرم یہ بتائیں کہ آپ کے خیال میں یہ ٹیکس اگلے 10 سالوں میں عالمی سطح پر نافذ ہونے کا کتنا امکان ہے۔</v>
      </c>
      <c r="AA127" s="32" t="str">
        <f>VLOOKUP(
    Languages!A114,
    Languages!$A$2:$AE$310,
    MATCH(
      _xlfn.XLOOKUP(AA$1, 'Language &amp; Currency Data'!$A$2:$A$100, 'Language &amp; Currency Data'!$B$2:$B$100),
      Languages!$A$1:$AE$1,
      0),
    FALSE)</f>
        <v>Pakisabi kung gaano kaposible sa palagay mo na maipapatupad ang buwis na ito sa buong mundo sa loob ng susunod na 10 taon.</v>
      </c>
      <c r="AB127" s="32" t="str">
        <f>VLOOKUP(
    Languages!A114,
    Languages!$A$2:$AE$310,
    MATCH(
      _xlfn.XLOOKUP(AB$1, 'Language &amp; Currency Data'!$A$2:$A$100, 'Language &amp; Currency Data'!$B$2:$B$100),
      Languages!$A$1:$AE$1,
      0),
    FALSE)</f>
        <v>Proszę podać, jak bardzo prawdopodobne jest Pana\/Pani zdaniem wprowadzenie tego podatku na całym świecie w ciągu najbliższych 10 lat.</v>
      </c>
      <c r="AC127" t="str">
        <f>VLOOKUP(
    Languages!A114,
    Languages!$A$2:$AE$310,
    MATCH(
      _xlfn.XLOOKUP(AC$1, 'Language &amp; Currency Data'!$A$2:$A$100, 'Language &amp; Currency Data'!$B$2:$B$100),
      Languages!$A$1:$AE$1,
      0),
    FALSE)</f>
        <v>Na sua opinião, qual é a probabilidade de este imposto seja implementado a nível global nos próximos 10 anos?</v>
      </c>
      <c r="AD127" s="32" t="str">
        <f>VLOOKUP(
    Languages!A114,
    Languages!$A$2:$AE$310,
    MATCH(
      _xlfn.XLOOKUP(AD$1, 'Language &amp; Currency Data'!$A$2:$A$100, 'Language &amp; Currency Data'!$B$2:$B$100),
      Languages!$A$1:$AE$1,
      0),
    FALSE)</f>
        <v>Vă rugăm să precizați nivelul de probabilitate că această taxă va fi pusă în aplicare la nivel mondial în următorii 10 ani.</v>
      </c>
      <c r="AE127" s="6" t="str">
        <f>VLOOKUP(
    Languages!A114,
    Languages!$A$2:$AE$310,
    MATCH(
      _xlfn.XLOOKUP(AE$1, 'Language &amp; Currency Data'!$A$2:$A$100, 'Language &amp; Currency Data'!$B$2:$B$100),
      Languages!$A$1:$AE$1,
      0),
    FALSE)</f>
        <v>Uveďte, do akej miery je podľa vás pravdepodobné, že táto daň bude do nasledujúcich 10 rokov globálne zavedená.</v>
      </c>
      <c r="AF127" s="6" t="str">
        <f>VLOOKUP(
    Languages!A114,
    Languages!$A$2:$AE$310,
    MATCH(
      _xlfn.XLOOKUP(AF$1, 'Language &amp; Currency Data'!$A$2:$A$100, 'Language &amp; Currency Data'!$B$2:$B$100),
      Languages!$A$1:$AE$1,
      0),
    FALSE)</f>
        <v>Dui asseblief aan hoe waarskynlik u dink dit is dat hierdie belasting wêreldwyd binne die volgende 10 jaar geïmplementeer sal word.</v>
      </c>
      <c r="AG127" s="6" t="str">
        <f>VLOOKUP(
    Languages!A114,
    Languages!$A$2:$AE$310,
    MATCH(
      _xlfn.XLOOKUP(AG$1, 'Language &amp; Currency Data'!$A$2:$A$100, 'Language &amp; Currency Data'!$B$2:$B$100),
      Languages!$A$1:$AE$1,
      0),
    FALSE)</f>
        <v>이 세금이 향후 10년 내에 전 세계적으로 시행될 가능성이 얼마나 된다고 생각하십니까?</v>
      </c>
      <c r="AH127" s="32" t="str">
        <f>VLOOKUP(
    Languages!A114,
    Languages!$A$2:$AE$310,
    MATCH(
      _xlfn.XLOOKUP(AH$1, 'Language &amp; Currency Data'!$A$2:$A$100, 'Language &amp; Currency Data'!$B$2:$B$100),
      Languages!$A$1:$AE$1,
      0),
    FALSE)</f>
        <v>Indique qué probabilidades cree que hay de que este impuesto se aplique en todo el mundo en los próximos diez años.</v>
      </c>
      <c r="AI127" s="32" t="str">
        <f>VLOOKUP(
    Languages!A114,
    Languages!$A$2:$AE$310,
    MATCH(
      _xlfn.XLOOKUP(AI$1, 'Language &amp; Currency Data'!$A$2:$A$100, 'Language &amp; Currency Data'!$B$2:$B$100),
      Languages!$A$1:$AE$1,
      0),
    FALSE)</f>
        <v>Ange hur sannolikt du tror att det är att denna skatt kommer att införas globalt inom de närmaste 10 åren.</v>
      </c>
      <c r="AJ127" s="6" t="str">
        <f>VLOOKUP(
    Languages!A114,
    Languages!$A$2:$AE$310,
    MATCH(
      _xlfn.XLOOKUP(AJ$1, 'Language &amp; Currency Data'!$A$2:$A$100, 'Language &amp; Currency Data'!$B$2:$B$100),
      Languages!$A$1:$AE$1,
      0),
    FALSE)</f>
        <v>請說明您認為此稅制在未來 10 年內全球實施的可能性為何。</v>
      </c>
      <c r="AK127" s="32" t="str">
        <f>VLOOKUP(
    Languages!A114,
    Languages!$A$2:$AE$310,
    MATCH(
      _xlfn.XLOOKUP(AK$1, 'Language &amp; Currency Data'!$A$2:$A$100, 'Language &amp; Currency Data'!$B$2:$B$100),
      Languages!$A$1:$AE$1,
      0),
    FALSE)</f>
        <v>โปรดระบุว่าคุณคิดว่ามีแนวโน้มมากน้อยเพียงใดที่จะมีการดำเนินการเรียกเก็บภาษีดังกล่าวทั่วโลกภายใน 10 ปีข้างหน้า</v>
      </c>
      <c r="AL127" s="37" t="str">
        <f>VLOOKUP(
    Languages!A114,
    Languages!$A$2:$AE$310,
    MATCH(
      _xlfn.XLOOKUP(AL$1, 'Language &amp; Currency Data'!$A$2:$A$100, 'Language &amp; Currency Data'!$B$2:$B$100),
      Languages!$A$1:$AE$1,
      0),
    FALSE)</f>
        <v>Lütfen, bu verginin önümüzdeki 10 yıl içinde küresel olarak uygulanma olasılığını ne kadar yüksek gördüğünüzü belirtin.</v>
      </c>
      <c r="AM127" s="6" t="str">
        <f>VLOOKUP(
    Languages!A114,
    Languages!$A$2:$AE$310,
    MATCH(
      _xlfn.XLOOKUP(AM$1, 'Language &amp; Currency Data'!$A$2:$A$100, 'Language &amp; Currency Data'!$B$2:$B$100),
      Languages!$A$1:$AE$1,
      0),
    FALSE)</f>
        <v>Please state how likely you think it is that this tax will be implemented globally within the next 10 years.</v>
      </c>
      <c r="AN127" s="6" t="str">
        <f>VLOOKUP(
    Languages!A114,
    Languages!$A$2:$AE$310,
    MATCH(
      _xlfn.XLOOKUP(AN$1, 'Language &amp; Currency Data'!$A$2:$A$100, 'Language &amp; Currency Data'!$B$2:$B$100),
      Languages!$A$1:$AE$1,
      0),
    FALSE)</f>
        <v>Please state how likely you think it is that this tax will be implemented globally within the next 10 years.</v>
      </c>
      <c r="AO127" s="32" t="str">
        <f>VLOOKUP(
    Languages!A114,
    Languages!$A$2:$AE$310,
    MATCH(
      _xlfn.XLOOKUP(AO$1, 'Language &amp; Currency Data'!$A$2:$A$100, 'Language &amp; Currency Data'!$B$2:$B$100),
      Languages!$A$1:$AE$1,
      0),
    FALSE)</f>
        <v>Vui lòng nhận định khả năng loại thuế này sẽ được triển khai trên toàn cầu trong vòng 10 năm tới là bao nhiêu.</v>
      </c>
      <c r="AP127" s="7" t="str">
        <f>VLOOKUP(
    Languages!A114,
    Languages!$A$2:$AE$310,
    MATCH(
      _xlfn.XLOOKUP("United Kingdom", 'Language &amp; Currency Data'!$A$2:$A$100, 'Language &amp; Currency Data'!$B$2:$B$100),
      Languages!$A$1:$AE$1,
      0),
    FALSE)</f>
        <v>Please state how likely you think it is that this tax will be implemented globally within the next 10 years.</v>
      </c>
      <c r="AQ127" s="7" t="str">
        <f>VLOOKUP(
    Languages!A114,
    Languages!$A$2:$AE$310,
    MATCH(
      _xlfn.XLOOKUP("United Kingdom", 'Language &amp; Currency Data'!$A$2:$A$100, 'Language &amp; Currency Data'!$B$2:$B$100),
      Languages!$A$1:$AE$1,
      0),
    FALSE)</f>
        <v>Please state how likely you think it is that this tax will be implemented globally within the next 10 years.</v>
      </c>
      <c r="AR127" s="7" t="str">
        <f>VLOOKUP(
    Languages!A114,
    Languages!$A$2:$AE$310,
    MATCH(
      _xlfn.XLOOKUP("United Kingdom", 'Language &amp; Currency Data'!$A$2:$A$100, 'Language &amp; Currency Data'!$B$2:$B$100),
      Languages!$A$1:$AE$1,
      0),
    FALSE)</f>
        <v>Please state how likely you think it is that this tax will be implemented globally within the next 10 years.</v>
      </c>
      <c r="AS127" s="7" t="str">
        <f>VLOOKUP(
    Languages!A114,
    Languages!$A$2:$AE$310,
    MATCH(
      _xlfn.XLOOKUP("United Kingdom", 'Language &amp; Currency Data'!$A$2:$A$100, 'Language &amp; Currency Data'!$B$2:$B$100),
      Languages!$A$1:$AE$1,
      0),
    FALSE)</f>
        <v>Please state how likely you think it is that this tax will be implemented globally within the next 10 years.</v>
      </c>
      <c r="AT127" s="7" t="str">
        <f>VLOOKUP(
    Languages!A114,
    Languages!$A$2:$AE$310,
    MATCH(
      _xlfn.XLOOKUP("United Kingdom", 'Language &amp; Currency Data'!$A$2:$A$100, 'Language &amp; Currency Data'!$B$2:$B$100),
      Languages!$A$1:$AE$1,
      0),
    FALSE)</f>
        <v>Please state how likely you think it is that this tax will be implemented globally within the next 10 years.</v>
      </c>
      <c r="AU127" s="7" t="str">
        <f>VLOOKUP(
    Languages!A114,
    Languages!$A$2:$AE$310,
    MATCH(
      _xlfn.XLOOKUP("United Kingdom", 'Language &amp; Currency Data'!$A$2:$A$100, 'Language &amp; Currency Data'!$B$2:$B$100),
      Languages!$A$1:$AE$1,
      0),
    FALSE)</f>
        <v>Please state how likely you think it is that this tax will be implemented globally within the next 10 years.</v>
      </c>
      <c r="AV127" s="7" t="str">
        <f>VLOOKUP(
    Languages!A114,
    Languages!$A$2:$AE$310,
    MATCH(
      _xlfn.XLOOKUP("United Kingdom", 'Language &amp; Currency Data'!$A$2:$A$100, 'Language &amp; Currency Data'!$B$2:$B$100),
      Languages!$A$1:$AE$1,
      0),
    FALSE)</f>
        <v>Please state how likely you think it is that this tax will be implemented globally within the next 10 years.</v>
      </c>
      <c r="AW127" s="7" t="str">
        <f>VLOOKUP(
    Languages!A114,
    Languages!$A$2:$AE$310,
    MATCH(
      _xlfn.XLOOKUP("United Kingdom", 'Language &amp; Currency Data'!$A$2:$A$100, 'Language &amp; Currency Data'!$B$2:$B$100),
      Languages!$A$1:$AE$1,
      0),
    FALSE)</f>
        <v>Please state how likely you think it is that this tax will be implemented globally within the next 10 years.</v>
      </c>
    </row>
    <row r="128" spans="1:49" s="7" customFormat="1" ht="28.5" x14ac:dyDescent="0.45">
      <c r="A128" s="7" t="str">
        <f>Languages!B115</f>
        <v>0-20% probability (very unlikely)</v>
      </c>
      <c r="B128" s="6" t="str">
        <f>VLOOKUP(
    Languages!A115,
    Languages!$A$2:$AE$310,
    MATCH(
      _xlfn.XLOOKUP(B$1, 'Language &amp; Currency Data'!$A$2:$A$100, 'Language &amp; Currency Data'!$B$2:$B$100),
      Languages!$A$1:$AE$1,
      0),
    FALSE)</f>
        <v>0 - 20 % de probabilidad (muy improbable)</v>
      </c>
      <c r="C128" s="6" t="str">
        <f>VLOOKUP(
    Languages!A115,
    Languages!$A$2:$AE$310,
    MATCH(
      _xlfn.XLOOKUP(C$1, 'Language &amp; Currency Data'!$A$2:$A$100, 'Language &amp; Currency Data'!$B$2:$B$100),
      Languages!$A$1:$AE$1,
      0),
    FALSE)</f>
        <v>0-20% probability (very unlikely)</v>
      </c>
      <c r="D128" s="6" t="str">
        <f>VLOOKUP(
    Languages!A115,
    Languages!$A$2:$AE$310,
    MATCH(
      _xlfn.XLOOKUP(D$1, 'Language &amp; Currency Data'!$A$2:$A$100, 'Language &amp; Currency Data'!$B$2:$B$100),
      Languages!$A$1:$AE$1,
      0),
    FALSE)</f>
        <v>0-20 % Wahrscheinlichkeit (sehr unwahrscheinlich)</v>
      </c>
      <c r="E128" s="14" t="str">
        <f>VLOOKUP(
    Languages!A115,
    Languages!$A$2:$AE$310,
    MATCH(
      _xlfn.XLOOKUP(E$1, 'Language &amp; Currency Data'!$A$2:$A$100, 'Language &amp; Currency Data'!$B$2:$B$100),
      Languages!$A$1:$AE$1,
      0),
    FALSE)</f>
        <v>0-20 % de probabilidade (muito improvável)</v>
      </c>
      <c r="F128" s="4" t="str">
        <f>VLOOKUP(
    Languages!A115,
    Languages!$A$2:$AE$310,
    MATCH(
      _xlfn.XLOOKUP(F$1, 'Language &amp; Currency Data'!$A$2:$A$100, 'Language &amp; Currency Data'!$B$2:$B$100),
      Languages!$A$1:$AE$1,
      0),
    FALSE)</f>
        <v>0-20% probability (very unlikely)</v>
      </c>
      <c r="G128" s="14" t="str">
        <f>VLOOKUP(
    Languages!A115,
    Languages!$A$2:$AE$310,
    MATCH(
      _xlfn.XLOOKUP(G$1, 'Language &amp; Currency Data'!$A$2:$A$100, 'Language &amp; Currency Data'!$B$2:$B$100),
      Languages!$A$1:$AE$1,
      0),
    FALSE)</f>
        <v>可能性为 0-20%（非常不可能）</v>
      </c>
      <c r="H128" s="6" t="str">
        <f>VLOOKUP(
    Languages!A115,
    Languages!$A$2:$AE$310,
    MATCH(
      _xlfn.XLOOKUP(H$1, 'Language &amp; Currency Data'!$A$2:$A$100, 'Language &amp; Currency Data'!$B$2:$B$100),
      Languages!$A$1:$AE$1,
      0),
    FALSE)</f>
        <v>0 - 20 % de probabilidad (muy improbable)</v>
      </c>
      <c r="I128" s="6" t="str">
        <f>VLOOKUP(
    Languages!A115,
    Languages!$A$2:$AE$310,
    MATCH(
      _xlfn.XLOOKUP(I$1, 'Language &amp; Currency Data'!$A$2:$A$100, 'Language &amp; Currency Data'!$B$2:$B$100),
      Languages!$A$1:$AE$1,
      0),
    FALSE)</f>
        <v>0 - 20 % de probabilidad (muy improbable)</v>
      </c>
      <c r="J128" s="6" t="str">
        <f>VLOOKUP(
    Languages!A115,
    Languages!$A$2:$AE$310,
    MATCH(
      _xlfn.XLOOKUP(J$1, 'Language &amp; Currency Data'!$A$2:$A$100, 'Language &amp; Currency Data'!$B$2:$B$100),
      Languages!$A$1:$AE$1,
      0),
    FALSE)</f>
        <v>0–20 % pravděpodobnost (velmi nepravděpodobné)</v>
      </c>
      <c r="K128" s="6" t="str">
        <f>VLOOKUP(
    Languages!A115,
    Languages!$A$2:$AE$310,
    MATCH(
      _xlfn.XLOOKUP(K$1, 'Language &amp; Currency Data'!$A$2:$A$100, 'Language &amp; Currency Data'!$B$2:$B$100),
      Languages!$A$1:$AE$1,
      0),
    FALSE)</f>
        <v>0-20% todennäköisyys (erittäin epätodennäköistä)</v>
      </c>
      <c r="L128" s="32" t="str">
        <f>VLOOKUP(
    Languages!A115,
    Languages!$A$2:$AE$310,
    MATCH(
      _xlfn.XLOOKUP(L$1, 'Language &amp; Currency Data'!$A$2:$A$100, 'Language &amp; Currency Data'!$B$2:$B$100),
      Languages!$A$1:$AE$1,
      0),
    FALSE)</f>
        <v>0 à 20 % de probabilité (très peu probable)</v>
      </c>
      <c r="M128" s="32" t="str">
        <f>VLOOKUP(
    Languages!A115,
    Languages!$A$2:$AE$310,
    MATCH(
      _xlfn.XLOOKUP(M$1, 'Language &amp; Currency Data'!$A$2:$A$100, 'Language &amp; Currency Data'!$B$2:$B$100),
      Languages!$A$1:$AE$1,
      0),
    FALSE)</f>
        <v>0-20 % Wahrscheinlichkeit (sehr unwahrscheinlich)</v>
      </c>
      <c r="N128" s="6" t="str">
        <f>VLOOKUP(
    Languages!A115,
    Languages!$A$2:$AE$310,
    MATCH(
      _xlfn.XLOOKUP(N$1, 'Language &amp; Currency Data'!$A$2:$A$100, 'Language &amp; Currency Data'!$B$2:$B$100),
      Languages!$A$1:$AE$1,
      0),
    FALSE)</f>
        <v>0-20% πιθανότητα (πολύ απίθανο)</v>
      </c>
      <c r="O128" s="32" t="str">
        <f>VLOOKUP(
    Languages!A115,
    Languages!$A$2:$AE$310,
    MATCH(
      _xlfn.XLOOKUP(O$1, 'Language &amp; Currency Data'!$A$2:$A$100, 'Language &amp; Currency Data'!$B$2:$B$100),
      Languages!$A$1:$AE$1,
      0),
    FALSE)</f>
        <v>0-20%-os valószínűség (nagyon valószínűtlen)</v>
      </c>
      <c r="P128" s="6" t="str">
        <f>VLOOKUP(
    Languages!A115,
    Languages!$A$2:$AE$310,
    MATCH(
      _xlfn.XLOOKUP(P$1, 'Language &amp; Currency Data'!$A$2:$A$100, 'Language &amp; Currency Data'!$B$2:$B$100),
      Languages!$A$1:$AE$1,
      0),
    FALSE)</f>
        <v>0-20% संभावना (बहुत असंभावना)</v>
      </c>
      <c r="Q128" s="6" t="str">
        <f>VLOOKUP(
    Languages!A115,
    Languages!$A$2:$AE$310,
    MATCH(
      _xlfn.XLOOKUP(Q$1, 'Language &amp; Currency Data'!$A$2:$A$100, 'Language &amp; Currency Data'!$B$2:$B$100),
      Languages!$A$1:$AE$1,
      0),
    FALSE)</f>
        <v>0–20% kemungkinan (sangat tidak mungkin)</v>
      </c>
      <c r="R128" s="6" t="str">
        <f>VLOOKUP(
    Languages!A115,
    Languages!$A$2:$AE$310,
    MATCH(
      _xlfn.XLOOKUP(R$1, 'Language &amp; Currency Data'!$A$2:$A$100, 'Language &amp; Currency Data'!$B$2:$B$100),
      Languages!$A$1:$AE$1,
      0),
    FALSE)</f>
        <v>0-20% probability (very unlikely)</v>
      </c>
      <c r="S128" s="14" t="str">
        <f>VLOOKUP(
    Languages!A115,
    Languages!$A$2:$AE$310,
    MATCH(
      _xlfn.XLOOKUP(S$1, 'Language &amp; Currency Data'!$A$2:$A$100, 'Language &amp; Currency Data'!$B$2:$B$100),
      Languages!$A$1:$AE$1,
      0),
    FALSE)</f>
        <v>Probabilità compresa tra lo 0 e il 20% (molto improbabile)</v>
      </c>
      <c r="T128" s="14" t="str">
        <f>VLOOKUP(
    Languages!A115,
    Languages!$A$2:$AE$310,
    MATCH(
      _xlfn.XLOOKUP(T$1, 'Language &amp; Currency Data'!$A$2:$A$100, 'Language &amp; Currency Data'!$B$2:$B$100),
      Languages!$A$1:$AE$1,
      0),
    FALSE)</f>
        <v>0-20% の確率（非常に低い可能性）</v>
      </c>
      <c r="U128" s="32" t="str">
        <f>VLOOKUP(
    Languages!A115,
    Languages!$A$2:$AE$310,
    MATCH(
      _xlfn.XLOOKUP(U$1, 'Language &amp; Currency Data'!$A$2:$A$100, 'Language &amp; Currency Data'!$B$2:$B$100),
      Languages!$A$1:$AE$1,
      0),
    FALSE)</f>
        <v>0-20% kemungkinan (sangat tidak mungkin)</v>
      </c>
      <c r="V128" s="32" t="str">
        <f>VLOOKUP(
    Languages!A115,
    Languages!$A$2:$AE$310,
    MATCH(
      _xlfn.XLOOKUP(V$1, 'Language &amp; Currency Data'!$A$2:$A$100, 'Language &amp; Currency Data'!$B$2:$B$100),
      Languages!$A$1:$AE$1,
      0),
    FALSE)</f>
        <v>0 - 20 % de probabilidad (muy improbable)</v>
      </c>
      <c r="W128" s="14" t="str">
        <f>VLOOKUP(
    Languages!A115,
    Languages!$A$2:$AE$310,
    MATCH(
      _xlfn.XLOOKUP(W$1, 'Language &amp; Currency Data'!$A$2:$A$100, 'Language &amp; Currency Data'!$B$2:$B$100),
      Languages!$A$1:$AE$1,
      0),
    FALSE)</f>
        <v>0-20% waarschijnlijkheid (heel onwaarschijnlijk)</v>
      </c>
      <c r="X128" s="32" t="str">
        <f>VLOOKUP(
    Languages!A115,
    Languages!$A$2:$AE$310,
    MATCH(
      _xlfn.XLOOKUP(X$1, 'Language &amp; Currency Data'!$A$2:$A$100, 'Language &amp; Currency Data'!$B$2:$B$100),
      Languages!$A$1:$AE$1,
      0),
    FALSE)</f>
        <v>0-20% probability (very unlikely)</v>
      </c>
      <c r="Y128" s="32" t="str">
        <f>VLOOKUP(
    Languages!A115,
    Languages!$A$2:$AE$310,
    MATCH(
      _xlfn.XLOOKUP(Y$1, 'Language &amp; Currency Data'!$A$2:$A$100, 'Language &amp; Currency Data'!$B$2:$B$100),
      Languages!$A$1:$AE$1,
      0),
    FALSE)</f>
        <v>0-20 % sannsynlighet (svært usannsynlig)</v>
      </c>
      <c r="Z128" s="32" t="str">
        <f>VLOOKUP(
    Languages!A115,
    Languages!$A$2:$AE$310,
    MATCH(
      _xlfn.XLOOKUP(Z$1, 'Language &amp; Currency Data'!$A$2:$A$100, 'Language &amp; Currency Data'!$B$2:$B$100),
      Languages!$A$1:$AE$1,
      0),
    FALSE)</f>
        <v>0-20% امکان (بہت زیادہ ناممکن)</v>
      </c>
      <c r="AA128" s="32" t="str">
        <f>VLOOKUP(
    Languages!A115,
    Languages!$A$2:$AE$310,
    MATCH(
      _xlfn.XLOOKUP(AA$1, 'Language &amp; Currency Data'!$A$2:$A$100, 'Language &amp; Currency Data'!$B$2:$B$100),
      Languages!$A$1:$AE$1,
      0),
    FALSE)</f>
        <v>0-20% probability (napakahindi posible)</v>
      </c>
      <c r="AB128" s="32" t="str">
        <f>VLOOKUP(
    Languages!A115,
    Languages!$A$2:$AE$310,
    MATCH(
      _xlfn.XLOOKUP(AB$1, 'Language &amp; Currency Data'!$A$2:$A$100, 'Language &amp; Currency Data'!$B$2:$B$100),
      Languages!$A$1:$AE$1,
      0),
    FALSE)</f>
        <v>0-20% prawdopodobieństwa (bardzo mało prawdopodobne)</v>
      </c>
      <c r="AC128" t="str">
        <f>VLOOKUP(
    Languages!A115,
    Languages!$A$2:$AE$310,
    MATCH(
      _xlfn.XLOOKUP(AC$1, 'Language &amp; Currency Data'!$A$2:$A$100, 'Language &amp; Currency Data'!$B$2:$B$100),
      Languages!$A$1:$AE$1,
      0),
    FALSE)</f>
        <v>0-20 % de probabilidade (muito improvável)</v>
      </c>
      <c r="AD128" s="32" t="str">
        <f>VLOOKUP(
    Languages!A115,
    Languages!$A$2:$AE$310,
    MATCH(
      _xlfn.XLOOKUP(AD$1, 'Language &amp; Currency Data'!$A$2:$A$100, 'Language &amp; Currency Data'!$B$2:$B$100),
      Languages!$A$1:$AE$1,
      0),
    FALSE)</f>
        <v>0-20 % probabilitate (foarte improbabil)</v>
      </c>
      <c r="AE128" s="6" t="str">
        <f>VLOOKUP(
    Languages!A115,
    Languages!$A$2:$AE$310,
    MATCH(
      _xlfn.XLOOKUP(AE$1, 'Language &amp; Currency Data'!$A$2:$A$100, 'Language &amp; Currency Data'!$B$2:$B$100),
      Languages!$A$1:$AE$1,
      0),
    FALSE)</f>
        <v>0 – 20 % pravdepodobnosť (veľmi nepravdepodobné)</v>
      </c>
      <c r="AF128" s="6" t="str">
        <f>VLOOKUP(
    Languages!A115,
    Languages!$A$2:$AE$310,
    MATCH(
      _xlfn.XLOOKUP(AF$1, 'Language &amp; Currency Data'!$A$2:$A$100, 'Language &amp; Currency Data'!$B$2:$B$100),
      Languages!$A$1:$AE$1,
      0),
    FALSE)</f>
        <v>0-20% waarskynlikheid (hoogs onwaarskynlik)</v>
      </c>
      <c r="AG128" s="6" t="str">
        <f>VLOOKUP(
    Languages!A115,
    Languages!$A$2:$AE$310,
    MATCH(
      _xlfn.XLOOKUP(AG$1, 'Language &amp; Currency Data'!$A$2:$A$100, 'Language &amp; Currency Data'!$B$2:$B$100),
      Languages!$A$1:$AE$1,
      0),
    FALSE)</f>
        <v>0~20% 확률(가능성이 매우 낮음)</v>
      </c>
      <c r="AH128" s="32" t="str">
        <f>VLOOKUP(
    Languages!A115,
    Languages!$A$2:$AE$310,
    MATCH(
      _xlfn.XLOOKUP(AH$1, 'Language &amp; Currency Data'!$A$2:$A$100, 'Language &amp; Currency Data'!$B$2:$B$100),
      Languages!$A$1:$AE$1,
      0),
    FALSE)</f>
        <v>0 - 20 % de probabilidad (muy improbable)</v>
      </c>
      <c r="AI128" s="32" t="str">
        <f>VLOOKUP(
    Languages!A115,
    Languages!$A$2:$AE$310,
    MATCH(
      _xlfn.XLOOKUP(AI$1, 'Language &amp; Currency Data'!$A$2:$A$100, 'Language &amp; Currency Data'!$B$2:$B$100),
      Languages!$A$1:$AE$1,
      0),
    FALSE)</f>
        <v>0-20 % sannolikhet (mycket osannolikt)</v>
      </c>
      <c r="AJ128" s="6" t="str">
        <f>VLOOKUP(
    Languages!A115,
    Languages!$A$2:$AE$310,
    MATCH(
      _xlfn.XLOOKUP(AJ$1, 'Language &amp; Currency Data'!$A$2:$A$100, 'Language &amp; Currency Data'!$B$2:$B$100),
      Languages!$A$1:$AE$1,
      0),
    FALSE)</f>
        <v>0-20% 機率（非常不可能）</v>
      </c>
      <c r="AK128" s="32" t="str">
        <f>VLOOKUP(
    Languages!A115,
    Languages!$A$2:$AE$310,
    MATCH(
      _xlfn.XLOOKUP(AK$1, 'Language &amp; Currency Data'!$A$2:$A$100, 'Language &amp; Currency Data'!$B$2:$B$100),
      Languages!$A$1:$AE$1,
      0),
    FALSE)</f>
        <v>ความน่าจะเป็น 0-20% (มีแนวโน้มน้อยมาก)</v>
      </c>
      <c r="AL128" s="37" t="str">
        <f>VLOOKUP(
    Languages!A115,
    Languages!$A$2:$AE$310,
    MATCH(
      _xlfn.XLOOKUP(AL$1, 'Language &amp; Currency Data'!$A$2:$A$100, 'Language &amp; Currency Data'!$B$2:$B$100),
      Languages!$A$1:$AE$1,
      0),
    FALSE)</f>
        <v>%0-20 (çok düşük ihtimal)</v>
      </c>
      <c r="AM128" s="6" t="str">
        <f>VLOOKUP(
    Languages!A115,
    Languages!$A$2:$AE$310,
    MATCH(
      _xlfn.XLOOKUP(AM$1, 'Language &amp; Currency Data'!$A$2:$A$100, 'Language &amp; Currency Data'!$B$2:$B$100),
      Languages!$A$1:$AE$1,
      0),
    FALSE)</f>
        <v>0-20% probability (very unlikely)</v>
      </c>
      <c r="AN128" s="6" t="str">
        <f>VLOOKUP(
    Languages!A115,
    Languages!$A$2:$AE$310,
    MATCH(
      _xlfn.XLOOKUP(AN$1, 'Language &amp; Currency Data'!$A$2:$A$100, 'Language &amp; Currency Data'!$B$2:$B$100),
      Languages!$A$1:$AE$1,
      0),
    FALSE)</f>
        <v>0-20% probability (very unlikely)</v>
      </c>
      <c r="AO128" s="32" t="str">
        <f>VLOOKUP(
    Languages!A115,
    Languages!$A$2:$AE$310,
    MATCH(
      _xlfn.XLOOKUP(AO$1, 'Language &amp; Currency Data'!$A$2:$A$100, 'Language &amp; Currency Data'!$B$2:$B$100),
      Languages!$A$1:$AE$1,
      0),
    FALSE)</f>
        <v>Xác suất 0-20% (rất khó xảy ra)</v>
      </c>
      <c r="AP128" s="7" t="str">
        <f>VLOOKUP(
    Languages!A115,
    Languages!$A$2:$AE$310,
    MATCH(
      _xlfn.XLOOKUP("United Kingdom", 'Language &amp; Currency Data'!$A$2:$A$100, 'Language &amp; Currency Data'!$B$2:$B$100),
      Languages!$A$1:$AE$1,
      0),
    FALSE)</f>
        <v>0-20% probability (very unlikely)</v>
      </c>
      <c r="AQ128" s="7" t="str">
        <f>VLOOKUP(
    Languages!A115,
    Languages!$A$2:$AE$310,
    MATCH(
      _xlfn.XLOOKUP("United Kingdom", 'Language &amp; Currency Data'!$A$2:$A$100, 'Language &amp; Currency Data'!$B$2:$B$100),
      Languages!$A$1:$AE$1,
      0),
    FALSE)</f>
        <v>0-20% probability (very unlikely)</v>
      </c>
      <c r="AR128" s="7" t="str">
        <f>VLOOKUP(
    Languages!A115,
    Languages!$A$2:$AE$310,
    MATCH(
      _xlfn.XLOOKUP("United Kingdom", 'Language &amp; Currency Data'!$A$2:$A$100, 'Language &amp; Currency Data'!$B$2:$B$100),
      Languages!$A$1:$AE$1,
      0),
    FALSE)</f>
        <v>0-20% probability (very unlikely)</v>
      </c>
      <c r="AS128" s="7" t="str">
        <f>VLOOKUP(
    Languages!A115,
    Languages!$A$2:$AE$310,
    MATCH(
      _xlfn.XLOOKUP("United Kingdom", 'Language &amp; Currency Data'!$A$2:$A$100, 'Language &amp; Currency Data'!$B$2:$B$100),
      Languages!$A$1:$AE$1,
      0),
    FALSE)</f>
        <v>0-20% probability (very unlikely)</v>
      </c>
      <c r="AT128" s="7" t="str">
        <f>VLOOKUP(
    Languages!A115,
    Languages!$A$2:$AE$310,
    MATCH(
      _xlfn.XLOOKUP("United Kingdom", 'Language &amp; Currency Data'!$A$2:$A$100, 'Language &amp; Currency Data'!$B$2:$B$100),
      Languages!$A$1:$AE$1,
      0),
    FALSE)</f>
        <v>0-20% probability (very unlikely)</v>
      </c>
      <c r="AU128" s="7" t="str">
        <f>VLOOKUP(
    Languages!A115,
    Languages!$A$2:$AE$310,
    MATCH(
      _xlfn.XLOOKUP("United Kingdom", 'Language &amp; Currency Data'!$A$2:$A$100, 'Language &amp; Currency Data'!$B$2:$B$100),
      Languages!$A$1:$AE$1,
      0),
    FALSE)</f>
        <v>0-20% probability (very unlikely)</v>
      </c>
      <c r="AV128" s="7" t="str">
        <f>VLOOKUP(
    Languages!A115,
    Languages!$A$2:$AE$310,
    MATCH(
      _xlfn.XLOOKUP("United Kingdom", 'Language &amp; Currency Data'!$A$2:$A$100, 'Language &amp; Currency Data'!$B$2:$B$100),
      Languages!$A$1:$AE$1,
      0),
    FALSE)</f>
        <v>0-20% probability (very unlikely)</v>
      </c>
      <c r="AW128" s="7" t="str">
        <f>VLOOKUP(
    Languages!A115,
    Languages!$A$2:$AE$310,
    MATCH(
      _xlfn.XLOOKUP("United Kingdom", 'Language &amp; Currency Data'!$A$2:$A$100, 'Language &amp; Currency Data'!$B$2:$B$100),
      Languages!$A$1:$AE$1,
      0),
    FALSE)</f>
        <v>0-20% probability (very unlikely)</v>
      </c>
    </row>
    <row r="129" spans="1:49" s="7" customFormat="1" x14ac:dyDescent="0.45">
      <c r="A129" s="7" t="str">
        <f>Languages!B116</f>
        <v>21-40% probability (unlikely)</v>
      </c>
      <c r="B129" s="6" t="str">
        <f>VLOOKUP(
    Languages!A116,
    Languages!$A$2:$AE$310,
    MATCH(
      _xlfn.XLOOKUP(B$1, 'Language &amp; Currency Data'!$A$2:$A$100, 'Language &amp; Currency Data'!$B$2:$B$100),
      Languages!$A$1:$AE$1,
      0),
    FALSE)</f>
        <v>21 - 40 % de probabilidad (improbable)</v>
      </c>
      <c r="C129" s="6" t="str">
        <f>VLOOKUP(
    Languages!A116,
    Languages!$A$2:$AE$310,
    MATCH(
      _xlfn.XLOOKUP(C$1, 'Language &amp; Currency Data'!$A$2:$A$100, 'Language &amp; Currency Data'!$B$2:$B$100),
      Languages!$A$1:$AE$1,
      0),
    FALSE)</f>
        <v>21-40% probability (unlikely)</v>
      </c>
      <c r="D129" s="6" t="str">
        <f>VLOOKUP(
    Languages!A116,
    Languages!$A$2:$AE$310,
    MATCH(
      _xlfn.XLOOKUP(D$1, 'Language &amp; Currency Data'!$A$2:$A$100, 'Language &amp; Currency Data'!$B$2:$B$100),
      Languages!$A$1:$AE$1,
      0),
    FALSE)</f>
        <v>21-40 % Wahrscheinlichkeit (unwahrscheinlich)</v>
      </c>
      <c r="E129" s="14" t="str">
        <f>VLOOKUP(
    Languages!A116,
    Languages!$A$2:$AE$310,
    MATCH(
      _xlfn.XLOOKUP(E$1, 'Language &amp; Currency Data'!$A$2:$A$100, 'Language &amp; Currency Data'!$B$2:$B$100),
      Languages!$A$1:$AE$1,
      0),
    FALSE)</f>
        <v>21-40 % de probabilidade (improvável)</v>
      </c>
      <c r="F129" s="4" t="str">
        <f>VLOOKUP(
    Languages!A116,
    Languages!$A$2:$AE$310,
    MATCH(
      _xlfn.XLOOKUP(F$1, 'Language &amp; Currency Data'!$A$2:$A$100, 'Language &amp; Currency Data'!$B$2:$B$100),
      Languages!$A$1:$AE$1,
      0),
    FALSE)</f>
        <v>21-40% probability (unlikely)</v>
      </c>
      <c r="G129" s="14" t="str">
        <f>VLOOKUP(
    Languages!A116,
    Languages!$A$2:$AE$310,
    MATCH(
      _xlfn.XLOOKUP(G$1, 'Language &amp; Currency Data'!$A$2:$A$100, 'Language &amp; Currency Data'!$B$2:$B$100),
      Languages!$A$1:$AE$1,
      0),
    FALSE)</f>
        <v>可能性为 21-40%（不太可能）</v>
      </c>
      <c r="H129" s="6" t="str">
        <f>VLOOKUP(
    Languages!A116,
    Languages!$A$2:$AE$310,
    MATCH(
      _xlfn.XLOOKUP(H$1, 'Language &amp; Currency Data'!$A$2:$A$100, 'Language &amp; Currency Data'!$B$2:$B$100),
      Languages!$A$1:$AE$1,
      0),
    FALSE)</f>
        <v>21 - 40 % de probabilidad (improbable)</v>
      </c>
      <c r="I129" s="6" t="str">
        <f>VLOOKUP(
    Languages!A116,
    Languages!$A$2:$AE$310,
    MATCH(
      _xlfn.XLOOKUP(I$1, 'Language &amp; Currency Data'!$A$2:$A$100, 'Language &amp; Currency Data'!$B$2:$B$100),
      Languages!$A$1:$AE$1,
      0),
    FALSE)</f>
        <v>21 - 40 % de probabilidad (improbable)</v>
      </c>
      <c r="J129" s="6" t="str">
        <f>VLOOKUP(
    Languages!A116,
    Languages!$A$2:$AE$310,
    MATCH(
      _xlfn.XLOOKUP(J$1, 'Language &amp; Currency Data'!$A$2:$A$100, 'Language &amp; Currency Data'!$B$2:$B$100),
      Languages!$A$1:$AE$1,
      0),
    FALSE)</f>
        <v>21–40 % pravděpodobnost (nepravděpodobné)</v>
      </c>
      <c r="K129" s="6" t="str">
        <f>VLOOKUP(
    Languages!A116,
    Languages!$A$2:$AE$310,
    MATCH(
      _xlfn.XLOOKUP(K$1, 'Language &amp; Currency Data'!$A$2:$A$100, 'Language &amp; Currency Data'!$B$2:$B$100),
      Languages!$A$1:$AE$1,
      0),
    FALSE)</f>
        <v>21-40% todennäköisyys (epätodennäköistä)</v>
      </c>
      <c r="L129" s="32" t="str">
        <f>VLOOKUP(
    Languages!A116,
    Languages!$A$2:$AE$310,
    MATCH(
      _xlfn.XLOOKUP(L$1, 'Language &amp; Currency Data'!$A$2:$A$100, 'Language &amp; Currency Data'!$B$2:$B$100),
      Languages!$A$1:$AE$1,
      0),
    FALSE)</f>
        <v>21-40 % de probabilité (peu probable)</v>
      </c>
      <c r="M129" s="32" t="str">
        <f>VLOOKUP(
    Languages!A116,
    Languages!$A$2:$AE$310,
    MATCH(
      _xlfn.XLOOKUP(M$1, 'Language &amp; Currency Data'!$A$2:$A$100, 'Language &amp; Currency Data'!$B$2:$B$100),
      Languages!$A$1:$AE$1,
      0),
    FALSE)</f>
        <v>21-40 % Wahrscheinlichkeit (unwahrscheinlich)</v>
      </c>
      <c r="N129" s="6" t="str">
        <f>VLOOKUP(
    Languages!A116,
    Languages!$A$2:$AE$310,
    MATCH(
      _xlfn.XLOOKUP(N$1, 'Language &amp; Currency Data'!$A$2:$A$100, 'Language &amp; Currency Data'!$B$2:$B$100),
      Languages!$A$1:$AE$1,
      0),
    FALSE)</f>
        <v>21-40% πιθανότητα (απίθανο)</v>
      </c>
      <c r="O129" s="32" t="str">
        <f>VLOOKUP(
    Languages!A116,
    Languages!$A$2:$AE$310,
    MATCH(
      _xlfn.XLOOKUP(O$1, 'Language &amp; Currency Data'!$A$2:$A$100, 'Language &amp; Currency Data'!$B$2:$B$100),
      Languages!$A$1:$AE$1,
      0),
    FALSE)</f>
        <v>21-40%-os valószínűség (valószínűtlen)</v>
      </c>
      <c r="P129" s="6" t="str">
        <f>VLOOKUP(
    Languages!A116,
    Languages!$A$2:$AE$310,
    MATCH(
      _xlfn.XLOOKUP(P$1, 'Language &amp; Currency Data'!$A$2:$A$100, 'Language &amp; Currency Data'!$B$2:$B$100),
      Languages!$A$1:$AE$1,
      0),
    FALSE)</f>
        <v>21-40% संभावना (असंभावना)</v>
      </c>
      <c r="Q129" s="6" t="str">
        <f>VLOOKUP(
    Languages!A116,
    Languages!$A$2:$AE$310,
    MATCH(
      _xlfn.XLOOKUP(Q$1, 'Language &amp; Currency Data'!$A$2:$A$100, 'Language &amp; Currency Data'!$B$2:$B$100),
      Languages!$A$1:$AE$1,
      0),
    FALSE)</f>
        <v>21–40% kemungkinan (tidak mungkin)</v>
      </c>
      <c r="R129" s="6" t="str">
        <f>VLOOKUP(
    Languages!A116,
    Languages!$A$2:$AE$310,
    MATCH(
      _xlfn.XLOOKUP(R$1, 'Language &amp; Currency Data'!$A$2:$A$100, 'Language &amp; Currency Data'!$B$2:$B$100),
      Languages!$A$1:$AE$1,
      0),
    FALSE)</f>
        <v>21-40% probability (unlikely)</v>
      </c>
      <c r="S129" s="14" t="str">
        <f>VLOOKUP(
    Languages!A116,
    Languages!$A$2:$AE$310,
    MATCH(
      _xlfn.XLOOKUP(S$1, 'Language &amp; Currency Data'!$A$2:$A$100, 'Language &amp; Currency Data'!$B$2:$B$100),
      Languages!$A$1:$AE$1,
      0),
    FALSE)</f>
        <v>Probabilità compresa tra il 21 e il 40% (improbabile)</v>
      </c>
      <c r="T129" s="14" t="str">
        <f>VLOOKUP(
    Languages!A116,
    Languages!$A$2:$AE$310,
    MATCH(
      _xlfn.XLOOKUP(T$1, 'Language &amp; Currency Data'!$A$2:$A$100, 'Language &amp; Currency Data'!$B$2:$B$100),
      Languages!$A$1:$AE$1,
      0),
    FALSE)</f>
        <v>21-40% の確率（低い可能性）</v>
      </c>
      <c r="U129" s="32" t="str">
        <f>VLOOKUP(
    Languages!A116,
    Languages!$A$2:$AE$310,
    MATCH(
      _xlfn.XLOOKUP(U$1, 'Language &amp; Currency Data'!$A$2:$A$100, 'Language &amp; Currency Data'!$B$2:$B$100),
      Languages!$A$1:$AE$1,
      0),
    FALSE)</f>
        <v>21-40% kemungkinan (tidak mungkin)</v>
      </c>
      <c r="V129" s="32" t="str">
        <f>VLOOKUP(
    Languages!A116,
    Languages!$A$2:$AE$310,
    MATCH(
      _xlfn.XLOOKUP(V$1, 'Language &amp; Currency Data'!$A$2:$A$100, 'Language &amp; Currency Data'!$B$2:$B$100),
      Languages!$A$1:$AE$1,
      0),
    FALSE)</f>
        <v>21 - 40 % de probabilidad (improbable)</v>
      </c>
      <c r="W129" s="14" t="str">
        <f>VLOOKUP(
    Languages!A116,
    Languages!$A$2:$AE$310,
    MATCH(
      _xlfn.XLOOKUP(W$1, 'Language &amp; Currency Data'!$A$2:$A$100, 'Language &amp; Currency Data'!$B$2:$B$100),
      Languages!$A$1:$AE$1,
      0),
    FALSE)</f>
        <v>21-40% waarschijnlijkheid (onwaarschijnlijk)</v>
      </c>
      <c r="X129" s="32" t="str">
        <f>VLOOKUP(
    Languages!A116,
    Languages!$A$2:$AE$310,
    MATCH(
      _xlfn.XLOOKUP(X$1, 'Language &amp; Currency Data'!$A$2:$A$100, 'Language &amp; Currency Data'!$B$2:$B$100),
      Languages!$A$1:$AE$1,
      0),
    FALSE)</f>
        <v>21-40% probability (unlikely)</v>
      </c>
      <c r="Y129" s="32" t="str">
        <f>VLOOKUP(
    Languages!A116,
    Languages!$A$2:$AE$310,
    MATCH(
      _xlfn.XLOOKUP(Y$1, 'Language &amp; Currency Data'!$A$2:$A$100, 'Language &amp; Currency Data'!$B$2:$B$100),
      Languages!$A$1:$AE$1,
      0),
    FALSE)</f>
        <v>21-40 % sannsynlighet (usannsynlig)</v>
      </c>
      <c r="Z129" s="32" t="str">
        <f>VLOOKUP(
    Languages!A116,
    Languages!$A$2:$AE$310,
    MATCH(
      _xlfn.XLOOKUP(Z$1, 'Language &amp; Currency Data'!$A$2:$A$100, 'Language &amp; Currency Data'!$B$2:$B$100),
      Languages!$A$1:$AE$1,
      0),
    FALSE)</f>
        <v>21-40% امکان (ممکن نہیں)</v>
      </c>
      <c r="AA129" s="32" t="str">
        <f>VLOOKUP(
    Languages!A116,
    Languages!$A$2:$AE$310,
    MATCH(
      _xlfn.XLOOKUP(AA$1, 'Language &amp; Currency Data'!$A$2:$A$100, 'Language &amp; Currency Data'!$B$2:$B$100),
      Languages!$A$1:$AE$1,
      0),
    FALSE)</f>
        <v>21-40% probability (hindi posible)</v>
      </c>
      <c r="AB129" s="32" t="str">
        <f>VLOOKUP(
    Languages!A116,
    Languages!$A$2:$AE$310,
    MATCH(
      _xlfn.XLOOKUP(AB$1, 'Language &amp; Currency Data'!$A$2:$A$100, 'Language &amp; Currency Data'!$B$2:$B$100),
      Languages!$A$1:$AE$1,
      0),
    FALSE)</f>
        <v>21-40% prawdopodobieństwa (mało prawdopodobne)</v>
      </c>
      <c r="AC129" t="str">
        <f>VLOOKUP(
    Languages!A116,
    Languages!$A$2:$AE$310,
    MATCH(
      _xlfn.XLOOKUP(AC$1, 'Language &amp; Currency Data'!$A$2:$A$100, 'Language &amp; Currency Data'!$B$2:$B$100),
      Languages!$A$1:$AE$1,
      0),
    FALSE)</f>
        <v>21-40 % de probabilidade (improvável)</v>
      </c>
      <c r="AD129" s="32" t="str">
        <f>VLOOKUP(
    Languages!A116,
    Languages!$A$2:$AE$310,
    MATCH(
      _xlfn.XLOOKUP(AD$1, 'Language &amp; Currency Data'!$A$2:$A$100, 'Language &amp; Currency Data'!$B$2:$B$100),
      Languages!$A$1:$AE$1,
      0),
    FALSE)</f>
        <v>21-40 % probabilitate (improbabil)</v>
      </c>
      <c r="AE129" s="6" t="str">
        <f>VLOOKUP(
    Languages!A116,
    Languages!$A$2:$AE$310,
    MATCH(
      _xlfn.XLOOKUP(AE$1, 'Language &amp; Currency Data'!$A$2:$A$100, 'Language &amp; Currency Data'!$B$2:$B$100),
      Languages!$A$1:$AE$1,
      0),
    FALSE)</f>
        <v>21 – 40 % pravdepodobnosť (nepravdepodobné)</v>
      </c>
      <c r="AF129" s="6" t="str">
        <f>VLOOKUP(
    Languages!A116,
    Languages!$A$2:$AE$310,
    MATCH(
      _xlfn.XLOOKUP(AF$1, 'Language &amp; Currency Data'!$A$2:$A$100, 'Language &amp; Currency Data'!$B$2:$B$100),
      Languages!$A$1:$AE$1,
      0),
    FALSE)</f>
        <v>21-40% waarskynlikheid (onwaarskynlik)</v>
      </c>
      <c r="AG129" s="6" t="str">
        <f>VLOOKUP(
    Languages!A116,
    Languages!$A$2:$AE$310,
    MATCH(
      _xlfn.XLOOKUP(AG$1, 'Language &amp; Currency Data'!$A$2:$A$100, 'Language &amp; Currency Data'!$B$2:$B$100),
      Languages!$A$1:$AE$1,
      0),
    FALSE)</f>
        <v>21~40% 확률(가능성이 낮음)</v>
      </c>
      <c r="AH129" s="32" t="str">
        <f>VLOOKUP(
    Languages!A116,
    Languages!$A$2:$AE$310,
    MATCH(
      _xlfn.XLOOKUP(AH$1, 'Language &amp; Currency Data'!$A$2:$A$100, 'Language &amp; Currency Data'!$B$2:$B$100),
      Languages!$A$1:$AE$1,
      0),
    FALSE)</f>
        <v>21 - 40 % de probabilidad (improbable)</v>
      </c>
      <c r="AI129" s="32" t="str">
        <f>VLOOKUP(
    Languages!A116,
    Languages!$A$2:$AE$310,
    MATCH(
      _xlfn.XLOOKUP(AI$1, 'Language &amp; Currency Data'!$A$2:$A$100, 'Language &amp; Currency Data'!$B$2:$B$100),
      Languages!$A$1:$AE$1,
      0),
    FALSE)</f>
        <v>21-40 % sannolikhet (osannolikt)</v>
      </c>
      <c r="AJ129" s="6" t="str">
        <f>VLOOKUP(
    Languages!A116,
    Languages!$A$2:$AE$310,
    MATCH(
      _xlfn.XLOOKUP(AJ$1, 'Language &amp; Currency Data'!$A$2:$A$100, 'Language &amp; Currency Data'!$B$2:$B$100),
      Languages!$A$1:$AE$1,
      0),
    FALSE)</f>
        <v>21-40% 機率（不太可能）</v>
      </c>
      <c r="AK129" s="32" t="str">
        <f>VLOOKUP(
    Languages!A116,
    Languages!$A$2:$AE$310,
    MATCH(
      _xlfn.XLOOKUP(AK$1, 'Language &amp; Currency Data'!$A$2:$A$100, 'Language &amp; Currency Data'!$B$2:$B$100),
      Languages!$A$1:$AE$1,
      0),
    FALSE)</f>
        <v>ความน่าจะเป็น 21-40% (มีแนวโน้มเล็กน้อย)</v>
      </c>
      <c r="AL129" s="37" t="str">
        <f>VLOOKUP(
    Languages!A116,
    Languages!$A$2:$AE$310,
    MATCH(
      _xlfn.XLOOKUP(AL$1, 'Language &amp; Currency Data'!$A$2:$A$100, 'Language &amp; Currency Data'!$B$2:$B$100),
      Languages!$A$1:$AE$1,
      0),
    FALSE)</f>
        <v>%21-40 (düşük ihtimal)</v>
      </c>
      <c r="AM129" s="6" t="str">
        <f>VLOOKUP(
    Languages!A116,
    Languages!$A$2:$AE$310,
    MATCH(
      _xlfn.XLOOKUP(AM$1, 'Language &amp; Currency Data'!$A$2:$A$100, 'Language &amp; Currency Data'!$B$2:$B$100),
      Languages!$A$1:$AE$1,
      0),
    FALSE)</f>
        <v>21-40% probability (unlikely)</v>
      </c>
      <c r="AN129" s="6" t="str">
        <f>VLOOKUP(
    Languages!A116,
    Languages!$A$2:$AE$310,
    MATCH(
      _xlfn.XLOOKUP(AN$1, 'Language &amp; Currency Data'!$A$2:$A$100, 'Language &amp; Currency Data'!$B$2:$B$100),
      Languages!$A$1:$AE$1,
      0),
    FALSE)</f>
        <v>21-40% probability (unlikely)</v>
      </c>
      <c r="AO129" s="32" t="str">
        <f>VLOOKUP(
    Languages!A116,
    Languages!$A$2:$AE$310,
    MATCH(
      _xlfn.XLOOKUP(AO$1, 'Language &amp; Currency Data'!$A$2:$A$100, 'Language &amp; Currency Data'!$B$2:$B$100),
      Languages!$A$1:$AE$1,
      0),
    FALSE)</f>
        <v>Xác suất 21-40% (khó xảy ra)</v>
      </c>
      <c r="AP129" s="7" t="str">
        <f>VLOOKUP(
    Languages!A116,
    Languages!$A$2:$AE$310,
    MATCH(
      _xlfn.XLOOKUP("United Kingdom", 'Language &amp; Currency Data'!$A$2:$A$100, 'Language &amp; Currency Data'!$B$2:$B$100),
      Languages!$A$1:$AE$1,
      0),
    FALSE)</f>
        <v>21-40% probability (unlikely)</v>
      </c>
      <c r="AQ129" s="7" t="str">
        <f>VLOOKUP(
    Languages!A116,
    Languages!$A$2:$AE$310,
    MATCH(
      _xlfn.XLOOKUP("United Kingdom", 'Language &amp; Currency Data'!$A$2:$A$100, 'Language &amp; Currency Data'!$B$2:$B$100),
      Languages!$A$1:$AE$1,
      0),
    FALSE)</f>
        <v>21-40% probability (unlikely)</v>
      </c>
      <c r="AR129" s="7" t="str">
        <f>VLOOKUP(
    Languages!A116,
    Languages!$A$2:$AE$310,
    MATCH(
      _xlfn.XLOOKUP("United Kingdom", 'Language &amp; Currency Data'!$A$2:$A$100, 'Language &amp; Currency Data'!$B$2:$B$100),
      Languages!$A$1:$AE$1,
      0),
    FALSE)</f>
        <v>21-40% probability (unlikely)</v>
      </c>
      <c r="AS129" s="7" t="str">
        <f>VLOOKUP(
    Languages!A116,
    Languages!$A$2:$AE$310,
    MATCH(
      _xlfn.XLOOKUP("United Kingdom", 'Language &amp; Currency Data'!$A$2:$A$100, 'Language &amp; Currency Data'!$B$2:$B$100),
      Languages!$A$1:$AE$1,
      0),
    FALSE)</f>
        <v>21-40% probability (unlikely)</v>
      </c>
      <c r="AT129" s="7" t="str">
        <f>VLOOKUP(
    Languages!A116,
    Languages!$A$2:$AE$310,
    MATCH(
      _xlfn.XLOOKUP("United Kingdom", 'Language &amp; Currency Data'!$A$2:$A$100, 'Language &amp; Currency Data'!$B$2:$B$100),
      Languages!$A$1:$AE$1,
      0),
    FALSE)</f>
        <v>21-40% probability (unlikely)</v>
      </c>
      <c r="AU129" s="7" t="str">
        <f>VLOOKUP(
    Languages!A116,
    Languages!$A$2:$AE$310,
    MATCH(
      _xlfn.XLOOKUP("United Kingdom", 'Language &amp; Currency Data'!$A$2:$A$100, 'Language &amp; Currency Data'!$B$2:$B$100),
      Languages!$A$1:$AE$1,
      0),
    FALSE)</f>
        <v>21-40% probability (unlikely)</v>
      </c>
      <c r="AV129" s="7" t="str">
        <f>VLOOKUP(
    Languages!A116,
    Languages!$A$2:$AE$310,
    MATCH(
      _xlfn.XLOOKUP("United Kingdom", 'Language &amp; Currency Data'!$A$2:$A$100, 'Language &amp; Currency Data'!$B$2:$B$100),
      Languages!$A$1:$AE$1,
      0),
    FALSE)</f>
        <v>21-40% probability (unlikely)</v>
      </c>
      <c r="AW129" s="7" t="str">
        <f>VLOOKUP(
    Languages!A116,
    Languages!$A$2:$AE$310,
    MATCH(
      _xlfn.XLOOKUP("United Kingdom", 'Language &amp; Currency Data'!$A$2:$A$100, 'Language &amp; Currency Data'!$B$2:$B$100),
      Languages!$A$1:$AE$1,
      0),
    FALSE)</f>
        <v>21-40% probability (unlikely)</v>
      </c>
    </row>
    <row r="130" spans="1:49" s="7" customFormat="1" ht="28.5" x14ac:dyDescent="0.45">
      <c r="A130" s="7" t="str">
        <f>Languages!B117</f>
        <v>41-60% probability (about as likely as unlikely)</v>
      </c>
      <c r="B130" s="6" t="str">
        <f>VLOOKUP(
    Languages!A117,
    Languages!$A$2:$AE$310,
    MATCH(
      _xlfn.XLOOKUP(B$1, 'Language &amp; Currency Data'!$A$2:$A$100, 'Language &amp; Currency Data'!$B$2:$B$100),
      Languages!$A$1:$AE$1,
      0),
    FALSE)</f>
        <v>41 - 60 % de probabilidad (tan probable como improbable)</v>
      </c>
      <c r="C130" s="6" t="str">
        <f>VLOOKUP(
    Languages!A117,
    Languages!$A$2:$AE$310,
    MATCH(
      _xlfn.XLOOKUP(C$1, 'Language &amp; Currency Data'!$A$2:$A$100, 'Language &amp; Currency Data'!$B$2:$B$100),
      Languages!$A$1:$AE$1,
      0),
    FALSE)</f>
        <v>41-60% probability (about as likely as unlikely)</v>
      </c>
      <c r="D130" s="6" t="str">
        <f>VLOOKUP(
    Languages!A117,
    Languages!$A$2:$AE$310,
    MATCH(
      _xlfn.XLOOKUP(D$1, 'Language &amp; Currency Data'!$A$2:$A$100, 'Language &amp; Currency Data'!$B$2:$B$100),
      Languages!$A$1:$AE$1,
      0),
    FALSE)</f>
        <v>41-60 % Wahrscheinlichkeit (weder wahrscheinlich noch unwahrscheinlich)</v>
      </c>
      <c r="E130" s="14" t="str">
        <f>VLOOKUP(
    Languages!A117,
    Languages!$A$2:$AE$310,
    MATCH(
      _xlfn.XLOOKUP(E$1, 'Language &amp; Currency Data'!$A$2:$A$100, 'Language &amp; Currency Data'!$B$2:$B$100),
      Languages!$A$1:$AE$1,
      0),
    FALSE)</f>
        <v>41-60 % de probabilidade (as probabilidades são mais ou menos iguais)</v>
      </c>
      <c r="F130" s="4" t="str">
        <f>VLOOKUP(
    Languages!A117,
    Languages!$A$2:$AE$310,
    MATCH(
      _xlfn.XLOOKUP(F$1, 'Language &amp; Currency Data'!$A$2:$A$100, 'Language &amp; Currency Data'!$B$2:$B$100),
      Languages!$A$1:$AE$1,
      0),
    FALSE)</f>
        <v>41-60% probability (about as likely as unlikely)</v>
      </c>
      <c r="G130" s="14" t="str">
        <f>VLOOKUP(
    Languages!A117,
    Languages!$A$2:$AE$310,
    MATCH(
      _xlfn.XLOOKUP(G$1, 'Language &amp; Currency Data'!$A$2:$A$100, 'Language &amp; Currency Data'!$B$2:$B$100),
      Languages!$A$1:$AE$1,
      0),
    FALSE)</f>
        <v>可能性为 41-60%（可能实施，也可能不会实施，两者概率相当）</v>
      </c>
      <c r="H130" s="6" t="str">
        <f>VLOOKUP(
    Languages!A117,
    Languages!$A$2:$AE$310,
    MATCH(
      _xlfn.XLOOKUP(H$1, 'Language &amp; Currency Data'!$A$2:$A$100, 'Language &amp; Currency Data'!$B$2:$B$100),
      Languages!$A$1:$AE$1,
      0),
    FALSE)</f>
        <v>41 - 60 % de probabilidad (tan probable como improbable)</v>
      </c>
      <c r="I130" s="6" t="str">
        <f>VLOOKUP(
    Languages!A117,
    Languages!$A$2:$AE$310,
    MATCH(
      _xlfn.XLOOKUP(I$1, 'Language &amp; Currency Data'!$A$2:$A$100, 'Language &amp; Currency Data'!$B$2:$B$100),
      Languages!$A$1:$AE$1,
      0),
    FALSE)</f>
        <v>41 - 60 % de probabilidad (tan probable como improbable)</v>
      </c>
      <c r="J130" s="6" t="str">
        <f>VLOOKUP(
    Languages!A117,
    Languages!$A$2:$AE$310,
    MATCH(
      _xlfn.XLOOKUP(J$1, 'Language &amp; Currency Data'!$A$2:$A$100, 'Language &amp; Currency Data'!$B$2:$B$100),
      Languages!$A$1:$AE$1,
      0),
    FALSE)</f>
        <v>41–60 % pravděpodobnost (přibližně stejně pravděpodobné jako nepravděpodobné)</v>
      </c>
      <c r="K130" s="6" t="str">
        <f>VLOOKUP(
    Languages!A117,
    Languages!$A$2:$AE$310,
    MATCH(
      _xlfn.XLOOKUP(K$1, 'Language &amp; Currency Data'!$A$2:$A$100, 'Language &amp; Currency Data'!$B$2:$B$100),
      Languages!$A$1:$AE$1,
      0),
    FALSE)</f>
        <v>41-60% todennäköisyys (lähes yhtä todennäköistä kuin epätodennäköistä)</v>
      </c>
      <c r="L130" s="32" t="str">
        <f>VLOOKUP(
    Languages!A117,
    Languages!$A$2:$AE$310,
    MATCH(
      _xlfn.XLOOKUP(L$1, 'Language &amp; Currency Data'!$A$2:$A$100, 'Language &amp; Currency Data'!$B$2:$B$100),
      Languages!$A$1:$AE$1,
      0),
    FALSE)</f>
        <v>41-60 % de probabilité (à peu près aussi probable qu'improbable)</v>
      </c>
      <c r="M130" s="32" t="str">
        <f>VLOOKUP(
    Languages!A117,
    Languages!$A$2:$AE$310,
    MATCH(
      _xlfn.XLOOKUP(M$1, 'Language &amp; Currency Data'!$A$2:$A$100, 'Language &amp; Currency Data'!$B$2:$B$100),
      Languages!$A$1:$AE$1,
      0),
    FALSE)</f>
        <v>41-60 % Wahrscheinlichkeit (weder wahrscheinlich noch unwahrscheinlich)</v>
      </c>
      <c r="N130" s="6" t="str">
        <f>VLOOKUP(
    Languages!A117,
    Languages!$A$2:$AE$310,
    MATCH(
      _xlfn.XLOOKUP(N$1, 'Language &amp; Currency Data'!$A$2:$A$100, 'Language &amp; Currency Data'!$B$2:$B$100),
      Languages!$A$1:$AE$1,
      0),
    FALSE)</f>
        <v>41-60% πιθανότητα (περίπου τόσο πιθανό όσο και απίθανο)</v>
      </c>
      <c r="O130" s="32" t="str">
        <f>VLOOKUP(
    Languages!A117,
    Languages!$A$2:$AE$310,
    MATCH(
      _xlfn.XLOOKUP(O$1, 'Language &amp; Currency Data'!$A$2:$A$100, 'Language &amp; Currency Data'!$B$2:$B$100),
      Languages!$A$1:$AE$1,
      0),
    FALSE)</f>
        <v>41-60%-os valószínűség (körülbelül annyira valószínű, mint amennyire valószínűtlen)</v>
      </c>
      <c r="P130" s="6" t="str">
        <f>VLOOKUP(
    Languages!A117,
    Languages!$A$2:$AE$310,
    MATCH(
      _xlfn.XLOOKUP(P$1, 'Language &amp; Currency Data'!$A$2:$A$100, 'Language &amp; Currency Data'!$B$2:$B$100),
      Languages!$A$1:$AE$1,
      0),
    FALSE)</f>
        <v>41-60% संभावना (असंभावना जितनी संभावना)</v>
      </c>
      <c r="Q130" s="6" t="str">
        <f>VLOOKUP(
    Languages!A117,
    Languages!$A$2:$AE$310,
    MATCH(
      _xlfn.XLOOKUP(Q$1, 'Language &amp; Currency Data'!$A$2:$A$100, 'Language &amp; Currency Data'!$B$2:$B$100),
      Languages!$A$1:$AE$1,
      0),
    FALSE)</f>
        <v>41–60% kemungkinan (kemungkinan dan ketidakmungkinan seimbang)</v>
      </c>
      <c r="R130" s="6" t="str">
        <f>VLOOKUP(
    Languages!A117,
    Languages!$A$2:$AE$310,
    MATCH(
      _xlfn.XLOOKUP(R$1, 'Language &amp; Currency Data'!$A$2:$A$100, 'Language &amp; Currency Data'!$B$2:$B$100),
      Languages!$A$1:$AE$1,
      0),
    FALSE)</f>
        <v>41-60% probability (about as likely as unlikely)</v>
      </c>
      <c r="S130" s="14" t="str">
        <f>VLOOKUP(
    Languages!A117,
    Languages!$A$2:$AE$310,
    MATCH(
      _xlfn.XLOOKUP(S$1, 'Language &amp; Currency Data'!$A$2:$A$100, 'Language &amp; Currency Data'!$B$2:$B$100),
      Languages!$A$1:$AE$1,
      0),
    FALSE)</f>
        <v>Probabilità compresa tra il 41 e il 60% (altrettanto probabile quanto improbabile)</v>
      </c>
      <c r="T130" s="14" t="str">
        <f>VLOOKUP(
    Languages!A117,
    Languages!$A$2:$AE$310,
    MATCH(
      _xlfn.XLOOKUP(T$1, 'Language &amp; Currency Data'!$A$2:$A$100, 'Language &amp; Currency Data'!$B$2:$B$100),
      Languages!$A$1:$AE$1,
      0),
    FALSE)</f>
        <v>41-60% の確率（どちらともいえない）</v>
      </c>
      <c r="U130" s="32" t="str">
        <f>VLOOKUP(
    Languages!A117,
    Languages!$A$2:$AE$310,
    MATCH(
      _xlfn.XLOOKUP(U$1, 'Language &amp; Currency Data'!$A$2:$A$100, 'Language &amp; Currency Data'!$B$2:$B$100),
      Languages!$A$1:$AE$1,
      0),
    FALSE)</f>
        <v>41-60% kemungkinan (mungkin ya, mungkin tidak)</v>
      </c>
      <c r="V130" s="32" t="str">
        <f>VLOOKUP(
    Languages!A117,
    Languages!$A$2:$AE$310,
    MATCH(
      _xlfn.XLOOKUP(V$1, 'Language &amp; Currency Data'!$A$2:$A$100, 'Language &amp; Currency Data'!$B$2:$B$100),
      Languages!$A$1:$AE$1,
      0),
    FALSE)</f>
        <v>41 - 60 % de probabilidad (tan probable como improbable)</v>
      </c>
      <c r="W130" s="14" t="str">
        <f>VLOOKUP(
    Languages!A117,
    Languages!$A$2:$AE$310,
    MATCH(
      _xlfn.XLOOKUP(W$1, 'Language &amp; Currency Data'!$A$2:$A$100, 'Language &amp; Currency Data'!$B$2:$B$100),
      Languages!$A$1:$AE$1,
      0),
    FALSE)</f>
        <v>41-60% waarschijnlijkheid (ongeveer even waarschijnlijk als onwaarschijnlijk)</v>
      </c>
      <c r="X130" s="32" t="str">
        <f>VLOOKUP(
    Languages!A117,
    Languages!$A$2:$AE$310,
    MATCH(
      _xlfn.XLOOKUP(X$1, 'Language &amp; Currency Data'!$A$2:$A$100, 'Language &amp; Currency Data'!$B$2:$B$100),
      Languages!$A$1:$AE$1,
      0),
    FALSE)</f>
        <v>41-60% probability (about as likely as unlikely)</v>
      </c>
      <c r="Y130" s="32" t="str">
        <f>VLOOKUP(
    Languages!A117,
    Languages!$A$2:$AE$310,
    MATCH(
      _xlfn.XLOOKUP(Y$1, 'Language &amp; Currency Data'!$A$2:$A$100, 'Language &amp; Currency Data'!$B$2:$B$100),
      Languages!$A$1:$AE$1,
      0),
    FALSE)</f>
        <v>41-60 % sannsynlighet (omtrent like sannsynlig som usannsynlig)</v>
      </c>
      <c r="Z130" s="32" t="str">
        <f>VLOOKUP(
    Languages!A117,
    Languages!$A$2:$AE$310,
    MATCH(
      _xlfn.XLOOKUP(Z$1, 'Language &amp; Currency Data'!$A$2:$A$100, 'Language &amp; Currency Data'!$B$2:$B$100),
      Languages!$A$1:$AE$1,
      0),
    FALSE)</f>
        <v>41-60% امکان (ممکن اور ناممکن کے درمیان)</v>
      </c>
      <c r="AA130" s="32" t="str">
        <f>VLOOKUP(
    Languages!A117,
    Languages!$A$2:$AE$310,
    MATCH(
      _xlfn.XLOOKUP(AA$1, 'Language &amp; Currency Data'!$A$2:$A$100, 'Language &amp; Currency Data'!$B$2:$B$100),
      Languages!$A$1:$AE$1,
      0),
    FALSE)</f>
        <v>41-60% probability (posibleng mangyari, posible ring hindi mangyari)</v>
      </c>
      <c r="AB130" s="32" t="str">
        <f>VLOOKUP(
    Languages!A117,
    Languages!$A$2:$AE$310,
    MATCH(
      _xlfn.XLOOKUP(AB$1, 'Language &amp; Currency Data'!$A$2:$A$100, 'Language &amp; Currency Data'!$B$2:$B$100),
      Languages!$A$1:$AE$1,
      0),
    FALSE)</f>
        <v>41-60% prawdopodobieństwa (prawie tak samo prawdopodobne, jak mało prawdopodobne)</v>
      </c>
      <c r="AC130" t="str">
        <f>VLOOKUP(
    Languages!A117,
    Languages!$A$2:$AE$310,
    MATCH(
      _xlfn.XLOOKUP(AC$1, 'Language &amp; Currency Data'!$A$2:$A$100, 'Language &amp; Currency Data'!$B$2:$B$100),
      Languages!$A$1:$AE$1,
      0),
    FALSE)</f>
        <v>41-60 % de probabilidade (as probabilidades são mais ou menos iguais)</v>
      </c>
      <c r="AD130" s="32" t="str">
        <f>VLOOKUP(
    Languages!A117,
    Languages!$A$2:$AE$310,
    MATCH(
      _xlfn.XLOOKUP(AD$1, 'Language &amp; Currency Data'!$A$2:$A$100, 'Language &amp; Currency Data'!$B$2:$B$100),
      Languages!$A$1:$AE$1,
      0),
    FALSE)</f>
        <v>41-60 % probabilitate (atât probabil, cât și improbabil)</v>
      </c>
      <c r="AE130" s="6" t="str">
        <f>VLOOKUP(
    Languages!A117,
    Languages!$A$2:$AE$310,
    MATCH(
      _xlfn.XLOOKUP(AE$1, 'Language &amp; Currency Data'!$A$2:$A$100, 'Language &amp; Currency Data'!$B$2:$B$100),
      Languages!$A$1:$AE$1,
      0),
    FALSE)</f>
        <v>41 – 60 % pravdepodobnosť (rovnako pravdepodobné ako nepravdepodobné)</v>
      </c>
      <c r="AF130" s="6" t="str">
        <f>VLOOKUP(
    Languages!A117,
    Languages!$A$2:$AE$310,
    MATCH(
      _xlfn.XLOOKUP(AF$1, 'Language &amp; Currency Data'!$A$2:$A$100, 'Language &amp; Currency Data'!$B$2:$B$100),
      Languages!$A$1:$AE$1,
      0),
    FALSE)</f>
        <v>41-60% waarskynlikheid (omtrent so waarskynlik as onwaarskynlik)</v>
      </c>
      <c r="AG130" s="6" t="str">
        <f>VLOOKUP(
    Languages!A117,
    Languages!$A$2:$AE$310,
    MATCH(
      _xlfn.XLOOKUP(AG$1, 'Language &amp; Currency Data'!$A$2:$A$100, 'Language &amp; Currency Data'!$B$2:$B$100),
      Languages!$A$1:$AE$1,
      0),
    FALSE)</f>
        <v>41~60% 확률(가능성이 반반임)</v>
      </c>
      <c r="AH130" s="32" t="str">
        <f>VLOOKUP(
    Languages!A117,
    Languages!$A$2:$AE$310,
    MATCH(
      _xlfn.XLOOKUP(AH$1, 'Language &amp; Currency Data'!$A$2:$A$100, 'Language &amp; Currency Data'!$B$2:$B$100),
      Languages!$A$1:$AE$1,
      0),
    FALSE)</f>
        <v>41 - 60 % de probabilidad (tan probable como improbable)</v>
      </c>
      <c r="AI130" s="32" t="str">
        <f>VLOOKUP(
    Languages!A117,
    Languages!$A$2:$AE$310,
    MATCH(
      _xlfn.XLOOKUP(AI$1, 'Language &amp; Currency Data'!$A$2:$A$100, 'Language &amp; Currency Data'!$B$2:$B$100),
      Languages!$A$1:$AE$1,
      0),
    FALSE)</f>
        <v>41-60 % sannolikhet (ungefär lika sannolikt som osannolikt)</v>
      </c>
      <c r="AJ130" s="6" t="str">
        <f>VLOOKUP(
    Languages!A117,
    Languages!$A$2:$AE$310,
    MATCH(
      _xlfn.XLOOKUP(AJ$1, 'Language &amp; Currency Data'!$A$2:$A$100, 'Language &amp; Currency Data'!$B$2:$B$100),
      Languages!$A$1:$AE$1,
      0),
    FALSE)</f>
        <v>41-60% 機率（可能也可能不會）</v>
      </c>
      <c r="AK130" s="32" t="str">
        <f>VLOOKUP(
    Languages!A117,
    Languages!$A$2:$AE$310,
    MATCH(
      _xlfn.XLOOKUP(AK$1, 'Language &amp; Currency Data'!$A$2:$A$100, 'Language &amp; Currency Data'!$B$2:$B$100),
      Languages!$A$1:$AE$1,
      0),
    FALSE)</f>
        <v>ความน่าจะเป็น 41-60% (มีแนวโน้มในระดับหนึ่ง)</v>
      </c>
      <c r="AL130" s="37" t="str">
        <f>VLOOKUP(
    Languages!A117,
    Languages!$A$2:$AE$310,
    MATCH(
      _xlfn.XLOOKUP(AL$1, 'Language &amp; Currency Data'!$A$2:$A$100, 'Language &amp; Currency Data'!$B$2:$B$100),
      Languages!$A$1:$AE$1,
      0),
    FALSE)</f>
        <v>%41-60 (ne yüksek ne de düşük ihtimal)</v>
      </c>
      <c r="AM130" s="6" t="str">
        <f>VLOOKUP(
    Languages!A117,
    Languages!$A$2:$AE$310,
    MATCH(
      _xlfn.XLOOKUP(AM$1, 'Language &amp; Currency Data'!$A$2:$A$100, 'Language &amp; Currency Data'!$B$2:$B$100),
      Languages!$A$1:$AE$1,
      0),
    FALSE)</f>
        <v>41-60% probability (about as likely as unlikely)</v>
      </c>
      <c r="AN130" s="6" t="str">
        <f>VLOOKUP(
    Languages!A117,
    Languages!$A$2:$AE$310,
    MATCH(
      _xlfn.XLOOKUP(AN$1, 'Language &amp; Currency Data'!$A$2:$A$100, 'Language &amp; Currency Data'!$B$2:$B$100),
      Languages!$A$1:$AE$1,
      0),
    FALSE)</f>
        <v>41-60% probability (about as likely as unlikely)</v>
      </c>
      <c r="AO130" s="32" t="str">
        <f>VLOOKUP(
    Languages!A117,
    Languages!$A$2:$AE$310,
    MATCH(
      _xlfn.XLOOKUP(AO$1, 'Language &amp; Currency Data'!$A$2:$A$100, 'Language &amp; Currency Data'!$B$2:$B$100),
      Languages!$A$1:$AE$1,
      0),
    FALSE)</f>
        <v>Xác suất 41-60% (khả năng xảy ra và không xảy ra là như nhau)</v>
      </c>
      <c r="AP130" s="7" t="str">
        <f>VLOOKUP(
    Languages!A117,
    Languages!$A$2:$AE$310,
    MATCH(
      _xlfn.XLOOKUP("United Kingdom", 'Language &amp; Currency Data'!$A$2:$A$100, 'Language &amp; Currency Data'!$B$2:$B$100),
      Languages!$A$1:$AE$1,
      0),
    FALSE)</f>
        <v>41-60% probability (about as likely as unlikely)</v>
      </c>
      <c r="AQ130" s="7" t="str">
        <f>VLOOKUP(
    Languages!A117,
    Languages!$A$2:$AE$310,
    MATCH(
      _xlfn.XLOOKUP("United Kingdom", 'Language &amp; Currency Data'!$A$2:$A$100, 'Language &amp; Currency Data'!$B$2:$B$100),
      Languages!$A$1:$AE$1,
      0),
    FALSE)</f>
        <v>41-60% probability (about as likely as unlikely)</v>
      </c>
      <c r="AR130" s="7" t="str">
        <f>VLOOKUP(
    Languages!A117,
    Languages!$A$2:$AE$310,
    MATCH(
      _xlfn.XLOOKUP("United Kingdom", 'Language &amp; Currency Data'!$A$2:$A$100, 'Language &amp; Currency Data'!$B$2:$B$100),
      Languages!$A$1:$AE$1,
      0),
    FALSE)</f>
        <v>41-60% probability (about as likely as unlikely)</v>
      </c>
      <c r="AS130" s="7" t="str">
        <f>VLOOKUP(
    Languages!A117,
    Languages!$A$2:$AE$310,
    MATCH(
      _xlfn.XLOOKUP("United Kingdom", 'Language &amp; Currency Data'!$A$2:$A$100, 'Language &amp; Currency Data'!$B$2:$B$100),
      Languages!$A$1:$AE$1,
      0),
    FALSE)</f>
        <v>41-60% probability (about as likely as unlikely)</v>
      </c>
      <c r="AT130" s="7" t="str">
        <f>VLOOKUP(
    Languages!A117,
    Languages!$A$2:$AE$310,
    MATCH(
      _xlfn.XLOOKUP("United Kingdom", 'Language &amp; Currency Data'!$A$2:$A$100, 'Language &amp; Currency Data'!$B$2:$B$100),
      Languages!$A$1:$AE$1,
      0),
    FALSE)</f>
        <v>41-60% probability (about as likely as unlikely)</v>
      </c>
      <c r="AU130" s="7" t="str">
        <f>VLOOKUP(
    Languages!A117,
    Languages!$A$2:$AE$310,
    MATCH(
      _xlfn.XLOOKUP("United Kingdom", 'Language &amp; Currency Data'!$A$2:$A$100, 'Language &amp; Currency Data'!$B$2:$B$100),
      Languages!$A$1:$AE$1,
      0),
    FALSE)</f>
        <v>41-60% probability (about as likely as unlikely)</v>
      </c>
      <c r="AV130" s="7" t="str">
        <f>VLOOKUP(
    Languages!A117,
    Languages!$A$2:$AE$310,
    MATCH(
      _xlfn.XLOOKUP("United Kingdom", 'Language &amp; Currency Data'!$A$2:$A$100, 'Language &amp; Currency Data'!$B$2:$B$100),
      Languages!$A$1:$AE$1,
      0),
    FALSE)</f>
        <v>41-60% probability (about as likely as unlikely)</v>
      </c>
      <c r="AW130" s="7" t="str">
        <f>VLOOKUP(
    Languages!A117,
    Languages!$A$2:$AE$310,
    MATCH(
      _xlfn.XLOOKUP("United Kingdom", 'Language &amp; Currency Data'!$A$2:$A$100, 'Language &amp; Currency Data'!$B$2:$B$100),
      Languages!$A$1:$AE$1,
      0),
    FALSE)</f>
        <v>41-60% probability (about as likely as unlikely)</v>
      </c>
    </row>
    <row r="131" spans="1:49" s="7" customFormat="1" x14ac:dyDescent="0.45">
      <c r="A131" s="7" t="str">
        <f>Languages!B118</f>
        <v>61-80% probability (likely)</v>
      </c>
      <c r="B131" s="6" t="str">
        <f>VLOOKUP(
    Languages!A118,
    Languages!$A$2:$AE$310,
    MATCH(
      _xlfn.XLOOKUP(B$1, 'Language &amp; Currency Data'!$A$2:$A$100, 'Language &amp; Currency Data'!$B$2:$B$100),
      Languages!$A$1:$AE$1,
      0),
    FALSE)</f>
        <v>61 - 80 % de probabilidad (probable)</v>
      </c>
      <c r="C131" s="6" t="str">
        <f>VLOOKUP(
    Languages!A118,
    Languages!$A$2:$AE$310,
    MATCH(
      _xlfn.XLOOKUP(C$1, 'Language &amp; Currency Data'!$A$2:$A$100, 'Language &amp; Currency Data'!$B$2:$B$100),
      Languages!$A$1:$AE$1,
      0),
    FALSE)</f>
        <v>61-80% probability (likely)</v>
      </c>
      <c r="D131" s="6" t="str">
        <f>VLOOKUP(
    Languages!A118,
    Languages!$A$2:$AE$310,
    MATCH(
      _xlfn.XLOOKUP(D$1, 'Language &amp; Currency Data'!$A$2:$A$100, 'Language &amp; Currency Data'!$B$2:$B$100),
      Languages!$A$1:$AE$1,
      0),
    FALSE)</f>
        <v>61-80 % Wahrscheinlichkeit (wahrscheinlich)</v>
      </c>
      <c r="E131" s="14" t="str">
        <f>VLOOKUP(
    Languages!A118,
    Languages!$A$2:$AE$310,
    MATCH(
      _xlfn.XLOOKUP(E$1, 'Language &amp; Currency Data'!$A$2:$A$100, 'Language &amp; Currency Data'!$B$2:$B$100),
      Languages!$A$1:$AE$1,
      0),
    FALSE)</f>
        <v>61-80 % de probabilidade (provável)</v>
      </c>
      <c r="F131" s="4" t="str">
        <f>VLOOKUP(
    Languages!A118,
    Languages!$A$2:$AE$310,
    MATCH(
      _xlfn.XLOOKUP(F$1, 'Language &amp; Currency Data'!$A$2:$A$100, 'Language &amp; Currency Data'!$B$2:$B$100),
      Languages!$A$1:$AE$1,
      0),
    FALSE)</f>
        <v>61-80% probability (likely)</v>
      </c>
      <c r="G131" s="14" t="str">
        <f>VLOOKUP(
    Languages!A118,
    Languages!$A$2:$AE$310,
    MATCH(
      _xlfn.XLOOKUP(G$1, 'Language &amp; Currency Data'!$A$2:$A$100, 'Language &amp; Currency Data'!$B$2:$B$100),
      Languages!$A$1:$AE$1,
      0),
    FALSE)</f>
        <v>可能性为 61-80%（有可能）</v>
      </c>
      <c r="H131" s="6" t="str">
        <f>VLOOKUP(
    Languages!A118,
    Languages!$A$2:$AE$310,
    MATCH(
      _xlfn.XLOOKUP(H$1, 'Language &amp; Currency Data'!$A$2:$A$100, 'Language &amp; Currency Data'!$B$2:$B$100),
      Languages!$A$1:$AE$1,
      0),
    FALSE)</f>
        <v>61 - 80 % de probabilidad (probable)</v>
      </c>
      <c r="I131" s="6" t="str">
        <f>VLOOKUP(
    Languages!A118,
    Languages!$A$2:$AE$310,
    MATCH(
      _xlfn.XLOOKUP(I$1, 'Language &amp; Currency Data'!$A$2:$A$100, 'Language &amp; Currency Data'!$B$2:$B$100),
      Languages!$A$1:$AE$1,
      0),
    FALSE)</f>
        <v>61 - 80 % de probabilidad (probable)</v>
      </c>
      <c r="J131" s="6" t="str">
        <f>VLOOKUP(
    Languages!A118,
    Languages!$A$2:$AE$310,
    MATCH(
      _xlfn.XLOOKUP(J$1, 'Language &amp; Currency Data'!$A$2:$A$100, 'Language &amp; Currency Data'!$B$2:$B$100),
      Languages!$A$1:$AE$1,
      0),
    FALSE)</f>
        <v>61–80 % pravděpodobnost (pravděpodobné)</v>
      </c>
      <c r="K131" s="6" t="str">
        <f>VLOOKUP(
    Languages!A118,
    Languages!$A$2:$AE$310,
    MATCH(
      _xlfn.XLOOKUP(K$1, 'Language &amp; Currency Data'!$A$2:$A$100, 'Language &amp; Currency Data'!$B$2:$B$100),
      Languages!$A$1:$AE$1,
      0),
    FALSE)</f>
        <v>61-80% todennäköisyys (todennäköistä)</v>
      </c>
      <c r="L131" s="32" t="str">
        <f>VLOOKUP(
    Languages!A118,
    Languages!$A$2:$AE$310,
    MATCH(
      _xlfn.XLOOKUP(L$1, 'Language &amp; Currency Data'!$A$2:$A$100, 'Language &amp; Currency Data'!$B$2:$B$100),
      Languages!$A$1:$AE$1,
      0),
    FALSE)</f>
        <v>61-80 % de probabilité (probable)</v>
      </c>
      <c r="M131" s="32" t="str">
        <f>VLOOKUP(
    Languages!A118,
    Languages!$A$2:$AE$310,
    MATCH(
      _xlfn.XLOOKUP(M$1, 'Language &amp; Currency Data'!$A$2:$A$100, 'Language &amp; Currency Data'!$B$2:$B$100),
      Languages!$A$1:$AE$1,
      0),
    FALSE)</f>
        <v>61-80 % Wahrscheinlichkeit (wahrscheinlich)</v>
      </c>
      <c r="N131" s="6" t="str">
        <f>VLOOKUP(
    Languages!A118,
    Languages!$A$2:$AE$310,
    MATCH(
      _xlfn.XLOOKUP(N$1, 'Language &amp; Currency Data'!$A$2:$A$100, 'Language &amp; Currency Data'!$B$2:$B$100),
      Languages!$A$1:$AE$1,
      0),
    FALSE)</f>
        <v>61-80% πιθανότητα (πιθανό)</v>
      </c>
      <c r="O131" s="32" t="str">
        <f>VLOOKUP(
    Languages!A118,
    Languages!$A$2:$AE$310,
    MATCH(
      _xlfn.XLOOKUP(O$1, 'Language &amp; Currency Data'!$A$2:$A$100, 'Language &amp; Currency Data'!$B$2:$B$100),
      Languages!$A$1:$AE$1,
      0),
    FALSE)</f>
        <v>61-80%-os valószínűség (valószínű)</v>
      </c>
      <c r="P131" s="6" t="str">
        <f>VLOOKUP(
    Languages!A118,
    Languages!$A$2:$AE$310,
    MATCH(
      _xlfn.XLOOKUP(P$1, 'Language &amp; Currency Data'!$A$2:$A$100, 'Language &amp; Currency Data'!$B$2:$B$100),
      Languages!$A$1:$AE$1,
      0),
    FALSE)</f>
        <v>61-80% संभावना (संभावना)</v>
      </c>
      <c r="Q131" s="6" t="str">
        <f>VLOOKUP(
    Languages!A118,
    Languages!$A$2:$AE$310,
    MATCH(
      _xlfn.XLOOKUP(Q$1, 'Language &amp; Currency Data'!$A$2:$A$100, 'Language &amp; Currency Data'!$B$2:$B$100),
      Languages!$A$1:$AE$1,
      0),
    FALSE)</f>
        <v>61–80% kemungkinan (mungkin)</v>
      </c>
      <c r="R131" s="6" t="str">
        <f>VLOOKUP(
    Languages!A118,
    Languages!$A$2:$AE$310,
    MATCH(
      _xlfn.XLOOKUP(R$1, 'Language &amp; Currency Data'!$A$2:$A$100, 'Language &amp; Currency Data'!$B$2:$B$100),
      Languages!$A$1:$AE$1,
      0),
    FALSE)</f>
        <v>61-80% probability (likely)</v>
      </c>
      <c r="S131" s="14" t="str">
        <f>VLOOKUP(
    Languages!A118,
    Languages!$A$2:$AE$310,
    MATCH(
      _xlfn.XLOOKUP(S$1, 'Language &amp; Currency Data'!$A$2:$A$100, 'Language &amp; Currency Data'!$B$2:$B$100),
      Languages!$A$1:$AE$1,
      0),
    FALSE)</f>
        <v>Probabilità compresa tra il 61 e l'80% (probabile)</v>
      </c>
      <c r="T131" s="14" t="str">
        <f>VLOOKUP(
    Languages!A118,
    Languages!$A$2:$AE$310,
    MATCH(
      _xlfn.XLOOKUP(T$1, 'Language &amp; Currency Data'!$A$2:$A$100, 'Language &amp; Currency Data'!$B$2:$B$100),
      Languages!$A$1:$AE$1,
      0),
    FALSE)</f>
        <v>61-80% の確率（高い可能性）</v>
      </c>
      <c r="U131" s="32" t="str">
        <f>VLOOKUP(
    Languages!A118,
    Languages!$A$2:$AE$310,
    MATCH(
      _xlfn.XLOOKUP(U$1, 'Language &amp; Currency Data'!$A$2:$A$100, 'Language &amp; Currency Data'!$B$2:$B$100),
      Languages!$A$1:$AE$1,
      0),
    FALSE)</f>
        <v>61-80% kemungkinan (berkemungkinan)</v>
      </c>
      <c r="V131" s="32" t="str">
        <f>VLOOKUP(
    Languages!A118,
    Languages!$A$2:$AE$310,
    MATCH(
      _xlfn.XLOOKUP(V$1, 'Language &amp; Currency Data'!$A$2:$A$100, 'Language &amp; Currency Data'!$B$2:$B$100),
      Languages!$A$1:$AE$1,
      0),
    FALSE)</f>
        <v>61 - 80 % de probabilidad (probable)</v>
      </c>
      <c r="W131" s="14" t="str">
        <f>VLOOKUP(
    Languages!A118,
    Languages!$A$2:$AE$310,
    MATCH(
      _xlfn.XLOOKUP(W$1, 'Language &amp; Currency Data'!$A$2:$A$100, 'Language &amp; Currency Data'!$B$2:$B$100),
      Languages!$A$1:$AE$1,
      0),
    FALSE)</f>
        <v>61-80% waarschijnlijkheid (waarschijnlijk)</v>
      </c>
      <c r="X131" s="32" t="str">
        <f>VLOOKUP(
    Languages!A118,
    Languages!$A$2:$AE$310,
    MATCH(
      _xlfn.XLOOKUP(X$1, 'Language &amp; Currency Data'!$A$2:$A$100, 'Language &amp; Currency Data'!$B$2:$B$100),
      Languages!$A$1:$AE$1,
      0),
    FALSE)</f>
        <v>61-80% probability (likely)</v>
      </c>
      <c r="Y131" s="32" t="str">
        <f>VLOOKUP(
    Languages!A118,
    Languages!$A$2:$AE$310,
    MATCH(
      _xlfn.XLOOKUP(Y$1, 'Language &amp; Currency Data'!$A$2:$A$100, 'Language &amp; Currency Data'!$B$2:$B$100),
      Languages!$A$1:$AE$1,
      0),
    FALSE)</f>
        <v>61-80 % sannsynlighet (sannsynlig)</v>
      </c>
      <c r="Z131" s="32" t="str">
        <f>VLOOKUP(
    Languages!A118,
    Languages!$A$2:$AE$310,
    MATCH(
      _xlfn.XLOOKUP(Z$1, 'Language &amp; Currency Data'!$A$2:$A$100, 'Language &amp; Currency Data'!$B$2:$B$100),
      Languages!$A$1:$AE$1,
      0),
    FALSE)</f>
        <v>61-80% امکان (ممکن)</v>
      </c>
      <c r="AA131" s="32" t="str">
        <f>VLOOKUP(
    Languages!A118,
    Languages!$A$2:$AE$310,
    MATCH(
      _xlfn.XLOOKUP(AA$1, 'Language &amp; Currency Data'!$A$2:$A$100, 'Language &amp; Currency Data'!$B$2:$B$100),
      Languages!$A$1:$AE$1,
      0),
    FALSE)</f>
        <v>61-80% probability (posible)</v>
      </c>
      <c r="AB131" s="32" t="str">
        <f>VLOOKUP(
    Languages!A118,
    Languages!$A$2:$AE$310,
    MATCH(
      _xlfn.XLOOKUP(AB$1, 'Language &amp; Currency Data'!$A$2:$A$100, 'Language &amp; Currency Data'!$B$2:$B$100),
      Languages!$A$1:$AE$1,
      0),
    FALSE)</f>
        <v>61-80% prawdopodobieństwa (prawdopodobne)</v>
      </c>
      <c r="AC131" t="str">
        <f>VLOOKUP(
    Languages!A118,
    Languages!$A$2:$AE$310,
    MATCH(
      _xlfn.XLOOKUP(AC$1, 'Language &amp; Currency Data'!$A$2:$A$100, 'Language &amp; Currency Data'!$B$2:$B$100),
      Languages!$A$1:$AE$1,
      0),
    FALSE)</f>
        <v>61-80 % de probabilidade (provável)</v>
      </c>
      <c r="AD131" s="32" t="str">
        <f>VLOOKUP(
    Languages!A118,
    Languages!$A$2:$AE$310,
    MATCH(
      _xlfn.XLOOKUP(AD$1, 'Language &amp; Currency Data'!$A$2:$A$100, 'Language &amp; Currency Data'!$B$2:$B$100),
      Languages!$A$1:$AE$1,
      0),
    FALSE)</f>
        <v>61-80 % probabilitate (probabil)</v>
      </c>
      <c r="AE131" s="6" t="str">
        <f>VLOOKUP(
    Languages!A118,
    Languages!$A$2:$AE$310,
    MATCH(
      _xlfn.XLOOKUP(AE$1, 'Language &amp; Currency Data'!$A$2:$A$100, 'Language &amp; Currency Data'!$B$2:$B$100),
      Languages!$A$1:$AE$1,
      0),
    FALSE)</f>
        <v>61 – 80 % pravdepodobnosť (pravdepodobné)</v>
      </c>
      <c r="AF131" s="6" t="str">
        <f>VLOOKUP(
    Languages!A118,
    Languages!$A$2:$AE$310,
    MATCH(
      _xlfn.XLOOKUP(AF$1, 'Language &amp; Currency Data'!$A$2:$A$100, 'Language &amp; Currency Data'!$B$2:$B$100),
      Languages!$A$1:$AE$1,
      0),
    FALSE)</f>
        <v>61-80% waarskynlikheid (waarskynlik)</v>
      </c>
      <c r="AG131" s="6" t="str">
        <f>VLOOKUP(
    Languages!A118,
    Languages!$A$2:$AE$310,
    MATCH(
      _xlfn.XLOOKUP(AG$1, 'Language &amp; Currency Data'!$A$2:$A$100, 'Language &amp; Currency Data'!$B$2:$B$100),
      Languages!$A$1:$AE$1,
      0),
    FALSE)</f>
        <v>61~80% 확률(가능성이 높음)</v>
      </c>
      <c r="AH131" s="32" t="str">
        <f>VLOOKUP(
    Languages!A118,
    Languages!$A$2:$AE$310,
    MATCH(
      _xlfn.XLOOKUP(AH$1, 'Language &amp; Currency Data'!$A$2:$A$100, 'Language &amp; Currency Data'!$B$2:$B$100),
      Languages!$A$1:$AE$1,
      0),
    FALSE)</f>
        <v>61 - 80 % de probabilidad (probable)</v>
      </c>
      <c r="AI131" s="32" t="str">
        <f>VLOOKUP(
    Languages!A118,
    Languages!$A$2:$AE$310,
    MATCH(
      _xlfn.XLOOKUP(AI$1, 'Language &amp; Currency Data'!$A$2:$A$100, 'Language &amp; Currency Data'!$B$2:$B$100),
      Languages!$A$1:$AE$1,
      0),
    FALSE)</f>
        <v>61-80 % sannolikhet (sannolikt)</v>
      </c>
      <c r="AJ131" s="6" t="str">
        <f>VLOOKUP(
    Languages!A118,
    Languages!$A$2:$AE$310,
    MATCH(
      _xlfn.XLOOKUP(AJ$1, 'Language &amp; Currency Data'!$A$2:$A$100, 'Language &amp; Currency Data'!$B$2:$B$100),
      Languages!$A$1:$AE$1,
      0),
    FALSE)</f>
        <v>61-80% 機率（可能）</v>
      </c>
      <c r="AK131" s="32" t="str">
        <f>VLOOKUP(
    Languages!A118,
    Languages!$A$2:$AE$310,
    MATCH(
      _xlfn.XLOOKUP(AK$1, 'Language &amp; Currency Data'!$A$2:$A$100, 'Language &amp; Currency Data'!$B$2:$B$100),
      Languages!$A$1:$AE$1,
      0),
    FALSE)</f>
        <v>ความน่าจะเป็น 61-80% (มีแนวโน้มพอสมควร)</v>
      </c>
      <c r="AL131" s="37" t="str">
        <f>VLOOKUP(
    Languages!A118,
    Languages!$A$2:$AE$310,
    MATCH(
      _xlfn.XLOOKUP(AL$1, 'Language &amp; Currency Data'!$A$2:$A$100, 'Language &amp; Currency Data'!$B$2:$B$100),
      Languages!$A$1:$AE$1,
      0),
    FALSE)</f>
        <v>%61-80 (yüksek ihtimal)</v>
      </c>
      <c r="AM131" s="6" t="str">
        <f>VLOOKUP(
    Languages!A118,
    Languages!$A$2:$AE$310,
    MATCH(
      _xlfn.XLOOKUP(AM$1, 'Language &amp; Currency Data'!$A$2:$A$100, 'Language &amp; Currency Data'!$B$2:$B$100),
      Languages!$A$1:$AE$1,
      0),
    FALSE)</f>
        <v>61-80% probability (likely)</v>
      </c>
      <c r="AN131" s="6" t="str">
        <f>VLOOKUP(
    Languages!A118,
    Languages!$A$2:$AE$310,
    MATCH(
      _xlfn.XLOOKUP(AN$1, 'Language &amp; Currency Data'!$A$2:$A$100, 'Language &amp; Currency Data'!$B$2:$B$100),
      Languages!$A$1:$AE$1,
      0),
    FALSE)</f>
        <v>61-80% probability (likely)</v>
      </c>
      <c r="AO131" s="32" t="str">
        <f>VLOOKUP(
    Languages!A118,
    Languages!$A$2:$AE$310,
    MATCH(
      _xlfn.XLOOKUP(AO$1, 'Language &amp; Currency Data'!$A$2:$A$100, 'Language &amp; Currency Data'!$B$2:$B$100),
      Languages!$A$1:$AE$1,
      0),
    FALSE)</f>
        <v>Xác suất 61-80% (có khả năng xảy ra)</v>
      </c>
      <c r="AP131" s="7" t="str">
        <f>VLOOKUP(
    Languages!A118,
    Languages!$A$2:$AE$310,
    MATCH(
      _xlfn.XLOOKUP("United Kingdom", 'Language &amp; Currency Data'!$A$2:$A$100, 'Language &amp; Currency Data'!$B$2:$B$100),
      Languages!$A$1:$AE$1,
      0),
    FALSE)</f>
        <v>61-80% probability (likely)</v>
      </c>
      <c r="AQ131" s="7" t="str">
        <f>VLOOKUP(
    Languages!A118,
    Languages!$A$2:$AE$310,
    MATCH(
      _xlfn.XLOOKUP("United Kingdom", 'Language &amp; Currency Data'!$A$2:$A$100, 'Language &amp; Currency Data'!$B$2:$B$100),
      Languages!$A$1:$AE$1,
      0),
    FALSE)</f>
        <v>61-80% probability (likely)</v>
      </c>
      <c r="AR131" s="7" t="str">
        <f>VLOOKUP(
    Languages!A118,
    Languages!$A$2:$AE$310,
    MATCH(
      _xlfn.XLOOKUP("United Kingdom", 'Language &amp; Currency Data'!$A$2:$A$100, 'Language &amp; Currency Data'!$B$2:$B$100),
      Languages!$A$1:$AE$1,
      0),
    FALSE)</f>
        <v>61-80% probability (likely)</v>
      </c>
      <c r="AS131" s="7" t="str">
        <f>VLOOKUP(
    Languages!A118,
    Languages!$A$2:$AE$310,
    MATCH(
      _xlfn.XLOOKUP("United Kingdom", 'Language &amp; Currency Data'!$A$2:$A$100, 'Language &amp; Currency Data'!$B$2:$B$100),
      Languages!$A$1:$AE$1,
      0),
    FALSE)</f>
        <v>61-80% probability (likely)</v>
      </c>
      <c r="AT131" s="7" t="str">
        <f>VLOOKUP(
    Languages!A118,
    Languages!$A$2:$AE$310,
    MATCH(
      _xlfn.XLOOKUP("United Kingdom", 'Language &amp; Currency Data'!$A$2:$A$100, 'Language &amp; Currency Data'!$B$2:$B$100),
      Languages!$A$1:$AE$1,
      0),
    FALSE)</f>
        <v>61-80% probability (likely)</v>
      </c>
      <c r="AU131" s="7" t="str">
        <f>VLOOKUP(
    Languages!A118,
    Languages!$A$2:$AE$310,
    MATCH(
      _xlfn.XLOOKUP("United Kingdom", 'Language &amp; Currency Data'!$A$2:$A$100, 'Language &amp; Currency Data'!$B$2:$B$100),
      Languages!$A$1:$AE$1,
      0),
    FALSE)</f>
        <v>61-80% probability (likely)</v>
      </c>
      <c r="AV131" s="7" t="str">
        <f>VLOOKUP(
    Languages!A118,
    Languages!$A$2:$AE$310,
    MATCH(
      _xlfn.XLOOKUP("United Kingdom", 'Language &amp; Currency Data'!$A$2:$A$100, 'Language &amp; Currency Data'!$B$2:$B$100),
      Languages!$A$1:$AE$1,
      0),
    FALSE)</f>
        <v>61-80% probability (likely)</v>
      </c>
      <c r="AW131" s="7" t="str">
        <f>VLOOKUP(
    Languages!A118,
    Languages!$A$2:$AE$310,
    MATCH(
      _xlfn.XLOOKUP("United Kingdom", 'Language &amp; Currency Data'!$A$2:$A$100, 'Language &amp; Currency Data'!$B$2:$B$100),
      Languages!$A$1:$AE$1,
      0),
    FALSE)</f>
        <v>61-80% probability (likely)</v>
      </c>
    </row>
    <row r="132" spans="1:49" s="7" customFormat="1" ht="28.5" x14ac:dyDescent="0.45">
      <c r="A132" s="7" t="str">
        <f>Languages!B119</f>
        <v>81-100% probability (very likely)</v>
      </c>
      <c r="B132" s="6" t="str">
        <f>VLOOKUP(
    Languages!A119,
    Languages!$A$2:$AE$310,
    MATCH(
      _xlfn.XLOOKUP(B$1, 'Language &amp; Currency Data'!$A$2:$A$100, 'Language &amp; Currency Data'!$B$2:$B$100),
      Languages!$A$1:$AE$1,
      0),
    FALSE)</f>
        <v>81 - 100 % de probabilidad (muy probable)</v>
      </c>
      <c r="C132" s="6" t="str">
        <f>VLOOKUP(
    Languages!A119,
    Languages!$A$2:$AE$310,
    MATCH(
      _xlfn.XLOOKUP(C$1, 'Language &amp; Currency Data'!$A$2:$A$100, 'Language &amp; Currency Data'!$B$2:$B$100),
      Languages!$A$1:$AE$1,
      0),
    FALSE)</f>
        <v>81-100% probability (very likely)</v>
      </c>
      <c r="D132" s="6" t="str">
        <f>VLOOKUP(
    Languages!A119,
    Languages!$A$2:$AE$310,
    MATCH(
      _xlfn.XLOOKUP(D$1, 'Language &amp; Currency Data'!$A$2:$A$100, 'Language &amp; Currency Data'!$B$2:$B$100),
      Languages!$A$1:$AE$1,
      0),
    FALSE)</f>
        <v>81-100 % Wahrscheinlichkeit (sehr wahrscheinlich)</v>
      </c>
      <c r="E132" s="14" t="str">
        <f>VLOOKUP(
    Languages!A119,
    Languages!$A$2:$AE$310,
    MATCH(
      _xlfn.XLOOKUP(E$1, 'Language &amp; Currency Data'!$A$2:$A$100, 'Language &amp; Currency Data'!$B$2:$B$100),
      Languages!$A$1:$AE$1,
      0),
    FALSE)</f>
        <v>81-100 % de probabilidade (muito provável)</v>
      </c>
      <c r="F132" s="4" t="str">
        <f>VLOOKUP(
    Languages!A119,
    Languages!$A$2:$AE$310,
    MATCH(
      _xlfn.XLOOKUP(F$1, 'Language &amp; Currency Data'!$A$2:$A$100, 'Language &amp; Currency Data'!$B$2:$B$100),
      Languages!$A$1:$AE$1,
      0),
    FALSE)</f>
        <v>81-100% probability (very likely)</v>
      </c>
      <c r="G132" s="14" t="str">
        <f>VLOOKUP(
    Languages!A119,
    Languages!$A$2:$AE$310,
    MATCH(
      _xlfn.XLOOKUP(G$1, 'Language &amp; Currency Data'!$A$2:$A$100, 'Language &amp; Currency Data'!$B$2:$B$100),
      Languages!$A$1:$AE$1,
      0),
    FALSE)</f>
        <v>可能性为 81-100%（非常有可能）</v>
      </c>
      <c r="H132" s="6" t="str">
        <f>VLOOKUP(
    Languages!A119,
    Languages!$A$2:$AE$310,
    MATCH(
      _xlfn.XLOOKUP(H$1, 'Language &amp; Currency Data'!$A$2:$A$100, 'Language &amp; Currency Data'!$B$2:$B$100),
      Languages!$A$1:$AE$1,
      0),
    FALSE)</f>
        <v>81 - 100 % de probabilidad (muy probable)</v>
      </c>
      <c r="I132" s="6" t="str">
        <f>VLOOKUP(
    Languages!A119,
    Languages!$A$2:$AE$310,
    MATCH(
      _xlfn.XLOOKUP(I$1, 'Language &amp; Currency Data'!$A$2:$A$100, 'Language &amp; Currency Data'!$B$2:$B$100),
      Languages!$A$1:$AE$1,
      0),
    FALSE)</f>
        <v>81 - 100 % de probabilidad (muy probable)</v>
      </c>
      <c r="J132" s="6" t="str">
        <f>VLOOKUP(
    Languages!A119,
    Languages!$A$2:$AE$310,
    MATCH(
      _xlfn.XLOOKUP(J$1, 'Language &amp; Currency Data'!$A$2:$A$100, 'Language &amp; Currency Data'!$B$2:$B$100),
      Languages!$A$1:$AE$1,
      0),
    FALSE)</f>
        <v>81–100 % pravděpodobnost (velmi pravděpodobné)</v>
      </c>
      <c r="K132" s="6" t="str">
        <f>VLOOKUP(
    Languages!A119,
    Languages!$A$2:$AE$310,
    MATCH(
      _xlfn.XLOOKUP(K$1, 'Language &amp; Currency Data'!$A$2:$A$100, 'Language &amp; Currency Data'!$B$2:$B$100),
      Languages!$A$1:$AE$1,
      0),
    FALSE)</f>
        <v>81-100% todennäköisyys (erittäin todennäköistä)</v>
      </c>
      <c r="L132" s="32" t="str">
        <f>VLOOKUP(
    Languages!A119,
    Languages!$A$2:$AE$310,
    MATCH(
      _xlfn.XLOOKUP(L$1, 'Language &amp; Currency Data'!$A$2:$A$100, 'Language &amp; Currency Data'!$B$2:$B$100),
      Languages!$A$1:$AE$1,
      0),
    FALSE)</f>
        <v>81-100 % de probabilité (très probable)</v>
      </c>
      <c r="M132" s="32" t="str">
        <f>VLOOKUP(
    Languages!A119,
    Languages!$A$2:$AE$310,
    MATCH(
      _xlfn.XLOOKUP(M$1, 'Language &amp; Currency Data'!$A$2:$A$100, 'Language &amp; Currency Data'!$B$2:$B$100),
      Languages!$A$1:$AE$1,
      0),
    FALSE)</f>
        <v>81-100 % Wahrscheinlichkeit (sehr wahrscheinlich)</v>
      </c>
      <c r="N132" s="6" t="str">
        <f>VLOOKUP(
    Languages!A119,
    Languages!$A$2:$AE$310,
    MATCH(
      _xlfn.XLOOKUP(N$1, 'Language &amp; Currency Data'!$A$2:$A$100, 'Language &amp; Currency Data'!$B$2:$B$100),
      Languages!$A$1:$AE$1,
      0),
    FALSE)</f>
        <v>81-100% πιθανότητα (πολύ πιθανό)</v>
      </c>
      <c r="O132" s="32" t="str">
        <f>VLOOKUP(
    Languages!A119,
    Languages!$A$2:$AE$310,
    MATCH(
      _xlfn.XLOOKUP(O$1, 'Language &amp; Currency Data'!$A$2:$A$100, 'Language &amp; Currency Data'!$B$2:$B$100),
      Languages!$A$1:$AE$1,
      0),
    FALSE)</f>
        <v>81-100%-os valószínűség (nagyon valószínű)</v>
      </c>
      <c r="P132" s="6" t="str">
        <f>VLOOKUP(
    Languages!A119,
    Languages!$A$2:$AE$310,
    MATCH(
      _xlfn.XLOOKUP(P$1, 'Language &amp; Currency Data'!$A$2:$A$100, 'Language &amp; Currency Data'!$B$2:$B$100),
      Languages!$A$1:$AE$1,
      0),
    FALSE)</f>
        <v>81-100% संभावना (बहुत संभावना)</v>
      </c>
      <c r="Q132" s="6" t="str">
        <f>VLOOKUP(
    Languages!A119,
    Languages!$A$2:$AE$310,
    MATCH(
      _xlfn.XLOOKUP(Q$1, 'Language &amp; Currency Data'!$A$2:$A$100, 'Language &amp; Currency Data'!$B$2:$B$100),
      Languages!$A$1:$AE$1,
      0),
    FALSE)</f>
        <v>81–100% kemungkinan (sangat mungkin)</v>
      </c>
      <c r="R132" s="6" t="str">
        <f>VLOOKUP(
    Languages!A119,
    Languages!$A$2:$AE$310,
    MATCH(
      _xlfn.XLOOKUP(R$1, 'Language &amp; Currency Data'!$A$2:$A$100, 'Language &amp; Currency Data'!$B$2:$B$100),
      Languages!$A$1:$AE$1,
      0),
    FALSE)</f>
        <v>81-100% probability (very likely)</v>
      </c>
      <c r="S132" s="14" t="str">
        <f>VLOOKUP(
    Languages!A119,
    Languages!$A$2:$AE$310,
    MATCH(
      _xlfn.XLOOKUP(S$1, 'Language &amp; Currency Data'!$A$2:$A$100, 'Language &amp; Currency Data'!$B$2:$B$100),
      Languages!$A$1:$AE$1,
      0),
    FALSE)</f>
        <v>Probabilità compresa tra l'81 e il 100% (molto probabile)</v>
      </c>
      <c r="T132" s="14" t="str">
        <f>VLOOKUP(
    Languages!A119,
    Languages!$A$2:$AE$310,
    MATCH(
      _xlfn.XLOOKUP(T$1, 'Language &amp; Currency Data'!$A$2:$A$100, 'Language &amp; Currency Data'!$B$2:$B$100),
      Languages!$A$1:$AE$1,
      0),
    FALSE)</f>
        <v>81-100% の確率（非常に高い可能性）</v>
      </c>
      <c r="U132" s="32" t="str">
        <f>VLOOKUP(
    Languages!A119,
    Languages!$A$2:$AE$310,
    MATCH(
      _xlfn.XLOOKUP(U$1, 'Language &amp; Currency Data'!$A$2:$A$100, 'Language &amp; Currency Data'!$B$2:$B$100),
      Languages!$A$1:$AE$1,
      0),
    FALSE)</f>
        <v>81-100% kemungkinan (berkemungkinan besar)</v>
      </c>
      <c r="V132" s="32" t="str">
        <f>VLOOKUP(
    Languages!A119,
    Languages!$A$2:$AE$310,
    MATCH(
      _xlfn.XLOOKUP(V$1, 'Language &amp; Currency Data'!$A$2:$A$100, 'Language &amp; Currency Data'!$B$2:$B$100),
      Languages!$A$1:$AE$1,
      0),
    FALSE)</f>
        <v>81 - 100 % de probabilidad (muy probable)</v>
      </c>
      <c r="W132" s="14" t="str">
        <f>VLOOKUP(
    Languages!A119,
    Languages!$A$2:$AE$310,
    MATCH(
      _xlfn.XLOOKUP(W$1, 'Language &amp; Currency Data'!$A$2:$A$100, 'Language &amp; Currency Data'!$B$2:$B$100),
      Languages!$A$1:$AE$1,
      0),
    FALSE)</f>
        <v>81-100% waarschijnlijkheid (heel waarschijnlijk)</v>
      </c>
      <c r="X132" s="32" t="str">
        <f>VLOOKUP(
    Languages!A119,
    Languages!$A$2:$AE$310,
    MATCH(
      _xlfn.XLOOKUP(X$1, 'Language &amp; Currency Data'!$A$2:$A$100, 'Language &amp; Currency Data'!$B$2:$B$100),
      Languages!$A$1:$AE$1,
      0),
    FALSE)</f>
        <v>81-100% probability (very likely)</v>
      </c>
      <c r="Y132" s="32" t="str">
        <f>VLOOKUP(
    Languages!A119,
    Languages!$A$2:$AE$310,
    MATCH(
      _xlfn.XLOOKUP(Y$1, 'Language &amp; Currency Data'!$A$2:$A$100, 'Language &amp; Currency Data'!$B$2:$B$100),
      Languages!$A$1:$AE$1,
      0),
    FALSE)</f>
        <v>81-100 % sannsynlighet (svært sannsynlig)</v>
      </c>
      <c r="Z132" s="32" t="str">
        <f>VLOOKUP(
    Languages!A119,
    Languages!$A$2:$AE$310,
    MATCH(
      _xlfn.XLOOKUP(Z$1, 'Language &amp; Currency Data'!$A$2:$A$100, 'Language &amp; Currency Data'!$B$2:$B$100),
      Languages!$A$1:$AE$1,
      0),
    FALSE)</f>
        <v>81-100% امکان (بہت زیادہ ممکن)</v>
      </c>
      <c r="AA132" s="32" t="str">
        <f>VLOOKUP(
    Languages!A119,
    Languages!$A$2:$AE$310,
    MATCH(
      _xlfn.XLOOKUP(AA$1, 'Language &amp; Currency Data'!$A$2:$A$100, 'Language &amp; Currency Data'!$B$2:$B$100),
      Languages!$A$1:$AE$1,
      0),
    FALSE)</f>
        <v>81-100% probability (napakaposible)</v>
      </c>
      <c r="AB132" s="32" t="str">
        <f>VLOOKUP(
    Languages!A119,
    Languages!$A$2:$AE$310,
    MATCH(
      _xlfn.XLOOKUP(AB$1, 'Language &amp; Currency Data'!$A$2:$A$100, 'Language &amp; Currency Data'!$B$2:$B$100),
      Languages!$A$1:$AE$1,
      0),
    FALSE)</f>
        <v>81-100% prawdopodobieństwa (bardzo prawdopodobne)</v>
      </c>
      <c r="AC132" t="str">
        <f>VLOOKUP(
    Languages!A119,
    Languages!$A$2:$AE$310,
    MATCH(
      _xlfn.XLOOKUP(AC$1, 'Language &amp; Currency Data'!$A$2:$A$100, 'Language &amp; Currency Data'!$B$2:$B$100),
      Languages!$A$1:$AE$1,
      0),
    FALSE)</f>
        <v>81-100 % de probabilidade (muito provável)</v>
      </c>
      <c r="AD132" s="32" t="str">
        <f>VLOOKUP(
    Languages!A119,
    Languages!$A$2:$AE$310,
    MATCH(
      _xlfn.XLOOKUP(AD$1, 'Language &amp; Currency Data'!$A$2:$A$100, 'Language &amp; Currency Data'!$B$2:$B$100),
      Languages!$A$1:$AE$1,
      0),
    FALSE)</f>
        <v>81-100 % probabilitate (foarte probabil)</v>
      </c>
      <c r="AE132" s="6" t="str">
        <f>VLOOKUP(
    Languages!A119,
    Languages!$A$2:$AE$310,
    MATCH(
      _xlfn.XLOOKUP(AE$1, 'Language &amp; Currency Data'!$A$2:$A$100, 'Language &amp; Currency Data'!$B$2:$B$100),
      Languages!$A$1:$AE$1,
      0),
    FALSE)</f>
        <v>81 – 100 % pravdepodobnosť (veľmi pravdepodobné)</v>
      </c>
      <c r="AF132" s="6" t="str">
        <f>VLOOKUP(
    Languages!A119,
    Languages!$A$2:$AE$310,
    MATCH(
      _xlfn.XLOOKUP(AF$1, 'Language &amp; Currency Data'!$A$2:$A$100, 'Language &amp; Currency Data'!$B$2:$B$100),
      Languages!$A$1:$AE$1,
      0),
    FALSE)</f>
        <v>81-100% waarskynlikheid (hoogs waarskynlik)</v>
      </c>
      <c r="AG132" s="6" t="str">
        <f>VLOOKUP(
    Languages!A119,
    Languages!$A$2:$AE$310,
    MATCH(
      _xlfn.XLOOKUP(AG$1, 'Language &amp; Currency Data'!$A$2:$A$100, 'Language &amp; Currency Data'!$B$2:$B$100),
      Languages!$A$1:$AE$1,
      0),
    FALSE)</f>
        <v>81~100% 확률(가능성이 매우 높음)</v>
      </c>
      <c r="AH132" s="32" t="str">
        <f>VLOOKUP(
    Languages!A119,
    Languages!$A$2:$AE$310,
    MATCH(
      _xlfn.XLOOKUP(AH$1, 'Language &amp; Currency Data'!$A$2:$A$100, 'Language &amp; Currency Data'!$B$2:$B$100),
      Languages!$A$1:$AE$1,
      0),
    FALSE)</f>
        <v>81 - 100 % de probabilidad (muy probable)</v>
      </c>
      <c r="AI132" s="32" t="str">
        <f>VLOOKUP(
    Languages!A119,
    Languages!$A$2:$AE$310,
    MATCH(
      _xlfn.XLOOKUP(AI$1, 'Language &amp; Currency Data'!$A$2:$A$100, 'Language &amp; Currency Data'!$B$2:$B$100),
      Languages!$A$1:$AE$1,
      0),
    FALSE)</f>
        <v>81-100 % sannolikhet (mycket sannolikt)</v>
      </c>
      <c r="AJ132" s="6" t="str">
        <f>VLOOKUP(
    Languages!A119,
    Languages!$A$2:$AE$310,
    MATCH(
      _xlfn.XLOOKUP(AJ$1, 'Language &amp; Currency Data'!$A$2:$A$100, 'Language &amp; Currency Data'!$B$2:$B$100),
      Languages!$A$1:$AE$1,
      0),
    FALSE)</f>
        <v>81-100% 機率（非常可能）</v>
      </c>
      <c r="AK132" s="32" t="str">
        <f>VLOOKUP(
    Languages!A119,
    Languages!$A$2:$AE$310,
    MATCH(
      _xlfn.XLOOKUP(AK$1, 'Language &amp; Currency Data'!$A$2:$A$100, 'Language &amp; Currency Data'!$B$2:$B$100),
      Languages!$A$1:$AE$1,
      0),
    FALSE)</f>
        <v>ความน่าจะเป็น 81-100% (มีแนวโน้มสูงมาก)</v>
      </c>
      <c r="AL132" s="37" t="str">
        <f>VLOOKUP(
    Languages!A119,
    Languages!$A$2:$AE$310,
    MATCH(
      _xlfn.XLOOKUP(AL$1, 'Language &amp; Currency Data'!$A$2:$A$100, 'Language &amp; Currency Data'!$B$2:$B$100),
      Languages!$A$1:$AE$1,
      0),
    FALSE)</f>
        <v>%81-100 (çok yüksek ihtimal)</v>
      </c>
      <c r="AM132" s="6" t="str">
        <f>VLOOKUP(
    Languages!A119,
    Languages!$A$2:$AE$310,
    MATCH(
      _xlfn.XLOOKUP(AM$1, 'Language &amp; Currency Data'!$A$2:$A$100, 'Language &amp; Currency Data'!$B$2:$B$100),
      Languages!$A$1:$AE$1,
      0),
    FALSE)</f>
        <v>81-100% probability (very likely)</v>
      </c>
      <c r="AN132" s="6" t="str">
        <f>VLOOKUP(
    Languages!A119,
    Languages!$A$2:$AE$310,
    MATCH(
      _xlfn.XLOOKUP(AN$1, 'Language &amp; Currency Data'!$A$2:$A$100, 'Language &amp; Currency Data'!$B$2:$B$100),
      Languages!$A$1:$AE$1,
      0),
    FALSE)</f>
        <v>81-100% probability (very likely)</v>
      </c>
      <c r="AO132" s="32" t="str">
        <f>VLOOKUP(
    Languages!A119,
    Languages!$A$2:$AE$310,
    MATCH(
      _xlfn.XLOOKUP(AO$1, 'Language &amp; Currency Data'!$A$2:$A$100, 'Language &amp; Currency Data'!$B$2:$B$100),
      Languages!$A$1:$AE$1,
      0),
    FALSE)</f>
        <v>Xác suất 81-100% (rất có khả năng xảy ra)</v>
      </c>
      <c r="AP132" s="7" t="str">
        <f>VLOOKUP(
    Languages!A119,
    Languages!$A$2:$AE$310,
    MATCH(
      _xlfn.XLOOKUP("United Kingdom", 'Language &amp; Currency Data'!$A$2:$A$100, 'Language &amp; Currency Data'!$B$2:$B$100),
      Languages!$A$1:$AE$1,
      0),
    FALSE)</f>
        <v>81-100% probability (very likely)</v>
      </c>
      <c r="AQ132" s="7" t="str">
        <f>VLOOKUP(
    Languages!A119,
    Languages!$A$2:$AE$310,
    MATCH(
      _xlfn.XLOOKUP("United Kingdom", 'Language &amp; Currency Data'!$A$2:$A$100, 'Language &amp; Currency Data'!$B$2:$B$100),
      Languages!$A$1:$AE$1,
      0),
    FALSE)</f>
        <v>81-100% probability (very likely)</v>
      </c>
      <c r="AR132" s="7" t="str">
        <f>VLOOKUP(
    Languages!A119,
    Languages!$A$2:$AE$310,
    MATCH(
      _xlfn.XLOOKUP("United Kingdom", 'Language &amp; Currency Data'!$A$2:$A$100, 'Language &amp; Currency Data'!$B$2:$B$100),
      Languages!$A$1:$AE$1,
      0),
    FALSE)</f>
        <v>81-100% probability (very likely)</v>
      </c>
      <c r="AS132" s="7" t="str">
        <f>VLOOKUP(
    Languages!A119,
    Languages!$A$2:$AE$310,
    MATCH(
      _xlfn.XLOOKUP("United Kingdom", 'Language &amp; Currency Data'!$A$2:$A$100, 'Language &amp; Currency Data'!$B$2:$B$100),
      Languages!$A$1:$AE$1,
      0),
    FALSE)</f>
        <v>81-100% probability (very likely)</v>
      </c>
      <c r="AT132" s="7" t="str">
        <f>VLOOKUP(
    Languages!A119,
    Languages!$A$2:$AE$310,
    MATCH(
      _xlfn.XLOOKUP("United Kingdom", 'Language &amp; Currency Data'!$A$2:$A$100, 'Language &amp; Currency Data'!$B$2:$B$100),
      Languages!$A$1:$AE$1,
      0),
    FALSE)</f>
        <v>81-100% probability (very likely)</v>
      </c>
      <c r="AU132" s="7" t="str">
        <f>VLOOKUP(
    Languages!A119,
    Languages!$A$2:$AE$310,
    MATCH(
      _xlfn.XLOOKUP("United Kingdom", 'Language &amp; Currency Data'!$A$2:$A$100, 'Language &amp; Currency Data'!$B$2:$B$100),
      Languages!$A$1:$AE$1,
      0),
    FALSE)</f>
        <v>81-100% probability (very likely)</v>
      </c>
      <c r="AV132" s="7" t="str">
        <f>VLOOKUP(
    Languages!A119,
    Languages!$A$2:$AE$310,
    MATCH(
      _xlfn.XLOOKUP("United Kingdom", 'Language &amp; Currency Data'!$A$2:$A$100, 'Language &amp; Currency Data'!$B$2:$B$100),
      Languages!$A$1:$AE$1,
      0),
    FALSE)</f>
        <v>81-100% probability (very likely)</v>
      </c>
      <c r="AW132" s="7" t="str">
        <f>VLOOKUP(
    Languages!A119,
    Languages!$A$2:$AE$310,
    MATCH(
      _xlfn.XLOOKUP("United Kingdom", 'Language &amp; Currency Data'!$A$2:$A$100, 'Language &amp; Currency Data'!$B$2:$B$100),
      Languages!$A$1:$AE$1,
      0),
    FALSE)</f>
        <v>81-100% probability (very likely)</v>
      </c>
    </row>
    <row r="133" spans="1:49" s="7" customFormat="1" ht="71.25" x14ac:dyDescent="0.45">
      <c r="A133" s="7" t="str">
        <f>Languages!B120</f>
        <v>We would like you to make a decision that has real consequences for four individuals who were recruited through an online labor market. Each of these four individuals has earned $10 for completing an individual work task.</v>
      </c>
      <c r="B133" s="6" t="str">
        <f>VLOOKUP(
    Languages!A120,
    Languages!$A$2:$AE$310,
    MATCH(
      _xlfn.XLOOKUP(B$1, 'Language &amp; Currency Data'!$A$2:$A$100, 'Language &amp; Currency Data'!$B$2:$B$100),
      Languages!$A$1:$AE$1,
      0),
    FALSE)</f>
        <v>Queremos que tome una decisión que va a tener consecuencias reales para cuatro personas contratadas a través de un mercado laboral digital. Cada una de estas cuatro personas ha recibido 10 $ por completar una tarea de trabajo.</v>
      </c>
      <c r="C133" s="6" t="str">
        <f>VLOOKUP(
    Languages!A120,
    Languages!$A$2:$AE$310,
    MATCH(
      _xlfn.XLOOKUP(C$1, 'Language &amp; Currency Data'!$A$2:$A$100, 'Language &amp; Currency Data'!$B$2:$B$100),
      Languages!$A$1:$AE$1,
      0),
    FALSE)</f>
        <v>We would like you to make a decision that has real consequences for four individuals who were recruited through an online labor market. Each of these four individuals has earned $10 for completing an individual work task.</v>
      </c>
      <c r="D133" s="6" t="str">
        <f>VLOOKUP(
    Languages!A120,
    Languages!$A$2:$AE$310,
    MATCH(
      _xlfn.XLOOKUP(D$1, 'Language &amp; Currency Data'!$A$2:$A$100, 'Language &amp; Currency Data'!$B$2:$B$100),
      Languages!$A$1:$AE$1,
      0),
    FALSE)</f>
        <v>Wir möchten Sie jetzt bitten, eine Entscheidung zu treffen, die reale Auswirkungen auf vier Personen hat, die über ein Online-Jobportal eingestellt wurden. Jede dieser vier Personen hat für die Erledigung einer bestimmten Aufgabe $10 erhalten.</v>
      </c>
      <c r="E133" s="14" t="str">
        <f>VLOOKUP(
    Languages!A120,
    Languages!$A$2:$AE$310,
    MATCH(
      _xlfn.XLOOKUP(E$1, 'Language &amp; Currency Data'!$A$2:$A$100, 'Language &amp; Currency Data'!$B$2:$B$100),
      Languages!$A$1:$AE$1,
      0),
    FALSE)</f>
        <v>Gostaríamos que tomasse uma decisão que terá consequências reais para quatro indivíduos que foram recrutados através de um mercado de trabalho online. Cada um destes quatro indivíduos ganhou $10 por realizar uma tarefa de trabalho individual.</v>
      </c>
      <c r="F133" s="4" t="str">
        <f>VLOOKUP(
    Languages!A120,
    Languages!$A$2:$AE$310,
    MATCH(
      _xlfn.XLOOKUP(F$1, 'Language &amp; Currency Data'!$A$2:$A$100, 'Language &amp; Currency Data'!$B$2:$B$100),
      Languages!$A$1:$AE$1,
      0),
    FALSE)</f>
        <v>We would like you to make a decision that has real consequences for four individuals who were recruited through an online labor market. Each of these four individuals has earned $10 for completing an individual work task.</v>
      </c>
      <c r="G133" s="14" t="str">
        <f>VLOOKUP(
    Languages!A120,
    Languages!$A$2:$AE$310,
    MATCH(
      _xlfn.XLOOKUP(G$1, 'Language &amp; Currency Data'!$A$2:$A$100, 'Language &amp; Currency Data'!$B$2:$B$100),
      Languages!$A$1:$AE$1,
      0),
    FALSE)</f>
        <v>我们希望您能为通过在线劳动力市场招募的四个人做出具有实质影响的决定。这四个人各自完成了一项独立的工作任务，因此每人获得了 $10。</v>
      </c>
      <c r="H133" s="6" t="str">
        <f>VLOOKUP(
    Languages!A120,
    Languages!$A$2:$AE$310,
    MATCH(
      _xlfn.XLOOKUP(H$1, 'Language &amp; Currency Data'!$A$2:$A$100, 'Language &amp; Currency Data'!$B$2:$B$100),
      Languages!$A$1:$AE$1,
      0),
    FALSE)</f>
        <v>Queremos que tome una decisión que va a tener consecuencias reales para cuatro personas contratadas a través de un mercado laboral digital. Cada una de estas cuatro personas ha recibido 10 $ por completar una tarea de trabajo.</v>
      </c>
      <c r="I133" s="6" t="str">
        <f>VLOOKUP(
    Languages!A120,
    Languages!$A$2:$AE$310,
    MATCH(
      _xlfn.XLOOKUP(I$1, 'Language &amp; Currency Data'!$A$2:$A$100, 'Language &amp; Currency Data'!$B$2:$B$100),
      Languages!$A$1:$AE$1,
      0),
    FALSE)</f>
        <v>Queremos que tome una decisión que va a tener consecuencias reales para cuatro personas contratadas a través de un mercado laboral digital. Cada una de estas cuatro personas ha recibido 10 $ por completar una tarea de trabajo.</v>
      </c>
      <c r="J133" s="6" t="str">
        <f>VLOOKUP(
    Languages!A120,
    Languages!$A$2:$AE$310,
    MATCH(
      _xlfn.XLOOKUP(J$1, 'Language &amp; Currency Data'!$A$2:$A$100, 'Language &amp; Currency Data'!$B$2:$B$100),
      Languages!$A$1:$AE$1,
      0),
    FALSE)</f>
        <v>Rádi bychom, abyste učinili rozhodnutí, které bude mít reálné důsledky pro čtyři osoby, které byly najaty prostřednictvím online trhu práce. Každá z těchto čtyř osob vydělala 10 dolarů za splnění individuálního pracovního úkolu.</v>
      </c>
      <c r="K133" s="6" t="str">
        <f>VLOOKUP(
    Languages!A120,
    Languages!$A$2:$AE$310,
    MATCH(
      _xlfn.XLOOKUP(K$1, 'Language &amp; Currency Data'!$A$2:$A$100, 'Language &amp; Currency Data'!$B$2:$B$100),
      Languages!$A$1:$AE$1,
      0),
    FALSE)</f>
        <v>Haluaisimme sinun tekevän päätöksen, jolla on todellisia seurauksia neljälle henkilölle, jotka rekrytoitiin digitaalisen työnvälitysalustan kautta. Kukin näistä neljästä henkilöstä on ansainnut $10 yksittäisen työtehtävän tekemisestä.</v>
      </c>
      <c r="L133" s="32" t="str">
        <f>VLOOKUP(
    Languages!A120,
    Languages!$A$2:$AE$310,
    MATCH(
      _xlfn.XLOOKUP(L$1, 'Language &amp; Currency Data'!$A$2:$A$100, 'Language &amp; Currency Data'!$B$2:$B$100),
      Languages!$A$1:$AE$1,
      0),
    FALSE)</f>
        <v>Nous aimerions que vous preniez une décision qui a des conséquences réelles pour quatre personnes qui ont été recrutées par le biais d'un marché du travail en ligne. Chacune de ces quatre personnes a gagné $10 pour l'accomplissement d'une tâche individuelle.</v>
      </c>
      <c r="M133" s="32" t="str">
        <f>VLOOKUP(
    Languages!A120,
    Languages!$A$2:$AE$310,
    MATCH(
      _xlfn.XLOOKUP(M$1, 'Language &amp; Currency Data'!$A$2:$A$100, 'Language &amp; Currency Data'!$B$2:$B$100),
      Languages!$A$1:$AE$1,
      0),
    FALSE)</f>
        <v>Wir möchten Sie jetzt bitten, eine Entscheidung zu treffen, die reale Auswirkungen auf vier Personen hat, die über ein Online-Jobportal eingestellt wurden. Jede dieser vier Personen hat für die Erledigung einer bestimmten Aufgabe $10 erhalten.</v>
      </c>
      <c r="N133" s="6" t="str">
        <f>VLOOKUP(
    Languages!A120,
    Languages!$A$2:$AE$310,
    MATCH(
      _xlfn.XLOOKUP(N$1, 'Language &amp; Currency Data'!$A$2:$A$100, 'Language &amp; Currency Data'!$B$2:$B$100),
      Languages!$A$1:$AE$1,
      0),
    FALSE)</f>
        <v>Θα θέλαμε να λάβετε μια απόφαση που θα έχει πραγματικές συνέπειες για τέσσερα άτομα που προσλήφθηκαν μέσω μιας διαδικτυακής αγοράς εργασίας. Κάθε ένα από αυτά τα τέσσερα άτομα έχει κερδίσει $10 για την ολοκλήρωση μιας ατομικής εργασίας.</v>
      </c>
      <c r="O133" s="32" t="str">
        <f>VLOOKUP(
    Languages!A120,
    Languages!$A$2:$AE$310,
    MATCH(
      _xlfn.XLOOKUP(O$1, 'Language &amp; Currency Data'!$A$2:$A$100, 'Language &amp; Currency Data'!$B$2:$B$100),
      Languages!$A$1:$AE$1,
      0),
    FALSE)</f>
        <v>Szeretnénk, ha egy olyan döntést hozna, amelynek valós következményei vannak négy olyan személyre nézve, akiket egy online munkaerőpiacon keresztül toboroztak. Mind a négy személy $10ot keresett egy-egy munkafeladat elvégzésével.</v>
      </c>
      <c r="P133" s="6" t="str">
        <f>VLOOKUP(
    Languages!A120,
    Languages!$A$2:$AE$310,
    MATCH(
      _xlfn.XLOOKUP(P$1, 'Language &amp; Currency Data'!$A$2:$A$100, 'Language &amp; Currency Data'!$B$2:$B$100),
      Languages!$A$1:$AE$1,
      0),
    FALSE)</f>
        <v>हम आपसे एक ऐसा निर्णय लेने के लिए कह रहे हैं जिसका असर चार असली लोगों पर पड़ेगा, जिन्हें एक ऑनलाइन लेबर मार्केट के ज़रिए चुना गया है। इन चारों ने एक-एक कार्य पूरा करके $10 कमाए हैं।</v>
      </c>
      <c r="Q133" s="6" t="str">
        <f>VLOOKUP(
    Languages!A120,
    Languages!$A$2:$AE$310,
    MATCH(
      _xlfn.XLOOKUP(Q$1, 'Language &amp; Currency Data'!$A$2:$A$100, 'Language &amp; Currency Data'!$B$2:$B$100),
      Languages!$A$1:$AE$1,
      0),
    FALSE)</f>
        <v>Kami ingin Anda membuat keputusan yang memiliki konsekuensi nyata bagi empat individu yang direkrut melalui pasar tenaga kerja online. Masing-masing dari keempat individu ini telah memperoleh $10 untuk menyelesaikan tugas kerja individu.</v>
      </c>
      <c r="R133" s="6" t="str">
        <f>VLOOKUP(
    Languages!A120,
    Languages!$A$2:$AE$310,
    MATCH(
      _xlfn.XLOOKUP(R$1, 'Language &amp; Currency Data'!$A$2:$A$100, 'Language &amp; Currency Data'!$B$2:$B$100),
      Languages!$A$1:$AE$1,
      0),
    FALSE)</f>
        <v>We would like you to make a decision that has real consequences for four individuals who were recruited through an online labor market. Each of these four individuals has earned $10 for completing an individual work task.</v>
      </c>
      <c r="S133" s="14" t="str">
        <f>VLOOKUP(
    Languages!A120,
    Languages!$A$2:$AE$310,
    MATCH(
      _xlfn.XLOOKUP(S$1, 'Language &amp; Currency Data'!$A$2:$A$100, 'Language &amp; Currency Data'!$B$2:$B$100),
      Languages!$A$1:$AE$1,
      0),
    FALSE)</f>
        <v>Le chiediamo di prendere una decisione che avrà conseguenze reali per quattro individui reclutati tramite una piattaforma di lavoro online. Ciascuno di questi quattro individui ha guadagnato $10 per aver completato un incarico individuale.</v>
      </c>
      <c r="T133" s="14" t="str">
        <f>VLOOKUP(
    Languages!A120,
    Languages!$A$2:$AE$310,
    MATCH(
      _xlfn.XLOOKUP(T$1, 'Language &amp; Currency Data'!$A$2:$A$100, 'Language &amp; Currency Data'!$B$2:$B$100),
      Languages!$A$1:$AE$1,
      0),
    FALSE)</f>
        <v>オンライン労働市場を通じて採用された4人の個人に現実的な影響を与える決定を下していただきたいと思います。4人はそれぞれ個別の作業を完了することで、$10の収入を得ています。</v>
      </c>
      <c r="U133" s="32" t="str">
        <f>VLOOKUP(
    Languages!A120,
    Languages!$A$2:$AE$310,
    MATCH(
      _xlfn.XLOOKUP(U$1, 'Language &amp; Currency Data'!$A$2:$A$100, 'Language &amp; Currency Data'!$B$2:$B$100),
      Languages!$A$1:$AE$1,
      0),
    FALSE)</f>
        <v>Kami mahu anda membuat keputusan yang memberikan kesan sebenar kepada empat individu yang direkrut melalui pasaran buruh dalam talian. Setiap daripada empat individu ini memperoleh $10 kerana menyelesaikan tugas kerja individu.</v>
      </c>
      <c r="V133" s="32" t="str">
        <f>VLOOKUP(
    Languages!A120,
    Languages!$A$2:$AE$310,
    MATCH(
      _xlfn.XLOOKUP(V$1, 'Language &amp; Currency Data'!$A$2:$A$100, 'Language &amp; Currency Data'!$B$2:$B$100),
      Languages!$A$1:$AE$1,
      0),
    FALSE)</f>
        <v>Queremos que tome una decisión que va a tener consecuencias reales para cuatro personas contratadas a través de un mercado laboral digital. Cada una de estas cuatro personas ha recibido 10 $ por completar una tarea de trabajo.</v>
      </c>
      <c r="W133" s="14" t="str">
        <f>VLOOKUP(
    Languages!A120,
    Languages!$A$2:$AE$310,
    MATCH(
      _xlfn.XLOOKUP(W$1, 'Language &amp; Currency Data'!$A$2:$A$100, 'Language &amp; Currency Data'!$B$2:$B$100),
      Languages!$A$1:$AE$1,
      0),
    FALSE)</f>
        <v>We willen dat u een besluit neemt dat werkelijke gevolgen heeft voor vier personen die via een online arbeidsmarkt zijn geworven. Ieder van deze vier personen heeft $10 verdiend met het voltooien van een individuele werktaak.</v>
      </c>
      <c r="X133" s="32" t="str">
        <f>VLOOKUP(
    Languages!A120,
    Languages!$A$2:$AE$310,
    MATCH(
      _xlfn.XLOOKUP(X$1, 'Language &amp; Currency Data'!$A$2:$A$100, 'Language &amp; Currency Data'!$B$2:$B$100),
      Languages!$A$1:$AE$1,
      0),
    FALSE)</f>
        <v>We would like you to make a decision that has real consequences for four individuals who were recruited through an online labor market. Each of these four individuals has earned $10 for completing an individual work task.</v>
      </c>
      <c r="Y133" s="32" t="str">
        <f>VLOOKUP(
    Languages!A120,
    Languages!$A$2:$AE$310,
    MATCH(
      _xlfn.XLOOKUP(Y$1, 'Language &amp; Currency Data'!$A$2:$A$100, 'Language &amp; Currency Data'!$B$2:$B$100),
      Languages!$A$1:$AE$1,
      0),
    FALSE)</f>
        <v>Vi ønsker at du skal ta en beslutning som får reelle konsekvenser for fire personer som ble rekruttert gjennom et digitalt arbeidsmarked. Hver av disse fire personene har tjent $10 for å ha utført en individuell arbeidsoppgave.</v>
      </c>
      <c r="Z133" s="32" t="str">
        <f>VLOOKUP(
    Languages!A120,
    Languages!$A$2:$AE$310,
    MATCH(
      _xlfn.XLOOKUP(Z$1, 'Language &amp; Currency Data'!$A$2:$A$100, 'Language &amp; Currency Data'!$B$2:$B$100),
      Languages!$A$1:$AE$1,
      0),
    FALSE)</f>
        <v>ہم چاہتے ہیں کہ آپ ایک ایسا فیصلہ کریں جس کے چار افراد کے لیے حقیقی نتائج ہوں جنہیں ایک آن لائن لیبر مارکیٹ کے ذریعے بھرتی کیا گیا تھا۔ ان چاروں افراد میں سے ہر فرد نے انفرادی کام مکمل کرنے کے عوض 10$ کمائے ہیں۔</v>
      </c>
      <c r="AA133" s="32" t="str">
        <f>VLOOKUP(
    Languages!A120,
    Languages!$A$2:$AE$310,
    MATCH(
      _xlfn.XLOOKUP(AA$1, 'Language &amp; Currency Data'!$A$2:$A$100, 'Language &amp; Currency Data'!$B$2:$B$100),
      Languages!$A$1:$AE$1,
      0),
    FALSE)</f>
        <v>Gusto naming magdesisyon ka na may tunay na mga kahihinatnan para sa apat na indibidwal na na-recruit sa pamamagitan ng online na labor market. Kumita ng $10 ang bawat isa sa apat na indibidwal na ito para sa pagkumpleto ng indibiwal na gawain.</v>
      </c>
      <c r="AB133" s="32" t="str">
        <f>VLOOKUP(
    Languages!A120,
    Languages!$A$2:$AE$310,
    MATCH(
      _xlfn.XLOOKUP(AB$1, 'Language &amp; Currency Data'!$A$2:$A$100, 'Language &amp; Currency Data'!$B$2:$B$100),
      Languages!$A$1:$AE$1,
      0),
    FALSE)</f>
        <v>Chcielibyśmy, aby podjął\/podjęła Pani decyzję, która będzie miała realne konsekwencje dla czterech osób, które zostały zrekrutowane za pośrednictwem internetowego rynku pracy. Każda z tych czterech osób zarobiła $10 za wykonanie indywidualnego zadania.</v>
      </c>
      <c r="AC133" t="str">
        <f>VLOOKUP(
    Languages!A120,
    Languages!$A$2:$AE$310,
    MATCH(
      _xlfn.XLOOKUP(AC$1, 'Language &amp; Currency Data'!$A$2:$A$100, 'Language &amp; Currency Data'!$B$2:$B$100),
      Languages!$A$1:$AE$1,
      0),
    FALSE)</f>
        <v>Gostaríamos que tomasse uma decisão que terá consequências reais para quatro indivíduos que foram recrutados através de um mercado de trabalho online. Cada um destes quatro indivíduos ganhou $10 por realizar uma tarefa de trabalho individual.</v>
      </c>
      <c r="AD133" s="32" t="str">
        <f>VLOOKUP(
    Languages!A120,
    Languages!$A$2:$AE$310,
    MATCH(
      _xlfn.XLOOKUP(AD$1, 'Language &amp; Currency Data'!$A$2:$A$100, 'Language &amp; Currency Data'!$B$2:$B$100),
      Languages!$A$1:$AE$1,
      0),
    FALSE)</f>
        <v>Am dori să luați o decizie care să aibă consecințe reale pentru patru persoane care au fost recrutate prin intermediul unei piețe online a muncii. Fiecare dintre aceste patru persoane a câștigat $10 pentru finalizarea unei sarcini de lucru individuale.</v>
      </c>
      <c r="AE133" s="6" t="str">
        <f>VLOOKUP(
    Languages!A120,
    Languages!$A$2:$AE$310,
    MATCH(
      _xlfn.XLOOKUP(AE$1, 'Language &amp; Currency Data'!$A$2:$A$100, 'Language &amp; Currency Data'!$B$2:$B$100),
      Languages!$A$1:$AE$1,
      0),
    FALSE)</f>
        <v>Chceme vás požiadať, aby ste prijali rozhodnutie, ktoré bude mať skutočné dôsledky pre štyri osoby, ktoré boli najaté cez online pracovný trh. Každá z týchto štyroch osôb dostala $10 za splnenie individuálnej pracovnej úlohy.</v>
      </c>
      <c r="AF133" s="6" t="str">
        <f>VLOOKUP(
    Languages!A120,
    Languages!$A$2:$AE$310,
    MATCH(
      _xlfn.XLOOKUP(AF$1, 'Language &amp; Currency Data'!$A$2:$A$100, 'Language &amp; Currency Data'!$B$2:$B$100),
      Languages!$A$1:$AE$1,
      0),
    FALSE)</f>
        <v>Ons wil graag hê dat u 'n besluit neem wat werklike gevolge inhou vir vier individue wat deur 'n aanlyn arbeidsmark gewerf is. Elk van hierdie vier individue het $10 verdien vir die voltooiing van 'n individuele werkstaak.</v>
      </c>
      <c r="AG133" s="6" t="str">
        <f>VLOOKUP(
    Languages!A120,
    Languages!$A$2:$AE$310,
    MATCH(
      _xlfn.XLOOKUP(AG$1, 'Language &amp; Currency Data'!$A$2:$A$100, 'Language &amp; Currency Data'!$B$2:$B$100),
      Languages!$A$1:$AE$1,
      0),
    FALSE)</f>
        <v>온라인 노동 시장을 통해 모집된 4명의 개인에게 실질적인 영향을 미치는 결정을 내려 주실 것을 요청드립니다. 이 4명의 개인은 각각 개별 작업을 완료하고 $10를 벌었습니다.</v>
      </c>
      <c r="AH133" s="32" t="str">
        <f>VLOOKUP(
    Languages!A120,
    Languages!$A$2:$AE$310,
    MATCH(
      _xlfn.XLOOKUP(AH$1, 'Language &amp; Currency Data'!$A$2:$A$100, 'Language &amp; Currency Data'!$B$2:$B$100),
      Languages!$A$1:$AE$1,
      0),
    FALSE)</f>
        <v>Queremos que tome una decisión que va a tener consecuencias reales para cuatro personas contratadas a través de un mercado laboral digital. Cada una de estas cuatro personas ha recibido 10 $ por completar una tarea de trabajo.</v>
      </c>
      <c r="AI133" s="32" t="str">
        <f>VLOOKUP(
    Languages!A120,
    Languages!$A$2:$AE$310,
    MATCH(
      _xlfn.XLOOKUP(AI$1, 'Language &amp; Currency Data'!$A$2:$A$100, 'Language &amp; Currency Data'!$B$2:$B$100),
      Languages!$A$1:$AE$1,
      0),
    FALSE)</f>
        <v>Vi vill att du fattar ett beslut som får verkliga konsekvenser för fyra personer som rekryterats via en arbetsmarknad på online. Var och en av dessa fyra personer har tjänat $10 för att utföra en individuell arbetsuppgift.</v>
      </c>
      <c r="AJ133" s="6" t="str">
        <f>VLOOKUP(
    Languages!A120,
    Languages!$A$2:$AE$310,
    MATCH(
      _xlfn.XLOOKUP(AJ$1, 'Language &amp; Currency Data'!$A$2:$A$100, 'Language &amp; Currency Data'!$B$2:$B$100),
      Languages!$A$1:$AE$1,
      0),
    FALSE)</f>
        <v>我們現在要請您做一項決策，這項決定將對四位透過網路勞動市場招募的工作者產生實際影響。這四位參與者皆完成一項個人任務，獲得了 $10 報酬。</v>
      </c>
      <c r="AK133" s="32" t="str">
        <f>VLOOKUP(
    Languages!A120,
    Languages!$A$2:$AE$310,
    MATCH(
      _xlfn.XLOOKUP(AK$1, 'Language &amp; Currency Data'!$A$2:$A$100, 'Language &amp; Currency Data'!$B$2:$B$100),
      Languages!$A$1:$AE$1,
      0),
    FALSE)</f>
        <v>เราต้องการให้คุณทำการตัดสินใจที่ส่งผลสืบเนื่องจริงต่อบุคคลสี่คนที่ได้รับการสรรหาผ่านตลาดแรงงานออนไลน์ บุคคลทั้งสี่คนนี้จะได้รับเงินคนละ $10 จากการทำงานของแต่ละบุคคลให้เสร็จสิ้น</v>
      </c>
      <c r="AL133" s="37" t="str">
        <f>VLOOKUP(
    Languages!A120,
    Languages!$A$2:$AE$310,
    MATCH(
      _xlfn.XLOOKUP(AL$1, 'Language &amp; Currency Data'!$A$2:$A$100, 'Language &amp; Currency Data'!$B$2:$B$100),
      Languages!$A$1:$AE$1,
      0),
    FALSE)</f>
        <v>Sizden, çevrim içi iş gücü piyasası aracılığıyla işe alınan dört kişi için gerçek sonuçları olan bir karar vermenizi istiyoruz. Bu dört kişiden her biri, bireysel bir iş görevini tamamlamak için $10 kazanmıştır.</v>
      </c>
      <c r="AM133" s="6" t="str">
        <f>VLOOKUP(
    Languages!A120,
    Languages!$A$2:$AE$310,
    MATCH(
      _xlfn.XLOOKUP(AM$1, 'Language &amp; Currency Data'!$A$2:$A$100, 'Language &amp; Currency Data'!$B$2:$B$100),
      Languages!$A$1:$AE$1,
      0),
    FALSE)</f>
        <v>We would like you to make a decision that has real consequences for four individuals who were recruited through an online labor market. Each of these four individuals has earned $10 for completing an individual work task.</v>
      </c>
      <c r="AN133" s="6" t="str">
        <f>VLOOKUP(
    Languages!A120,
    Languages!$A$2:$AE$310,
    MATCH(
      _xlfn.XLOOKUP(AN$1, 'Language &amp; Currency Data'!$A$2:$A$100, 'Language &amp; Currency Data'!$B$2:$B$100),
      Languages!$A$1:$AE$1,
      0),
    FALSE)</f>
        <v>We would like you to make a decision that has real consequences for four individuals who were recruited through an online labor market. Each of these four individuals has earned $10 for completing an individual work task.</v>
      </c>
      <c r="AO133" s="32" t="str">
        <f>VLOOKUP(
    Languages!A120,
    Languages!$A$2:$AE$310,
    MATCH(
      _xlfn.XLOOKUP(AO$1, 'Language &amp; Currency Data'!$A$2:$A$100, 'Language &amp; Currency Data'!$B$2:$B$100),
      Languages!$A$1:$AE$1,
      0),
    FALSE)</f>
        <v>Chúng tôi muốn quý vị sẽ đưa ra một số quyết định mà sẽ có ảnh hưởng trực tiếp lên bốn người mà đã được tuyển dụng thông qua thị trường lao động trực tuyến. Mỗi người trong số bốn cá nhân này đã kiếm được $10 khi hoàn thành một nhiệm vụ công việc cá nhân.</v>
      </c>
      <c r="AP133" s="7" t="str">
        <f>VLOOKUP(
    Languages!A120,
    Languages!$A$2:$AE$310,
    MATCH(
      _xlfn.XLOOKUP("United Kingdom", 'Language &amp; Currency Data'!$A$2:$A$100, 'Language &amp; Currency Data'!$B$2:$B$100),
      Languages!$A$1:$AE$1,
      0),
    FALSE)</f>
        <v>We would like you to make a decision that has real consequences for four individuals who were recruited through an online labor market. Each of these four individuals has earned $10 for completing an individual work task.</v>
      </c>
      <c r="AQ133" s="7" t="str">
        <f>VLOOKUP(
    Languages!A120,
    Languages!$A$2:$AE$310,
    MATCH(
      _xlfn.XLOOKUP("United Kingdom", 'Language &amp; Currency Data'!$A$2:$A$100, 'Language &amp; Currency Data'!$B$2:$B$100),
      Languages!$A$1:$AE$1,
      0),
    FALSE)</f>
        <v>We would like you to make a decision that has real consequences for four individuals who were recruited through an online labor market. Each of these four individuals has earned $10 for completing an individual work task.</v>
      </c>
      <c r="AR133" s="7" t="str">
        <f>VLOOKUP(
    Languages!A120,
    Languages!$A$2:$AE$310,
    MATCH(
      _xlfn.XLOOKUP("United Kingdom", 'Language &amp; Currency Data'!$A$2:$A$100, 'Language &amp; Currency Data'!$B$2:$B$100),
      Languages!$A$1:$AE$1,
      0),
    FALSE)</f>
        <v>We would like you to make a decision that has real consequences for four individuals who were recruited through an online labor market. Each of these four individuals has earned $10 for completing an individual work task.</v>
      </c>
      <c r="AS133" s="7" t="str">
        <f>VLOOKUP(
    Languages!A120,
    Languages!$A$2:$AE$310,
    MATCH(
      _xlfn.XLOOKUP("United Kingdom", 'Language &amp; Currency Data'!$A$2:$A$100, 'Language &amp; Currency Data'!$B$2:$B$100),
      Languages!$A$1:$AE$1,
      0),
    FALSE)</f>
        <v>We would like you to make a decision that has real consequences for four individuals who were recruited through an online labor market. Each of these four individuals has earned $10 for completing an individual work task.</v>
      </c>
      <c r="AT133" s="7" t="str">
        <f>VLOOKUP(
    Languages!A120,
    Languages!$A$2:$AE$310,
    MATCH(
      _xlfn.XLOOKUP("United Kingdom", 'Language &amp; Currency Data'!$A$2:$A$100, 'Language &amp; Currency Data'!$B$2:$B$100),
      Languages!$A$1:$AE$1,
      0),
    FALSE)</f>
        <v>We would like you to make a decision that has real consequences for four individuals who were recruited through an online labor market. Each of these four individuals has earned $10 for completing an individual work task.</v>
      </c>
      <c r="AU133" s="7" t="str">
        <f>VLOOKUP(
    Languages!A120,
    Languages!$A$2:$AE$310,
    MATCH(
      _xlfn.XLOOKUP("United Kingdom", 'Language &amp; Currency Data'!$A$2:$A$100, 'Language &amp; Currency Data'!$B$2:$B$100),
      Languages!$A$1:$AE$1,
      0),
    FALSE)</f>
        <v>We would like you to make a decision that has real consequences for four individuals who were recruited through an online labor market. Each of these four individuals has earned $10 for completing an individual work task.</v>
      </c>
      <c r="AV133" s="7" t="str">
        <f>VLOOKUP(
    Languages!A120,
    Languages!$A$2:$AE$310,
    MATCH(
      _xlfn.XLOOKUP("United Kingdom", 'Language &amp; Currency Data'!$A$2:$A$100, 'Language &amp; Currency Data'!$B$2:$B$100),
      Languages!$A$1:$AE$1,
      0),
    FALSE)</f>
        <v>We would like you to make a decision that has real consequences for four individuals who were recruited through an online labor market. Each of these four individuals has earned $10 for completing an individual work task.</v>
      </c>
      <c r="AW133" s="7" t="str">
        <f>VLOOKUP(
    Languages!A120,
    Languages!$A$2:$AE$310,
    MATCH(
      _xlfn.XLOOKUP("United Kingdom", 'Language &amp; Currency Data'!$A$2:$A$100, 'Language &amp; Currency Data'!$B$2:$B$100),
      Languages!$A$1:$AE$1,
      0),
    FALSE)</f>
        <v>We would like you to make a decision that has real consequences for four individuals who were recruited through an online labor market. Each of these four individuals has earned $10 for completing an individual work task.</v>
      </c>
    </row>
    <row r="134" spans="1:49" s="7" customFormat="1" ht="28.5" x14ac:dyDescent="0.45">
      <c r="A134" s="7" t="str">
        <f>Languages!B121</f>
        <v>Each individual may contribute part or all of their earnings to a common fund:</v>
      </c>
      <c r="B134" s="6" t="str">
        <f>VLOOKUP(
    Languages!A121,
    Languages!$A$2:$AE$310,
    MATCH(
      _xlfn.XLOOKUP(B$1, 'Language &amp; Currency Data'!$A$2:$A$100, 'Language &amp; Currency Data'!$B$2:$B$100),
      Languages!$A$1:$AE$1,
      0),
    FALSE)</f>
        <v>Cada persona puede contribuir parte o la totalidad de sus ingresos a un fondo común:</v>
      </c>
      <c r="C134" s="6" t="str">
        <f>VLOOKUP(
    Languages!A121,
    Languages!$A$2:$AE$310,
    MATCH(
      _xlfn.XLOOKUP(C$1, 'Language &amp; Currency Data'!$A$2:$A$100, 'Language &amp; Currency Data'!$B$2:$B$100),
      Languages!$A$1:$AE$1,
      0),
    FALSE)</f>
        <v>Each individual may contribute part or all of their earnings to a common fund:</v>
      </c>
      <c r="D134" s="6" t="str">
        <f>VLOOKUP(
    Languages!A121,
    Languages!$A$2:$AE$310,
    MATCH(
      _xlfn.XLOOKUP(D$1, 'Language &amp; Currency Data'!$A$2:$A$100, 'Language &amp; Currency Data'!$B$2:$B$100),
      Languages!$A$1:$AE$1,
      0),
    FALSE)</f>
        <v>Jede Person kann einen Teil oder ihr gesamtes Einkommen in einen Gemeinschaftsfonds einzahlen:</v>
      </c>
      <c r="E134" s="14" t="str">
        <f>VLOOKUP(
    Languages!A121,
    Languages!$A$2:$AE$310,
    MATCH(
      _xlfn.XLOOKUP(E$1, 'Language &amp; Currency Data'!$A$2:$A$100, 'Language &amp; Currency Data'!$B$2:$B$100),
      Languages!$A$1:$AE$1,
      0),
    FALSE)</f>
        <v>Cada indivíduo pode contribuir com parte ou a totalidade dos seus ganhos para um fundo comum:</v>
      </c>
      <c r="F134" s="4" t="str">
        <f>VLOOKUP(
    Languages!A121,
    Languages!$A$2:$AE$310,
    MATCH(
      _xlfn.XLOOKUP(F$1, 'Language &amp; Currency Data'!$A$2:$A$100, 'Language &amp; Currency Data'!$B$2:$B$100),
      Languages!$A$1:$AE$1,
      0),
    FALSE)</f>
        <v>Each individual may contribute part or all of their earnings to a common fund:</v>
      </c>
      <c r="G134" s="14" t="str">
        <f>VLOOKUP(
    Languages!A121,
    Languages!$A$2:$AE$310,
    MATCH(
      _xlfn.XLOOKUP(G$1, 'Language &amp; Currency Data'!$A$2:$A$100, 'Language &amp; Currency Data'!$B$2:$B$100),
      Languages!$A$1:$AE$1,
      0),
    FALSE)</f>
        <v>每个人均可将其部分或所有收益投入某一共同基金：</v>
      </c>
      <c r="H134" s="6" t="str">
        <f>VLOOKUP(
    Languages!A121,
    Languages!$A$2:$AE$310,
    MATCH(
      _xlfn.XLOOKUP(H$1, 'Language &amp; Currency Data'!$A$2:$A$100, 'Language &amp; Currency Data'!$B$2:$B$100),
      Languages!$A$1:$AE$1,
      0),
    FALSE)</f>
        <v>Cada persona puede contribuir parte o la totalidad de sus ingresos a un fondo común:</v>
      </c>
      <c r="I134" s="6" t="str">
        <f>VLOOKUP(
    Languages!A121,
    Languages!$A$2:$AE$310,
    MATCH(
      _xlfn.XLOOKUP(I$1, 'Language &amp; Currency Data'!$A$2:$A$100, 'Language &amp; Currency Data'!$B$2:$B$100),
      Languages!$A$1:$AE$1,
      0),
    FALSE)</f>
        <v>Cada persona puede contribuir parte o la totalidad de sus ingresos a un fondo común:</v>
      </c>
      <c r="J134" s="6" t="str">
        <f>VLOOKUP(
    Languages!A121,
    Languages!$A$2:$AE$310,
    MATCH(
      _xlfn.XLOOKUP(J$1, 'Language &amp; Currency Data'!$A$2:$A$100, 'Language &amp; Currency Data'!$B$2:$B$100),
      Languages!$A$1:$AE$1,
      0),
    FALSE)</f>
        <v>Každá osoba může část svého výdělku nebo celý svůj výdělek vložit do společného fondu:</v>
      </c>
      <c r="K134" s="6" t="str">
        <f>VLOOKUP(
    Languages!A121,
    Languages!$A$2:$AE$310,
    MATCH(
      _xlfn.XLOOKUP(K$1, 'Language &amp; Currency Data'!$A$2:$A$100, 'Language &amp; Currency Data'!$B$2:$B$100),
      Languages!$A$1:$AE$1,
      0),
    FALSE)</f>
        <v>Kukin henkilö voi lahjoittaa osan tuloistaan tai kaikki tulonsa yhteiseen rahastoon:</v>
      </c>
      <c r="L134" s="32" t="str">
        <f>VLOOKUP(
    Languages!A121,
    Languages!$A$2:$AE$310,
    MATCH(
      _xlfn.XLOOKUP(L$1, 'Language &amp; Currency Data'!$A$2:$A$100, 'Language &amp; Currency Data'!$B$2:$B$100),
      Languages!$A$1:$AE$1,
      0),
    FALSE)</f>
        <v>Chaque personne peut verser une partie ou la totalité de ses revenus à un fonds commun :</v>
      </c>
      <c r="M134" s="32" t="str">
        <f>VLOOKUP(
    Languages!A121,
    Languages!$A$2:$AE$310,
    MATCH(
      _xlfn.XLOOKUP(M$1, 'Language &amp; Currency Data'!$A$2:$A$100, 'Language &amp; Currency Data'!$B$2:$B$100),
      Languages!$A$1:$AE$1,
      0),
    FALSE)</f>
        <v>Jede Person kann einen Teil oder ihr gesamtes Einkommen in einen Gemeinschaftsfonds einzahlen:</v>
      </c>
      <c r="N134" s="6" t="str">
        <f>VLOOKUP(
    Languages!A121,
    Languages!$A$2:$AE$310,
    MATCH(
      _xlfn.XLOOKUP(N$1, 'Language &amp; Currency Data'!$A$2:$A$100, 'Language &amp; Currency Data'!$B$2:$B$100),
      Languages!$A$1:$AE$1,
      0),
    FALSE)</f>
        <v>Κάθε άτομο μπορεί να συνεισφέρει μέρος ή όλα τα κέρδη του σε ένα κοινό ταμείο:</v>
      </c>
      <c r="O134" s="32" t="str">
        <f>VLOOKUP(
    Languages!A121,
    Languages!$A$2:$AE$310,
    MATCH(
      _xlfn.XLOOKUP(O$1, 'Language &amp; Currency Data'!$A$2:$A$100, 'Language &amp; Currency Data'!$B$2:$B$100),
      Languages!$A$1:$AE$1,
      0),
    FALSE)</f>
        <v>Mindegyik személy hozzájárulhat keresetének egy részével vagy egészével egy közös alaphoz:</v>
      </c>
      <c r="P134" s="6" t="str">
        <f>VLOOKUP(
    Languages!A121,
    Languages!$A$2:$AE$310,
    MATCH(
      _xlfn.XLOOKUP(P$1, 'Language &amp; Currency Data'!$A$2:$A$100, 'Language &amp; Currency Data'!$B$2:$B$100),
      Languages!$A$1:$AE$1,
      0),
    FALSE)</f>
        <v>हर व्यक्ति अपनी कमाई का कुछ हिस्सा या पूरा हिस्सा एक साझा फंड में दे सकता है।</v>
      </c>
      <c r="Q134" s="6" t="str">
        <f>VLOOKUP(
    Languages!A121,
    Languages!$A$2:$AE$310,
    MATCH(
      _xlfn.XLOOKUP(Q$1, 'Language &amp; Currency Data'!$A$2:$A$100, 'Language &amp; Currency Data'!$B$2:$B$100),
      Languages!$A$1:$AE$1,
      0),
    FALSE)</f>
        <v>Setiap individu dapat menyumbangkan sebagian atau seluruh penghasilan mereka ke dana bersama:</v>
      </c>
      <c r="R134" s="6" t="str">
        <f>VLOOKUP(
    Languages!A121,
    Languages!$A$2:$AE$310,
    MATCH(
      _xlfn.XLOOKUP(R$1, 'Language &amp; Currency Data'!$A$2:$A$100, 'Language &amp; Currency Data'!$B$2:$B$100),
      Languages!$A$1:$AE$1,
      0),
    FALSE)</f>
        <v>Each individual may contribute part or all of their earnings to a common fund:</v>
      </c>
      <c r="S134" s="14" t="str">
        <f>VLOOKUP(
    Languages!A121,
    Languages!$A$2:$AE$310,
    MATCH(
      _xlfn.XLOOKUP(S$1, 'Language &amp; Currency Data'!$A$2:$A$100, 'Language &amp; Currency Data'!$B$2:$B$100),
      Languages!$A$1:$AE$1,
      0),
    FALSE)</f>
        <v>Ciascun individuo può scegliere se contribuire, in parte o per intero, con il proprio importo guadagnato a un fondo comune:</v>
      </c>
      <c r="T134" s="14" t="str">
        <f>VLOOKUP(
    Languages!A121,
    Languages!$A$2:$AE$310,
    MATCH(
      _xlfn.XLOOKUP(T$1, 'Language &amp; Currency Data'!$A$2:$A$100, 'Language &amp; Currency Data'!$B$2:$B$100),
      Languages!$A$1:$AE$1,
      0),
    FALSE)</f>
        <v>各個人は収入の一部または全部を共通基金に寄付することができます。</v>
      </c>
      <c r="U134" s="32" t="str">
        <f>VLOOKUP(
    Languages!A121,
    Languages!$A$2:$AE$310,
    MATCH(
      _xlfn.XLOOKUP(U$1, 'Language &amp; Currency Data'!$A$2:$A$100, 'Language &amp; Currency Data'!$B$2:$B$100),
      Languages!$A$1:$AE$1,
      0),
    FALSE)</f>
        <v>Setiap individu boleh menyumbangkan sebahagian atau semua pendapatan mereka kepada dana bersama:</v>
      </c>
      <c r="V134" s="32" t="str">
        <f>VLOOKUP(
    Languages!A121,
    Languages!$A$2:$AE$310,
    MATCH(
      _xlfn.XLOOKUP(V$1, 'Language &amp; Currency Data'!$A$2:$A$100, 'Language &amp; Currency Data'!$B$2:$B$100),
      Languages!$A$1:$AE$1,
      0),
    FALSE)</f>
        <v>Cada persona puede contribuir parte o la totalidad de sus ingresos a un fondo común:</v>
      </c>
      <c r="W134" s="14" t="str">
        <f>VLOOKUP(
    Languages!A121,
    Languages!$A$2:$AE$310,
    MATCH(
      _xlfn.XLOOKUP(W$1, 'Language &amp; Currency Data'!$A$2:$A$100, 'Language &amp; Currency Data'!$B$2:$B$100),
      Languages!$A$1:$AE$1,
      0),
    FALSE)</f>
        <v>Iedere persoon kan een deel van dit bedrag (of het volledige bedrag) bijdragen aan een gemeenschappelijk fonds:</v>
      </c>
      <c r="X134" s="32" t="str">
        <f>VLOOKUP(
    Languages!A121,
    Languages!$A$2:$AE$310,
    MATCH(
      _xlfn.XLOOKUP(X$1, 'Language &amp; Currency Data'!$A$2:$A$100, 'Language &amp; Currency Data'!$B$2:$B$100),
      Languages!$A$1:$AE$1,
      0),
    FALSE)</f>
        <v>Each individual may contribute part or all of their earnings to a common fund:</v>
      </c>
      <c r="Y134" s="32" t="str">
        <f>VLOOKUP(
    Languages!A121,
    Languages!$A$2:$AE$310,
    MATCH(
      _xlfn.XLOOKUP(Y$1, 'Language &amp; Currency Data'!$A$2:$A$100, 'Language &amp; Currency Data'!$B$2:$B$100),
      Languages!$A$1:$AE$1,
      0),
    FALSE)</f>
        <v>Hver person kan bidra med en del av eller hele sin inntekt til et felles fond:</v>
      </c>
      <c r="Z134" s="32" t="str">
        <f>VLOOKUP(
    Languages!A121,
    Languages!$A$2:$AE$310,
    MATCH(
      _xlfn.XLOOKUP(Z$1, 'Language &amp; Currency Data'!$A$2:$A$100, 'Language &amp; Currency Data'!$B$2:$B$100),
      Languages!$A$1:$AE$1,
      0),
    FALSE)</f>
        <v>ہر فرد اپنی کمائی کا کچھ یا مکمل حصہ ایک مشترکہ فنڈ میں جمع کروا سکتا ہے:</v>
      </c>
      <c r="AA134" s="32" t="str">
        <f>VLOOKUP(
    Languages!A121,
    Languages!$A$2:$AE$310,
    MATCH(
      _xlfn.XLOOKUP(AA$1, 'Language &amp; Currency Data'!$A$2:$A$100, 'Language &amp; Currency Data'!$B$2:$B$100),
      Languages!$A$1:$AE$1,
      0),
    FALSE)</f>
        <v>Posibleng iambag ng bawat indibidwal ang bahagi o buong kinita nila sa isang common fund:</v>
      </c>
      <c r="AB134" s="32" t="str">
        <f>VLOOKUP(
    Languages!A121,
    Languages!$A$2:$AE$310,
    MATCH(
      _xlfn.XLOOKUP(AB$1, 'Language &amp; Currency Data'!$A$2:$A$100, 'Language &amp; Currency Data'!$B$2:$B$100),
      Languages!$A$1:$AE$1,
      0),
    FALSE)</f>
        <v>Każda osoba może wpłacić część lub całość swoich zarobków na wspólny fundusz:</v>
      </c>
      <c r="AC134" t="str">
        <f>VLOOKUP(
    Languages!A121,
    Languages!$A$2:$AE$310,
    MATCH(
      _xlfn.XLOOKUP(AC$1, 'Language &amp; Currency Data'!$A$2:$A$100, 'Language &amp; Currency Data'!$B$2:$B$100),
      Languages!$A$1:$AE$1,
      0),
    FALSE)</f>
        <v>Cada indivíduo pode contribuir com parte ou a totalidade dos seus ganhos para um fundo comum:</v>
      </c>
      <c r="AD134" s="32" t="str">
        <f>VLOOKUP(
    Languages!A121,
    Languages!$A$2:$AE$310,
    MATCH(
      _xlfn.XLOOKUP(AD$1, 'Language &amp; Currency Data'!$A$2:$A$100, 'Language &amp; Currency Data'!$B$2:$B$100),
      Languages!$A$1:$AE$1,
      0),
    FALSE)</f>
        <v>Fiecare persoană poate contribui cu o parte sau cu toate câștigurile lor la un fond comun:</v>
      </c>
      <c r="AE134" s="6" t="str">
        <f>VLOOKUP(
    Languages!A121,
    Languages!$A$2:$AE$310,
    MATCH(
      _xlfn.XLOOKUP(AE$1, 'Language &amp; Currency Data'!$A$2:$A$100, 'Language &amp; Currency Data'!$B$2:$B$100),
      Languages!$A$1:$AE$1,
      0),
    FALSE)</f>
        <v>Každá osoba môže prispieť časťou svojho zárobku alebo celým zárobkom do spoločného fondu:</v>
      </c>
      <c r="AF134" s="6" t="str">
        <f>VLOOKUP(
    Languages!A121,
    Languages!$A$2:$AE$310,
    MATCH(
      _xlfn.XLOOKUP(AF$1, 'Language &amp; Currency Data'!$A$2:$A$100, 'Language &amp; Currency Data'!$B$2:$B$100),
      Languages!$A$1:$AE$1,
      0),
    FALSE)</f>
        <v>Elke individu kan 'n deel of al hul verdienste tot 'n gemeenskaplike fonds bydra:</v>
      </c>
      <c r="AG134" s="6" t="str">
        <f>VLOOKUP(
    Languages!A121,
    Languages!$A$2:$AE$310,
    MATCH(
      _xlfn.XLOOKUP(AG$1, 'Language &amp; Currency Data'!$A$2:$A$100, 'Language &amp; Currency Data'!$B$2:$B$100),
      Languages!$A$1:$AE$1,
      0),
    FALSE)</f>
        <v>각 개인은 다음과 같이 자신의 수입 중 일부 또는 전부를 공동 기금에 기부할 수 있습니다.</v>
      </c>
      <c r="AH134" s="32" t="str">
        <f>VLOOKUP(
    Languages!A121,
    Languages!$A$2:$AE$310,
    MATCH(
      _xlfn.XLOOKUP(AH$1, 'Language &amp; Currency Data'!$A$2:$A$100, 'Language &amp; Currency Data'!$B$2:$B$100),
      Languages!$A$1:$AE$1,
      0),
    FALSE)</f>
        <v>Cada persona puede contribuir parte o la totalidad de sus ingresos a un fondo común:</v>
      </c>
      <c r="AI134" s="32" t="str">
        <f>VLOOKUP(
    Languages!A121,
    Languages!$A$2:$AE$310,
    MATCH(
      _xlfn.XLOOKUP(AI$1, 'Language &amp; Currency Data'!$A$2:$A$100, 'Language &amp; Currency Data'!$B$2:$B$100),
      Languages!$A$1:$AE$1,
      0),
    FALSE)</f>
        <v>Varje person kan bidra med en del av eller alla sina intäkter till en gemensam fond:</v>
      </c>
      <c r="AJ134" s="6" t="str">
        <f>VLOOKUP(
    Languages!A121,
    Languages!$A$2:$AE$310,
    MATCH(
      _xlfn.XLOOKUP(AJ$1, 'Language &amp; Currency Data'!$A$2:$A$100, 'Language &amp; Currency Data'!$B$2:$B$100),
      Languages!$A$1:$AE$1,
      0),
    FALSE)</f>
        <v>每人可選擇將部分或全部收入提撥至一個共同基金：</v>
      </c>
      <c r="AK134" s="32" t="str">
        <f>VLOOKUP(
    Languages!A121,
    Languages!$A$2:$AE$310,
    MATCH(
      _xlfn.XLOOKUP(AK$1, 'Language &amp; Currency Data'!$A$2:$A$100, 'Language &amp; Currency Data'!$B$2:$B$100),
      Languages!$A$1:$AE$1,
      0),
    FALSE)</f>
        <v>บุคคลแต่ละคนสามารถนำรายได้บางส่วนหรือทั้งหมดไปสมทบเข้าเงินกองกลางได้:</v>
      </c>
      <c r="AL134" s="37" t="str">
        <f>VLOOKUP(
    Languages!A121,
    Languages!$A$2:$AE$310,
    MATCH(
      _xlfn.XLOOKUP(AL$1, 'Language &amp; Currency Data'!$A$2:$A$100, 'Language &amp; Currency Data'!$B$2:$B$100),
      Languages!$A$1:$AE$1,
      0),
    FALSE)</f>
        <v>Her birey, kazançlarının bir kısmını veya tamamını ortak bir fona katkı olarak verebilir:</v>
      </c>
      <c r="AM134" s="6" t="str">
        <f>VLOOKUP(
    Languages!A121,
    Languages!$A$2:$AE$310,
    MATCH(
      _xlfn.XLOOKUP(AM$1, 'Language &amp; Currency Data'!$A$2:$A$100, 'Language &amp; Currency Data'!$B$2:$B$100),
      Languages!$A$1:$AE$1,
      0),
    FALSE)</f>
        <v>Each individual may contribute part or all of their earnings to a common fund:</v>
      </c>
      <c r="AN134" s="6" t="str">
        <f>VLOOKUP(
    Languages!A121,
    Languages!$A$2:$AE$310,
    MATCH(
      _xlfn.XLOOKUP(AN$1, 'Language &amp; Currency Data'!$A$2:$A$100, 'Language &amp; Currency Data'!$B$2:$B$100),
      Languages!$A$1:$AE$1,
      0),
    FALSE)</f>
        <v>Each individual may contribute part or all of their earnings to a common fund:</v>
      </c>
      <c r="AO134" s="32" t="str">
        <f>VLOOKUP(
    Languages!A121,
    Languages!$A$2:$AE$310,
    MATCH(
      _xlfn.XLOOKUP(AO$1, 'Language &amp; Currency Data'!$A$2:$A$100, 'Language &amp; Currency Data'!$B$2:$B$100),
      Languages!$A$1:$AE$1,
      0),
    FALSE)</f>
        <v>Mỗi cá nhân có thể đóng góp một phần hoặc toàn bộ thu nhập của họ vào một quỹ chung:</v>
      </c>
      <c r="AP134" s="7" t="str">
        <f>VLOOKUP(
    Languages!A121,
    Languages!$A$2:$AE$310,
    MATCH(
      _xlfn.XLOOKUP("United Kingdom", 'Language &amp; Currency Data'!$A$2:$A$100, 'Language &amp; Currency Data'!$B$2:$B$100),
      Languages!$A$1:$AE$1,
      0),
    FALSE)</f>
        <v>Each individual may contribute part or all of their earnings to a common fund:</v>
      </c>
      <c r="AQ134" s="7" t="str">
        <f>VLOOKUP(
    Languages!A121,
    Languages!$A$2:$AE$310,
    MATCH(
      _xlfn.XLOOKUP("United Kingdom", 'Language &amp; Currency Data'!$A$2:$A$100, 'Language &amp; Currency Data'!$B$2:$B$100),
      Languages!$A$1:$AE$1,
      0),
    FALSE)</f>
        <v>Each individual may contribute part or all of their earnings to a common fund:</v>
      </c>
      <c r="AR134" s="7" t="str">
        <f>VLOOKUP(
    Languages!A121,
    Languages!$A$2:$AE$310,
    MATCH(
      _xlfn.XLOOKUP("United Kingdom", 'Language &amp; Currency Data'!$A$2:$A$100, 'Language &amp; Currency Data'!$B$2:$B$100),
      Languages!$A$1:$AE$1,
      0),
    FALSE)</f>
        <v>Each individual may contribute part or all of their earnings to a common fund:</v>
      </c>
      <c r="AS134" s="7" t="str">
        <f>VLOOKUP(
    Languages!A121,
    Languages!$A$2:$AE$310,
    MATCH(
      _xlfn.XLOOKUP("United Kingdom", 'Language &amp; Currency Data'!$A$2:$A$100, 'Language &amp; Currency Data'!$B$2:$B$100),
      Languages!$A$1:$AE$1,
      0),
    FALSE)</f>
        <v>Each individual may contribute part or all of their earnings to a common fund:</v>
      </c>
      <c r="AT134" s="7" t="str">
        <f>VLOOKUP(
    Languages!A121,
    Languages!$A$2:$AE$310,
    MATCH(
      _xlfn.XLOOKUP("United Kingdom", 'Language &amp; Currency Data'!$A$2:$A$100, 'Language &amp; Currency Data'!$B$2:$B$100),
      Languages!$A$1:$AE$1,
      0),
    FALSE)</f>
        <v>Each individual may contribute part or all of their earnings to a common fund:</v>
      </c>
      <c r="AU134" s="7" t="str">
        <f>VLOOKUP(
    Languages!A121,
    Languages!$A$2:$AE$310,
    MATCH(
      _xlfn.XLOOKUP("United Kingdom", 'Language &amp; Currency Data'!$A$2:$A$100, 'Language &amp; Currency Data'!$B$2:$B$100),
      Languages!$A$1:$AE$1,
      0),
    FALSE)</f>
        <v>Each individual may contribute part or all of their earnings to a common fund:</v>
      </c>
      <c r="AV134" s="7" t="str">
        <f>VLOOKUP(
    Languages!A121,
    Languages!$A$2:$AE$310,
    MATCH(
      _xlfn.XLOOKUP("United Kingdom", 'Language &amp; Currency Data'!$A$2:$A$100, 'Language &amp; Currency Data'!$B$2:$B$100),
      Languages!$A$1:$AE$1,
      0),
    FALSE)</f>
        <v>Each individual may contribute part or all of their earnings to a common fund:</v>
      </c>
      <c r="AW134" s="7" t="str">
        <f>VLOOKUP(
    Languages!A121,
    Languages!$A$2:$AE$310,
    MATCH(
      _xlfn.XLOOKUP("United Kingdom", 'Language &amp; Currency Data'!$A$2:$A$100, 'Language &amp; Currency Data'!$B$2:$B$100),
      Languages!$A$1:$AE$1,
      0),
    FALSE)</f>
        <v>Each individual may contribute part or all of their earnings to a common fund:</v>
      </c>
    </row>
    <row r="135" spans="1:49" s="7" customFormat="1" ht="57" x14ac:dyDescent="0.45">
      <c r="A135" s="7" t="str">
        <f>Languages!B122</f>
        <v>Any earnings contributed to the common fund are increased by 50% (multiplied by 1.5) and then equally divided between the four individuals.</v>
      </c>
      <c r="B135" s="6" t="str">
        <f>VLOOKUP(
    Languages!A122,
    Languages!$A$2:$AE$310,
    MATCH(
      _xlfn.XLOOKUP(B$1, 'Language &amp; Currency Data'!$A$2:$A$100, 'Language &amp; Currency Data'!$B$2:$B$100),
      Languages!$A$1:$AE$1,
      0),
    FALSE)</f>
        <v>Los ingresos aportados al fondo común se incrementan en un 50 % (se multiplican por 1,5) y se reparten en partes iguales entre las cuatro personas.</v>
      </c>
      <c r="C135" s="6" t="str">
        <f>VLOOKUP(
    Languages!A122,
    Languages!$A$2:$AE$310,
    MATCH(
      _xlfn.XLOOKUP(C$1, 'Language &amp; Currency Data'!$A$2:$A$100, 'Language &amp; Currency Data'!$B$2:$B$100),
      Languages!$A$1:$AE$1,
      0),
    FALSE)</f>
        <v>Any earnings contributed to the common fund are increased by 50% (multiplied by 1.5) and then equally divided between the four individuals.</v>
      </c>
      <c r="D135" s="6" t="str">
        <f>VLOOKUP(
    Languages!A122,
    Languages!$A$2:$AE$310,
    MATCH(
      _xlfn.XLOOKUP(D$1, 'Language &amp; Currency Data'!$A$2:$A$100, 'Language &amp; Currency Data'!$B$2:$B$100),
      Languages!$A$1:$AE$1,
      0),
    FALSE)</f>
        <v>Jeder dieser Einkommensbeiträge zum Gemeinschaftsfonds wird um 50 % aufgestockt (mit 1,5 multipliziert). Der Gesamtbetrag wird anschließend zu gleichen Teilen zwischen den vier Personen aufgeteilt.</v>
      </c>
      <c r="E135" s="14" t="str">
        <f>VLOOKUP(
    Languages!A122,
    Languages!$A$2:$AE$310,
    MATCH(
      _xlfn.XLOOKUP(E$1, 'Language &amp; Currency Data'!$A$2:$A$100, 'Language &amp; Currency Data'!$B$2:$B$100),
      Languages!$A$1:$AE$1,
      0),
    FALSE)</f>
        <v>Os ganhos transferidos para o fundo comum são aumentados em 50 % (multiplicados por 1,5) e depois divididos igualmente entre os quatro indivíduos.</v>
      </c>
      <c r="F135" s="4" t="str">
        <f>VLOOKUP(
    Languages!A122,
    Languages!$A$2:$AE$310,
    MATCH(
      _xlfn.XLOOKUP(F$1, 'Language &amp; Currency Data'!$A$2:$A$100, 'Language &amp; Currency Data'!$B$2:$B$100),
      Languages!$A$1:$AE$1,
      0),
    FALSE)</f>
        <v>Any earnings contributed to the common fund are increased by 50% (multiplied by 1.5) and then equally divided between the four individuals.</v>
      </c>
      <c r="G135" s="14" t="str">
        <f>VLOOKUP(
    Languages!A122,
    Languages!$A$2:$AE$310,
    MATCH(
      _xlfn.XLOOKUP(G$1, 'Language &amp; Currency Data'!$A$2:$A$100, 'Language &amp; Currency Data'!$B$2:$B$100),
      Languages!$A$1:$AE$1,
      0),
    FALSE)</f>
        <v>投入共同基金的所有收益均会增长 50%（即乘以 1.5），之后再由这四个人平分增长后的收益。</v>
      </c>
      <c r="H135" s="6" t="str">
        <f>VLOOKUP(
    Languages!A122,
    Languages!$A$2:$AE$310,
    MATCH(
      _xlfn.XLOOKUP(H$1, 'Language &amp; Currency Data'!$A$2:$A$100, 'Language &amp; Currency Data'!$B$2:$B$100),
      Languages!$A$1:$AE$1,
      0),
    FALSE)</f>
        <v>Los ingresos aportados al fondo común se incrementan en un 50 % (se multiplican por 1,5) y se reparten en partes iguales entre las cuatro personas.</v>
      </c>
      <c r="I135" s="6" t="str">
        <f>VLOOKUP(
    Languages!A122,
    Languages!$A$2:$AE$310,
    MATCH(
      _xlfn.XLOOKUP(I$1, 'Language &amp; Currency Data'!$A$2:$A$100, 'Language &amp; Currency Data'!$B$2:$B$100),
      Languages!$A$1:$AE$1,
      0),
    FALSE)</f>
        <v>Los ingresos aportados al fondo común se incrementan en un 50 % (se multiplican por 1,5) y se reparten en partes iguales entre las cuatro personas.</v>
      </c>
      <c r="J135" s="6" t="str">
        <f>VLOOKUP(
    Languages!A122,
    Languages!$A$2:$AE$310,
    MATCH(
      _xlfn.XLOOKUP(J$1, 'Language &amp; Currency Data'!$A$2:$A$100, 'Language &amp; Currency Data'!$B$2:$B$100),
      Languages!$A$1:$AE$1,
      0),
    FALSE)</f>
        <v>Veškeré výdělky vložené do společného fondu se zvýší o 50 % (vynásobí se 1,5) a poté se rovným dílem rozdělí mezi čtyři osoby.</v>
      </c>
      <c r="K135" s="6" t="str">
        <f>VLOOKUP(
    Languages!A122,
    Languages!$A$2:$AE$310,
    MATCH(
      _xlfn.XLOOKUP(K$1, 'Language &amp; Currency Data'!$A$2:$A$100, 'Language &amp; Currency Data'!$B$2:$B$100),
      Languages!$A$1:$AE$1,
      0),
    FALSE)</f>
        <v>Kaikkia yhteiseen rahastoon lahjoitettuja tuloja kasvatetaan 50%:lla (kerrotaan 1,5:llä) ja sitten jaetaan tasan kaikkien näiden neljän henkilön kesken.</v>
      </c>
      <c r="L135" s="32" t="str">
        <f>VLOOKUP(
    Languages!A122,
    Languages!$A$2:$AE$310,
    MATCH(
      _xlfn.XLOOKUP(L$1, 'Language &amp; Currency Data'!$A$2:$A$100, 'Language &amp; Currency Data'!$B$2:$B$100),
      Languages!$A$1:$AE$1,
      0),
    FALSE)</f>
        <v>Les revenus versés au fonds commun sont majorés de 50 % (multipliés par 1.5) et répartis à parts égales entre les quatre personnes.</v>
      </c>
      <c r="M135" s="32" t="str">
        <f>VLOOKUP(
    Languages!A122,
    Languages!$A$2:$AE$310,
    MATCH(
      _xlfn.XLOOKUP(M$1, 'Language &amp; Currency Data'!$A$2:$A$100, 'Language &amp; Currency Data'!$B$2:$B$100),
      Languages!$A$1:$AE$1,
      0),
    FALSE)</f>
        <v>Jeder dieser Einkommensbeiträge zum Gemeinschaftsfonds wird um 50 % aufgestockt (mit 1,5 multipliziert). Der Gesamtbetrag wird anschließend zu gleichen Teilen zwischen den vier Personen aufgeteilt.</v>
      </c>
      <c r="N135" s="6" t="str">
        <f>VLOOKUP(
    Languages!A122,
    Languages!$A$2:$AE$310,
    MATCH(
      _xlfn.XLOOKUP(N$1, 'Language &amp; Currency Data'!$A$2:$A$100, 'Language &amp; Currency Data'!$B$2:$B$100),
      Languages!$A$1:$AE$1,
      0),
    FALSE)</f>
        <v>Οποιαδήποτε κέρδη που εισφέρονται στο κοινό ταμείο αυξάνονται κατά 50% (πολλαπλασιαζόμενα επί 1,5) και στη συνέχεια κατανέμονται ισόποσα μεταξύ των τεσσάρων ατόμων.</v>
      </c>
      <c r="O135" s="32" t="str">
        <f>VLOOKUP(
    Languages!A122,
    Languages!$A$2:$AE$310,
    MATCH(
      _xlfn.XLOOKUP(O$1, 'Language &amp; Currency Data'!$A$2:$A$100, 'Language &amp; Currency Data'!$B$2:$B$100),
      Languages!$A$1:$AE$1,
      0),
    FALSE)</f>
        <v>A közös alapba befizetett jövedelmeket 50%-kal megnövelik (azaz megszorozzák 1,5-tel), majd egyenlően elosztják a négy személy között.</v>
      </c>
      <c r="P135" s="6" t="str">
        <f>VLOOKUP(
    Languages!A122,
    Languages!$A$2:$AE$310,
    MATCH(
      _xlfn.XLOOKUP(P$1, 'Language &amp; Currency Data'!$A$2:$A$100, 'Language &amp; Currency Data'!$B$2:$B$100),
      Languages!$A$1:$AE$1,
      0),
    FALSE)</f>
        <v>जो भी राशि इस साझा फंड में दी जाएगी, उसे 50% बढ़ा दिया जाएगा (यानि 1.5 गुना किया जाएगा), और फिर वह पूरी राशि चारों व्यक्तियों में बराबर बाँटी जाएगी।</v>
      </c>
      <c r="Q135" s="6" t="str">
        <f>VLOOKUP(
    Languages!A122,
    Languages!$A$2:$AE$310,
    MATCH(
      _xlfn.XLOOKUP(Q$1, 'Language &amp; Currency Data'!$A$2:$A$100, 'Language &amp; Currency Data'!$B$2:$B$100),
      Languages!$A$1:$AE$1,
      0),
    FALSE)</f>
        <v>Setiap penghasilan yang disumbangkan ke dana bersama akan ditingkatkan sebesar 50% (dikalikan dengan 1,5) dan kemudian dibagi rata di antara keempat individu.</v>
      </c>
      <c r="R135" s="6" t="str">
        <f>VLOOKUP(
    Languages!A122,
    Languages!$A$2:$AE$310,
    MATCH(
      _xlfn.XLOOKUP(R$1, 'Language &amp; Currency Data'!$A$2:$A$100, 'Language &amp; Currency Data'!$B$2:$B$100),
      Languages!$A$1:$AE$1,
      0),
    FALSE)</f>
        <v>Any earnings contributed to the common fund are increased by 50% (multiplied by 1.5) and then equally divided between the four individuals.</v>
      </c>
      <c r="S135" s="14" t="str">
        <f>VLOOKUP(
    Languages!A122,
    Languages!$A$2:$AE$310,
    MATCH(
      _xlfn.XLOOKUP(S$1, 'Language &amp; Currency Data'!$A$2:$A$100, 'Language &amp; Currency Data'!$B$2:$B$100),
      Languages!$A$1:$AE$1,
      0),
    FALSE)</f>
        <v>Gli importi guadagnati devoluti al fondo comune vengono aumentati del 50% (moltiplicati per 1,5) e poi divisi equamente tra i quattro individui.</v>
      </c>
      <c r="T135" s="14" t="str">
        <f>VLOOKUP(
    Languages!A122,
    Languages!$A$2:$AE$310,
    MATCH(
      _xlfn.XLOOKUP(T$1, 'Language &amp; Currency Data'!$A$2:$A$100, 'Language &amp; Currency Data'!$B$2:$B$100),
      Languages!$A$1:$AE$1,
      0),
    FALSE)</f>
        <v>共通基金に寄付された収益は 50% 増加 (1.5 倍) され、その後 4 人の間で均等に分配されます。</v>
      </c>
      <c r="U135" s="32" t="str">
        <f>VLOOKUP(
    Languages!A122,
    Languages!$A$2:$AE$310,
    MATCH(
      _xlfn.XLOOKUP(U$1, 'Language &amp; Currency Data'!$A$2:$A$100, 'Language &amp; Currency Data'!$B$2:$B$100),
      Languages!$A$1:$AE$1,
      0),
    FALSE)</f>
        <v>Sebarang pendapatan yang disumbangkan kepada dana bersama bertambah sebanyak 50% (didarab dengan 1.5) dan kemudian dibahagikan sama rata antara empat individu itu.</v>
      </c>
      <c r="V135" s="32" t="str">
        <f>VLOOKUP(
    Languages!A122,
    Languages!$A$2:$AE$310,
    MATCH(
      _xlfn.XLOOKUP(V$1, 'Language &amp; Currency Data'!$A$2:$A$100, 'Language &amp; Currency Data'!$B$2:$B$100),
      Languages!$A$1:$AE$1,
      0),
    FALSE)</f>
        <v>Los ingresos aportados al fondo común se incrementan en un 50 % (se multiplican por 1,5) y se reparten en partes iguales entre las cuatro personas.</v>
      </c>
      <c r="W135" s="14" t="str">
        <f>VLOOKUP(
    Languages!A122,
    Languages!$A$2:$AE$310,
    MATCH(
      _xlfn.XLOOKUP(W$1, 'Language &amp; Currency Data'!$A$2:$A$100, 'Language &amp; Currency Data'!$B$2:$B$100),
      Languages!$A$1:$AE$1,
      0),
    FALSE)</f>
        <v>Het aan het gemeenschappelijk fonds bijgedragen bedrag wordt met 50% verhoogd (vermenigvuldigd met 1,5) en vervolgens verdeeld onder de vier personen.</v>
      </c>
      <c r="X135" s="32" t="str">
        <f>VLOOKUP(
    Languages!A122,
    Languages!$A$2:$AE$310,
    MATCH(
      _xlfn.XLOOKUP(X$1, 'Language &amp; Currency Data'!$A$2:$A$100, 'Language &amp; Currency Data'!$B$2:$B$100),
      Languages!$A$1:$AE$1,
      0),
    FALSE)</f>
        <v>Any earnings contributed to the common fund are increased by 50% (multiplied by 1.5) and then equally divided between the four individuals.</v>
      </c>
      <c r="Y135" s="32" t="str">
        <f>VLOOKUP(
    Languages!A122,
    Languages!$A$2:$AE$310,
    MATCH(
      _xlfn.XLOOKUP(Y$1, 'Language &amp; Currency Data'!$A$2:$A$100, 'Language &amp; Currency Data'!$B$2:$B$100),
      Languages!$A$1:$AE$1,
      0),
    FALSE)</f>
        <v>Enhver inntekt som gis til fellesfondet blir økt med 50 % (ganges med 1,5) og deretter delt likt mellom de fire personene.</v>
      </c>
      <c r="Z135" s="32" t="str">
        <f>VLOOKUP(
    Languages!A122,
    Languages!$A$2:$AE$310,
    MATCH(
      _xlfn.XLOOKUP(Z$1, 'Language &amp; Currency Data'!$A$2:$A$100, 'Language &amp; Currency Data'!$B$2:$B$100),
      Languages!$A$1:$AE$1,
      0),
    FALSE)</f>
        <v>مشترکہ فنڈ میں دی جانی والی کسی بھی کمائیوں میں %50 اضافہ کیا جاتا ہے (یعنی 1.5 گنا) اور پھر اسے چاروں افراد میں مساوی طور پر تقسیم کر دیا جاتا ہے۔</v>
      </c>
      <c r="AA135" s="32" t="str">
        <f>VLOOKUP(
    Languages!A122,
    Languages!$A$2:$AE$310,
    MATCH(
      _xlfn.XLOOKUP(AA$1, 'Language &amp; Currency Data'!$A$2:$A$100, 'Language &amp; Currency Data'!$B$2:$B$100),
      Languages!$A$1:$AE$1,
      0),
    FALSE)</f>
        <v>Tataasan ng 50% ang anumang mga kinitang iniambag sa common fund (na-multiply ng 1.5) at pagkatapos ay hahatiin sa pagitan ng apat na indibidwal.</v>
      </c>
      <c r="AB135" s="32" t="str">
        <f>VLOOKUP(
    Languages!A122,
    Languages!$A$2:$AE$310,
    MATCH(
      _xlfn.XLOOKUP(AB$1, 'Language &amp; Currency Data'!$A$2:$A$100, 'Language &amp; Currency Data'!$B$2:$B$100),
      Languages!$A$1:$AE$1,
      0),
    FALSE)</f>
        <v>Wszelkie zarobki wpłacone na wspólny fundusz są zwiększane o 50% (mnożone przez 1,5), a następnie dzielone równo między cztery osoby.</v>
      </c>
      <c r="AC135" t="str">
        <f>VLOOKUP(
    Languages!A122,
    Languages!$A$2:$AE$310,
    MATCH(
      _xlfn.XLOOKUP(AC$1, 'Language &amp; Currency Data'!$A$2:$A$100, 'Language &amp; Currency Data'!$B$2:$B$100),
      Languages!$A$1:$AE$1,
      0),
    FALSE)</f>
        <v>Os ganhos transferidos para o fundo comum são aumentados em 50 % (multiplicados por 1,5) e depois divididos igualmente entre os quatro indivíduos.</v>
      </c>
      <c r="AD135" s="32" t="str">
        <f>VLOOKUP(
    Languages!A122,
    Languages!$A$2:$AE$310,
    MATCH(
      _xlfn.XLOOKUP(AD$1, 'Language &amp; Currency Data'!$A$2:$A$100, 'Language &amp; Currency Data'!$B$2:$B$100),
      Languages!$A$1:$AE$1,
      0),
    FALSE)</f>
        <v xml:space="preserve">Orice câștig adus fondului comun este majorat cu 50 % (înmulțit cu 1,5) și apoi împărțit în mod egal între cele patru persoane. </v>
      </c>
      <c r="AE135" s="6" t="str">
        <f>VLOOKUP(
    Languages!A122,
    Languages!$A$2:$AE$310,
    MATCH(
      _xlfn.XLOOKUP(AE$1, 'Language &amp; Currency Data'!$A$2:$A$100, 'Language &amp; Currency Data'!$B$2:$B$100),
      Languages!$A$1:$AE$1,
      0),
    FALSE)</f>
        <v>Akýkoľvek príjem venovaný do spoločného fondu sa navýši o 50 % (vynásobí 1,5) a potom sa rovnomerne rozdelí medzi dané štyri osoby.</v>
      </c>
      <c r="AF135" s="6" t="str">
        <f>VLOOKUP(
    Languages!A122,
    Languages!$A$2:$AE$310,
    MATCH(
      _xlfn.XLOOKUP(AF$1, 'Language &amp; Currency Data'!$A$2:$A$100, 'Language &amp; Currency Data'!$B$2:$B$100),
      Languages!$A$1:$AE$1,
      0),
    FALSE)</f>
        <v>Enige verdienste wat tot die gemeenskaplike fonds bygedra word, word met 50% verhoog (vermenigvuldig met 1.5) en dan gelykop tussen die vier individue verdeel.</v>
      </c>
      <c r="AG135" s="6" t="str">
        <f>VLOOKUP(
    Languages!A122,
    Languages!$A$2:$AE$310,
    MATCH(
      _xlfn.XLOOKUP(AG$1, 'Language &amp; Currency Data'!$A$2:$A$100, 'Language &amp; Currency Data'!$B$2:$B$100),
      Languages!$A$1:$AE$1,
      0),
    FALSE)</f>
        <v>공동 기금에 기부된 수입은 50%가 추가되어(1.5배) 4명의 개인에게 고르게 분배됩니다.</v>
      </c>
      <c r="AH135" s="32" t="str">
        <f>VLOOKUP(
    Languages!A122,
    Languages!$A$2:$AE$310,
    MATCH(
      _xlfn.XLOOKUP(AH$1, 'Language &amp; Currency Data'!$A$2:$A$100, 'Language &amp; Currency Data'!$B$2:$B$100),
      Languages!$A$1:$AE$1,
      0),
    FALSE)</f>
        <v>Los ingresos aportados al fondo común se incrementan en un 50 % (se multiplican por 1,5) y se reparten en partes iguales entre las cuatro personas.</v>
      </c>
      <c r="AI135" s="32" t="str">
        <f>VLOOKUP(
    Languages!A122,
    Languages!$A$2:$AE$310,
    MATCH(
      _xlfn.XLOOKUP(AI$1, 'Language &amp; Currency Data'!$A$2:$A$100, 'Language &amp; Currency Data'!$B$2:$B$100),
      Languages!$A$1:$AE$1,
      0),
    FALSE)</f>
        <v>Eventuella intäkter som tillförs till den gemensamma fonden ökas med 50 % (multipliceras med 1,5) och delas sedan lika mellan de fyra personerna.</v>
      </c>
      <c r="AJ135" s="6" t="str">
        <f>VLOOKUP(
    Languages!A122,
    Languages!$A$2:$AE$310,
    MATCH(
      _xlfn.XLOOKUP(AJ$1, 'Language &amp; Currency Data'!$A$2:$A$100, 'Language &amp; Currency Data'!$B$2:$B$100),
      Languages!$A$1:$AE$1,
      0),
    FALSE)</f>
        <v>所有提撥到共同基金的金額，將增加 50%（即乘以 1.5），然後平分給這四位參與者。</v>
      </c>
      <c r="AK135" s="32" t="str">
        <f>VLOOKUP(
    Languages!A122,
    Languages!$A$2:$AE$310,
    MATCH(
      _xlfn.XLOOKUP(AK$1, 'Language &amp; Currency Data'!$A$2:$A$100, 'Language &amp; Currency Data'!$B$2:$B$100),
      Languages!$A$1:$AE$1,
      0),
    FALSE)</f>
        <v>รายได้ใดๆ ที่นำไปสมทบเข้าเงินกองกลางจะเพิ่มขึ้น 50 เปอร์เซ็นต์ (คูณด้วย 1.5) จากนั้นจึงแบ่งในจำนวนที่เท่ากันระหว่างบุคคลทั้งสี่คน</v>
      </c>
      <c r="AL135" s="37" t="str">
        <f>VLOOKUP(
    Languages!A122,
    Languages!$A$2:$AE$310,
    MATCH(
      _xlfn.XLOOKUP(AL$1, 'Language &amp; Currency Data'!$A$2:$A$100, 'Language &amp; Currency Data'!$B$2:$B$100),
      Languages!$A$1:$AE$1,
      0),
    FALSE)</f>
        <v>Ortak fona yapılan katkılar %50 artırılır (1,5 ile çarpılır) ve sonra dört birey arasında eşit olarak paylaştırılır.</v>
      </c>
      <c r="AM135" s="6" t="str">
        <f>VLOOKUP(
    Languages!A122,
    Languages!$A$2:$AE$310,
    MATCH(
      _xlfn.XLOOKUP(AM$1, 'Language &amp; Currency Data'!$A$2:$A$100, 'Language &amp; Currency Data'!$B$2:$B$100),
      Languages!$A$1:$AE$1,
      0),
    FALSE)</f>
        <v>Any earnings contributed to the common fund are increased by 50% (multiplied by 1.5) and then equally divided between the four individuals.</v>
      </c>
      <c r="AN135" s="6" t="str">
        <f>VLOOKUP(
    Languages!A122,
    Languages!$A$2:$AE$310,
    MATCH(
      _xlfn.XLOOKUP(AN$1, 'Language &amp; Currency Data'!$A$2:$A$100, 'Language &amp; Currency Data'!$B$2:$B$100),
      Languages!$A$1:$AE$1,
      0),
    FALSE)</f>
        <v>Any earnings contributed to the common fund are increased by 50% (multiplied by 1.5) and then equally divided between the four individuals.</v>
      </c>
      <c r="AO135" s="32" t="str">
        <f>VLOOKUP(
    Languages!A122,
    Languages!$A$2:$AE$310,
    MATCH(
      _xlfn.XLOOKUP(AO$1, 'Language &amp; Currency Data'!$A$2:$A$100, 'Language &amp; Currency Data'!$B$2:$B$100),
      Languages!$A$1:$AE$1,
      0),
    FALSE)</f>
        <v>Bất kỳ khoản thu nhập nào đóng góp vào quỹ chung sẽ được tăng thêm 50% (nhân với 1,5) và sau đó chia đều cho bốn cá nhân.</v>
      </c>
      <c r="AP135" s="7" t="str">
        <f>VLOOKUP(
    Languages!A122,
    Languages!$A$2:$AE$310,
    MATCH(
      _xlfn.XLOOKUP("United Kingdom", 'Language &amp; Currency Data'!$A$2:$A$100, 'Language &amp; Currency Data'!$B$2:$B$100),
      Languages!$A$1:$AE$1,
      0),
    FALSE)</f>
        <v>Any earnings contributed to the common fund are increased by 50% (multiplied by 1.5) and then equally divided between the four individuals.</v>
      </c>
      <c r="AQ135" s="7" t="str">
        <f>VLOOKUP(
    Languages!A122,
    Languages!$A$2:$AE$310,
    MATCH(
      _xlfn.XLOOKUP("United Kingdom", 'Language &amp; Currency Data'!$A$2:$A$100, 'Language &amp; Currency Data'!$B$2:$B$100),
      Languages!$A$1:$AE$1,
      0),
    FALSE)</f>
        <v>Any earnings contributed to the common fund are increased by 50% (multiplied by 1.5) and then equally divided between the four individuals.</v>
      </c>
      <c r="AR135" s="7" t="str">
        <f>VLOOKUP(
    Languages!A122,
    Languages!$A$2:$AE$310,
    MATCH(
      _xlfn.XLOOKUP("United Kingdom", 'Language &amp; Currency Data'!$A$2:$A$100, 'Language &amp; Currency Data'!$B$2:$B$100),
      Languages!$A$1:$AE$1,
      0),
    FALSE)</f>
        <v>Any earnings contributed to the common fund are increased by 50% (multiplied by 1.5) and then equally divided between the four individuals.</v>
      </c>
      <c r="AS135" s="7" t="str">
        <f>VLOOKUP(
    Languages!A122,
    Languages!$A$2:$AE$310,
    MATCH(
      _xlfn.XLOOKUP("United Kingdom", 'Language &amp; Currency Data'!$A$2:$A$100, 'Language &amp; Currency Data'!$B$2:$B$100),
      Languages!$A$1:$AE$1,
      0),
    FALSE)</f>
        <v>Any earnings contributed to the common fund are increased by 50% (multiplied by 1.5) and then equally divided between the four individuals.</v>
      </c>
      <c r="AT135" s="7" t="str">
        <f>VLOOKUP(
    Languages!A122,
    Languages!$A$2:$AE$310,
    MATCH(
      _xlfn.XLOOKUP("United Kingdom", 'Language &amp; Currency Data'!$A$2:$A$100, 'Language &amp; Currency Data'!$B$2:$B$100),
      Languages!$A$1:$AE$1,
      0),
    FALSE)</f>
        <v>Any earnings contributed to the common fund are increased by 50% (multiplied by 1.5) and then equally divided between the four individuals.</v>
      </c>
      <c r="AU135" s="7" t="str">
        <f>VLOOKUP(
    Languages!A122,
    Languages!$A$2:$AE$310,
    MATCH(
      _xlfn.XLOOKUP("United Kingdom", 'Language &amp; Currency Data'!$A$2:$A$100, 'Language &amp; Currency Data'!$B$2:$B$100),
      Languages!$A$1:$AE$1,
      0),
    FALSE)</f>
        <v>Any earnings contributed to the common fund are increased by 50% (multiplied by 1.5) and then equally divided between the four individuals.</v>
      </c>
      <c r="AV135" s="7" t="str">
        <f>VLOOKUP(
    Languages!A122,
    Languages!$A$2:$AE$310,
    MATCH(
      _xlfn.XLOOKUP("United Kingdom", 'Language &amp; Currency Data'!$A$2:$A$100, 'Language &amp; Currency Data'!$B$2:$B$100),
      Languages!$A$1:$AE$1,
      0),
    FALSE)</f>
        <v>Any earnings contributed to the common fund are increased by 50% (multiplied by 1.5) and then equally divided between the four individuals.</v>
      </c>
      <c r="AW135" s="7" t="str">
        <f>VLOOKUP(
    Languages!A122,
    Languages!$A$2:$AE$310,
    MATCH(
      _xlfn.XLOOKUP("United Kingdom", 'Language &amp; Currency Data'!$A$2:$A$100, 'Language &amp; Currency Data'!$B$2:$B$100),
      Languages!$A$1:$AE$1,
      0),
    FALSE)</f>
        <v>Any earnings contributed to the common fund are increased by 50% (multiplied by 1.5) and then equally divided between the four individuals.</v>
      </c>
    </row>
    <row r="136" spans="1:49" s="7" customFormat="1" ht="42.75" x14ac:dyDescent="0.45">
      <c r="A136" s="7" t="str">
        <f>Languages!B123</f>
        <v>Each individual's income is given by what they receive from the common fund plus any earnings they do not contribute.</v>
      </c>
      <c r="B136" s="6" t="str">
        <f>VLOOKUP(
    Languages!A123,
    Languages!$A$2:$AE$310,
    MATCH(
      _xlfn.XLOOKUP(B$1, 'Language &amp; Currency Data'!$A$2:$A$100, 'Language &amp; Currency Data'!$B$2:$B$100),
      Languages!$A$1:$AE$1,
      0),
    FALSE)</f>
        <v>La ganancia de cada persona es el resultado de lo que recibe del fondo común más los ingresos que no ha aportado al fondo común.</v>
      </c>
      <c r="C136" s="6" t="str">
        <f>VLOOKUP(
    Languages!A123,
    Languages!$A$2:$AE$310,
    MATCH(
      _xlfn.XLOOKUP(C$1, 'Language &amp; Currency Data'!$A$2:$A$100, 'Language &amp; Currency Data'!$B$2:$B$100),
      Languages!$A$1:$AE$1,
      0),
    FALSE)</f>
        <v>Each individual's income is given by what they receive from the common fund plus any earnings they do not contribute.</v>
      </c>
      <c r="D136" s="6" t="str">
        <f>VLOOKUP(
    Languages!A123,
    Languages!$A$2:$AE$310,
    MATCH(
      _xlfn.XLOOKUP(D$1, 'Language &amp; Currency Data'!$A$2:$A$100, 'Language &amp; Currency Data'!$B$2:$B$100),
      Languages!$A$1:$AE$1,
      0),
    FALSE)</f>
        <v>Die Einnahmen jeder Person ergeben sich aus dem, was sie aus dem Gemeinschaftsfonds erhält, zuzüglich des Einkommens, das die Person nicht einzahlt.</v>
      </c>
      <c r="E136" s="14" t="str">
        <f>VLOOKUP(
    Languages!A123,
    Languages!$A$2:$AE$310,
    MATCH(
      _xlfn.XLOOKUP(E$1, 'Language &amp; Currency Data'!$A$2:$A$100, 'Language &amp; Currency Data'!$B$2:$B$100),
      Languages!$A$1:$AE$1,
      0),
    FALSE)</f>
        <v>Os ganhos de cada indivíduo são determinados pelo que recebe do fundo comum mais quaisquer ganhos que não transfira.</v>
      </c>
      <c r="F136" s="4" t="str">
        <f>VLOOKUP(
    Languages!A123,
    Languages!$A$2:$AE$310,
    MATCH(
      _xlfn.XLOOKUP(F$1, 'Language &amp; Currency Data'!$A$2:$A$100, 'Language &amp; Currency Data'!$B$2:$B$100),
      Languages!$A$1:$AE$1,
      0),
    FALSE)</f>
        <v>Each individual's income is given by what they receive from the common fund plus any earnings they do not contribute.</v>
      </c>
      <c r="G136" s="14" t="str">
        <f>VLOOKUP(
    Languages!A123,
    Languages!$A$2:$AE$310,
    MATCH(
      _xlfn.XLOOKUP(G$1, 'Language &amp; Currency Data'!$A$2:$A$100, 'Language &amp; Currency Data'!$B$2:$B$100),
      Languages!$A$1:$AE$1,
      0),
    FALSE)</f>
        <v>每个人的收入均由以下两部分组成：从共同基金中平分所得收益，以及其未投入共同基金的任何其他收益。</v>
      </c>
      <c r="H136" s="6" t="str">
        <f>VLOOKUP(
    Languages!A123,
    Languages!$A$2:$AE$310,
    MATCH(
      _xlfn.XLOOKUP(H$1, 'Language &amp; Currency Data'!$A$2:$A$100, 'Language &amp; Currency Data'!$B$2:$B$100),
      Languages!$A$1:$AE$1,
      0),
    FALSE)</f>
        <v>La ganancia de cada persona es el resultado de lo que recibe del fondo común más los ingresos que no ha aportado al fondo común.</v>
      </c>
      <c r="I136" s="6" t="str">
        <f>VLOOKUP(
    Languages!A123,
    Languages!$A$2:$AE$310,
    MATCH(
      _xlfn.XLOOKUP(I$1, 'Language &amp; Currency Data'!$A$2:$A$100, 'Language &amp; Currency Data'!$B$2:$B$100),
      Languages!$A$1:$AE$1,
      0),
    FALSE)</f>
        <v>La ganancia de cada persona es el resultado de lo que recibe del fondo común más los ingresos que no ha aportado al fondo común.</v>
      </c>
      <c r="J136" s="6" t="str">
        <f>VLOOKUP(
    Languages!A123,
    Languages!$A$2:$AE$310,
    MATCH(
      _xlfn.XLOOKUP(J$1, 'Language &amp; Currency Data'!$A$2:$A$100, 'Language &amp; Currency Data'!$B$2:$B$100),
      Languages!$A$1:$AE$1,
      0),
    FALSE)</f>
        <v>Příjem každé osoby se rovná částce, kterou obdrží ze společného fondu, plus veškerý výdělek, kterým nepřispěla.</v>
      </c>
      <c r="K136" s="6" t="str">
        <f>VLOOKUP(
    Languages!A123,
    Languages!$A$2:$AE$310,
    MATCH(
      _xlfn.XLOOKUP(K$1, 'Language &amp; Currency Data'!$A$2:$A$100, 'Language &amp; Currency Data'!$B$2:$B$100),
      Languages!$A$1:$AE$1,
      0),
    FALSE)</f>
        <v>Kunkin henkilön tulo on se, mitä he saavat yhteisestä rahastosta plus ne tulot, joita he eivät lahjoita rahastoon.</v>
      </c>
      <c r="L136" s="32" t="str">
        <f>VLOOKUP(
    Languages!A123,
    Languages!$A$2:$AE$310,
    MATCH(
      _xlfn.XLOOKUP(L$1, 'Language &amp; Currency Data'!$A$2:$A$100, 'Language &amp; Currency Data'!$B$2:$B$100),
      Languages!$A$1:$AE$1,
      0),
    FALSE)</f>
        <v>Le revenu final de chaque personne est constitué par la somme de ce qu'elle reçoit du fonds commun et des revenus qu'elle n'a pas versés au fonds commun.</v>
      </c>
      <c r="M136" s="32" t="str">
        <f>VLOOKUP(
    Languages!A123,
    Languages!$A$2:$AE$310,
    MATCH(
      _xlfn.XLOOKUP(M$1, 'Language &amp; Currency Data'!$A$2:$A$100, 'Language &amp; Currency Data'!$B$2:$B$100),
      Languages!$A$1:$AE$1,
      0),
    FALSE)</f>
        <v>Die Einnahmen jeder Person ergeben sich aus dem, was sie aus dem Gemeinschaftsfonds erhält, zuzüglich des Einkommens, das die Person nicht einzahlt.</v>
      </c>
      <c r="N136" s="6" t="str">
        <f>VLOOKUP(
    Languages!A123,
    Languages!$A$2:$AE$310,
    MATCH(
      _xlfn.XLOOKUP(N$1, 'Language &amp; Currency Data'!$A$2:$A$100, 'Language &amp; Currency Data'!$B$2:$B$100),
      Languages!$A$1:$AE$1,
      0),
    FALSE)</f>
        <v>Το εισόδημα κάθε ατόμου προκύπτει από τα ποσά που λαμβάνει από το κοινό ταμείο συν τυχόν κέρδη που δεν συνεισφέρει.</v>
      </c>
      <c r="O136" s="32" t="str">
        <f>VLOOKUP(
    Languages!A123,
    Languages!$A$2:$AE$310,
    MATCH(
      _xlfn.XLOOKUP(O$1, 'Language &amp; Currency Data'!$A$2:$A$100, 'Language &amp; Currency Data'!$B$2:$B$100),
      Languages!$A$1:$AE$1,
      0),
    FALSE)</f>
        <v>Az egyes személyek jövedelmét a közös alapból kapott összeg és az általuk be nem fizetett jövedelem adja.</v>
      </c>
      <c r="P136" s="6" t="str">
        <f>VLOOKUP(
    Languages!A123,
    Languages!$A$2:$AE$310,
    MATCH(
      _xlfn.XLOOKUP(P$1, 'Language &amp; Currency Data'!$A$2:$A$100, 'Language &amp; Currency Data'!$B$2:$B$100),
      Languages!$A$1:$AE$1,
      0),
    FALSE)</f>
        <v>हर व्यक्ति की आय उस राशि से तय होगी जो उसे साझा फंड से मिलती है, साथ ही जो कमाई उसने साझा फंड में नहीं दी, वह भी उसे मिलेगी।</v>
      </c>
      <c r="Q136" s="6" t="str">
        <f>VLOOKUP(
    Languages!A123,
    Languages!$A$2:$AE$310,
    MATCH(
      _xlfn.XLOOKUP(Q$1, 'Language &amp; Currency Data'!$A$2:$A$100, 'Language &amp; Currency Data'!$B$2:$B$100),
      Languages!$A$1:$AE$1,
      0),
    FALSE)</f>
        <v>Pendapatan masing-masing individu diberikan berdasarkan apa yang mereka terima dari dana bersama ditambah penghasilan apa pun yang tidak mereka sumbangkan.</v>
      </c>
      <c r="R136" s="6" t="str">
        <f>VLOOKUP(
    Languages!A123,
    Languages!$A$2:$AE$310,
    MATCH(
      _xlfn.XLOOKUP(R$1, 'Language &amp; Currency Data'!$A$2:$A$100, 'Language &amp; Currency Data'!$B$2:$B$100),
      Languages!$A$1:$AE$1,
      0),
    FALSE)</f>
        <v>Each individual's income is given by what they receive from the common fund plus any earnings they do not contribute.</v>
      </c>
      <c r="S136" s="14" t="str">
        <f>VLOOKUP(
    Languages!A123,
    Languages!$A$2:$AE$310,
    MATCH(
      _xlfn.XLOOKUP(S$1, 'Language &amp; Currency Data'!$A$2:$A$100, 'Language &amp; Currency Data'!$B$2:$B$100),
      Languages!$A$1:$AE$1,
      0),
    FALSE)</f>
        <v>Il reddito finale di ciascun individuo corrisponde alla quota ricevuta dal fondo comune, più l'eventuale parte degli importi guadagnati non versata.</v>
      </c>
      <c r="T136" s="14" t="str">
        <f>VLOOKUP(
    Languages!A123,
    Languages!$A$2:$AE$310,
    MATCH(
      _xlfn.XLOOKUP(T$1, 'Language &amp; Currency Data'!$A$2:$A$100, 'Language &amp; Currency Data'!$B$2:$B$100),
      Languages!$A$1:$AE$1,
      0),
    FALSE)</f>
        <v>各個人の収入は、共通基金から受け取った金額と、寄付していない収入の合計となります。</v>
      </c>
      <c r="U136" s="32" t="str">
        <f>VLOOKUP(
    Languages!A123,
    Languages!$A$2:$AE$310,
    MATCH(
      _xlfn.XLOOKUP(U$1, 'Language &amp; Currency Data'!$A$2:$A$100, 'Language &amp; Currency Data'!$B$2:$B$100),
      Languages!$A$1:$AE$1,
      0),
    FALSE)</f>
        <v xml:space="preserve">Pendapatan setiap individu adalah berdasarkan apa yang mereka terima daripada dana bersama ditambah dengan apa-apa pendapatan yang mereka tidak sumbangkan. </v>
      </c>
      <c r="V136" s="32" t="str">
        <f>VLOOKUP(
    Languages!A123,
    Languages!$A$2:$AE$310,
    MATCH(
      _xlfn.XLOOKUP(V$1, 'Language &amp; Currency Data'!$A$2:$A$100, 'Language &amp; Currency Data'!$B$2:$B$100),
      Languages!$A$1:$AE$1,
      0),
    FALSE)</f>
        <v>La ganancia de cada persona es el resultado de lo que recibe del fondo común más los ingresos que no ha aportado al fondo común.</v>
      </c>
      <c r="W136" s="14" t="str">
        <f>VLOOKUP(
    Languages!A123,
    Languages!$A$2:$AE$310,
    MATCH(
      _xlfn.XLOOKUP(W$1, 'Language &amp; Currency Data'!$A$2:$A$100, 'Language &amp; Currency Data'!$B$2:$B$100),
      Languages!$A$1:$AE$1,
      0),
    FALSE)</f>
        <v>De opbrengst van iedere persoon hangt af van hetgeen hij uit het gemeenschappelijk fonds heeft ontvangen plus het deel van het verdiende bedrag dat hij niet bijdraagt.</v>
      </c>
      <c r="X136" s="32" t="str">
        <f>VLOOKUP(
    Languages!A123,
    Languages!$A$2:$AE$310,
    MATCH(
      _xlfn.XLOOKUP(X$1, 'Language &amp; Currency Data'!$A$2:$A$100, 'Language &amp; Currency Data'!$B$2:$B$100),
      Languages!$A$1:$AE$1,
      0),
    FALSE)</f>
        <v>Each individual's income is given by what they receive from the common fund plus any earnings they do not contribute.</v>
      </c>
      <c r="Y136" s="32" t="str">
        <f>VLOOKUP(
    Languages!A123,
    Languages!$A$2:$AE$310,
    MATCH(
      _xlfn.XLOOKUP(Y$1, 'Language &amp; Currency Data'!$A$2:$A$100, 'Language &amp; Currency Data'!$B$2:$B$100),
      Languages!$A$1:$AE$1,
      0),
    FALSE)</f>
        <v>Hver persons inntekt består av det de mottar fra fellesfondet, pluss den delen av inntekten de eventuelt ikke bidrar med.</v>
      </c>
      <c r="Z136" s="32" t="str">
        <f>VLOOKUP(
    Languages!A123,
    Languages!$A$2:$AE$310,
    MATCH(
      _xlfn.XLOOKUP(Z$1, 'Language &amp; Currency Data'!$A$2:$A$100, 'Language &amp; Currency Data'!$B$2:$B$100),
      Languages!$A$1:$AE$1,
      0),
    FALSE)</f>
        <v>ہر فرد کی آمدنی اس رقم پر مشتمل ہوتی ہے جو اسے مشترکہ فنڈ سے ملتی ہے، علاوہ اس کمائی کے جو وہ عطیہ نہیں کرتا۔</v>
      </c>
      <c r="AA136" s="32" t="str">
        <f>VLOOKUP(
    Languages!A123,
    Languages!$A$2:$AE$310,
    MATCH(
      _xlfn.XLOOKUP(AA$1, 'Language &amp; Currency Data'!$A$2:$A$100, 'Language &amp; Currency Data'!$B$2:$B$100),
      Languages!$A$1:$AE$1,
      0),
    FALSE)</f>
        <v>Ibinibigay ang kita ng bawat indibidwal mula sa kung ano ang tinanggap nila mula sa common fund at sa anumang mga kinitang hindi nila iniambag.</v>
      </c>
      <c r="AB136" s="32" t="str">
        <f>VLOOKUP(
    Languages!A123,
    Languages!$A$2:$AE$310,
    MATCH(
      _xlfn.XLOOKUP(AB$1, 'Language &amp; Currency Data'!$A$2:$A$100, 'Language &amp; Currency Data'!$B$2:$B$100),
      Languages!$A$1:$AE$1,
      0),
    FALSE)</f>
        <v>Dochód każdej osoby jest obliczany na podstawie tego, co otrzymuje ona ze wspólnego funduszu, plus wszelkie zarobki, których nie wpłaca.</v>
      </c>
      <c r="AC136" t="str">
        <f>VLOOKUP(
    Languages!A123,
    Languages!$A$2:$AE$310,
    MATCH(
      _xlfn.XLOOKUP(AC$1, 'Language &amp; Currency Data'!$A$2:$A$100, 'Language &amp; Currency Data'!$B$2:$B$100),
      Languages!$A$1:$AE$1,
      0),
    FALSE)</f>
        <v>Os ganhos de cada indivíduo são determinados pelo que recebe do fundo comum mais quaisquer ganhos que não transfira.</v>
      </c>
      <c r="AD136" s="32" t="str">
        <f>VLOOKUP(
    Languages!A123,
    Languages!$A$2:$AE$310,
    MATCH(
      _xlfn.XLOOKUP(AD$1, 'Language &amp; Currency Data'!$A$2:$A$100, 'Language &amp; Currency Data'!$B$2:$B$100),
      Languages!$A$1:$AE$1,
      0),
    FALSE)</f>
        <v>Venitul fiecărei persoane este generat de ceea ce primește de la fondul comun, la care se adaugă orice venit cu care nu contribuie.</v>
      </c>
      <c r="AE136" s="6" t="str">
        <f>VLOOKUP(
    Languages!A123,
    Languages!$A$2:$AE$310,
    MATCH(
      _xlfn.XLOOKUP(AE$1, 'Language &amp; Currency Data'!$A$2:$A$100, 'Language &amp; Currency Data'!$B$2:$B$100),
      Languages!$A$1:$AE$1,
      0),
    FALSE)</f>
        <v>Príjem každej osoby sa bude skladať z toho, čo dostane zo spoločného fondu a z časti zárobku, ktorou do fondu neprispejú.</v>
      </c>
      <c r="AF136" s="6" t="str">
        <f>VLOOKUP(
    Languages!A123,
    Languages!$A$2:$AE$310,
    MATCH(
      _xlfn.XLOOKUP(AF$1, 'Language &amp; Currency Data'!$A$2:$A$100, 'Language &amp; Currency Data'!$B$2:$B$100),
      Languages!$A$1:$AE$1,
      0),
    FALSE)</f>
        <v>Elke individu se inkomste word gegee deur wat hulle uit die gemeenskaplike fonds ontvang plus enige verdienste wat hulle nie bydra nie.</v>
      </c>
      <c r="AG136" s="6" t="str">
        <f>VLOOKUP(
    Languages!A123,
    Languages!$A$2:$AE$310,
    MATCH(
      _xlfn.XLOOKUP(AG$1, 'Language &amp; Currency Data'!$A$2:$A$100, 'Language &amp; Currency Data'!$B$2:$B$100),
      Languages!$A$1:$AE$1,
      0),
    FALSE)</f>
        <v>각 개인의 수입은 공동 기금에서 받은 금액과 기부하지 않은 수입을 합친 금액입니다.</v>
      </c>
      <c r="AH136" s="32" t="str">
        <f>VLOOKUP(
    Languages!A123,
    Languages!$A$2:$AE$310,
    MATCH(
      _xlfn.XLOOKUP(AH$1, 'Language &amp; Currency Data'!$A$2:$A$100, 'Language &amp; Currency Data'!$B$2:$B$100),
      Languages!$A$1:$AE$1,
      0),
    FALSE)</f>
        <v>La ganancia de cada persona es el resultado de lo que recibe del fondo común más los ingresos que no ha aportado al fondo común.</v>
      </c>
      <c r="AI136" s="32" t="str">
        <f>VLOOKUP(
    Languages!A123,
    Languages!$A$2:$AE$310,
    MATCH(
      _xlfn.XLOOKUP(AI$1, 'Language &amp; Currency Data'!$A$2:$A$100, 'Language &amp; Currency Data'!$B$2:$B$100),
      Languages!$A$1:$AE$1,
      0),
    FALSE)</f>
        <v>Varje persons inkomst utgörs av vad de får från den gemensamma fonden plus eventuella intäkter som de inte bidrar med.</v>
      </c>
      <c r="AJ136" s="6" t="str">
        <f>VLOOKUP(
    Languages!A123,
    Languages!$A$2:$AE$310,
    MATCH(
      _xlfn.XLOOKUP(AJ$1, 'Language &amp; Currency Data'!$A$2:$A$100, 'Language &amp; Currency Data'!$B$2:$B$100),
      Languages!$A$1:$AE$1,
      0),
    FALSE)</f>
        <v>每人的最終收入即從共同基金中獲得的分配加上未提撥的收入。</v>
      </c>
      <c r="AK136" s="32" t="str">
        <f>VLOOKUP(
    Languages!A123,
    Languages!$A$2:$AE$310,
    MATCH(
      _xlfn.XLOOKUP(AK$1, 'Language &amp; Currency Data'!$A$2:$A$100, 'Language &amp; Currency Data'!$B$2:$B$100),
      Languages!$A$1:$AE$1,
      0),
    FALSE)</f>
        <v>รายได้ของแต่ละบุคคลจะคำนวณจากสิ่งที่ได้รับจากเงินกองกลางบวกกับรายได้ใดๆ ที่บุคคลไม่ได้นำไปสมทบ</v>
      </c>
      <c r="AL136" s="37" t="str">
        <f>VLOOKUP(
    Languages!A123,
    Languages!$A$2:$AE$310,
    MATCH(
      _xlfn.XLOOKUP(AL$1, 'Language &amp; Currency Data'!$A$2:$A$100, 'Language &amp; Currency Data'!$B$2:$B$100),
      Languages!$A$1:$AE$1,
      0),
    FALSE)</f>
        <v>Her bireyin geliri, ortak fondan aldığı pay ve katkı yapmadığı kazançların toplamından oluşur.</v>
      </c>
      <c r="AM136" s="6" t="str">
        <f>VLOOKUP(
    Languages!A123,
    Languages!$A$2:$AE$310,
    MATCH(
      _xlfn.XLOOKUP(AM$1, 'Language &amp; Currency Data'!$A$2:$A$100, 'Language &amp; Currency Data'!$B$2:$B$100),
      Languages!$A$1:$AE$1,
      0),
    FALSE)</f>
        <v>Each individual's income is given by what they receive from the common fund plus any earnings they do not contribute.</v>
      </c>
      <c r="AN136" s="6" t="str">
        <f>VLOOKUP(
    Languages!A123,
    Languages!$A$2:$AE$310,
    MATCH(
      _xlfn.XLOOKUP(AN$1, 'Language &amp; Currency Data'!$A$2:$A$100, 'Language &amp; Currency Data'!$B$2:$B$100),
      Languages!$A$1:$AE$1,
      0),
    FALSE)</f>
        <v>Each individual's income is given by what they receive from the common fund plus any earnings they do not contribute.</v>
      </c>
      <c r="AO136" s="32" t="str">
        <f>VLOOKUP(
    Languages!A123,
    Languages!$A$2:$AE$310,
    MATCH(
      _xlfn.XLOOKUP(AO$1, 'Language &amp; Currency Data'!$A$2:$A$100, 'Language &amp; Currency Data'!$B$2:$B$100),
      Languages!$A$1:$AE$1,
      0),
    FALSE)</f>
        <v>Thu nhập của mỗi cá nhân được tạo thành từ số tiền họ nhận được từ quỹ chung cộng với bất kỳ khoản thu nhập nào họ không đóng góp.</v>
      </c>
      <c r="AP136" s="7" t="str">
        <f>VLOOKUP(
    Languages!A123,
    Languages!$A$2:$AE$310,
    MATCH(
      _xlfn.XLOOKUP("United Kingdom", 'Language &amp; Currency Data'!$A$2:$A$100, 'Language &amp; Currency Data'!$B$2:$B$100),
      Languages!$A$1:$AE$1,
      0),
    FALSE)</f>
        <v>Each individual's income is given by what they receive from the common fund plus any earnings they do not contribute.</v>
      </c>
      <c r="AQ136" s="7" t="str">
        <f>VLOOKUP(
    Languages!A123,
    Languages!$A$2:$AE$310,
    MATCH(
      _xlfn.XLOOKUP("United Kingdom", 'Language &amp; Currency Data'!$A$2:$A$100, 'Language &amp; Currency Data'!$B$2:$B$100),
      Languages!$A$1:$AE$1,
      0),
    FALSE)</f>
        <v>Each individual's income is given by what they receive from the common fund plus any earnings they do not contribute.</v>
      </c>
      <c r="AR136" s="7" t="str">
        <f>VLOOKUP(
    Languages!A123,
    Languages!$A$2:$AE$310,
    MATCH(
      _xlfn.XLOOKUP("United Kingdom", 'Language &amp; Currency Data'!$A$2:$A$100, 'Language &amp; Currency Data'!$B$2:$B$100),
      Languages!$A$1:$AE$1,
      0),
    FALSE)</f>
        <v>Each individual's income is given by what they receive from the common fund plus any earnings they do not contribute.</v>
      </c>
      <c r="AS136" s="7" t="str">
        <f>VLOOKUP(
    Languages!A123,
    Languages!$A$2:$AE$310,
    MATCH(
      _xlfn.XLOOKUP("United Kingdom", 'Language &amp; Currency Data'!$A$2:$A$100, 'Language &amp; Currency Data'!$B$2:$B$100),
      Languages!$A$1:$AE$1,
      0),
    FALSE)</f>
        <v>Each individual's income is given by what they receive from the common fund plus any earnings they do not contribute.</v>
      </c>
      <c r="AT136" s="7" t="str">
        <f>VLOOKUP(
    Languages!A123,
    Languages!$A$2:$AE$310,
    MATCH(
      _xlfn.XLOOKUP("United Kingdom", 'Language &amp; Currency Data'!$A$2:$A$100, 'Language &amp; Currency Data'!$B$2:$B$100),
      Languages!$A$1:$AE$1,
      0),
    FALSE)</f>
        <v>Each individual's income is given by what they receive from the common fund plus any earnings they do not contribute.</v>
      </c>
      <c r="AU136" s="7" t="str">
        <f>VLOOKUP(
    Languages!A123,
    Languages!$A$2:$AE$310,
    MATCH(
      _xlfn.XLOOKUP("United Kingdom", 'Language &amp; Currency Data'!$A$2:$A$100, 'Language &amp; Currency Data'!$B$2:$B$100),
      Languages!$A$1:$AE$1,
      0),
    FALSE)</f>
        <v>Each individual's income is given by what they receive from the common fund plus any earnings they do not contribute.</v>
      </c>
      <c r="AV136" s="7" t="str">
        <f>VLOOKUP(
    Languages!A123,
    Languages!$A$2:$AE$310,
    MATCH(
      _xlfn.XLOOKUP("United Kingdom", 'Language &amp; Currency Data'!$A$2:$A$100, 'Language &amp; Currency Data'!$B$2:$B$100),
      Languages!$A$1:$AE$1,
      0),
    FALSE)</f>
        <v>Each individual's income is given by what they receive from the common fund plus any earnings they do not contribute.</v>
      </c>
      <c r="AW136" s="7" t="str">
        <f>VLOOKUP(
    Languages!A123,
    Languages!$A$2:$AE$310,
    MATCH(
      _xlfn.XLOOKUP("United Kingdom", 'Language &amp; Currency Data'!$A$2:$A$100, 'Language &amp; Currency Data'!$B$2:$B$100),
      Languages!$A$1:$AE$1,
      0),
    FALSE)</f>
        <v>Each individual's income is given by what they receive from the common fund plus any earnings they do not contribute.</v>
      </c>
    </row>
    <row r="137" spans="1:49" s="7" customFormat="1" ht="85.5" x14ac:dyDescent="0.45">
      <c r="A137" s="7" t="str">
        <f>Languages!B124</f>
        <v>The total income of the four individuals is highest if each of them contributes all their earnings to the common fund. However, an individual's income is highest if that individual contributes nothing, while the other three individuals contribute all their earnings.</v>
      </c>
      <c r="B137" s="6" t="str">
        <f>VLOOKUP(
    Languages!A124,
    Languages!$A$2:$AE$310,
    MATCH(
      _xlfn.XLOOKUP(B$1, 'Language &amp; Currency Data'!$A$2:$A$100, 'Language &amp; Currency Data'!$B$2:$B$100),
      Languages!$A$1:$AE$1,
      0),
    FALSE)</f>
        <v>La ganancia total de las cuatro personas es mayor si cada una de ellas aporta todo su ingreso al fondo común. Sin embargo, la ganancia de un persona es mayor si esta no aporta nada, mientras que las otras tres personas aportan todos sus ingresos.</v>
      </c>
      <c r="C137" s="6" t="str">
        <f>VLOOKUP(
    Languages!A124,
    Languages!$A$2:$AE$310,
    MATCH(
      _xlfn.XLOOKUP(C$1, 'Language &amp; Currency Data'!$A$2:$A$100, 'Language &amp; Currency Data'!$B$2:$B$100),
      Languages!$A$1:$AE$1,
      0),
    FALSE)</f>
        <v>The total income of the four individuals is highest if each of them contributes all their earnings to the common fund. However, an individual's income is highest if that individual contributes nothing, while the other three individuals contribute all their earnings.</v>
      </c>
      <c r="D137" s="6" t="str">
        <f>VLOOKUP(
    Languages!A124,
    Languages!$A$2:$AE$310,
    MATCH(
      _xlfn.XLOOKUP(D$1, 'Language &amp; Currency Data'!$A$2:$A$100, 'Language &amp; Currency Data'!$B$2:$B$100),
      Languages!$A$1:$AE$1,
      0),
    FALSE)</f>
        <v>Die Gesamteinnahmen der vier Personen sind dann am höchsten, wenn jede Person ihr gesamtes Einkommen in den Gemeinschaftsfonds einzahlt. Die Einnahmen einer einzelnen Person sind jedoch dann am höchsten, wenn diese Person nichts einzahlt, die übrigen drei Personen aber ihr gesamtes Einkommen einzahlen.</v>
      </c>
      <c r="E137" s="14" t="str">
        <f>VLOOKUP(
    Languages!A124,
    Languages!$A$2:$AE$310,
    MATCH(
      _xlfn.XLOOKUP(E$1, 'Language &amp; Currency Data'!$A$2:$A$100, 'Language &amp; Currency Data'!$B$2:$B$100),
      Languages!$A$1:$AE$1,
      0),
    FALSE)</f>
        <v>Os ganhos totais dos quatro indivíduos são mais elevados se cada um deles contribuir com todos os seus ganhos para o fundo comum. No entanto, os ganhos de um indivíduo são mais elevados se esse indivíduo não contribuir com nada, enquanto os outros três indivíduos contribuem com todos os seus ganhos.</v>
      </c>
      <c r="F137" s="4" t="str">
        <f>VLOOKUP(
    Languages!A124,
    Languages!$A$2:$AE$310,
    MATCH(
      _xlfn.XLOOKUP(F$1, 'Language &amp; Currency Data'!$A$2:$A$100, 'Language &amp; Currency Data'!$B$2:$B$100),
      Languages!$A$1:$AE$1,
      0),
    FALSE)</f>
        <v>The total income of the four individuals is highest if each of them contributes all their earnings to the common fund. However, an individual's income is highest if that individual contributes nothing, while the other three individuals contribute all their earnings.</v>
      </c>
      <c r="G137" s="14" t="str">
        <f>VLOOKUP(
    Languages!A124,
    Languages!$A$2:$AE$310,
    MATCH(
      _xlfn.XLOOKUP(G$1, 'Language &amp; Currency Data'!$A$2:$A$100, 'Language &amp; Currency Data'!$B$2:$B$100),
      Languages!$A$1:$AE$1,
      0),
    FALSE)</f>
        <v>如果这四个人都将其收益全部投入共同基金，则其总收入将达到最高水平。但是，如果其他三个人都将其收益全部投入共同基金，而某个人却分文未投，则这个人的收入将最高。</v>
      </c>
      <c r="H137" s="6" t="str">
        <f>VLOOKUP(
    Languages!A124,
    Languages!$A$2:$AE$310,
    MATCH(
      _xlfn.XLOOKUP(H$1, 'Language &amp; Currency Data'!$A$2:$A$100, 'Language &amp; Currency Data'!$B$2:$B$100),
      Languages!$A$1:$AE$1,
      0),
    FALSE)</f>
        <v>La ganancia total de las cuatro personas es mayor si cada una de ellas aporta todo su ingreso al fondo común. Sin embargo, la ganancia de un persona es mayor si esta no aporta nada, mientras que las otras tres personas aportan todos sus ingresos.</v>
      </c>
      <c r="I137" s="6" t="str">
        <f>VLOOKUP(
    Languages!A124,
    Languages!$A$2:$AE$310,
    MATCH(
      _xlfn.XLOOKUP(I$1, 'Language &amp; Currency Data'!$A$2:$A$100, 'Language &amp; Currency Data'!$B$2:$B$100),
      Languages!$A$1:$AE$1,
      0),
    FALSE)</f>
        <v>La ganancia total de las cuatro personas es mayor si cada una de ellas aporta todo su ingreso al fondo común. Sin embargo, la ganancia de un persona es mayor si esta no aporta nada, mientras que las otras tres personas aportan todos sus ingresos.</v>
      </c>
      <c r="J137" s="6" t="str">
        <f>VLOOKUP(
    Languages!A124,
    Languages!$A$2:$AE$310,
    MATCH(
      _xlfn.XLOOKUP(J$1, 'Language &amp; Currency Data'!$A$2:$A$100, 'Language &amp; Currency Data'!$B$2:$B$100),
      Languages!$A$1:$AE$1,
      0),
    FALSE)</f>
        <v>Celkový příjem čtyř osob je nejvyšší, pokud každá z nich vloží celý svůj výdělek do společného fondu. Příjem jednotlivé osoby je však nejvyšší, pokud tato osoba nepřispěje ničím, zatímco ostatní tři osoby přispějí celým svým výdělkem.</v>
      </c>
      <c r="K137" s="6" t="str">
        <f>VLOOKUP(
    Languages!A124,
    Languages!$A$2:$AE$310,
    MATCH(
      _xlfn.XLOOKUP(K$1, 'Language &amp; Currency Data'!$A$2:$A$100, 'Language &amp; Currency Data'!$B$2:$B$100),
      Languages!$A$1:$AE$1,
      0),
    FALSE)</f>
        <v>Kaikkien neljän henkilön yhteiset kokonaistulot ovat suurimmat, jos heistä jokainen lahjoittaa kaikki tulonsa yhteiseen rahastoon. Yhden henkilön tulot ovat kuitenkin suurimmat, jos tämä henkilö ei lahjoita mitään, kun taas muut kolme henkilöä lahjoittavat kaikki tulonsa.</v>
      </c>
      <c r="L137" s="32" t="str">
        <f>VLOOKUP(
    Languages!A124,
    Languages!$A$2:$AE$310,
    MATCH(
      _xlfn.XLOOKUP(L$1, 'Language &amp; Currency Data'!$A$2:$A$100, 'Language &amp; Currency Data'!$B$2:$B$100),
      Languages!$A$1:$AE$1,
      0),
    FALSE)</f>
        <v>Le revenu total des quatre personnes est maximal si chacune d'entre elles verse la totalité de ses revenus au fonds commun. Toutefois, le revenu d'un individu donné est maximal si il\/elle ne verse rien au fonds commun, mais que les trois autres personnes versent la totalité de leurs revenus.</v>
      </c>
      <c r="M137" s="32" t="str">
        <f>VLOOKUP(
    Languages!A124,
    Languages!$A$2:$AE$310,
    MATCH(
      _xlfn.XLOOKUP(M$1, 'Language &amp; Currency Data'!$A$2:$A$100, 'Language &amp; Currency Data'!$B$2:$B$100),
      Languages!$A$1:$AE$1,
      0),
    FALSE)</f>
        <v>Die Gesamteinnahmen der vier Personen sind dann am höchsten, wenn jede Person ihr gesamtes Einkommen in den Gemeinschaftsfonds einzahlt. Die Einnahmen einer einzelnen Person sind jedoch dann am höchsten, wenn diese Person nichts einzahlt, die übrigen drei Personen aber ihr gesamtes Einkommen einzahlen.</v>
      </c>
      <c r="N137" s="6" t="str">
        <f>VLOOKUP(
    Languages!A124,
    Languages!$A$2:$AE$310,
    MATCH(
      _xlfn.XLOOKUP(N$1, 'Language &amp; Currency Data'!$A$2:$A$100, 'Language &amp; Currency Data'!$B$2:$B$100),
      Languages!$A$1:$AE$1,
      0),
    FALSE)</f>
        <v>Το συνολικό εισόδημα των τεσσάρων ατόμων είναι υψηλότερο εάν το καθένα από αυτά συνεισφέρει όλα τα κέρδη του στο κοινό ταμείο. Ωστόσο, το εισόδημα ενός ατόμου είναι υψηλότερο, εάν το άτομο αυτό δεν συνεισφέρει τίποτα, ενώ τα άλλα τρία άτομα συνεισφέρουν όλα τα κέρδη τους.</v>
      </c>
      <c r="O137" s="32" t="str">
        <f>VLOOKUP(
    Languages!A124,
    Languages!$A$2:$AE$310,
    MATCH(
      _xlfn.XLOOKUP(O$1, 'Language &amp; Currency Data'!$A$2:$A$100, 'Language &amp; Currency Data'!$B$2:$B$100),
      Languages!$A$1:$AE$1,
      0),
    FALSE)</f>
        <v>A négy személy összjövedelme akkor a legmagasabb, ha mindegyikük az összes jövedelmét befizeti a közös alapba. Egy egyén jövedelme azonban akkor a legmagasabb, ha az illető semmit sem fizet be, míg a másik három egyén az összes jövedelmét befizeti.</v>
      </c>
      <c r="P137" s="6" t="str">
        <f>VLOOKUP(
    Languages!A124,
    Languages!$A$2:$AE$310,
    MATCH(
      _xlfn.XLOOKUP(P$1, 'Language &amp; Currency Data'!$A$2:$A$100, 'Language &amp; Currency Data'!$B$2:$B$100),
      Languages!$A$1:$AE$1,
      0),
    FALSE)</f>
        <v>अगर चारों व्यक्ति अपनी पूरी कमाई साझा फंड में दें, तो कुल मिलाकर चारों की संयुक्त आय सबसे ज़्यादा होगी। लेकिन किसी एक व्यक्ति की व्यक्तिगत आय सबसे ज़्यादा तब होगी जब वह कुछ भी योगदान न करे, और बाकी तीनों अपनी पूरी कमाई साझा फंड में दें।</v>
      </c>
      <c r="Q137" s="6" t="str">
        <f>VLOOKUP(
    Languages!A124,
    Languages!$A$2:$AE$310,
    MATCH(
      _xlfn.XLOOKUP(Q$1, 'Language &amp; Currency Data'!$A$2:$A$100, 'Language &amp; Currency Data'!$B$2:$B$100),
      Languages!$A$1:$AE$1,
      0),
    FALSE)</f>
        <v>Total pendapatan dari keempat individu akan paling tinggi jika masing-masing dari mereka menyumbangkan seluruh penghasilan mereka ke dana bersama. Namun, pendapatan individu akan paling tinggi jika individu tersebut tidak menyumbangkan apa pun, sementara tiga individu lainnya menyumbangkan seluruh penghasilan mereka.</v>
      </c>
      <c r="R137" s="6" t="str">
        <f>VLOOKUP(
    Languages!A124,
    Languages!$A$2:$AE$310,
    MATCH(
      _xlfn.XLOOKUP(R$1, 'Language &amp; Currency Data'!$A$2:$A$100, 'Language &amp; Currency Data'!$B$2:$B$100),
      Languages!$A$1:$AE$1,
      0),
    FALSE)</f>
        <v>The total income of the four individuals is highest if each of them contributes all their earnings to the common fund. However, an individual's income is highest if that individual contributes nothing, while the other three individuals contribute all their earnings.</v>
      </c>
      <c r="S137" s="14" t="str">
        <f>VLOOKUP(
    Languages!A124,
    Languages!$A$2:$AE$310,
    MATCH(
      _xlfn.XLOOKUP(S$1, 'Language &amp; Currency Data'!$A$2:$A$100, 'Language &amp; Currency Data'!$B$2:$B$100),
      Languages!$A$1:$AE$1,
      0),
    FALSE)</f>
        <v>Il reddito complessivo dei quattro individui è più alto se ciascuno di loro contribuisce con l'intero importo guadagnato al fondo comune. Tuttavia, il reddito di un singolo individuo è più alto se quell'individuo decide di non contribuire affatto, mentre gli altri tre individui contribuiscono con l'intero importo guadagnato.</v>
      </c>
      <c r="T137" s="14" t="str">
        <f>VLOOKUP(
    Languages!A124,
    Languages!$A$2:$AE$310,
    MATCH(
      _xlfn.XLOOKUP(T$1, 'Language &amp; Currency Data'!$A$2:$A$100, 'Language &amp; Currency Data'!$B$2:$B$100),
      Languages!$A$1:$AE$1,
      0),
    FALSE)</f>
        <v>4人の収入合計は、全員が収入のすべてを共通基金に寄付した場合に最も高くなります。一方、ある個人が何も寄付せず、他の3人が収入のすべてを寄付した場合、寄付しなかった個人の収入は最も高くなります。</v>
      </c>
      <c r="U137" s="32" t="str">
        <f>VLOOKUP(
    Languages!A124,
    Languages!$A$2:$AE$310,
    MATCH(
      _xlfn.XLOOKUP(U$1, 'Language &amp; Currency Data'!$A$2:$A$100, 'Language &amp; Currency Data'!$B$2:$B$100),
      Languages!$A$1:$AE$1,
      0),
    FALSE)</f>
        <v>Jumlah pendapatan keempat-empat individu itu adalah paling tinggi jika setiap daripada mereka menyumbangkan semua pendapatan mereka kepada dana bersama. Namun begitu, pendapatan seorang individu adalah paling tinggi jika individu itu tidak menyumbangkan apa-apa, manakala tiga individu lain menyumbangkan semua pendapatan mereka.</v>
      </c>
      <c r="V137" s="32" t="str">
        <f>VLOOKUP(
    Languages!A124,
    Languages!$A$2:$AE$310,
    MATCH(
      _xlfn.XLOOKUP(V$1, 'Language &amp; Currency Data'!$A$2:$A$100, 'Language &amp; Currency Data'!$B$2:$B$100),
      Languages!$A$1:$AE$1,
      0),
    FALSE)</f>
        <v>La ganancia total de las cuatro personas es mayor si cada una de ellas aporta todo su ingreso al fondo común. Sin embargo, la ganancia de un persona es mayor si esta no aporta nada, mientras que las otras tres personas aportan todos sus ingresos.</v>
      </c>
      <c r="W137" s="14" t="str">
        <f>VLOOKUP(
    Languages!A124,
    Languages!$A$2:$AE$310,
    MATCH(
      _xlfn.XLOOKUP(W$1, 'Language &amp; Currency Data'!$A$2:$A$100, 'Language &amp; Currency Data'!$B$2:$B$100),
      Languages!$A$1:$AE$1,
      0),
    FALSE)</f>
        <v>De totale opbrengst van de vier personen is het hoogst als ieder van hen het volledige verdiende bedrag aan het gemeenschappelijk fonds bijdraagt. De opbrengst van een persoon is echter het hoogst als die persoon niets bijdraagt terwijl de drie anderen hun volledige verdiende bedrag aan het gemeenschappelijk fonds bijdragen.</v>
      </c>
      <c r="X137" s="32" t="str">
        <f>VLOOKUP(
    Languages!A124,
    Languages!$A$2:$AE$310,
    MATCH(
      _xlfn.XLOOKUP(X$1, 'Language &amp; Currency Data'!$A$2:$A$100, 'Language &amp; Currency Data'!$B$2:$B$100),
      Languages!$A$1:$AE$1,
      0),
    FALSE)</f>
        <v>The total income of the four individuals is highest if each of them contributes all their earnings to the common fund. However, an individual's income is highest if that individual contributes nothing, while the other three individuals contribute all their earnings.</v>
      </c>
      <c r="Y137" s="32" t="str">
        <f>VLOOKUP(
    Languages!A124,
    Languages!$A$2:$AE$310,
    MATCH(
      _xlfn.XLOOKUP(Y$1, 'Language &amp; Currency Data'!$A$2:$A$100, 'Language &amp; Currency Data'!$B$2:$B$100),
      Languages!$A$1:$AE$1,
      0),
    FALSE)</f>
        <v>Den totale inntekten for de fire personene blir høyest dersom hver av dem gir hele inntekten sin til fellesfondet. Derimot vil én persons inntekt være høyest dersom vedkommende ikke bidrar med noe, mens de tre andre gir hele inntekten sin.</v>
      </c>
      <c r="Z137" s="32" t="str">
        <f>VLOOKUP(
    Languages!A124,
    Languages!$A$2:$AE$310,
    MATCH(
      _xlfn.XLOOKUP(Z$1, 'Language &amp; Currency Data'!$A$2:$A$100, 'Language &amp; Currency Data'!$B$2:$B$100),
      Languages!$A$1:$AE$1,
      0),
    FALSE)</f>
        <v>چاروں افراد کی کل آمدنی سب سے زیادہ تب ہو گی جب ہر کوئی اپنی تمام کمائی مشترکہ فنڈ میں جمع کرائے۔ تاہم، کسی فرد کی اپنی آمدنی سب سے زیادہ تب ہو گی جب وہ فرد کچھ بھی تعاون نہ کرے، جبکہ باقی تین افراد اپنی پوری کمائی فنڈ میں عطیہ کریں۔</v>
      </c>
      <c r="AA137" s="32" t="str">
        <f>VLOOKUP(
    Languages!A124,
    Languages!$A$2:$AE$310,
    MATCH(
      _xlfn.XLOOKUP(AA$1, 'Language &amp; Currency Data'!$A$2:$A$100, 'Language &amp; Currency Data'!$B$2:$B$100),
      Languages!$A$1:$AE$1,
      0),
    FALSE)</f>
        <v>Pinakamataas ang kabuuang kita ng apat na indibidwal kung iaambag nilang apat ang lahat ng kanilang mga kinita sa common fund. Gayunpaman, pinakamataas ang kita ng indibidwal kung walang iaambag ang indibidwal na iyon, habang iaambag naman ng tatlong indibidwal ang lahat ng kanilang mga kinita.</v>
      </c>
      <c r="AB137" s="32" t="str">
        <f>VLOOKUP(
    Languages!A124,
    Languages!$A$2:$AE$310,
    MATCH(
      _xlfn.XLOOKUP(AB$1, 'Language &amp; Currency Data'!$A$2:$A$100, 'Language &amp; Currency Data'!$B$2:$B$100),
      Languages!$A$1:$AE$1,
      0),
    FALSE)</f>
        <v>Łączny dochód czterech osób jest najwyższy, jeśli każda z nich wpłaca wszystkie swoje zarobki na wspólny fundusz. Jednak dochód pojedynczej osoby jest najwyższy, jeśli ta osoba nie wpłaca nic, podczas gdy pozostałe trzy osoby wpłacają wszystkie swoje zarobki.</v>
      </c>
      <c r="AC137" t="str">
        <f>VLOOKUP(
    Languages!A124,
    Languages!$A$2:$AE$310,
    MATCH(
      _xlfn.XLOOKUP(AC$1, 'Language &amp; Currency Data'!$A$2:$A$100, 'Language &amp; Currency Data'!$B$2:$B$100),
      Languages!$A$1:$AE$1,
      0),
    FALSE)</f>
        <v>Os ganhos totais dos quatro indivíduos são mais elevados se cada um deles contribuir com todos os seus ganhos para o fundo comum. No entanto, os ganhos de um indivíduo são mais elevados se esse indivíduo não contribuir com nada, enquanto os outros três indivíduos contribuem com todos os seus ganhos.</v>
      </c>
      <c r="AD137" s="32" t="str">
        <f>VLOOKUP(
    Languages!A124,
    Languages!$A$2:$AE$310,
    MATCH(
      _xlfn.XLOOKUP(AD$1, 'Language &amp; Currency Data'!$A$2:$A$100, 'Language &amp; Currency Data'!$B$2:$B$100),
      Languages!$A$1:$AE$1,
      0),
    FALSE)</f>
        <v>Venitul total al celor patru persoane este cel mai mare dacă fiecare dintre acestea contribuie cu toate câștigurile lor la fondul comun. Cu toate acestea, venitul unei persoane este cel mai mare dacă această persoană nu contribuie deloc, în timp ce celelalte trei persoane contribuie cu toate câștigurile lor.</v>
      </c>
      <c r="AE137" s="6" t="str">
        <f>VLOOKUP(
    Languages!A124,
    Languages!$A$2:$AE$310,
    MATCH(
      _xlfn.XLOOKUP(AE$1, 'Language &amp; Currency Data'!$A$2:$A$100, 'Language &amp; Currency Data'!$B$2:$B$100),
      Languages!$A$1:$AE$1,
      0),
    FALSE)</f>
        <v>Celkový príjem štyroch osôb bude najvyšší, ak každá z nich prispeje do spoločného fondu celým svojím zárobkom. Avšak príjem jednej osoby bude najvyšší, ak neprispeje ničím, zatiaľ čo ostatné tri osoby prispejú celým svojím zárobkom.</v>
      </c>
      <c r="AF137" s="6" t="str">
        <f>VLOOKUP(
    Languages!A124,
    Languages!$A$2:$AE$310,
    MATCH(
      _xlfn.XLOOKUP(AF$1, 'Language &amp; Currency Data'!$A$2:$A$100, 'Language &amp; Currency Data'!$B$2:$B$100),
      Languages!$A$1:$AE$1,
      0),
    FALSE)</f>
        <v>Die totale inkomste van die vier individue is die hoogste as elkeen van hulle al hul verdienste tot die gemeenskaplike fonds bydra. 'n Individu se inkomste is egter die hoogste as daardie individu niks bydra nie, terwyl die ander drie individue al hul verdienste bydra.</v>
      </c>
      <c r="AG137" s="6" t="str">
        <f>VLOOKUP(
    Languages!A124,
    Languages!$A$2:$AE$310,
    MATCH(
      _xlfn.XLOOKUP(AG$1, 'Language &amp; Currency Data'!$A$2:$A$100, 'Language &amp; Currency Data'!$B$2:$B$100),
      Languages!$A$1:$AE$1,
      0),
    FALSE)</f>
        <v>4명의 개인의 총 수입은 각자가 자신의 모든 수입을 공동 기금에 기부할 때 가장 높습니다. 하지만, 개인의 수입은 자신은 아무것도 기부하지 않고 나머지 세 명이 모두 자신의 수입을 기부할 때 가장 높습니다.</v>
      </c>
      <c r="AH137" s="32" t="str">
        <f>VLOOKUP(
    Languages!A124,
    Languages!$A$2:$AE$310,
    MATCH(
      _xlfn.XLOOKUP(AH$1, 'Language &amp; Currency Data'!$A$2:$A$100, 'Language &amp; Currency Data'!$B$2:$B$100),
      Languages!$A$1:$AE$1,
      0),
    FALSE)</f>
        <v>La ganancia total de las cuatro personas es mayor si cada una de ellas aporta todo su ingreso al fondo común. Sin embargo, la ganancia de un persona es mayor si esta no aporta nada, mientras que las otras tres personas aportan todos sus ingresos.</v>
      </c>
      <c r="AI137" s="32" t="str">
        <f>VLOOKUP(
    Languages!A124,
    Languages!$A$2:$AE$310,
    MATCH(
      _xlfn.XLOOKUP(AI$1, 'Language &amp; Currency Data'!$A$2:$A$100, 'Language &amp; Currency Data'!$B$2:$B$100),
      Languages!$A$1:$AE$1,
      0),
    FALSE)</f>
        <v>Den totala inkomsten för de fyra personerna är högst om var och en av dem bidrar med alla sina intäkter till den gemensamma fonden. En persons inkomst är dock högst om den personen inte bidrar med något, medan de andra tre personerna bidrar med alla sina intäkter.</v>
      </c>
      <c r="AJ137" s="6" t="str">
        <f>VLOOKUP(
    Languages!A124,
    Languages!$A$2:$AE$310,
    MATCH(
      _xlfn.XLOOKUP(AJ$1, 'Language &amp; Currency Data'!$A$2:$A$100, 'Language &amp; Currency Data'!$B$2:$B$100),
      Languages!$A$1:$AE$1,
      0),
    FALSE)</f>
        <v>若四人都將所有收入捐出，總收入將達到最高。不過，若其中一人選擇提撥，其他三人全額提撥，那位未提撥者將獲得最多收入。</v>
      </c>
      <c r="AK137" s="32" t="str">
        <f>VLOOKUP(
    Languages!A124,
    Languages!$A$2:$AE$310,
    MATCH(
      _xlfn.XLOOKUP(AK$1, 'Language &amp; Currency Data'!$A$2:$A$100, 'Language &amp; Currency Data'!$B$2:$B$100),
      Languages!$A$1:$AE$1,
      0),
    FALSE)</f>
        <v>รายได้รวมของบุคคลทั้งสี่คนจะมีจำนวนสูงที่สุด หากแต่ละบุคคลนำรายได้ทั้งหมดไปสมทบเข้าเงินกองกลาง อย่างไรก็ตาม รายได้ของบุคคลจะมีจำนวนสูงที่สุด หากบุคคลดังกล่าวไม่ได้นำเงินไปสมทบเลย ในขณะที่บุคคลอีกสามคนนำรายได้ทั้งหมดไปสมทบ</v>
      </c>
      <c r="AL137" s="37" t="str">
        <f>VLOOKUP(
    Languages!A124,
    Languages!$A$2:$AE$310,
    MATCH(
      _xlfn.XLOOKUP(AL$1, 'Language &amp; Currency Data'!$A$2:$A$100, 'Language &amp; Currency Data'!$B$2:$B$100),
      Languages!$A$1:$AE$1,
      0),
    FALSE)</f>
        <v>Dört bireyin toplam geliri, her birinin tüm kazançlarını ortak fona katkı olarak verirlerse en yüksek olur. Ancak bir bireyin geliri, o birey hiç katkı yapmadığında ve diğer üç birey tüm kazançlarını katkı olarak verdiklerinde en yüksek olur.</v>
      </c>
      <c r="AM137" s="6" t="str">
        <f>VLOOKUP(
    Languages!A124,
    Languages!$A$2:$AE$310,
    MATCH(
      _xlfn.XLOOKUP(AM$1, 'Language &amp; Currency Data'!$A$2:$A$100, 'Language &amp; Currency Data'!$B$2:$B$100),
      Languages!$A$1:$AE$1,
      0),
    FALSE)</f>
        <v>The total income of the four individuals is highest if each of them contributes all their earnings to the common fund. However, an individual's income is highest if that individual contributes nothing, while the other three individuals contribute all their earnings.</v>
      </c>
      <c r="AN137" s="6" t="str">
        <f>VLOOKUP(
    Languages!A124,
    Languages!$A$2:$AE$310,
    MATCH(
      _xlfn.XLOOKUP(AN$1, 'Language &amp; Currency Data'!$A$2:$A$100, 'Language &amp; Currency Data'!$B$2:$B$100),
      Languages!$A$1:$AE$1,
      0),
    FALSE)</f>
        <v>The total income of the four individuals is highest if each of them contributes all their earnings to the common fund. However, an individual's income is highest if that individual contributes nothing, while the other three individuals contribute all their earnings.</v>
      </c>
      <c r="AO137" s="32" t="str">
        <f>VLOOKUP(
    Languages!A124,
    Languages!$A$2:$AE$310,
    MATCH(
      _xlfn.XLOOKUP(AO$1, 'Language &amp; Currency Data'!$A$2:$A$100, 'Language &amp; Currency Data'!$B$2:$B$100),
      Languages!$A$1:$AE$1,
      0),
    FALSE)</f>
        <v>Tổng thu nhập của bốn cá nhân là cao nhất nếu mỗi người đóng góp toàn bộ thu nhập của họ vào quỹ chung. Tuy nhiên, thu nhập của một cá nhân là cao nhất nếu cá nhân đó không đóng góp gì, trong khi ba cá nhân còn lại đóng góp toàn bộ thu nhập của họ.</v>
      </c>
      <c r="AP137" s="7" t="str">
        <f>VLOOKUP(
    Languages!A124,
    Languages!$A$2:$AE$310,
    MATCH(
      _xlfn.XLOOKUP("United Kingdom", 'Language &amp; Currency Data'!$A$2:$A$100, 'Language &amp; Currency Data'!$B$2:$B$100),
      Languages!$A$1:$AE$1,
      0),
    FALSE)</f>
        <v>The total income of the four individuals is highest if each of them contributes all their earnings to the common fund. However, an individual's income is highest if that individual contributes nothing, while the other three individuals contribute all their earnings.</v>
      </c>
      <c r="AQ137" s="7" t="str">
        <f>VLOOKUP(
    Languages!A124,
    Languages!$A$2:$AE$310,
    MATCH(
      _xlfn.XLOOKUP("United Kingdom", 'Language &amp; Currency Data'!$A$2:$A$100, 'Language &amp; Currency Data'!$B$2:$B$100),
      Languages!$A$1:$AE$1,
      0),
    FALSE)</f>
        <v>The total income of the four individuals is highest if each of them contributes all their earnings to the common fund. However, an individual's income is highest if that individual contributes nothing, while the other three individuals contribute all their earnings.</v>
      </c>
      <c r="AR137" s="7" t="str">
        <f>VLOOKUP(
    Languages!A124,
    Languages!$A$2:$AE$310,
    MATCH(
      _xlfn.XLOOKUP("United Kingdom", 'Language &amp; Currency Data'!$A$2:$A$100, 'Language &amp; Currency Data'!$B$2:$B$100),
      Languages!$A$1:$AE$1,
      0),
    FALSE)</f>
        <v>The total income of the four individuals is highest if each of them contributes all their earnings to the common fund. However, an individual's income is highest if that individual contributes nothing, while the other three individuals contribute all their earnings.</v>
      </c>
      <c r="AS137" s="7" t="str">
        <f>VLOOKUP(
    Languages!A124,
    Languages!$A$2:$AE$310,
    MATCH(
      _xlfn.XLOOKUP("United Kingdom", 'Language &amp; Currency Data'!$A$2:$A$100, 'Language &amp; Currency Data'!$B$2:$B$100),
      Languages!$A$1:$AE$1,
      0),
    FALSE)</f>
        <v>The total income of the four individuals is highest if each of them contributes all their earnings to the common fund. However, an individual's income is highest if that individual contributes nothing, while the other three individuals contribute all their earnings.</v>
      </c>
      <c r="AT137" s="7" t="str">
        <f>VLOOKUP(
    Languages!A124,
    Languages!$A$2:$AE$310,
    MATCH(
      _xlfn.XLOOKUP("United Kingdom", 'Language &amp; Currency Data'!$A$2:$A$100, 'Language &amp; Currency Data'!$B$2:$B$100),
      Languages!$A$1:$AE$1,
      0),
    FALSE)</f>
        <v>The total income of the four individuals is highest if each of them contributes all their earnings to the common fund. However, an individual's income is highest if that individual contributes nothing, while the other three individuals contribute all their earnings.</v>
      </c>
      <c r="AU137" s="7" t="str">
        <f>VLOOKUP(
    Languages!A124,
    Languages!$A$2:$AE$310,
    MATCH(
      _xlfn.XLOOKUP("United Kingdom", 'Language &amp; Currency Data'!$A$2:$A$100, 'Language &amp; Currency Data'!$B$2:$B$100),
      Languages!$A$1:$AE$1,
      0),
    FALSE)</f>
        <v>The total income of the four individuals is highest if each of them contributes all their earnings to the common fund. However, an individual's income is highest if that individual contributes nothing, while the other three individuals contribute all their earnings.</v>
      </c>
      <c r="AV137" s="7" t="str">
        <f>VLOOKUP(
    Languages!A124,
    Languages!$A$2:$AE$310,
    MATCH(
      _xlfn.XLOOKUP("United Kingdom", 'Language &amp; Currency Data'!$A$2:$A$100, 'Language &amp; Currency Data'!$B$2:$B$100),
      Languages!$A$1:$AE$1,
      0),
    FALSE)</f>
        <v>The total income of the four individuals is highest if each of them contributes all their earnings to the common fund. However, an individual's income is highest if that individual contributes nothing, while the other three individuals contribute all their earnings.</v>
      </c>
      <c r="AW137" s="7" t="str">
        <f>VLOOKUP(
    Languages!A124,
    Languages!$A$2:$AE$310,
    MATCH(
      _xlfn.XLOOKUP("United Kingdom", 'Language &amp; Currency Data'!$A$2:$A$100, 'Language &amp; Currency Data'!$B$2:$B$100),
      Languages!$A$1:$AE$1,
      0),
    FALSE)</f>
        <v>The total income of the four individuals is highest if each of them contributes all their earnings to the common fund. However, an individual's income is highest if that individual contributes nothing, while the other three individuals contribute all their earnings.</v>
      </c>
    </row>
    <row r="138" spans="1:49" s="7" customFormat="1" ht="42.75" x14ac:dyDescent="0.45">
      <c r="A138" s="7" t="str">
        <f>Languages!B125</f>
        <v>Please confirm that you have read this information carefully before continuing.</v>
      </c>
      <c r="B138" s="6" t="str">
        <f>VLOOKUP(
    Languages!A125,
    Languages!$A$2:$AE$310,
    MATCH(
      _xlfn.XLOOKUP(B$1, 'Language &amp; Currency Data'!$A$2:$A$100, 'Language &amp; Currency Data'!$B$2:$B$100),
      Languages!$A$1:$AE$1,
      0),
    FALSE)</f>
        <v>Confirme que ha leído atentamente esta información antes de continuar.</v>
      </c>
      <c r="C138" s="6" t="str">
        <f>VLOOKUP(
    Languages!A125,
    Languages!$A$2:$AE$310,
    MATCH(
      _xlfn.XLOOKUP(C$1, 'Language &amp; Currency Data'!$A$2:$A$100, 'Language &amp; Currency Data'!$B$2:$B$100),
      Languages!$A$1:$AE$1,
      0),
    FALSE)</f>
        <v>Please confirm that you have read this information carefully before continuing.</v>
      </c>
      <c r="D138" s="6" t="str">
        <f>VLOOKUP(
    Languages!A125,
    Languages!$A$2:$AE$310,
    MATCH(
      _xlfn.XLOOKUP(D$1, 'Language &amp; Currency Data'!$A$2:$A$100, 'Language &amp; Currency Data'!$B$2:$B$100),
      Languages!$A$1:$AE$1,
      0),
    FALSE)</f>
        <v>Bevor Sie fortfahren, bestätigen Sie bitte, dass Sie sich diese Informationen sorgfältig durchgelesen haben.</v>
      </c>
      <c r="E138" s="14" t="str">
        <f>VLOOKUP(
    Languages!A125,
    Languages!$A$2:$AE$310,
    MATCH(
      _xlfn.XLOOKUP(E$1, 'Language &amp; Currency Data'!$A$2:$A$100, 'Language &amp; Currency Data'!$B$2:$B$100),
      Languages!$A$1:$AE$1,
      0),
    FALSE)</f>
        <v>Por favor, confirme que leu atentamente esta informação antes de continuar.</v>
      </c>
      <c r="F138" s="4" t="str">
        <f>VLOOKUP(
    Languages!A125,
    Languages!$A$2:$AE$310,
    MATCH(
      _xlfn.XLOOKUP(F$1, 'Language &amp; Currency Data'!$A$2:$A$100, 'Language &amp; Currency Data'!$B$2:$B$100),
      Languages!$A$1:$AE$1,
      0),
    FALSE)</f>
        <v>Please confirm that you have read this information carefully before continuing.</v>
      </c>
      <c r="G138" s="14" t="str">
        <f>VLOOKUP(
    Languages!A125,
    Languages!$A$2:$AE$310,
    MATCH(
      _xlfn.XLOOKUP(G$1, 'Language &amp; Currency Data'!$A$2:$A$100, 'Language &amp; Currency Data'!$B$2:$B$100),
      Languages!$A$1:$AE$1,
      0),
    FALSE)</f>
        <v>请确认您已仔细阅读此类信息，然后再继续。</v>
      </c>
      <c r="H138" s="6" t="str">
        <f>VLOOKUP(
    Languages!A125,
    Languages!$A$2:$AE$310,
    MATCH(
      _xlfn.XLOOKUP(H$1, 'Language &amp; Currency Data'!$A$2:$A$100, 'Language &amp; Currency Data'!$B$2:$B$100),
      Languages!$A$1:$AE$1,
      0),
    FALSE)</f>
        <v>Confirme que ha leído atentamente esta información antes de continuar.</v>
      </c>
      <c r="I138" s="6" t="str">
        <f>VLOOKUP(
    Languages!A125,
    Languages!$A$2:$AE$310,
    MATCH(
      _xlfn.XLOOKUP(I$1, 'Language &amp; Currency Data'!$A$2:$A$100, 'Language &amp; Currency Data'!$B$2:$B$100),
      Languages!$A$1:$AE$1,
      0),
    FALSE)</f>
        <v>Confirme que ha leído atentamente esta información antes de continuar.</v>
      </c>
      <c r="J138" s="6" t="str">
        <f>VLOOKUP(
    Languages!A125,
    Languages!$A$2:$AE$310,
    MATCH(
      _xlfn.XLOOKUP(J$1, 'Language &amp; Currency Data'!$A$2:$A$100, 'Language &amp; Currency Data'!$B$2:$B$100),
      Languages!$A$1:$AE$1,
      0),
    FALSE)</f>
        <v>Před pokračováním potvrďte, že jste si tyto informace pečlivě přečetli.</v>
      </c>
      <c r="K138" s="6" t="str">
        <f>VLOOKUP(
    Languages!A125,
    Languages!$A$2:$AE$310,
    MATCH(
      _xlfn.XLOOKUP(K$1, 'Language &amp; Currency Data'!$A$2:$A$100, 'Language &amp; Currency Data'!$B$2:$B$100),
      Languages!$A$1:$AE$1,
      0),
    FALSE)</f>
        <v>Vahvista ennen jatkamista, että olet lukenut nämä tiedot huolellisesti.</v>
      </c>
      <c r="L138" s="32" t="str">
        <f>VLOOKUP(
    Languages!A125,
    Languages!$A$2:$AE$310,
    MATCH(
      _xlfn.XLOOKUP(L$1, 'Language &amp; Currency Data'!$A$2:$A$100, 'Language &amp; Currency Data'!$B$2:$B$100),
      Languages!$A$1:$AE$1,
      0),
    FALSE)</f>
        <v>Veuillez confirmer que vous avez lu attentivement ces informations avant de continuer.</v>
      </c>
      <c r="M138" s="32" t="str">
        <f>VLOOKUP(
    Languages!A125,
    Languages!$A$2:$AE$310,
    MATCH(
      _xlfn.XLOOKUP(M$1, 'Language &amp; Currency Data'!$A$2:$A$100, 'Language &amp; Currency Data'!$B$2:$B$100),
      Languages!$A$1:$AE$1,
      0),
    FALSE)</f>
        <v>Bevor Sie fortfahren, bestätigen Sie bitte, dass Sie sich diese Informationen sorgfältig durchgelesen haben.</v>
      </c>
      <c r="N138" s="6" t="str">
        <f>VLOOKUP(
    Languages!A125,
    Languages!$A$2:$AE$310,
    MATCH(
      _xlfn.XLOOKUP(N$1, 'Language &amp; Currency Data'!$A$2:$A$100, 'Language &amp; Currency Data'!$B$2:$B$100),
      Languages!$A$1:$AE$1,
      0),
    FALSE)</f>
        <v>Επιβεβαιώστε ότι έχετε διαβάσει προσεκτικά αυτές τις πληροφορίες πριν συνεχίσετε.</v>
      </c>
      <c r="O138" s="32" t="str">
        <f>VLOOKUP(
    Languages!A125,
    Languages!$A$2:$AE$310,
    MATCH(
      _xlfn.XLOOKUP(O$1, 'Language &amp; Currency Data'!$A$2:$A$100, 'Language &amp; Currency Data'!$B$2:$B$100),
      Languages!$A$1:$AE$1,
      0),
    FALSE)</f>
        <v>Kérjük, a folytatás előtt erősítse meg, hogy figyelmesen elolvasta ezt az információt.</v>
      </c>
      <c r="P138" s="6" t="str">
        <f>VLOOKUP(
    Languages!A125,
    Languages!$A$2:$AE$310,
    MATCH(
      _xlfn.XLOOKUP(P$1, 'Language &amp; Currency Data'!$A$2:$A$100, 'Language &amp; Currency Data'!$B$2:$B$100),
      Languages!$A$1:$AE$1,
      0),
    FALSE)</f>
        <v>आगे बढ़ने से पहले कृपया सत्यापित करें कि आपने इस जानकारी को ध्यान से पढ़ लिया है।</v>
      </c>
      <c r="Q138" s="6" t="str">
        <f>VLOOKUP(
    Languages!A125,
    Languages!$A$2:$AE$310,
    MATCH(
      _xlfn.XLOOKUP(Q$1, 'Language &amp; Currency Data'!$A$2:$A$100, 'Language &amp; Currency Data'!$B$2:$B$100),
      Languages!$A$1:$AE$1,
      0),
    FALSE)</f>
        <v>Harap konfirmasi bahwa Anda telah membaca informasi ini dengan cermat sebelum melanjutkan.</v>
      </c>
      <c r="R138" s="6" t="str">
        <f>VLOOKUP(
    Languages!A125,
    Languages!$A$2:$AE$310,
    MATCH(
      _xlfn.XLOOKUP(R$1, 'Language &amp; Currency Data'!$A$2:$A$100, 'Language &amp; Currency Data'!$B$2:$B$100),
      Languages!$A$1:$AE$1,
      0),
    FALSE)</f>
        <v>Please confirm that you have read this information carefully before continuing.</v>
      </c>
      <c r="S138" s="14" t="str">
        <f>VLOOKUP(
    Languages!A125,
    Languages!$A$2:$AE$310,
    MATCH(
      _xlfn.XLOOKUP(S$1, 'Language &amp; Currency Data'!$A$2:$A$100, 'Language &amp; Currency Data'!$B$2:$B$100),
      Languages!$A$1:$AE$1,
      0),
    FALSE)</f>
        <v>Prima di proseguire, La preghiamo di confermare di aver letto con attenzione queste informazioni.</v>
      </c>
      <c r="T138" s="14" t="str">
        <f>VLOOKUP(
    Languages!A125,
    Languages!$A$2:$AE$310,
    MATCH(
      _xlfn.XLOOKUP(T$1, 'Language &amp; Currency Data'!$A$2:$A$100, 'Language &amp; Currency Data'!$B$2:$B$100),
      Languages!$A$1:$AE$1,
      0),
    FALSE)</f>
        <v>次に進む前に、この情報をあなたが注意深く読んだことを確認してください。</v>
      </c>
      <c r="U138" s="32" t="str">
        <f>VLOOKUP(
    Languages!A125,
    Languages!$A$2:$AE$310,
    MATCH(
      _xlfn.XLOOKUP(U$1, 'Language &amp; Currency Data'!$A$2:$A$100, 'Language &amp; Currency Data'!$B$2:$B$100),
      Languages!$A$1:$AE$1,
      0),
    FALSE)</f>
        <v>Sila sahkan bahawa anda telah membaca maklumat ini dengan teliti sebelum meneruskan.</v>
      </c>
      <c r="V138" s="32" t="str">
        <f>VLOOKUP(
    Languages!A125,
    Languages!$A$2:$AE$310,
    MATCH(
      _xlfn.XLOOKUP(V$1, 'Language &amp; Currency Data'!$A$2:$A$100, 'Language &amp; Currency Data'!$B$2:$B$100),
      Languages!$A$1:$AE$1,
      0),
    FALSE)</f>
        <v>Confirme que ha leído atentamente esta información antes de continuar.</v>
      </c>
      <c r="W138" s="14" t="str">
        <f>VLOOKUP(
    Languages!A125,
    Languages!$A$2:$AE$310,
    MATCH(
      _xlfn.XLOOKUP(W$1, 'Language &amp; Currency Data'!$A$2:$A$100, 'Language &amp; Currency Data'!$B$2:$B$100),
      Languages!$A$1:$AE$1,
      0),
    FALSE)</f>
        <v>Bevestig dat u deze informatie aandachtig heeft gelezen voordat u doorgaat.</v>
      </c>
      <c r="X138" s="32" t="str">
        <f>VLOOKUP(
    Languages!A125,
    Languages!$A$2:$AE$310,
    MATCH(
      _xlfn.XLOOKUP(X$1, 'Language &amp; Currency Data'!$A$2:$A$100, 'Language &amp; Currency Data'!$B$2:$B$100),
      Languages!$A$1:$AE$1,
      0),
    FALSE)</f>
        <v>Please confirm that you have read this information carefully before continuing.</v>
      </c>
      <c r="Y138" s="32" t="str">
        <f>VLOOKUP(
    Languages!A125,
    Languages!$A$2:$AE$310,
    MATCH(
      _xlfn.XLOOKUP(Y$1, 'Language &amp; Currency Data'!$A$2:$A$100, 'Language &amp; Currency Data'!$B$2:$B$100),
      Languages!$A$1:$AE$1,
      0),
    FALSE)</f>
        <v>Vennligst bekreft at du har lest denne informasjonen nøye før du går videre.</v>
      </c>
      <c r="Z138" s="32" t="str">
        <f>VLOOKUP(
    Languages!A125,
    Languages!$A$2:$AE$310,
    MATCH(
      _xlfn.XLOOKUP(Z$1, 'Language &amp; Currency Data'!$A$2:$A$100, 'Language &amp; Currency Data'!$B$2:$B$100),
      Languages!$A$1:$AE$1,
      0),
    FALSE)</f>
        <v>براہ کرم تصدیق کریں کہ آپ نے یہ معلومات غور سے پڑھی ہیں، پھر آگے بڑھیں۔</v>
      </c>
      <c r="AA138" s="32" t="str">
        <f>VLOOKUP(
    Languages!A125,
    Languages!$A$2:$AE$310,
    MATCH(
      _xlfn.XLOOKUP(AA$1, 'Language &amp; Currency Data'!$A$2:$A$100, 'Language &amp; Currency Data'!$B$2:$B$100),
      Languages!$A$1:$AE$1,
      0),
    FALSE)</f>
        <v>Pakikumpirma na binasa mong mabuti ang impormasyong ito bago magpatuloy.</v>
      </c>
      <c r="AB138" s="32" t="str">
        <f>VLOOKUP(
    Languages!A125,
    Languages!$A$2:$AE$310,
    MATCH(
      _xlfn.XLOOKUP(AB$1, 'Language &amp; Currency Data'!$A$2:$A$100, 'Language &amp; Currency Data'!$B$2:$B$100),
      Languages!$A$1:$AE$1,
      0),
    FALSE)</f>
        <v>Prosimy potwierdzić, że uważnie przeczytał\/a Pan\/Pani te informacje, zanim przejdzie Pan\/Pani dalej.</v>
      </c>
      <c r="AC138" t="str">
        <f>VLOOKUP(
    Languages!A125,
    Languages!$A$2:$AE$310,
    MATCH(
      _xlfn.XLOOKUP(AC$1, 'Language &amp; Currency Data'!$A$2:$A$100, 'Language &amp; Currency Data'!$B$2:$B$100),
      Languages!$A$1:$AE$1,
      0),
    FALSE)</f>
        <v>Por favor, confirme que leu atentamente esta informação antes de continuar.</v>
      </c>
      <c r="AD138" s="32" t="str">
        <f>VLOOKUP(
    Languages!A125,
    Languages!$A$2:$AE$310,
    MATCH(
      _xlfn.XLOOKUP(AD$1, 'Language &amp; Currency Data'!$A$2:$A$100, 'Language &amp; Currency Data'!$B$2:$B$100),
      Languages!$A$1:$AE$1,
      0),
    FALSE)</f>
        <v>Vă rugăm să confirmați că ați citit cu atenție aceste informații înainte de a continua.</v>
      </c>
      <c r="AE138" s="6" t="str">
        <f>VLOOKUP(
    Languages!A125,
    Languages!$A$2:$AE$310,
    MATCH(
      _xlfn.XLOOKUP(AE$1, 'Language &amp; Currency Data'!$A$2:$A$100, 'Language &amp; Currency Data'!$B$2:$B$100),
      Languages!$A$1:$AE$1,
      0),
    FALSE)</f>
        <v>Skôr ako budete pokračovať potvrďte, že ste si pozorne prečítali túto informáciu.</v>
      </c>
      <c r="AF138" s="6" t="str">
        <f>VLOOKUP(
    Languages!A125,
    Languages!$A$2:$AE$310,
    MATCH(
      _xlfn.XLOOKUP(AF$1, 'Language &amp; Currency Data'!$A$2:$A$100, 'Language &amp; Currency Data'!$B$2:$B$100),
      Languages!$A$1:$AE$1,
      0),
    FALSE)</f>
        <v>Bevestig asseblief dat u hierdie inligting sorgvuldig gelees het voordat u voortgaan.</v>
      </c>
      <c r="AG138" s="6" t="str">
        <f>VLOOKUP(
    Languages!A125,
    Languages!$A$2:$AE$310,
    MATCH(
      _xlfn.XLOOKUP(AG$1, 'Language &amp; Currency Data'!$A$2:$A$100, 'Language &amp; Currency Data'!$B$2:$B$100),
      Languages!$A$1:$AE$1,
      0),
    FALSE)</f>
        <v>계속 진행하기 전에 이 내용을 주의 깊게 읽으셨는지 확인해 주십시오.</v>
      </c>
      <c r="AH138" s="32" t="str">
        <f>VLOOKUP(
    Languages!A125,
    Languages!$A$2:$AE$310,
    MATCH(
      _xlfn.XLOOKUP(AH$1, 'Language &amp; Currency Data'!$A$2:$A$100, 'Language &amp; Currency Data'!$B$2:$B$100),
      Languages!$A$1:$AE$1,
      0),
    FALSE)</f>
        <v>Confirme que ha leído atentamente esta información antes de continuar.</v>
      </c>
      <c r="AI138" s="32" t="str">
        <f>VLOOKUP(
    Languages!A125,
    Languages!$A$2:$AE$310,
    MATCH(
      _xlfn.XLOOKUP(AI$1, 'Language &amp; Currency Data'!$A$2:$A$100, 'Language &amp; Currency Data'!$B$2:$B$100),
      Languages!$A$1:$AE$1,
      0),
    FALSE)</f>
        <v>Vänligen bekräfta att du har läst denna information noggrant innan du fortsätter.</v>
      </c>
      <c r="AJ138" s="6" t="str">
        <f>VLOOKUP(
    Languages!A125,
    Languages!$A$2:$AE$310,
    MATCH(
      _xlfn.XLOOKUP(AJ$1, 'Language &amp; Currency Data'!$A$2:$A$100, 'Language &amp; Currency Data'!$B$2:$B$100),
      Languages!$A$1:$AE$1,
      0),
    FALSE)</f>
        <v>在繼續之前，請確認您已仔細閱讀以上資訊：</v>
      </c>
      <c r="AK138" s="32" t="str">
        <f>VLOOKUP(
    Languages!A125,
    Languages!$A$2:$AE$310,
    MATCH(
      _xlfn.XLOOKUP(AK$1, 'Language &amp; Currency Data'!$A$2:$A$100, 'Language &amp; Currency Data'!$B$2:$B$100),
      Languages!$A$1:$AE$1,
      0),
    FALSE)</f>
        <v>โปรดยืนยันว่าคุณได้อ่านข้อมูลนี้อย่างละเอียดก่อนที่จะดำเนินการต่อ</v>
      </c>
      <c r="AL138" s="37" t="str">
        <f>VLOOKUP(
    Languages!A125,
    Languages!$A$2:$AE$310,
    MATCH(
      _xlfn.XLOOKUP(AL$1, 'Language &amp; Currency Data'!$A$2:$A$100, 'Language &amp; Currency Data'!$B$2:$B$100),
      Languages!$A$1:$AE$1,
      0),
    FALSE)</f>
        <v>Lütfen devam etmeden önce bu bilgiyi dikkatlice okuduğunuzu onaylayın.</v>
      </c>
      <c r="AM138" s="6" t="str">
        <f>VLOOKUP(
    Languages!A125,
    Languages!$A$2:$AE$310,
    MATCH(
      _xlfn.XLOOKUP(AM$1, 'Language &amp; Currency Data'!$A$2:$A$100, 'Language &amp; Currency Data'!$B$2:$B$100),
      Languages!$A$1:$AE$1,
      0),
    FALSE)</f>
        <v>Please confirm that you have read this information carefully before continuing.</v>
      </c>
      <c r="AN138" s="6" t="str">
        <f>VLOOKUP(
    Languages!A125,
    Languages!$A$2:$AE$310,
    MATCH(
      _xlfn.XLOOKUP(AN$1, 'Language &amp; Currency Data'!$A$2:$A$100, 'Language &amp; Currency Data'!$B$2:$B$100),
      Languages!$A$1:$AE$1,
      0),
    FALSE)</f>
        <v>Please confirm that you have read this information carefully before continuing.</v>
      </c>
      <c r="AO138" s="32" t="str">
        <f>VLOOKUP(
    Languages!A125,
    Languages!$A$2:$AE$310,
    MATCH(
      _xlfn.XLOOKUP(AO$1, 'Language &amp; Currency Data'!$A$2:$A$100, 'Language &amp; Currency Data'!$B$2:$B$100),
      Languages!$A$1:$AE$1,
      0),
    FALSE)</f>
        <v>Vui lòng xác nhận rằng quý vị đã đọc kỹ thông tin này trước khi tiếp tục.</v>
      </c>
      <c r="AP138" s="7" t="str">
        <f>VLOOKUP(
    Languages!A125,
    Languages!$A$2:$AE$310,
    MATCH(
      _xlfn.XLOOKUP("United Kingdom", 'Language &amp; Currency Data'!$A$2:$A$100, 'Language &amp; Currency Data'!$B$2:$B$100),
      Languages!$A$1:$AE$1,
      0),
    FALSE)</f>
        <v>Please confirm that you have read this information carefully before continuing.</v>
      </c>
      <c r="AQ138" s="7" t="str">
        <f>VLOOKUP(
    Languages!A125,
    Languages!$A$2:$AE$310,
    MATCH(
      _xlfn.XLOOKUP("United Kingdom", 'Language &amp; Currency Data'!$A$2:$A$100, 'Language &amp; Currency Data'!$B$2:$B$100),
      Languages!$A$1:$AE$1,
      0),
    FALSE)</f>
        <v>Please confirm that you have read this information carefully before continuing.</v>
      </c>
      <c r="AR138" s="7" t="str">
        <f>VLOOKUP(
    Languages!A125,
    Languages!$A$2:$AE$310,
    MATCH(
      _xlfn.XLOOKUP("United Kingdom", 'Language &amp; Currency Data'!$A$2:$A$100, 'Language &amp; Currency Data'!$B$2:$B$100),
      Languages!$A$1:$AE$1,
      0),
    FALSE)</f>
        <v>Please confirm that you have read this information carefully before continuing.</v>
      </c>
      <c r="AS138" s="7" t="str">
        <f>VLOOKUP(
    Languages!A125,
    Languages!$A$2:$AE$310,
    MATCH(
      _xlfn.XLOOKUP("United Kingdom", 'Language &amp; Currency Data'!$A$2:$A$100, 'Language &amp; Currency Data'!$B$2:$B$100),
      Languages!$A$1:$AE$1,
      0),
    FALSE)</f>
        <v>Please confirm that you have read this information carefully before continuing.</v>
      </c>
      <c r="AT138" s="7" t="str">
        <f>VLOOKUP(
    Languages!A125,
    Languages!$A$2:$AE$310,
    MATCH(
      _xlfn.XLOOKUP("United Kingdom", 'Language &amp; Currency Data'!$A$2:$A$100, 'Language &amp; Currency Data'!$B$2:$B$100),
      Languages!$A$1:$AE$1,
      0),
    FALSE)</f>
        <v>Please confirm that you have read this information carefully before continuing.</v>
      </c>
      <c r="AU138" s="7" t="str">
        <f>VLOOKUP(
    Languages!A125,
    Languages!$A$2:$AE$310,
    MATCH(
      _xlfn.XLOOKUP("United Kingdom", 'Language &amp; Currency Data'!$A$2:$A$100, 'Language &amp; Currency Data'!$B$2:$B$100),
      Languages!$A$1:$AE$1,
      0),
    FALSE)</f>
        <v>Please confirm that you have read this information carefully before continuing.</v>
      </c>
      <c r="AV138" s="7" t="str">
        <f>VLOOKUP(
    Languages!A125,
    Languages!$A$2:$AE$310,
    MATCH(
      _xlfn.XLOOKUP("United Kingdom", 'Language &amp; Currency Data'!$A$2:$A$100, 'Language &amp; Currency Data'!$B$2:$B$100),
      Languages!$A$1:$AE$1,
      0),
    FALSE)</f>
        <v>Please confirm that you have read this information carefully before continuing.</v>
      </c>
      <c r="AW138" s="7" t="str">
        <f>VLOOKUP(
    Languages!A125,
    Languages!$A$2:$AE$310,
    MATCH(
      _xlfn.XLOOKUP("United Kingdom", 'Language &amp; Currency Data'!$A$2:$A$100, 'Language &amp; Currency Data'!$B$2:$B$100),
      Languages!$A$1:$AE$1,
      0),
    FALSE)</f>
        <v>Please confirm that you have read this information carefully before continuing.</v>
      </c>
    </row>
    <row r="139" spans="1:49" s="7" customFormat="1" ht="28.5" x14ac:dyDescent="0.45">
      <c r="A139" s="7" t="str">
        <f>Languages!B126</f>
        <v>Yes, I confirm that I read the text carefully</v>
      </c>
      <c r="B139" s="6" t="str">
        <f>VLOOKUP(
    Languages!A126,
    Languages!$A$2:$AE$310,
    MATCH(
      _xlfn.XLOOKUP(B$1, 'Language &amp; Currency Data'!$A$2:$A$100, 'Language &amp; Currency Data'!$B$2:$B$100),
      Languages!$A$1:$AE$1,
      0),
    FALSE)</f>
        <v>Sí, confirmo que he leído atentamente el texto</v>
      </c>
      <c r="C139" s="6" t="str">
        <f>VLOOKUP(
    Languages!A126,
    Languages!$A$2:$AE$310,
    MATCH(
      _xlfn.XLOOKUP(C$1, 'Language &amp; Currency Data'!$A$2:$A$100, 'Language &amp; Currency Data'!$B$2:$B$100),
      Languages!$A$1:$AE$1,
      0),
    FALSE)</f>
        <v>Yes, I confirm that I read the text carefully</v>
      </c>
      <c r="D139" s="6" t="str">
        <f>VLOOKUP(
    Languages!A126,
    Languages!$A$2:$AE$310,
    MATCH(
      _xlfn.XLOOKUP(D$1, 'Language &amp; Currency Data'!$A$2:$A$100, 'Language &amp; Currency Data'!$B$2:$B$100),
      Languages!$A$1:$AE$1,
      0),
    FALSE)</f>
        <v>Ja, ich bestätige, dass ich mir den Text sorgfältig durchgelesen habe.</v>
      </c>
      <c r="E139" s="14" t="str">
        <f>VLOOKUP(
    Languages!A126,
    Languages!$A$2:$AE$310,
    MATCH(
      _xlfn.XLOOKUP(E$1, 'Language &amp; Currency Data'!$A$2:$A$100, 'Language &amp; Currency Data'!$B$2:$B$100),
      Languages!$A$1:$AE$1,
      0),
    FALSE)</f>
        <v>Sim, confirmo que li o texto atentamente</v>
      </c>
      <c r="F139" s="4" t="str">
        <f>VLOOKUP(
    Languages!A126,
    Languages!$A$2:$AE$310,
    MATCH(
      _xlfn.XLOOKUP(F$1, 'Language &amp; Currency Data'!$A$2:$A$100, 'Language &amp; Currency Data'!$B$2:$B$100),
      Languages!$A$1:$AE$1,
      0),
    FALSE)</f>
        <v>Yes, I confirm that I read the text carefully</v>
      </c>
      <c r="G139" s="14" t="str">
        <f>VLOOKUP(
    Languages!A126,
    Languages!$A$2:$AE$310,
    MATCH(
      _xlfn.XLOOKUP(G$1, 'Language &amp; Currency Data'!$A$2:$A$100, 'Language &amp; Currency Data'!$B$2:$B$100),
      Languages!$A$1:$AE$1,
      0),
    FALSE)</f>
        <v>是的，我确认我已仔细阅读信息内容</v>
      </c>
      <c r="H139" s="6" t="str">
        <f>VLOOKUP(
    Languages!A126,
    Languages!$A$2:$AE$310,
    MATCH(
      _xlfn.XLOOKUP(H$1, 'Language &amp; Currency Data'!$A$2:$A$100, 'Language &amp; Currency Data'!$B$2:$B$100),
      Languages!$A$1:$AE$1,
      0),
    FALSE)</f>
        <v>Sí, confirmo que he leído atentamente el texto</v>
      </c>
      <c r="I139" s="6" t="str">
        <f>VLOOKUP(
    Languages!A126,
    Languages!$A$2:$AE$310,
    MATCH(
      _xlfn.XLOOKUP(I$1, 'Language &amp; Currency Data'!$A$2:$A$100, 'Language &amp; Currency Data'!$B$2:$B$100),
      Languages!$A$1:$AE$1,
      0),
    FALSE)</f>
        <v>Sí, confirmo que he leído atentamente el texto</v>
      </c>
      <c r="J139" s="6" t="str">
        <f>VLOOKUP(
    Languages!A126,
    Languages!$A$2:$AE$310,
    MATCH(
      _xlfn.XLOOKUP(J$1, 'Language &amp; Currency Data'!$A$2:$A$100, 'Language &amp; Currency Data'!$B$2:$B$100),
      Languages!$A$1:$AE$1,
      0),
    FALSE)</f>
        <v>Ano, potvrzuji, že jsem si text pečlivě přečetl\/a.</v>
      </c>
      <c r="K139" s="6" t="str">
        <f>VLOOKUP(
    Languages!A126,
    Languages!$A$2:$AE$310,
    MATCH(
      _xlfn.XLOOKUP(K$1, 'Language &amp; Currency Data'!$A$2:$A$100, 'Language &amp; Currency Data'!$B$2:$B$100),
      Languages!$A$1:$AE$1,
      0),
    FALSE)</f>
        <v>Kyllä, vahvistan lukeneeni tekstin huolellisesti</v>
      </c>
      <c r="L139" s="32" t="str">
        <f>VLOOKUP(
    Languages!A126,
    Languages!$A$2:$AE$310,
    MATCH(
      _xlfn.XLOOKUP(L$1, 'Language &amp; Currency Data'!$A$2:$A$100, 'Language &amp; Currency Data'!$B$2:$B$100),
      Languages!$A$1:$AE$1,
      0),
    FALSE)</f>
        <v>Oui, je confirme avoir lu attentivement le texte</v>
      </c>
      <c r="M139" s="32" t="str">
        <f>VLOOKUP(
    Languages!A126,
    Languages!$A$2:$AE$310,
    MATCH(
      _xlfn.XLOOKUP(M$1, 'Language &amp; Currency Data'!$A$2:$A$100, 'Language &amp; Currency Data'!$B$2:$B$100),
      Languages!$A$1:$AE$1,
      0),
    FALSE)</f>
        <v>Ja, ich bestätige, dass ich mir den Text sorgfältig durchgelesen habe.</v>
      </c>
      <c r="N139" s="6" t="str">
        <f>VLOOKUP(
    Languages!A126,
    Languages!$A$2:$AE$310,
    MATCH(
      _xlfn.XLOOKUP(N$1, 'Language &amp; Currency Data'!$A$2:$A$100, 'Language &amp; Currency Data'!$B$2:$B$100),
      Languages!$A$1:$AE$1,
      0),
    FALSE)</f>
        <v>Ναι, επιβεβαιώνω ότι διάβασα προσεκτικά το κείμενο</v>
      </c>
      <c r="O139" s="32" t="str">
        <f>VLOOKUP(
    Languages!A126,
    Languages!$A$2:$AE$310,
    MATCH(
      _xlfn.XLOOKUP(O$1, 'Language &amp; Currency Data'!$A$2:$A$100, 'Language &amp; Currency Data'!$B$2:$B$100),
      Languages!$A$1:$AE$1,
      0),
    FALSE)</f>
        <v>Igen, megerősítem, hogy figyelmesen elolvastam a szöveget.</v>
      </c>
      <c r="P139" s="6" t="str">
        <f>VLOOKUP(
    Languages!A126,
    Languages!$A$2:$AE$310,
    MATCH(
      _xlfn.XLOOKUP(P$1, 'Language &amp; Currency Data'!$A$2:$A$100, 'Language &amp; Currency Data'!$B$2:$B$100),
      Languages!$A$1:$AE$1,
      0),
    FALSE)</f>
        <v>हां, मैं सत्यापित करता हूं कि मैंने टेक्स्ट को ध्यान से पढ़ लिया है</v>
      </c>
      <c r="Q139" s="6" t="str">
        <f>VLOOKUP(
    Languages!A126,
    Languages!$A$2:$AE$310,
    MATCH(
      _xlfn.XLOOKUP(Q$1, 'Language &amp; Currency Data'!$A$2:$A$100, 'Language &amp; Currency Data'!$B$2:$B$100),
      Languages!$A$1:$AE$1,
      0),
    FALSE)</f>
        <v>Ya, saya mengonfirmasi bahwa saya telah membaca teks ini dengan cermat</v>
      </c>
      <c r="R139" s="6" t="str">
        <f>VLOOKUP(
    Languages!A126,
    Languages!$A$2:$AE$310,
    MATCH(
      _xlfn.XLOOKUP(R$1, 'Language &amp; Currency Data'!$A$2:$A$100, 'Language &amp; Currency Data'!$B$2:$B$100),
      Languages!$A$1:$AE$1,
      0),
    FALSE)</f>
        <v>Yes, I confirm that I read the text carefully</v>
      </c>
      <c r="S139" s="14" t="str">
        <f>VLOOKUP(
    Languages!A126,
    Languages!$A$2:$AE$310,
    MATCH(
      _xlfn.XLOOKUP(S$1, 'Language &amp; Currency Data'!$A$2:$A$100, 'Language &amp; Currency Data'!$B$2:$B$100),
      Languages!$A$1:$AE$1,
      0),
    FALSE)</f>
        <v>Sì, confermo di aver letto con attenzione il testo</v>
      </c>
      <c r="T139" s="14" t="str">
        <f>VLOOKUP(
    Languages!A126,
    Languages!$A$2:$AE$310,
    MATCH(
      _xlfn.XLOOKUP(T$1, 'Language &amp; Currency Data'!$A$2:$A$100, 'Language &amp; Currency Data'!$B$2:$B$100),
      Languages!$A$1:$AE$1,
      0),
    FALSE)</f>
        <v>はい、私はこの文章を注意深く読みました。</v>
      </c>
      <c r="U139" s="32" t="str">
        <f>VLOOKUP(
    Languages!A126,
    Languages!$A$2:$AE$310,
    MATCH(
      _xlfn.XLOOKUP(U$1, 'Language &amp; Currency Data'!$A$2:$A$100, 'Language &amp; Currency Data'!$B$2:$B$100),
      Languages!$A$1:$AE$1,
      0),
    FALSE)</f>
        <v>Ya, saya mengesahkan bahawa saya telah membaca teks dengan teliti.</v>
      </c>
      <c r="V139" s="32" t="str">
        <f>VLOOKUP(
    Languages!A126,
    Languages!$A$2:$AE$310,
    MATCH(
      _xlfn.XLOOKUP(V$1, 'Language &amp; Currency Data'!$A$2:$A$100, 'Language &amp; Currency Data'!$B$2:$B$100),
      Languages!$A$1:$AE$1,
      0),
    FALSE)</f>
        <v>Sí, confirmo que he leído atentamente el texto</v>
      </c>
      <c r="W139" s="14" t="str">
        <f>VLOOKUP(
    Languages!A126,
    Languages!$A$2:$AE$310,
    MATCH(
      _xlfn.XLOOKUP(W$1, 'Language &amp; Currency Data'!$A$2:$A$100, 'Language &amp; Currency Data'!$B$2:$B$100),
      Languages!$A$1:$AE$1,
      0),
    FALSE)</f>
        <v>Ja, ik bevestig dat ik de tekst aandachtig heb gelezen.</v>
      </c>
      <c r="X139" s="32" t="str">
        <f>VLOOKUP(
    Languages!A126,
    Languages!$A$2:$AE$310,
    MATCH(
      _xlfn.XLOOKUP(X$1, 'Language &amp; Currency Data'!$A$2:$A$100, 'Language &amp; Currency Data'!$B$2:$B$100),
      Languages!$A$1:$AE$1,
      0),
    FALSE)</f>
        <v>Yes, I confirm that I read the text carefully</v>
      </c>
      <c r="Y139" s="32" t="str">
        <f>VLOOKUP(
    Languages!A126,
    Languages!$A$2:$AE$310,
    MATCH(
      _xlfn.XLOOKUP(Y$1, 'Language &amp; Currency Data'!$A$2:$A$100, 'Language &amp; Currency Data'!$B$2:$B$100),
      Languages!$A$1:$AE$1,
      0),
    FALSE)</f>
        <v>Ja, jeg bekrefter at jeg har lest teksten nøye</v>
      </c>
      <c r="Z139" s="32" t="str">
        <f>VLOOKUP(
    Languages!A126,
    Languages!$A$2:$AE$310,
    MATCH(
      _xlfn.XLOOKUP(Z$1, 'Language &amp; Currency Data'!$A$2:$A$100, 'Language &amp; Currency Data'!$B$2:$B$100),
      Languages!$A$1:$AE$1,
      0),
    FALSE)</f>
        <v>ہاں، میں تصدیق کرتا\/کرتی ہوں کہ میں نے متن کو غور سے پڑھا ہے</v>
      </c>
      <c r="AA139" s="32" t="str">
        <f>VLOOKUP(
    Languages!A126,
    Languages!$A$2:$AE$310,
    MATCH(
      _xlfn.XLOOKUP(AA$1, 'Language &amp; Currency Data'!$A$2:$A$100, 'Language &amp; Currency Data'!$B$2:$B$100),
      Languages!$A$1:$AE$1,
      0),
    FALSE)</f>
        <v>Oo, kinukumpirma ko na nabasa kong mabuti ang text</v>
      </c>
      <c r="AB139" s="32" t="str">
        <f>VLOOKUP(
    Languages!A126,
    Languages!$A$2:$AE$310,
    MATCH(
      _xlfn.XLOOKUP(AB$1, 'Language &amp; Currency Data'!$A$2:$A$100, 'Language &amp; Currency Data'!$B$2:$B$100),
      Languages!$A$1:$AE$1,
      0),
    FALSE)</f>
        <v>Tak, potwierdzam, że uważnie przeczytałem\/-am tekst</v>
      </c>
      <c r="AC139" t="str">
        <f>VLOOKUP(
    Languages!A126,
    Languages!$A$2:$AE$310,
    MATCH(
      _xlfn.XLOOKUP(AC$1, 'Language &amp; Currency Data'!$A$2:$A$100, 'Language &amp; Currency Data'!$B$2:$B$100),
      Languages!$A$1:$AE$1,
      0),
    FALSE)</f>
        <v>Sim, confirmo que li o texto atentamente</v>
      </c>
      <c r="AD139" s="32" t="str">
        <f>VLOOKUP(
    Languages!A126,
    Languages!$A$2:$AE$310,
    MATCH(
      _xlfn.XLOOKUP(AD$1, 'Language &amp; Currency Data'!$A$2:$A$100, 'Language &amp; Currency Data'!$B$2:$B$100),
      Languages!$A$1:$AE$1,
      0),
    FALSE)</f>
        <v>Da, confirm că am citit cu atenție textul.</v>
      </c>
      <c r="AE139" s="6" t="str">
        <f>VLOOKUP(
    Languages!A126,
    Languages!$A$2:$AE$310,
    MATCH(
      _xlfn.XLOOKUP(AE$1, 'Language &amp; Currency Data'!$A$2:$A$100, 'Language &amp; Currency Data'!$B$2:$B$100),
      Languages!$A$1:$AE$1,
      0),
    FALSE)</f>
        <v>Áno, potvrdzujem, že som si pozorne prečítal(a) túto informáciu</v>
      </c>
      <c r="AF139" s="6" t="str">
        <f>VLOOKUP(
    Languages!A126,
    Languages!$A$2:$AE$310,
    MATCH(
      _xlfn.XLOOKUP(AF$1, 'Language &amp; Currency Data'!$A$2:$A$100, 'Language &amp; Currency Data'!$B$2:$B$100),
      Languages!$A$1:$AE$1,
      0),
    FALSE)</f>
        <v>Ja, ek bevestig dat ek die teks noukeurig gelees het</v>
      </c>
      <c r="AG139" s="6" t="str">
        <f>VLOOKUP(
    Languages!A126,
    Languages!$A$2:$AE$310,
    MATCH(
      _xlfn.XLOOKUP(AG$1, 'Language &amp; Currency Data'!$A$2:$A$100, 'Language &amp; Currency Data'!$B$2:$B$100),
      Languages!$A$1:$AE$1,
      0),
    FALSE)</f>
        <v>예, 주의 깊게 읽었음을 확인합니다</v>
      </c>
      <c r="AH139" s="32" t="str">
        <f>VLOOKUP(
    Languages!A126,
    Languages!$A$2:$AE$310,
    MATCH(
      _xlfn.XLOOKUP(AH$1, 'Language &amp; Currency Data'!$A$2:$A$100, 'Language &amp; Currency Data'!$B$2:$B$100),
      Languages!$A$1:$AE$1,
      0),
    FALSE)</f>
        <v>Sí, confirmo que he leído atentamente el texto</v>
      </c>
      <c r="AI139" s="32" t="str">
        <f>VLOOKUP(
    Languages!A126,
    Languages!$A$2:$AE$310,
    MATCH(
      _xlfn.XLOOKUP(AI$1, 'Language &amp; Currency Data'!$A$2:$A$100, 'Language &amp; Currency Data'!$B$2:$B$100),
      Languages!$A$1:$AE$1,
      0),
    FALSE)</f>
        <v>Ja, jag bekräftar att jag läst texten noggrant</v>
      </c>
      <c r="AJ139" s="6" t="str">
        <f>VLOOKUP(
    Languages!A126,
    Languages!$A$2:$AE$310,
    MATCH(
      _xlfn.XLOOKUP(AJ$1, 'Language &amp; Currency Data'!$A$2:$A$100, 'Language &amp; Currency Data'!$B$2:$B$100),
      Languages!$A$1:$AE$1,
      0),
    FALSE)</f>
        <v>是的，我確認我已仔細閱讀上述內容</v>
      </c>
      <c r="AK139" s="32" t="str">
        <f>VLOOKUP(
    Languages!A126,
    Languages!$A$2:$AE$310,
    MATCH(
      _xlfn.XLOOKUP(AK$1, 'Language &amp; Currency Data'!$A$2:$A$100, 'Language &amp; Currency Data'!$B$2:$B$100),
      Languages!$A$1:$AE$1,
      0),
    FALSE)</f>
        <v>ใช่ ฉันยืนยันว่าได้อ่านข้อความนี้อย่างละเอียดแล้ว</v>
      </c>
      <c r="AL139" s="37" t="str">
        <f>VLOOKUP(
    Languages!A126,
    Languages!$A$2:$AE$310,
    MATCH(
      _xlfn.XLOOKUP(AL$1, 'Language &amp; Currency Data'!$A$2:$A$100, 'Language &amp; Currency Data'!$B$2:$B$100),
      Languages!$A$1:$AE$1,
      0),
    FALSE)</f>
        <v>Evet, metni dikkatlice okuduğumu onaylıyorum</v>
      </c>
      <c r="AM139" s="6" t="str">
        <f>VLOOKUP(
    Languages!A126,
    Languages!$A$2:$AE$310,
    MATCH(
      _xlfn.XLOOKUP(AM$1, 'Language &amp; Currency Data'!$A$2:$A$100, 'Language &amp; Currency Data'!$B$2:$B$100),
      Languages!$A$1:$AE$1,
      0),
    FALSE)</f>
        <v>Yes, I confirm that I read the text carefully</v>
      </c>
      <c r="AN139" s="6" t="str">
        <f>VLOOKUP(
    Languages!A126,
    Languages!$A$2:$AE$310,
    MATCH(
      _xlfn.XLOOKUP(AN$1, 'Language &amp; Currency Data'!$A$2:$A$100, 'Language &amp; Currency Data'!$B$2:$B$100),
      Languages!$A$1:$AE$1,
      0),
    FALSE)</f>
        <v>Yes, I confirm that I read the text carefully</v>
      </c>
      <c r="AO139" s="32" t="str">
        <f>VLOOKUP(
    Languages!A126,
    Languages!$A$2:$AE$310,
    MATCH(
      _xlfn.XLOOKUP(AO$1, 'Language &amp; Currency Data'!$A$2:$A$100, 'Language &amp; Currency Data'!$B$2:$B$100),
      Languages!$A$1:$AE$1,
      0),
    FALSE)</f>
        <v>Vâng, tôi xác nhận rằng tôi đã đọc kỹ văn bản</v>
      </c>
      <c r="AP139" s="7" t="str">
        <f>VLOOKUP(
    Languages!A126,
    Languages!$A$2:$AE$310,
    MATCH(
      _xlfn.XLOOKUP("United Kingdom", 'Language &amp; Currency Data'!$A$2:$A$100, 'Language &amp; Currency Data'!$B$2:$B$100),
      Languages!$A$1:$AE$1,
      0),
    FALSE)</f>
        <v>Yes, I confirm that I read the text carefully</v>
      </c>
      <c r="AQ139" s="7" t="str">
        <f>VLOOKUP(
    Languages!A126,
    Languages!$A$2:$AE$310,
    MATCH(
      _xlfn.XLOOKUP("United Kingdom", 'Language &amp; Currency Data'!$A$2:$A$100, 'Language &amp; Currency Data'!$B$2:$B$100),
      Languages!$A$1:$AE$1,
      0),
    FALSE)</f>
        <v>Yes, I confirm that I read the text carefully</v>
      </c>
      <c r="AR139" s="7" t="str">
        <f>VLOOKUP(
    Languages!A126,
    Languages!$A$2:$AE$310,
    MATCH(
      _xlfn.XLOOKUP("United Kingdom", 'Language &amp; Currency Data'!$A$2:$A$100, 'Language &amp; Currency Data'!$B$2:$B$100),
      Languages!$A$1:$AE$1,
      0),
    FALSE)</f>
        <v>Yes, I confirm that I read the text carefully</v>
      </c>
      <c r="AS139" s="7" t="str">
        <f>VLOOKUP(
    Languages!A126,
    Languages!$A$2:$AE$310,
    MATCH(
      _xlfn.XLOOKUP("United Kingdom", 'Language &amp; Currency Data'!$A$2:$A$100, 'Language &amp; Currency Data'!$B$2:$B$100),
      Languages!$A$1:$AE$1,
      0),
    FALSE)</f>
        <v>Yes, I confirm that I read the text carefully</v>
      </c>
      <c r="AT139" s="7" t="str">
        <f>VLOOKUP(
    Languages!A126,
    Languages!$A$2:$AE$310,
    MATCH(
      _xlfn.XLOOKUP("United Kingdom", 'Language &amp; Currency Data'!$A$2:$A$100, 'Language &amp; Currency Data'!$B$2:$B$100),
      Languages!$A$1:$AE$1,
      0),
    FALSE)</f>
        <v>Yes, I confirm that I read the text carefully</v>
      </c>
      <c r="AU139" s="7" t="str">
        <f>VLOOKUP(
    Languages!A126,
    Languages!$A$2:$AE$310,
    MATCH(
      _xlfn.XLOOKUP("United Kingdom", 'Language &amp; Currency Data'!$A$2:$A$100, 'Language &amp; Currency Data'!$B$2:$B$100),
      Languages!$A$1:$AE$1,
      0),
    FALSE)</f>
        <v>Yes, I confirm that I read the text carefully</v>
      </c>
      <c r="AV139" s="7" t="str">
        <f>VLOOKUP(
    Languages!A126,
    Languages!$A$2:$AE$310,
    MATCH(
      _xlfn.XLOOKUP("United Kingdom", 'Language &amp; Currency Data'!$A$2:$A$100, 'Language &amp; Currency Data'!$B$2:$B$100),
      Languages!$A$1:$AE$1,
      0),
    FALSE)</f>
        <v>Yes, I confirm that I read the text carefully</v>
      </c>
      <c r="AW139" s="7" t="str">
        <f>VLOOKUP(
    Languages!A126,
    Languages!$A$2:$AE$310,
    MATCH(
      _xlfn.XLOOKUP("United Kingdom", 'Language &amp; Currency Data'!$A$2:$A$100, 'Language &amp; Currency Data'!$B$2:$B$100),
      Languages!$A$1:$AE$1,
      0),
    FALSE)</f>
        <v>Yes, I confirm that I read the text carefully</v>
      </c>
    </row>
    <row r="140" spans="1:49" s="7" customFormat="1" ht="71.25" x14ac:dyDescent="0.45">
      <c r="A140" s="7" t="str">
        <f>Languages!B127</f>
        <v>We asked each of the four individuals independently and anonymously what they will do if they have the freedom to choose how much of their earnings to contribute to the common fund.</v>
      </c>
      <c r="B140" s="6" t="str">
        <f>VLOOKUP(
    Languages!A127,
    Languages!$A$2:$AE$310,
    MATCH(
      _xlfn.XLOOKUP(B$1, 'Language &amp; Currency Data'!$A$2:$A$100, 'Language &amp; Currency Data'!$B$2:$B$100),
      Languages!$A$1:$AE$1,
      0),
    FALSE)</f>
        <v>Preguntamos a cada una de las cuatro personas de forma independiente y anónima qué harían si tuvieran libertad para elegir qué parte de sus ingresos aportar al fondo común.</v>
      </c>
      <c r="C140" s="6" t="str">
        <f>VLOOKUP(
    Languages!A127,
    Languages!$A$2:$AE$310,
    MATCH(
      _xlfn.XLOOKUP(C$1, 'Language &amp; Currency Data'!$A$2:$A$100, 'Language &amp; Currency Data'!$B$2:$B$100),
      Languages!$A$1:$AE$1,
      0),
    FALSE)</f>
        <v>We asked each of the four individuals independently and anonymously what they will do if they have the freedom to choose how much of their earnings to contribute to the common fund.</v>
      </c>
      <c r="D140" s="6" t="str">
        <f>VLOOKUP(
    Languages!A127,
    Languages!$A$2:$AE$310,
    MATCH(
      _xlfn.XLOOKUP(D$1, 'Language &amp; Currency Data'!$A$2:$A$100, 'Language &amp; Currency Data'!$B$2:$B$100),
      Languages!$A$1:$AE$1,
      0),
    FALSE)</f>
        <v>Wir haben jede der vier Personen einzeln und anonym dazu befragt, wie sie sich entscheiden, wenn sie wählen könnten, welchen Anteil ihres Einkommens sie in den Gemeinschaftsfonds einzahlen.</v>
      </c>
      <c r="E140" s="14" t="str">
        <f>VLOOKUP(
    Languages!A127,
    Languages!$A$2:$AE$310,
    MATCH(
      _xlfn.XLOOKUP(E$1, 'Language &amp; Currency Data'!$A$2:$A$100, 'Language &amp; Currency Data'!$B$2:$B$100),
      Languages!$A$1:$AE$1,
      0),
    FALSE)</f>
        <v>Perguntámos a cada um dos quatro indivíduos, de forma independente e anónima, o que fariam se tivessem a liberdade de escolher a percentagem dos seus ganhos com que contribuiriam para o fundo comum.</v>
      </c>
      <c r="F140" s="4" t="str">
        <f>VLOOKUP(
    Languages!A127,
    Languages!$A$2:$AE$310,
    MATCH(
      _xlfn.XLOOKUP(F$1, 'Language &amp; Currency Data'!$A$2:$A$100, 'Language &amp; Currency Data'!$B$2:$B$100),
      Languages!$A$1:$AE$1,
      0),
    FALSE)</f>
        <v>We asked each of the four individuals independently and anonymously what they will do if they have the freedom to choose how much of their earnings to contribute to the common fund.</v>
      </c>
      <c r="G140" s="14" t="str">
        <f>VLOOKUP(
    Languages!A127,
    Languages!$A$2:$AE$310,
    MATCH(
      _xlfn.XLOOKUP(G$1, 'Language &amp; Currency Data'!$A$2:$A$100, 'Language &amp; Currency Data'!$B$2:$B$100),
      Languages!$A$1:$AE$1,
      0),
    FALSE)</f>
        <v>我们以匿名形式分别向这四个人提问，如果其可自由选择拿出多少收益投入共同基金，其将如何抉择。</v>
      </c>
      <c r="H140" s="6" t="str">
        <f>VLOOKUP(
    Languages!A127,
    Languages!$A$2:$AE$310,
    MATCH(
      _xlfn.XLOOKUP(H$1, 'Language &amp; Currency Data'!$A$2:$A$100, 'Language &amp; Currency Data'!$B$2:$B$100),
      Languages!$A$1:$AE$1,
      0),
    FALSE)</f>
        <v>Preguntamos a cada una de las cuatro personas de forma independiente y anónima qué harían si tuvieran libertad para elegir qué parte de sus ingresos aportar al fondo común.</v>
      </c>
      <c r="I140" s="6" t="str">
        <f>VLOOKUP(
    Languages!A127,
    Languages!$A$2:$AE$310,
    MATCH(
      _xlfn.XLOOKUP(I$1, 'Language &amp; Currency Data'!$A$2:$A$100, 'Language &amp; Currency Data'!$B$2:$B$100),
      Languages!$A$1:$AE$1,
      0),
    FALSE)</f>
        <v>Preguntamos a cada una de las cuatro personas de forma independiente y anónima qué harían si tuvieran libertad para elegir qué parte de sus ingresos aportar al fondo común.</v>
      </c>
      <c r="J140" s="6" t="str">
        <f>VLOOKUP(
    Languages!A127,
    Languages!$A$2:$AE$310,
    MATCH(
      _xlfn.XLOOKUP(J$1, 'Language &amp; Currency Data'!$A$2:$A$100, 'Language &amp; Currency Data'!$B$2:$B$100),
      Languages!$A$1:$AE$1,
      0),
    FALSE)</f>
        <v>Zeptali jsme se samostatně a anonymně každé ze čtyř osob, co by udělala, kdyby měla svobodu volby, jakou částí svého výdělku přispěje do společného fondu.</v>
      </c>
      <c r="K140" s="6" t="str">
        <f>VLOOKUP(
    Languages!A127,
    Languages!$A$2:$AE$310,
    MATCH(
      _xlfn.XLOOKUP(K$1, 'Language &amp; Currency Data'!$A$2:$A$100, 'Language &amp; Currency Data'!$B$2:$B$100),
      Languages!$A$1:$AE$1,
      0),
    FALSE)</f>
        <v>Kysyimme jokaiselta näiltä neljältä henkilöltä erikseen ja nimettömänä, mitä he tekevät, jos heillä on vapaus valita, kuinka suuren osan tuloistaan he lahjoittavat yhteiseen rahastoon.</v>
      </c>
      <c r="L140" s="32" t="str">
        <f>VLOOKUP(
    Languages!A127,
    Languages!$A$2:$AE$310,
    MATCH(
      _xlfn.XLOOKUP(L$1, 'Language &amp; Currency Data'!$A$2:$A$100, 'Language &amp; Currency Data'!$B$2:$B$100),
      Languages!$A$1:$AE$1,
      0),
    FALSE)</f>
        <v xml:space="preserve">Nous avons demandé à chacune de ces quatre personnes, de manière indépendante et anonyme, ce qu'elles feraient si elles avaient la liberté de choisir la part de leurs revenus versée au fonds commun. </v>
      </c>
      <c r="M140" s="32" t="str">
        <f>VLOOKUP(
    Languages!A127,
    Languages!$A$2:$AE$310,
    MATCH(
      _xlfn.XLOOKUP(M$1, 'Language &amp; Currency Data'!$A$2:$A$100, 'Language &amp; Currency Data'!$B$2:$B$100),
      Languages!$A$1:$AE$1,
      0),
    FALSE)</f>
        <v>Wir haben jede der vier Personen einzeln und anonym dazu befragt, wie sie sich entscheiden, wenn sie wählen könnten, welchen Anteil ihres Einkommens sie in den Gemeinschaftsfonds einzahlen.</v>
      </c>
      <c r="N140" s="6" t="str">
        <f>VLOOKUP(
    Languages!A127,
    Languages!$A$2:$AE$310,
    MATCH(
      _xlfn.XLOOKUP(N$1, 'Language &amp; Currency Data'!$A$2:$A$100, 'Language &amp; Currency Data'!$B$2:$B$100),
      Languages!$A$1:$AE$1,
      0),
    FALSE)</f>
        <v>Ρωτήσαμε καθένα από τα τέσσερα άτομα ανεξάρτητα και ανώνυμα τί θα έκαναν εάν είχαν την ελευθερία να επιλέξουν πόσο από τα κέρδη τους θα συνεισφέρουν στο κοινό ταμείο.</v>
      </c>
      <c r="O140" s="32" t="str">
        <f>VLOOKUP(
    Languages!A127,
    Languages!$A$2:$AE$310,
    MATCH(
      _xlfn.XLOOKUP(O$1, 'Language &amp; Currency Data'!$A$2:$A$100, 'Language &amp; Currency Data'!$B$2:$B$100),
      Languages!$A$1:$AE$1,
      0),
    FALSE)</f>
        <v>Egymástól függetlenül és név nélkül, mind a négy személyt megkérdeztük, hogy mit tennének, ha szabadon dönthetnének arról, hogy keresetükből mennyit fizetnek be a közös alapba.</v>
      </c>
      <c r="P140" s="6" t="str">
        <f>VLOOKUP(
    Languages!A127,
    Languages!$A$2:$AE$310,
    MATCH(
      _xlfn.XLOOKUP(P$1, 'Language &amp; Currency Data'!$A$2:$A$100, 'Language &amp; Currency Data'!$B$2:$B$100),
      Languages!$A$1:$AE$1,
      0),
    FALSE)</f>
        <v>हमने चार व्यक्तियों में से हरेक से स्वतंत्र रूप से और बेनाम तौर से पूछा कि अगर उन्हें यह चुनने की स्वतंत्रता हो कि वे अपनी कमाई का कितना हिस्सा, कॉमन फ़ंड में योगदान करना चाहते हैं तो वे क्या करेंगे।</v>
      </c>
      <c r="Q140" s="6" t="str">
        <f>VLOOKUP(
    Languages!A127,
    Languages!$A$2:$AE$310,
    MATCH(
      _xlfn.XLOOKUP(Q$1, 'Language &amp; Currency Data'!$A$2:$A$100, 'Language &amp; Currency Data'!$B$2:$B$100),
      Languages!$A$1:$AE$1,
      0),
    FALSE)</f>
        <v>Kami bertanya kepada masing-masing dari keempat individu secara independen dan anonim tentang apa yang akan mereka lakukan jika mereka memiliki kebebasan untuk memilih seberapa banyak penghasilan mereka yang akan disumbangkan ke dana bersama.</v>
      </c>
      <c r="R140" s="6" t="str">
        <f>VLOOKUP(
    Languages!A127,
    Languages!$A$2:$AE$310,
    MATCH(
      _xlfn.XLOOKUP(R$1, 'Language &amp; Currency Data'!$A$2:$A$100, 'Language &amp; Currency Data'!$B$2:$B$100),
      Languages!$A$1:$AE$1,
      0),
    FALSE)</f>
        <v>We asked each of the four individuals independently and anonymously what they will do if they have the freedom to choose how much of their earnings to contribute to the common fund.</v>
      </c>
      <c r="S140" s="14" t="str">
        <f>VLOOKUP(
    Languages!A127,
    Languages!$A$2:$AE$310,
    MATCH(
      _xlfn.XLOOKUP(S$1, 'Language &amp; Currency Data'!$A$2:$A$100, 'Language &amp; Currency Data'!$B$2:$B$100),
      Languages!$A$1:$AE$1,
      0),
    FALSE)</f>
        <v>Abbiamo chiesto a ciascuno dei quattro individui, in modo indipendente e anonimo, cosa farebbero se avessero libertà di scelta riguardo alla quota del proprio importo guadagnato con cui contribuire al fondo comune.</v>
      </c>
      <c r="T140" s="14" t="str">
        <f>VLOOKUP(
    Languages!A127,
    Languages!$A$2:$AE$310,
    MATCH(
      _xlfn.XLOOKUP(T$1, 'Language &amp; Currency Data'!$A$2:$A$100, 'Language &amp; Currency Data'!$B$2:$B$100),
      Languages!$A$1:$AE$1,
      0),
    FALSE)</f>
        <v>この4人それぞれに、収入のどれだけを共通基金に寄付するかを自由に選択できるとしたらどうするかを、個別に匿名で尋ねました。</v>
      </c>
      <c r="U140" s="32" t="str">
        <f>VLOOKUP(
    Languages!A127,
    Languages!$A$2:$AE$310,
    MATCH(
      _xlfn.XLOOKUP(U$1, 'Language &amp; Currency Data'!$A$2:$A$100, 'Language &amp; Currency Data'!$B$2:$B$100),
      Languages!$A$1:$AE$1,
      0),
    FALSE)</f>
        <v>Kami bertanya kepada setiap daripada empat individu itu secara berasingan dan tanpa nama apa yang akan mereka lakukan jika mereka mempunyai kebebasan untuk memilih berapa banyak daripada pendapatan mereka yang akan disumbangkan kepada dana bersama.</v>
      </c>
      <c r="V140" s="32" t="str">
        <f>VLOOKUP(
    Languages!A127,
    Languages!$A$2:$AE$310,
    MATCH(
      _xlfn.XLOOKUP(V$1, 'Language &amp; Currency Data'!$A$2:$A$100, 'Language &amp; Currency Data'!$B$2:$B$100),
      Languages!$A$1:$AE$1,
      0),
    FALSE)</f>
        <v>Preguntamos a cada una de las cuatro personas de forma independiente y anónima qué harían si tuvieran libertad para elegir qué parte de sus ingresos aportar al fondo común.</v>
      </c>
      <c r="W140" s="14" t="str">
        <f>VLOOKUP(
    Languages!A127,
    Languages!$A$2:$AE$310,
    MATCH(
      _xlfn.XLOOKUP(W$1, 'Language &amp; Currency Data'!$A$2:$A$100, 'Language &amp; Currency Data'!$B$2:$B$100),
      Languages!$A$1:$AE$1,
      0),
    FALSE)</f>
        <v>We vroegen ieder van de vier personen afzonderlijk en anoniem wat zij zouden doen als zij vrij kunnen kiezen welk deel van hun verdiende bedrag zij aan het gemeenschappelijk fonds zouden bijdragen.</v>
      </c>
      <c r="X140" s="32" t="str">
        <f>VLOOKUP(
    Languages!A127,
    Languages!$A$2:$AE$310,
    MATCH(
      _xlfn.XLOOKUP(X$1, 'Language &amp; Currency Data'!$A$2:$A$100, 'Language &amp; Currency Data'!$B$2:$B$100),
      Languages!$A$1:$AE$1,
      0),
    FALSE)</f>
        <v>We asked each of the four individuals independently and anonymously what they will do if they have the freedom to choose how much of their earnings to contribute to the common fund.</v>
      </c>
      <c r="Y140" s="32" t="str">
        <f>VLOOKUP(
    Languages!A127,
    Languages!$A$2:$AE$310,
    MATCH(
      _xlfn.XLOOKUP(Y$1, 'Language &amp; Currency Data'!$A$2:$A$100, 'Language &amp; Currency Data'!$B$2:$B$100),
      Languages!$A$1:$AE$1,
      0),
    FALSE)</f>
        <v>Vi spurte hver av de fire personene, uavhengig og anonymt, hva de ville gjøre dersom de selv fikk velge hvor mye av inntekten sin de ville gi til fellesfondet.</v>
      </c>
      <c r="Z140" s="32" t="str">
        <f>VLOOKUP(
    Languages!A127,
    Languages!$A$2:$AE$310,
    MATCH(
      _xlfn.XLOOKUP(Z$1, 'Language &amp; Currency Data'!$A$2:$A$100, 'Language &amp; Currency Data'!$B$2:$B$100),
      Languages!$A$1:$AE$1,
      0),
    FALSE)</f>
        <v>ہم نے ہر ایک فرد سے علیحدہ طور پر اور گمنام طور پر پوچھا کہ اگر انہیں یہ آزادی دی جائے کہ وہ اپنی کمائی میں سے کتنی رقم مشترکہ فنڈ میں عطیہ کرنا چاہتے ہیں، تو وہ کتنی رقم دیں گے۔</v>
      </c>
      <c r="AA140" s="32" t="str">
        <f>VLOOKUP(
    Languages!A127,
    Languages!$A$2:$AE$310,
    MATCH(
      _xlfn.XLOOKUP(AA$1, 'Language &amp; Currency Data'!$A$2:$A$100, 'Language &amp; Currency Data'!$B$2:$B$100),
      Languages!$A$1:$AE$1,
      0),
    FALSE)</f>
        <v>Tinanong namin ang bawat isa sa apat na indibidwal nang magkakahiwalay at anonymous kung anong gagawin nila kung may kalayaan silang piliin kung magkano sa kanilang mga kinita ang iaambag sa common fund.</v>
      </c>
      <c r="AB140" s="32" t="str">
        <f>VLOOKUP(
    Languages!A127,
    Languages!$A$2:$AE$310,
    MATCH(
      _xlfn.XLOOKUP(AB$1, 'Language &amp; Currency Data'!$A$2:$A$100, 'Language &amp; Currency Data'!$B$2:$B$100),
      Languages!$A$1:$AE$1,
      0),
    FALSE)</f>
        <v>Zapytaliśmy każdą z czterech osób niezależnie i anonimowo, co zrobi, jeśli będzie miała wolność wyboru, ile swoich zarobków wpłaci do wspólnego funduszu.</v>
      </c>
      <c r="AC140" t="str">
        <f>VLOOKUP(
    Languages!A127,
    Languages!$A$2:$AE$310,
    MATCH(
      _xlfn.XLOOKUP(AC$1, 'Language &amp; Currency Data'!$A$2:$A$100, 'Language &amp; Currency Data'!$B$2:$B$100),
      Languages!$A$1:$AE$1,
      0),
    FALSE)</f>
        <v>Perguntámos a cada um dos quatro indivíduos, de forma independente e anónima, o que fariam se tivessem a liberdade de escolher a percentagem dos seus ganhos com que contribuiriam para o fundo comum.</v>
      </c>
      <c r="AD140" s="32" t="str">
        <f>VLOOKUP(
    Languages!A127,
    Languages!$A$2:$AE$310,
    MATCH(
      _xlfn.XLOOKUP(AD$1, 'Language &amp; Currency Data'!$A$2:$A$100, 'Language &amp; Currency Data'!$B$2:$B$100),
      Languages!$A$1:$AE$1,
      0),
    FALSE)</f>
        <v>Am întrebat fiecare dintre cele patru persoane în mod independent și anonim ce vor face dacă au libertatea de a alege cu cât din câștigurile lor să contribuie la fondul comun.</v>
      </c>
      <c r="AE140" s="6" t="str">
        <f>VLOOKUP(
    Languages!A127,
    Languages!$A$2:$AE$310,
    MATCH(
      _xlfn.XLOOKUP(AE$1, 'Language &amp; Currency Data'!$A$2:$A$100, 'Language &amp; Currency Data'!$B$2:$B$100),
      Languages!$A$1:$AE$1,
      0),
    FALSE)</f>
        <v>Všetky štyri osoby sme sa jednotlivo a anonymne opýtali, čo by urobili, ak by sa mohli slobodne rozhodnúť, akou časťou zo svojho zárobku by prispeli do spoločného fondu.</v>
      </c>
      <c r="AF140" s="6" t="str">
        <f>VLOOKUP(
    Languages!A127,
    Languages!$A$2:$AE$310,
    MATCH(
      _xlfn.XLOOKUP(AF$1, 'Language &amp; Currency Data'!$A$2:$A$100, 'Language &amp; Currency Data'!$B$2:$B$100),
      Languages!$A$1:$AE$1,
      0),
    FALSE)</f>
        <v>Ons het elkeen van die vier individue onafhanklik en anoniem gevra wat hulle sou doen as hulle die vryheid het om te kies hoeveel van hul verdienste hulle tot die gemeenskaplike fonds wil bydra.</v>
      </c>
      <c r="AG140" s="6" t="str">
        <f>VLOOKUP(
    Languages!A127,
    Languages!$A$2:$AE$310,
    MATCH(
      _xlfn.XLOOKUP(AG$1, 'Language &amp; Currency Data'!$A$2:$A$100, 'Language &amp; Currency Data'!$B$2:$B$100),
      Languages!$A$1:$AE$1,
      0),
    FALSE)</f>
        <v>저희는 4명의 개인 각자에게 독립적으로, 그리고 익명으로 자신의 수입 중 얼마를 공동 기금에 기부할지 자유롭게 선택할 수 있다면 어떻게 할 것인지 물어보았습니다.</v>
      </c>
      <c r="AH140" s="32" t="str">
        <f>VLOOKUP(
    Languages!A127,
    Languages!$A$2:$AE$310,
    MATCH(
      _xlfn.XLOOKUP(AH$1, 'Language &amp; Currency Data'!$A$2:$A$100, 'Language &amp; Currency Data'!$B$2:$B$100),
      Languages!$A$1:$AE$1,
      0),
    FALSE)</f>
        <v>Preguntamos a cada una de las cuatro personas de forma independiente y anónima qué harían si tuvieran libertad para elegir qué parte de sus ingresos aportar al fondo común.</v>
      </c>
      <c r="AI140" s="32" t="str">
        <f>VLOOKUP(
    Languages!A127,
    Languages!$A$2:$AE$310,
    MATCH(
      _xlfn.XLOOKUP(AI$1, 'Language &amp; Currency Data'!$A$2:$A$100, 'Language &amp; Currency Data'!$B$2:$B$100),
      Languages!$A$1:$AE$1,
      0),
    FALSE)</f>
        <v>Vi frågade var och en av de fyra personerna oberoende och anonymt vad de skulle göra om de hade friheten att välja hur mycket av sin lön de skulle bidra med till den gemensamma fonden.</v>
      </c>
      <c r="AJ140" s="6" t="str">
        <f>VLOOKUP(
    Languages!A127,
    Languages!$A$2:$AE$310,
    MATCH(
      _xlfn.XLOOKUP(AJ$1, 'Language &amp; Currency Data'!$A$2:$A$100, 'Language &amp; Currency Data'!$B$2:$B$100),
      Languages!$A$1:$AE$1,
      0),
    FALSE)</f>
        <v>我們已以匿名且個別訪談的方式詢問這四位參與者，在可自由選擇的情況下，他們會如何決定提撥金額。</v>
      </c>
      <c r="AK140" s="32" t="str">
        <f>VLOOKUP(
    Languages!A127,
    Languages!$A$2:$AE$310,
    MATCH(
      _xlfn.XLOOKUP(AK$1, 'Language &amp; Currency Data'!$A$2:$A$100, 'Language &amp; Currency Data'!$B$2:$B$100),
      Languages!$A$1:$AE$1,
      0),
    FALSE)</f>
        <v>เราสอบถามบุคคลทั้งสี่คนอย่างเป็นอิสระและไม่เปิดเผยตัวตนว่าบุคคลเหล่านี้จะดำเนินการอย่างไรหากมีอิสระในการเลือกจำนวนเงินรายได้ที่จะนำไปสมทบเข้าเงินกองกลาง</v>
      </c>
      <c r="AL140" s="37" t="str">
        <f>VLOOKUP(
    Languages!A127,
    Languages!$A$2:$AE$310,
    MATCH(
      _xlfn.XLOOKUP(AL$1, 'Language &amp; Currency Data'!$A$2:$A$100, 'Language &amp; Currency Data'!$B$2:$B$100),
      Languages!$A$1:$AE$1,
      0),
    FALSE)</f>
        <v>Dört bireyden her birine bağımsız ve anonim olarak kazançlarının ne kadarını ortak fona katkı olarak vereceklerini sorduğumuzda:</v>
      </c>
      <c r="AM140" s="6" t="str">
        <f>VLOOKUP(
    Languages!A127,
    Languages!$A$2:$AE$310,
    MATCH(
      _xlfn.XLOOKUP(AM$1, 'Language &amp; Currency Data'!$A$2:$A$100, 'Language &amp; Currency Data'!$B$2:$B$100),
      Languages!$A$1:$AE$1,
      0),
    FALSE)</f>
        <v>We asked each of the four individuals independently and anonymously what they will do if they have the freedom to choose how much of their earnings to contribute to the common fund.</v>
      </c>
      <c r="AN140" s="6" t="str">
        <f>VLOOKUP(
    Languages!A127,
    Languages!$A$2:$AE$310,
    MATCH(
      _xlfn.XLOOKUP(AN$1, 'Language &amp; Currency Data'!$A$2:$A$100, 'Language &amp; Currency Data'!$B$2:$B$100),
      Languages!$A$1:$AE$1,
      0),
    FALSE)</f>
        <v>We asked each of the four individuals independently and anonymously what they will do if they have the freedom to choose how much of their earnings to contribute to the common fund.</v>
      </c>
      <c r="AO140" s="32" t="str">
        <f>VLOOKUP(
    Languages!A127,
    Languages!$A$2:$AE$310,
    MATCH(
      _xlfn.XLOOKUP(AO$1, 'Language &amp; Currency Data'!$A$2:$A$100, 'Language &amp; Currency Data'!$B$2:$B$100),
      Languages!$A$1:$AE$1,
      0),
    FALSE)</f>
        <v>Chúng tôi đã hỏi riêng và giữ bí mật danh tính từng người về việc họ sẽ làm gì nếu họ được tự do lựa chọn mức đóng góp từ thu nhập của họ vào quỹ chung.</v>
      </c>
      <c r="AP140" s="7" t="str">
        <f>VLOOKUP(
    Languages!A127,
    Languages!$A$2:$AE$310,
    MATCH(
      _xlfn.XLOOKUP("United Kingdom", 'Language &amp; Currency Data'!$A$2:$A$100, 'Language &amp; Currency Data'!$B$2:$B$100),
      Languages!$A$1:$AE$1,
      0),
    FALSE)</f>
        <v>We asked each of the four individuals independently and anonymously what they will do if they have the freedom to choose how much of their earnings to contribute to the common fund.</v>
      </c>
      <c r="AQ140" s="7" t="str">
        <f>VLOOKUP(
    Languages!A127,
    Languages!$A$2:$AE$310,
    MATCH(
      _xlfn.XLOOKUP("United Kingdom", 'Language &amp; Currency Data'!$A$2:$A$100, 'Language &amp; Currency Data'!$B$2:$B$100),
      Languages!$A$1:$AE$1,
      0),
    FALSE)</f>
        <v>We asked each of the four individuals independently and anonymously what they will do if they have the freedom to choose how much of their earnings to contribute to the common fund.</v>
      </c>
      <c r="AR140" s="7" t="str">
        <f>VLOOKUP(
    Languages!A127,
    Languages!$A$2:$AE$310,
    MATCH(
      _xlfn.XLOOKUP("United Kingdom", 'Language &amp; Currency Data'!$A$2:$A$100, 'Language &amp; Currency Data'!$B$2:$B$100),
      Languages!$A$1:$AE$1,
      0),
    FALSE)</f>
        <v>We asked each of the four individuals independently and anonymously what they will do if they have the freedom to choose how much of their earnings to contribute to the common fund.</v>
      </c>
      <c r="AS140" s="7" t="str">
        <f>VLOOKUP(
    Languages!A127,
    Languages!$A$2:$AE$310,
    MATCH(
      _xlfn.XLOOKUP("United Kingdom", 'Language &amp; Currency Data'!$A$2:$A$100, 'Language &amp; Currency Data'!$B$2:$B$100),
      Languages!$A$1:$AE$1,
      0),
    FALSE)</f>
        <v>We asked each of the four individuals independently and anonymously what they will do if they have the freedom to choose how much of their earnings to contribute to the common fund.</v>
      </c>
      <c r="AT140" s="7" t="str">
        <f>VLOOKUP(
    Languages!A127,
    Languages!$A$2:$AE$310,
    MATCH(
      _xlfn.XLOOKUP("United Kingdom", 'Language &amp; Currency Data'!$A$2:$A$100, 'Language &amp; Currency Data'!$B$2:$B$100),
      Languages!$A$1:$AE$1,
      0),
    FALSE)</f>
        <v>We asked each of the four individuals independently and anonymously what they will do if they have the freedom to choose how much of their earnings to contribute to the common fund.</v>
      </c>
      <c r="AU140" s="7" t="str">
        <f>VLOOKUP(
    Languages!A127,
    Languages!$A$2:$AE$310,
    MATCH(
      _xlfn.XLOOKUP("United Kingdom", 'Language &amp; Currency Data'!$A$2:$A$100, 'Language &amp; Currency Data'!$B$2:$B$100),
      Languages!$A$1:$AE$1,
      0),
    FALSE)</f>
        <v>We asked each of the four individuals independently and anonymously what they will do if they have the freedom to choose how much of their earnings to contribute to the common fund.</v>
      </c>
      <c r="AV140" s="7" t="str">
        <f>VLOOKUP(
    Languages!A127,
    Languages!$A$2:$AE$310,
    MATCH(
      _xlfn.XLOOKUP("United Kingdom", 'Language &amp; Currency Data'!$A$2:$A$100, 'Language &amp; Currency Data'!$B$2:$B$100),
      Languages!$A$1:$AE$1,
      0),
    FALSE)</f>
        <v>We asked each of the four individuals independently and anonymously what they will do if they have the freedom to choose how much of their earnings to contribute to the common fund.</v>
      </c>
      <c r="AW140" s="7" t="str">
        <f>VLOOKUP(
    Languages!A127,
    Languages!$A$2:$AE$310,
    MATCH(
      _xlfn.XLOOKUP("United Kingdom", 'Language &amp; Currency Data'!$A$2:$A$100, 'Language &amp; Currency Data'!$B$2:$B$100),
      Languages!$A$1:$AE$1,
      0),
    FALSE)</f>
        <v>We asked each of the four individuals independently and anonymously what they will do if they have the freedom to choose how much of their earnings to contribute to the common fund.</v>
      </c>
    </row>
    <row r="141" spans="1:49" s="7" customFormat="1" ht="57" x14ac:dyDescent="0.45">
      <c r="A141" s="7" t="str">
        <f>Languages!B128</f>
        <v>Two of the individuals will choose to contribute all their earnings, regardless of how much the other individuals choose to contribute.</v>
      </c>
      <c r="B141" s="6" t="str">
        <f>VLOOKUP(
    Languages!A128,
    Languages!$A$2:$AE$310,
    MATCH(
      _xlfn.XLOOKUP(B$1, 'Language &amp; Currency Data'!$A$2:$A$100, 'Language &amp; Currency Data'!$B$2:$B$100),
      Languages!$A$1:$AE$1,
      0),
    FALSE)</f>
        <v>Dos de las personas decidirán aportar todos sus ingresos, independientemente de lo que decidan aportar las otras personas.</v>
      </c>
      <c r="C141" s="6" t="str">
        <f>VLOOKUP(
    Languages!A128,
    Languages!$A$2:$AE$310,
    MATCH(
      _xlfn.XLOOKUP(C$1, 'Language &amp; Currency Data'!$A$2:$A$100, 'Language &amp; Currency Data'!$B$2:$B$100),
      Languages!$A$1:$AE$1,
      0),
    FALSE)</f>
        <v>Two of the individuals will choose to contribute all their earnings, regardless of how much the other individuals choose to contribute.</v>
      </c>
      <c r="D141" s="6" t="str">
        <f>VLOOKUP(
    Languages!A128,
    Languages!$A$2:$AE$310,
    MATCH(
      _xlfn.XLOOKUP(D$1, 'Language &amp; Currency Data'!$A$2:$A$100, 'Language &amp; Currency Data'!$B$2:$B$100),
      Languages!$A$1:$AE$1,
      0),
    FALSE)</f>
        <v>Zwei Personen zahlen ihr gesamtes Einkommen ein – ganz egal, wie viel die anderen Personen einzahlen.</v>
      </c>
      <c r="E141" s="14" t="str">
        <f>VLOOKUP(
    Languages!A128,
    Languages!$A$2:$AE$310,
    MATCH(
      _xlfn.XLOOKUP(E$1, 'Language &amp; Currency Data'!$A$2:$A$100, 'Language &amp; Currency Data'!$B$2:$B$100),
      Languages!$A$1:$AE$1,
      0),
    FALSE)</f>
        <v>Dois dos indivíduos escolherão contribuir com todos os seus ganhos, independentemente do montante com que os outros indivíduos escolherem contribuir.</v>
      </c>
      <c r="F141" s="4" t="str">
        <f>VLOOKUP(
    Languages!A128,
    Languages!$A$2:$AE$310,
    MATCH(
      _xlfn.XLOOKUP(F$1, 'Language &amp; Currency Data'!$A$2:$A$100, 'Language &amp; Currency Data'!$B$2:$B$100),
      Languages!$A$1:$AE$1,
      0),
    FALSE)</f>
        <v>Two of the individuals will choose to contribute all their earnings, regardless of how much the other individuals choose to contribute.</v>
      </c>
      <c r="G141" s="14" t="str">
        <f>VLOOKUP(
    Languages!A128,
    Languages!$A$2:$AE$310,
    MATCH(
      _xlfn.XLOOKUP(G$1, 'Language &amp; Currency Data'!$A$2:$A$100, 'Language &amp; Currency Data'!$B$2:$B$100),
      Languages!$A$1:$AE$1,
      0),
    FALSE)</f>
        <v>无论其他人选择投入多少，其中有两个人都将选择投入其全部收益。</v>
      </c>
      <c r="H141" s="6" t="str">
        <f>VLOOKUP(
    Languages!A128,
    Languages!$A$2:$AE$310,
    MATCH(
      _xlfn.XLOOKUP(H$1, 'Language &amp; Currency Data'!$A$2:$A$100, 'Language &amp; Currency Data'!$B$2:$B$100),
      Languages!$A$1:$AE$1,
      0),
    FALSE)</f>
        <v>Dos de las personas decidirán aportar todos sus ingresos, independientemente de lo que decidan aportar las otras personas.</v>
      </c>
      <c r="I141" s="6" t="str">
        <f>VLOOKUP(
    Languages!A128,
    Languages!$A$2:$AE$310,
    MATCH(
      _xlfn.XLOOKUP(I$1, 'Language &amp; Currency Data'!$A$2:$A$100, 'Language &amp; Currency Data'!$B$2:$B$100),
      Languages!$A$1:$AE$1,
      0),
    FALSE)</f>
        <v>Dos de las personas decidirán aportar todos sus ingresos, independientemente de lo que decidan aportar las otras personas.</v>
      </c>
      <c r="J141" s="6" t="str">
        <f>VLOOKUP(
    Languages!A128,
    Languages!$A$2:$AE$310,
    MATCH(
      _xlfn.XLOOKUP(J$1, 'Language &amp; Currency Data'!$A$2:$A$100, 'Language &amp; Currency Data'!$B$2:$B$100),
      Languages!$A$1:$AE$1,
      0),
    FALSE)</f>
        <v>Dvě z nich se rozhodnou přispět celým svým výdělkem, bez ohledu na to, kolik se rozhodnou přispět ostatní.</v>
      </c>
      <c r="K141" s="6" t="str">
        <f>VLOOKUP(
    Languages!A128,
    Languages!$A$2:$AE$310,
    MATCH(
      _xlfn.XLOOKUP(K$1, 'Language &amp; Currency Data'!$A$2:$A$100, 'Language &amp; Currency Data'!$B$2:$B$100),
      Languages!$A$1:$AE$1,
      0),
    FALSE)</f>
        <v>Kaksi henkilöä päättää lahjoittaa kaikki tulonsa riippumatta siitä, kuinka paljon toiset henkilöt päättävät lahjoittaa.</v>
      </c>
      <c r="L141" s="32" t="str">
        <f>VLOOKUP(
    Languages!A128,
    Languages!$A$2:$AE$310,
    MATCH(
      _xlfn.XLOOKUP(L$1, 'Language &amp; Currency Data'!$A$2:$A$100, 'Language &amp; Currency Data'!$B$2:$B$100),
      Languages!$A$1:$AE$1,
      0),
    FALSE)</f>
        <v>Deux d'entre elles ont choisi d'y verser la totalité de leurs revenus, quel que soit le montant des contributions des autres.</v>
      </c>
      <c r="M141" s="32" t="str">
        <f>VLOOKUP(
    Languages!A128,
    Languages!$A$2:$AE$310,
    MATCH(
      _xlfn.XLOOKUP(M$1, 'Language &amp; Currency Data'!$A$2:$A$100, 'Language &amp; Currency Data'!$B$2:$B$100),
      Languages!$A$1:$AE$1,
      0),
    FALSE)</f>
        <v>Zwei Personen zahlen ihr gesamtes Einkommen ein – ganz egal, wie viel die anderen Personen einzahlen.</v>
      </c>
      <c r="N141" s="6" t="str">
        <f>VLOOKUP(
    Languages!A128,
    Languages!$A$2:$AE$310,
    MATCH(
      _xlfn.XLOOKUP(N$1, 'Language &amp; Currency Data'!$A$2:$A$100, 'Language &amp; Currency Data'!$B$2:$B$100),
      Languages!$A$1:$AE$1,
      0),
    FALSE)</f>
        <v>Δύο από τα άτομα θα επιλέξουν να συνεισφέρουν όλα τα κέρδη τους, ανεξάρτητα από το πόσο επιλέγουν να συνεισφέρουν τα άλλα άτομα.</v>
      </c>
      <c r="O141" s="32" t="str">
        <f>VLOOKUP(
    Languages!A128,
    Languages!$A$2:$AE$310,
    MATCH(
      _xlfn.XLOOKUP(O$1, 'Language &amp; Currency Data'!$A$2:$A$100, 'Language &amp; Currency Data'!$B$2:$B$100),
      Languages!$A$1:$AE$1,
      0),
    FALSE)</f>
        <v>A személyek közül ketten úgy döntenek, hogy az összes keresetüket befizetik, függetlenül attól, hogy a többi személy mennyit fizet be.</v>
      </c>
      <c r="P141" s="6" t="str">
        <f>VLOOKUP(
    Languages!A128,
    Languages!$A$2:$AE$310,
    MATCH(
      _xlfn.XLOOKUP(P$1, 'Language &amp; Currency Data'!$A$2:$A$100, 'Language &amp; Currency Data'!$B$2:$B$100),
      Languages!$A$1:$AE$1,
      0),
    FALSE)</f>
        <v>दो व्यक्ति अपनी सारी कमाई को योगदान करने का विकल्प चुनेंगे, भले ही दूसरे व्यक्ति कितना भी योगदान करना चाहें।</v>
      </c>
      <c r="Q141" s="6" t="str">
        <f>VLOOKUP(
    Languages!A128,
    Languages!$A$2:$AE$310,
    MATCH(
      _xlfn.XLOOKUP(Q$1, 'Language &amp; Currency Data'!$A$2:$A$100, 'Language &amp; Currency Data'!$B$2:$B$100),
      Languages!$A$1:$AE$1,
      0),
    FALSE)</f>
        <v>Dua dari individu tersebut akan memilih untuk menyumbangkan seluruh penghasilan mereka, terlepas dari seberapa banyak individu lainnya memilih untuk menyumbangkan.</v>
      </c>
      <c r="R141" s="6" t="str">
        <f>VLOOKUP(
    Languages!A128,
    Languages!$A$2:$AE$310,
    MATCH(
      _xlfn.XLOOKUP(R$1, 'Language &amp; Currency Data'!$A$2:$A$100, 'Language &amp; Currency Data'!$B$2:$B$100),
      Languages!$A$1:$AE$1,
      0),
    FALSE)</f>
        <v>Two of the individuals will choose to contribute all their earnings, regardless of how much the other individuals choose to contribute.</v>
      </c>
      <c r="S141" s="14" t="str">
        <f>VLOOKUP(
    Languages!A128,
    Languages!$A$2:$AE$310,
    MATCH(
      _xlfn.XLOOKUP(S$1, 'Language &amp; Currency Data'!$A$2:$A$100, 'Language &amp; Currency Data'!$B$2:$B$100),
      Languages!$A$1:$AE$1,
      0),
    FALSE)</f>
        <v>Due degli individui sceglieranno di contribuire con l'intero importo guadagnato, indipendentemente dalla quota con cui gli altri individui sceglieranno di contribuire.</v>
      </c>
      <c r="T141" s="14" t="str">
        <f>VLOOKUP(
    Languages!A128,
    Languages!$A$2:$AE$310,
    MATCH(
      _xlfn.XLOOKUP(T$1, 'Language &amp; Currency Data'!$A$2:$A$100, 'Language &amp; Currency Data'!$B$2:$B$100),
      Languages!$A$1:$AE$1,
      0),
    FALSE)</f>
        <v>2人は、他の個人がいくら寄付するかに関係なく、収入のすべてを寄付することを選択します。</v>
      </c>
      <c r="U141" s="32" t="str">
        <f>VLOOKUP(
    Languages!A128,
    Languages!$A$2:$AE$310,
    MATCH(
      _xlfn.XLOOKUP(U$1, 'Language &amp; Currency Data'!$A$2:$A$100, 'Language &amp; Currency Data'!$B$2:$B$100),
      Languages!$A$1:$AE$1,
      0),
    FALSE)</f>
        <v>Dua daripada individu itu akan memilih untuk menyumbangkan semua pendapatan mereka, tidak kira berapa banyak individu lain memilih untuk menyumbang.</v>
      </c>
      <c r="V141" s="32" t="str">
        <f>VLOOKUP(
    Languages!A128,
    Languages!$A$2:$AE$310,
    MATCH(
      _xlfn.XLOOKUP(V$1, 'Language &amp; Currency Data'!$A$2:$A$100, 'Language &amp; Currency Data'!$B$2:$B$100),
      Languages!$A$1:$AE$1,
      0),
    FALSE)</f>
        <v>Dos de las personas decidirán aportar todos sus ingresos, independientemente de lo que decidan aportar las otras personas.</v>
      </c>
      <c r="W141" s="14" t="str">
        <f>VLOOKUP(
    Languages!A128,
    Languages!$A$2:$AE$310,
    MATCH(
      _xlfn.XLOOKUP(W$1, 'Language &amp; Currency Data'!$A$2:$A$100, 'Language &amp; Currency Data'!$B$2:$B$100),
      Languages!$A$1:$AE$1,
      0),
    FALSE)</f>
        <v>Twee van hen kiezen ervoor hun volledige verdiende bedrag bij te dragen, ongeacht de hoogte van het door de andere personen bijgedragen bedrag.</v>
      </c>
      <c r="X141" s="32" t="str">
        <f>VLOOKUP(
    Languages!A128,
    Languages!$A$2:$AE$310,
    MATCH(
      _xlfn.XLOOKUP(X$1, 'Language &amp; Currency Data'!$A$2:$A$100, 'Language &amp; Currency Data'!$B$2:$B$100),
      Languages!$A$1:$AE$1,
      0),
    FALSE)</f>
        <v>Two of the individuals will choose to contribute all their earnings, regardless of how much the other individuals choose to contribute.</v>
      </c>
      <c r="Y141" s="32" t="str">
        <f>VLOOKUP(
    Languages!A128,
    Languages!$A$2:$AE$310,
    MATCH(
      _xlfn.XLOOKUP(Y$1, 'Language &amp; Currency Data'!$A$2:$A$100, 'Language &amp; Currency Data'!$B$2:$B$100),
      Languages!$A$1:$AE$1,
      0),
    FALSE)</f>
        <v>To av personene vil velge å gi hele inntekten sin, uansett hvor mye de andre velger å bidra med.</v>
      </c>
      <c r="Z141" s="32" t="str">
        <f>VLOOKUP(
    Languages!A128,
    Languages!$A$2:$AE$310,
    MATCH(
      _xlfn.XLOOKUP(Z$1, 'Language &amp; Currency Data'!$A$2:$A$100, 'Language &amp; Currency Data'!$B$2:$B$100),
      Languages!$A$1:$AE$1,
      0),
    FALSE)</f>
        <v>دو افراد اپنی تمام کمائی دینے کا انتخاب کریں گے، چاہے دیگر افراد کتنی بھی رقم عطیہ کرنے کا فیصلہ کریں۔</v>
      </c>
      <c r="AA141" s="32" t="str">
        <f>VLOOKUP(
    Languages!A128,
    Languages!$A$2:$AE$310,
    MATCH(
      _xlfn.XLOOKUP(AA$1, 'Language &amp; Currency Data'!$A$2:$A$100, 'Language &amp; Currency Data'!$B$2:$B$100),
      Languages!$A$1:$AE$1,
      0),
    FALSE)</f>
        <v>Dalawa sa mga indibidwal ang pipiliing iambag ang lahat ng kanilang mga kinita, kahit magkano pa ang pipiliing iaambag ng ibang mga indibidwal.</v>
      </c>
      <c r="AB141" s="32" t="str">
        <f>VLOOKUP(
    Languages!A128,
    Languages!$A$2:$AE$310,
    MATCH(
      _xlfn.XLOOKUP(AB$1, 'Language &amp; Currency Data'!$A$2:$A$100, 'Language &amp; Currency Data'!$B$2:$B$100),
      Languages!$A$1:$AE$1,
      0),
    FALSE)</f>
        <v>Dwie osoby wpłacą wszystkie swoje zarobki, niezależnie od tego, ile zdecydują się wpłacić pozostałe osoby.</v>
      </c>
      <c r="AC141" t="str">
        <f>VLOOKUP(
    Languages!A128,
    Languages!$A$2:$AE$310,
    MATCH(
      _xlfn.XLOOKUP(AC$1, 'Language &amp; Currency Data'!$A$2:$A$100, 'Language &amp; Currency Data'!$B$2:$B$100),
      Languages!$A$1:$AE$1,
      0),
    FALSE)</f>
        <v>Dois dos indivíduos escolherão contribuir com todos os seus ganhos, independentemente do montante com que os outros indivíduos escolherem contribuir.</v>
      </c>
      <c r="AD141" s="32" t="str">
        <f>VLOOKUP(
    Languages!A128,
    Languages!$A$2:$AE$310,
    MATCH(
      _xlfn.XLOOKUP(AD$1, 'Language &amp; Currency Data'!$A$2:$A$100, 'Language &amp; Currency Data'!$B$2:$B$100),
      Languages!$A$1:$AE$1,
      0),
    FALSE)</f>
        <v>Două dintre persoane vor alege să contribuie cu toate câștigurile lor, indiferent de cât de mult aleg celelalte persoane să contribuie.</v>
      </c>
      <c r="AE141" s="6" t="str">
        <f>VLOOKUP(
    Languages!A128,
    Languages!$A$2:$AE$310,
    MATCH(
      _xlfn.XLOOKUP(AE$1, 'Language &amp; Currency Data'!$A$2:$A$100, 'Language &amp; Currency Data'!$B$2:$B$100),
      Languages!$A$1:$AE$1,
      0),
    FALSE)</f>
        <v>Dve osoby sa rozhodnú prispieť celým svojím zárobkom bez ohľadu na to, akou sumou sa rozhodnú prispieť ostatné osoby.</v>
      </c>
      <c r="AF141" s="6" t="str">
        <f>VLOOKUP(
    Languages!A128,
    Languages!$A$2:$AE$310,
    MATCH(
      _xlfn.XLOOKUP(AF$1, 'Language &amp; Currency Data'!$A$2:$A$100, 'Language &amp; Currency Data'!$B$2:$B$100),
      Languages!$A$1:$AE$1,
      0),
    FALSE)</f>
        <v>Twee van die individue sal kies om al hul verdienste by te dra, ongeag hoeveel die ander individue kies om by te dra.</v>
      </c>
      <c r="AG141" s="6" t="str">
        <f>VLOOKUP(
    Languages!A128,
    Languages!$A$2:$AE$310,
    MATCH(
      _xlfn.XLOOKUP(AG$1, 'Language &amp; Currency Data'!$A$2:$A$100, 'Language &amp; Currency Data'!$B$2:$B$100),
      Languages!$A$1:$AE$1,
      0),
    FALSE)</f>
        <v>두 명의 개인은 다른 사람들의 기부 금액과 상관없이 자신이 벌어들인 모든 수입을 기부하기로 선택할 것입니다.</v>
      </c>
      <c r="AH141" s="32" t="str">
        <f>VLOOKUP(
    Languages!A128,
    Languages!$A$2:$AE$310,
    MATCH(
      _xlfn.XLOOKUP(AH$1, 'Language &amp; Currency Data'!$A$2:$A$100, 'Language &amp; Currency Data'!$B$2:$B$100),
      Languages!$A$1:$AE$1,
      0),
    FALSE)</f>
        <v>Dos de las personas decidirán aportar todos sus ingresos, independientemente de lo que decidan aportar las otras personas.</v>
      </c>
      <c r="AI141" s="32" t="str">
        <f>VLOOKUP(
    Languages!A128,
    Languages!$A$2:$AE$310,
    MATCH(
      _xlfn.XLOOKUP(AI$1, 'Language &amp; Currency Data'!$A$2:$A$100, 'Language &amp; Currency Data'!$B$2:$B$100),
      Languages!$A$1:$AE$1,
      0),
    FALSE)</f>
        <v>Två av personerna kommer att välja att bidra med  alla sina intäkter, oavsett hur mycket de andra personerna väljer att bidra med.</v>
      </c>
      <c r="AJ141" s="6" t="str">
        <f>VLOOKUP(
    Languages!A128,
    Languages!$A$2:$AE$310,
    MATCH(
      _xlfn.XLOOKUP(AJ$1, 'Language &amp; Currency Data'!$A$2:$A$100, 'Language &amp; Currency Data'!$B$2:$B$100),
      Languages!$A$1:$AE$1,
      0),
    FALSE)</f>
        <v>有兩位表示，無論其他人怎麼做，他們都會全數提撥自己的收入。</v>
      </c>
      <c r="AK141" s="32" t="str">
        <f>VLOOKUP(
    Languages!A128,
    Languages!$A$2:$AE$310,
    MATCH(
      _xlfn.XLOOKUP(AK$1, 'Language &amp; Currency Data'!$A$2:$A$100, 'Language &amp; Currency Data'!$B$2:$B$100),
      Languages!$A$1:$AE$1,
      0),
    FALSE)</f>
        <v>บุคคลสองคนเลือกที่จะนำรายได้ทั้งหมดของตนไปสมทบเข้าเงินกองกลาง ไม่ว่าบุคคลอื่นจะเลือกนำรายได้ไปสมทบเท่าใดก็ตาม</v>
      </c>
      <c r="AL141" s="37" t="str">
        <f>VLOOKUP(
    Languages!A128,
    Languages!$A$2:$AE$310,
    MATCH(
      _xlfn.XLOOKUP(AL$1, 'Language &amp; Currency Data'!$A$2:$A$100, 'Language &amp; Currency Data'!$B$2:$B$100),
      Languages!$A$1:$AE$1,
      0),
    FALSE)</f>
        <v>İki birey, diğer bireylerin ne kadar katkı vereceğine bakmaksızın tüm kazançlarını katkı olarak vermeyi seçecek.</v>
      </c>
      <c r="AM141" s="6" t="str">
        <f>VLOOKUP(
    Languages!A128,
    Languages!$A$2:$AE$310,
    MATCH(
      _xlfn.XLOOKUP(AM$1, 'Language &amp; Currency Data'!$A$2:$A$100, 'Language &amp; Currency Data'!$B$2:$B$100),
      Languages!$A$1:$AE$1,
      0),
    FALSE)</f>
        <v>Two of the individuals will choose to contribute all their earnings, regardless of how much the other individuals choose to contribute.</v>
      </c>
      <c r="AN141" s="6" t="str">
        <f>VLOOKUP(
    Languages!A128,
    Languages!$A$2:$AE$310,
    MATCH(
      _xlfn.XLOOKUP(AN$1, 'Language &amp; Currency Data'!$A$2:$A$100, 'Language &amp; Currency Data'!$B$2:$B$100),
      Languages!$A$1:$AE$1,
      0),
    FALSE)</f>
        <v>Two of the individuals will choose to contribute all their earnings, regardless of how much the other individuals choose to contribute.</v>
      </c>
      <c r="AO141" s="32" t="str">
        <f>VLOOKUP(
    Languages!A128,
    Languages!$A$2:$AE$310,
    MATCH(
      _xlfn.XLOOKUP(AO$1, 'Language &amp; Currency Data'!$A$2:$A$100, 'Language &amp; Currency Data'!$B$2:$B$100),
      Languages!$A$1:$AE$1,
      0),
    FALSE)</f>
        <v>Hai cá nhân sẽ chọn đóng góp toàn bộ thu nhập của họ, bất kể số tiền mà những cá nhân còn lại chọn đóng góp.</v>
      </c>
      <c r="AP141" s="7" t="str">
        <f>VLOOKUP(
    Languages!A128,
    Languages!$A$2:$AE$310,
    MATCH(
      _xlfn.XLOOKUP("United Kingdom", 'Language &amp; Currency Data'!$A$2:$A$100, 'Language &amp; Currency Data'!$B$2:$B$100),
      Languages!$A$1:$AE$1,
      0),
    FALSE)</f>
        <v>Two of the individuals will choose to contribute all their earnings, regardless of how much the other individuals choose to contribute.</v>
      </c>
      <c r="AQ141" s="7" t="str">
        <f>VLOOKUP(
    Languages!A128,
    Languages!$A$2:$AE$310,
    MATCH(
      _xlfn.XLOOKUP("United Kingdom", 'Language &amp; Currency Data'!$A$2:$A$100, 'Language &amp; Currency Data'!$B$2:$B$100),
      Languages!$A$1:$AE$1,
      0),
    FALSE)</f>
        <v>Two of the individuals will choose to contribute all their earnings, regardless of how much the other individuals choose to contribute.</v>
      </c>
      <c r="AR141" s="7" t="str">
        <f>VLOOKUP(
    Languages!A128,
    Languages!$A$2:$AE$310,
    MATCH(
      _xlfn.XLOOKUP("United Kingdom", 'Language &amp; Currency Data'!$A$2:$A$100, 'Language &amp; Currency Data'!$B$2:$B$100),
      Languages!$A$1:$AE$1,
      0),
    FALSE)</f>
        <v>Two of the individuals will choose to contribute all their earnings, regardless of how much the other individuals choose to contribute.</v>
      </c>
      <c r="AS141" s="7" t="str">
        <f>VLOOKUP(
    Languages!A128,
    Languages!$A$2:$AE$310,
    MATCH(
      _xlfn.XLOOKUP("United Kingdom", 'Language &amp; Currency Data'!$A$2:$A$100, 'Language &amp; Currency Data'!$B$2:$B$100),
      Languages!$A$1:$AE$1,
      0),
    FALSE)</f>
        <v>Two of the individuals will choose to contribute all their earnings, regardless of how much the other individuals choose to contribute.</v>
      </c>
      <c r="AT141" s="7" t="str">
        <f>VLOOKUP(
    Languages!A128,
    Languages!$A$2:$AE$310,
    MATCH(
      _xlfn.XLOOKUP("United Kingdom", 'Language &amp; Currency Data'!$A$2:$A$100, 'Language &amp; Currency Data'!$B$2:$B$100),
      Languages!$A$1:$AE$1,
      0),
    FALSE)</f>
        <v>Two of the individuals will choose to contribute all their earnings, regardless of how much the other individuals choose to contribute.</v>
      </c>
      <c r="AU141" s="7" t="str">
        <f>VLOOKUP(
    Languages!A128,
    Languages!$A$2:$AE$310,
    MATCH(
      _xlfn.XLOOKUP("United Kingdom", 'Language &amp; Currency Data'!$A$2:$A$100, 'Language &amp; Currency Data'!$B$2:$B$100),
      Languages!$A$1:$AE$1,
      0),
    FALSE)</f>
        <v>Two of the individuals will choose to contribute all their earnings, regardless of how much the other individuals choose to contribute.</v>
      </c>
      <c r="AV141" s="7" t="str">
        <f>VLOOKUP(
    Languages!A128,
    Languages!$A$2:$AE$310,
    MATCH(
      _xlfn.XLOOKUP("United Kingdom", 'Language &amp; Currency Data'!$A$2:$A$100, 'Language &amp; Currency Data'!$B$2:$B$100),
      Languages!$A$1:$AE$1,
      0),
    FALSE)</f>
        <v>Two of the individuals will choose to contribute all their earnings, regardless of how much the other individuals choose to contribute.</v>
      </c>
      <c r="AW141" s="7" t="str">
        <f>VLOOKUP(
    Languages!A128,
    Languages!$A$2:$AE$310,
    MATCH(
      _xlfn.XLOOKUP("United Kingdom", 'Language &amp; Currency Data'!$A$2:$A$100, 'Language &amp; Currency Data'!$B$2:$B$100),
      Languages!$A$1:$AE$1,
      0),
    FALSE)</f>
        <v>Two of the individuals will choose to contribute all their earnings, regardless of how much the other individuals choose to contribute.</v>
      </c>
    </row>
    <row r="142" spans="1:49" s="7" customFormat="1" ht="57" x14ac:dyDescent="0.45">
      <c r="A142" s="7" t="str">
        <f>Languages!B129</f>
        <v>Two of the individuals will choose not to contribute any of their earnings, regardless of how much the other individuals choose to contribute.</v>
      </c>
      <c r="B142" s="6" t="str">
        <f>VLOOKUP(
    Languages!A129,
    Languages!$A$2:$AE$310,
    MATCH(
      _xlfn.XLOOKUP(B$1, 'Language &amp; Currency Data'!$A$2:$A$100, 'Language &amp; Currency Data'!$B$2:$B$100),
      Languages!$A$1:$AE$1,
      0),
    FALSE)</f>
        <v>Dos de las personas decidirán no aportar nada de sus ingresos, independientemente de cuánto decidan aportar las demás personas.</v>
      </c>
      <c r="C142" s="6" t="str">
        <f>VLOOKUP(
    Languages!A129,
    Languages!$A$2:$AE$310,
    MATCH(
      _xlfn.XLOOKUP(C$1, 'Language &amp; Currency Data'!$A$2:$A$100, 'Language &amp; Currency Data'!$B$2:$B$100),
      Languages!$A$1:$AE$1,
      0),
    FALSE)</f>
        <v>Two of the individuals will choose not to contribute any of their earnings, regardless of how much the other individuals choose to contribute.</v>
      </c>
      <c r="D142" s="6" t="str">
        <f>VLOOKUP(
    Languages!A129,
    Languages!$A$2:$AE$310,
    MATCH(
      _xlfn.XLOOKUP(D$1, 'Language &amp; Currency Data'!$A$2:$A$100, 'Language &amp; Currency Data'!$B$2:$B$100),
      Languages!$A$1:$AE$1,
      0),
    FALSE)</f>
        <v>Zwei Personen zahlen nichts von ihrem Einkommen ein – ganz egal, wie viel die anderen Personen einzahlen.</v>
      </c>
      <c r="E142" s="14" t="str">
        <f>VLOOKUP(
    Languages!A129,
    Languages!$A$2:$AE$310,
    MATCH(
      _xlfn.XLOOKUP(E$1, 'Language &amp; Currency Data'!$A$2:$A$100, 'Language &amp; Currency Data'!$B$2:$B$100),
      Languages!$A$1:$AE$1,
      0),
    FALSE)</f>
        <v>Dois dos indivíduos escolherão não contribuir com nenhum dos seus ganhos, independentemente do montante com que os outros indivíduos escolherem contribuir.</v>
      </c>
      <c r="F142" s="4" t="str">
        <f>VLOOKUP(
    Languages!A129,
    Languages!$A$2:$AE$310,
    MATCH(
      _xlfn.XLOOKUP(F$1, 'Language &amp; Currency Data'!$A$2:$A$100, 'Language &amp; Currency Data'!$B$2:$B$100),
      Languages!$A$1:$AE$1,
      0),
    FALSE)</f>
        <v>Two of the individuals will choose not to contribute any of their earnings, regardless of how much the other individuals choose to contribute.</v>
      </c>
      <c r="G142" s="14" t="str">
        <f>VLOOKUP(
    Languages!A129,
    Languages!$A$2:$AE$310,
    MATCH(
      _xlfn.XLOOKUP(G$1, 'Language &amp; Currency Data'!$A$2:$A$100, 'Language &amp; Currency Data'!$B$2:$B$100),
      Languages!$A$1:$AE$1,
      0),
    FALSE)</f>
        <v>无论其他人选择投入多少，其中有两个人都将选择分文不投。</v>
      </c>
      <c r="H142" s="6" t="str">
        <f>VLOOKUP(
    Languages!A129,
    Languages!$A$2:$AE$310,
    MATCH(
      _xlfn.XLOOKUP(H$1, 'Language &amp; Currency Data'!$A$2:$A$100, 'Language &amp; Currency Data'!$B$2:$B$100),
      Languages!$A$1:$AE$1,
      0),
    FALSE)</f>
        <v>Dos de las personas decidirán no aportar nada de sus ingresos, independientemente de cuánto decidan aportar las demás personas.</v>
      </c>
      <c r="I142" s="6" t="str">
        <f>VLOOKUP(
    Languages!A129,
    Languages!$A$2:$AE$310,
    MATCH(
      _xlfn.XLOOKUP(I$1, 'Language &amp; Currency Data'!$A$2:$A$100, 'Language &amp; Currency Data'!$B$2:$B$100),
      Languages!$A$1:$AE$1,
      0),
    FALSE)</f>
        <v>Dos de las personas decidirán no aportar nada de sus ingresos, independientemente de cuánto decidan aportar las demás personas.</v>
      </c>
      <c r="J142" s="6" t="str">
        <f>VLOOKUP(
    Languages!A129,
    Languages!$A$2:$AE$310,
    MATCH(
      _xlfn.XLOOKUP(J$1, 'Language &amp; Currency Data'!$A$2:$A$100, 'Language &amp; Currency Data'!$B$2:$B$100),
      Languages!$A$1:$AE$1,
      0),
    FALSE)</f>
        <v>Dvě z nich se rozhodnou nepřispět žádnou částí svého výdělku, bez ohledu na to, kolik se rozhodnou přispět ostatní.</v>
      </c>
      <c r="K142" s="6" t="str">
        <f>VLOOKUP(
    Languages!A129,
    Languages!$A$2:$AE$310,
    MATCH(
      _xlfn.XLOOKUP(K$1, 'Language &amp; Currency Data'!$A$2:$A$100, 'Language &amp; Currency Data'!$B$2:$B$100),
      Languages!$A$1:$AE$1,
      0),
    FALSE)</f>
        <v>Kaksi henkilöä päättää, etteivät lahjoita mitään osaa tuloistaan riippumatta siitä, kuinka paljon toiset henkilöt päättävät lahjoittaa.</v>
      </c>
      <c r="L142" s="32" t="str">
        <f>VLOOKUP(
    Languages!A129,
    Languages!$A$2:$AE$310,
    MATCH(
      _xlfn.XLOOKUP(L$1, 'Language &amp; Currency Data'!$A$2:$A$100, 'Language &amp; Currency Data'!$B$2:$B$100),
      Languages!$A$1:$AE$1,
      0),
    FALSE)</f>
        <v>Deux d'entre elles ont choisi de ne pas y contribuer, quel que soit le montant des contributions des autres.</v>
      </c>
      <c r="M142" s="32" t="str">
        <f>VLOOKUP(
    Languages!A129,
    Languages!$A$2:$AE$310,
    MATCH(
      _xlfn.XLOOKUP(M$1, 'Language &amp; Currency Data'!$A$2:$A$100, 'Language &amp; Currency Data'!$B$2:$B$100),
      Languages!$A$1:$AE$1,
      0),
    FALSE)</f>
        <v>Zwei Personen zahlen nichts von ihrem Einkommen ein – ganz egal, wie viel die anderen Personen einzahlen.</v>
      </c>
      <c r="N142" s="6" t="str">
        <f>VLOOKUP(
    Languages!A129,
    Languages!$A$2:$AE$310,
    MATCH(
      _xlfn.XLOOKUP(N$1, 'Language &amp; Currency Data'!$A$2:$A$100, 'Language &amp; Currency Data'!$B$2:$B$100),
      Languages!$A$1:$AE$1,
      0),
    FALSE)</f>
        <v>Δύο από τα άτομα θα επιλέξουν να μην συνεισφέρουν τίποτα από τα κέρδη τους, ανεξάρτητα από το πόσο επιλέγουν να συνεισφέρουν τα άλλα άτομα.</v>
      </c>
      <c r="O142" s="32" t="str">
        <f>VLOOKUP(
    Languages!A129,
    Languages!$A$2:$AE$310,
    MATCH(
      _xlfn.XLOOKUP(O$1, 'Language &amp; Currency Data'!$A$2:$A$100, 'Language &amp; Currency Data'!$B$2:$B$100),
      Languages!$A$1:$AE$1,
      0),
    FALSE)</f>
        <v>Két személy úgy dönt, hogy nem fizetnek be a keresetükből, függetlenül attól, hogy a többi személy mennyit fizet be.</v>
      </c>
      <c r="P142" s="6" t="str">
        <f>VLOOKUP(
    Languages!A129,
    Languages!$A$2:$AE$310,
    MATCH(
      _xlfn.XLOOKUP(P$1, 'Language &amp; Currency Data'!$A$2:$A$100, 'Language &amp; Currency Data'!$B$2:$B$100),
      Languages!$A$1:$AE$1,
      0),
    FALSE)</f>
        <v>दो व्यक्ति अपनी सारी कमाई को योगदान न करने का विकल्प चुनेंगे, भले ही दूसरे व्यक्ति कितना भी योगदान करना चाहें।</v>
      </c>
      <c r="Q142" s="6" t="str">
        <f>VLOOKUP(
    Languages!A129,
    Languages!$A$2:$AE$310,
    MATCH(
      _xlfn.XLOOKUP(Q$1, 'Language &amp; Currency Data'!$A$2:$A$100, 'Language &amp; Currency Data'!$B$2:$B$100),
      Languages!$A$1:$AE$1,
      0),
    FALSE)</f>
        <v>Dua dari individu tersebut akan memilih untuk tidak menyumbangkan penghasilan mereka sama sekali, terlepas dari seberapa banyak individu lainnya memilih untuk menyumbangkan.</v>
      </c>
      <c r="R142" s="6" t="str">
        <f>VLOOKUP(
    Languages!A129,
    Languages!$A$2:$AE$310,
    MATCH(
      _xlfn.XLOOKUP(R$1, 'Language &amp; Currency Data'!$A$2:$A$100, 'Language &amp; Currency Data'!$B$2:$B$100),
      Languages!$A$1:$AE$1,
      0),
    FALSE)</f>
        <v>Two of the individuals will choose not to contribute any of their earnings, regardless of how much the other individuals choose to contribute.</v>
      </c>
      <c r="S142" s="14" t="str">
        <f>VLOOKUP(
    Languages!A129,
    Languages!$A$2:$AE$310,
    MATCH(
      _xlfn.XLOOKUP(S$1, 'Language &amp; Currency Data'!$A$2:$A$100, 'Language &amp; Currency Data'!$B$2:$B$100),
      Languages!$A$1:$AE$1,
      0),
    FALSE)</f>
        <v>Due degli individui sceglieranno di non contribuire affatto con l'importo guadagnato, indipendentemente dalla quota con cui gli altri individui sceglieranno di contribuire.</v>
      </c>
      <c r="T142" s="14" t="str">
        <f>VLOOKUP(
    Languages!A129,
    Languages!$A$2:$AE$310,
    MATCH(
      _xlfn.XLOOKUP(T$1, 'Language &amp; Currency Data'!$A$2:$A$100, 'Language &amp; Currency Data'!$B$2:$B$100),
      Languages!$A$1:$AE$1,
      0),
    FALSE)</f>
        <v>残りの2人は、他の個人がいくら寄付するかに関係なく、収入をいっさい寄付しないことを選択します。</v>
      </c>
      <c r="U142" s="32" t="str">
        <f>VLOOKUP(
    Languages!A129,
    Languages!$A$2:$AE$310,
    MATCH(
      _xlfn.XLOOKUP(U$1, 'Language &amp; Currency Data'!$A$2:$A$100, 'Language &amp; Currency Data'!$B$2:$B$100),
      Languages!$A$1:$AE$1,
      0),
    FALSE)</f>
        <v>Dua daripada individu itu akan memilih untuk tidak menyumbangkan langsung pendapatan mereka, tidak kira berapa banyak individu lain memilih untuk menyumbang.</v>
      </c>
      <c r="V142" s="32" t="str">
        <f>VLOOKUP(
    Languages!A129,
    Languages!$A$2:$AE$310,
    MATCH(
      _xlfn.XLOOKUP(V$1, 'Language &amp; Currency Data'!$A$2:$A$100, 'Language &amp; Currency Data'!$B$2:$B$100),
      Languages!$A$1:$AE$1,
      0),
    FALSE)</f>
        <v>Dos de las personas decidirán no aportar nada de sus ingresos, independientemente de cuánto decidan aportar las demás personas.</v>
      </c>
      <c r="W142" s="14" t="str">
        <f>VLOOKUP(
    Languages!A129,
    Languages!$A$2:$AE$310,
    MATCH(
      _xlfn.XLOOKUP(W$1, 'Language &amp; Currency Data'!$A$2:$A$100, 'Language &amp; Currency Data'!$B$2:$B$100),
      Languages!$A$1:$AE$1,
      0),
    FALSE)</f>
        <v>Twee van de personen kiezen ervoor niets van hun verdiende bedrag bij te dragen, ongeacht de hoogte van het door de andere personen bijgedragen bedrag.</v>
      </c>
      <c r="X142" s="32" t="str">
        <f>VLOOKUP(
    Languages!A129,
    Languages!$A$2:$AE$310,
    MATCH(
      _xlfn.XLOOKUP(X$1, 'Language &amp; Currency Data'!$A$2:$A$100, 'Language &amp; Currency Data'!$B$2:$B$100),
      Languages!$A$1:$AE$1,
      0),
    FALSE)</f>
        <v>Two of the individuals will choose not to contribute any of their earnings, regardless of how much the other individuals choose to contribute.</v>
      </c>
      <c r="Y142" s="32" t="str">
        <f>VLOOKUP(
    Languages!A129,
    Languages!$A$2:$AE$310,
    MATCH(
      _xlfn.XLOOKUP(Y$1, 'Language &amp; Currency Data'!$A$2:$A$100, 'Language &amp; Currency Data'!$B$2:$B$100),
      Languages!$A$1:$AE$1,
      0),
    FALSE)</f>
        <v>To av personene vil velge å ikke bidra med noe av inntekten sin, uansett hvor mye de andre velger å bidra med.</v>
      </c>
      <c r="Z142" s="32" t="str">
        <f>VLOOKUP(
    Languages!A129,
    Languages!$A$2:$AE$310,
    MATCH(
      _xlfn.XLOOKUP(Z$1, 'Language &amp; Currency Data'!$A$2:$A$100, 'Language &amp; Currency Data'!$B$2:$B$100),
      Languages!$A$1:$AE$1,
      0),
    FALSE)</f>
        <v>دو افراد اپنی کمائی میں سے کچھ بھی دینے کا انتخاب نہیں کریں گے، چاہے دیگر افراد کتنی بھی رقم عطیہ کرنے کا فیصلہ کریں۔</v>
      </c>
      <c r="AA142" s="32" t="str">
        <f>VLOOKUP(
    Languages!A129,
    Languages!$A$2:$AE$310,
    MATCH(
      _xlfn.XLOOKUP(AA$1, 'Language &amp; Currency Data'!$A$2:$A$100, 'Language &amp; Currency Data'!$B$2:$B$100),
      Languages!$A$1:$AE$1,
      0),
    FALSE)</f>
        <v>Dalawa sa mga indibidwal ang pipiliing hindi iambag ang anuman sa kanilang mga kinita, kahit magkano pa ang pipiliing iaambag ng ibang mga indibidwal.</v>
      </c>
      <c r="AB142" s="32" t="str">
        <f>VLOOKUP(
    Languages!A129,
    Languages!$A$2:$AE$310,
    MATCH(
      _xlfn.XLOOKUP(AB$1, 'Language &amp; Currency Data'!$A$2:$A$100, 'Language &amp; Currency Data'!$B$2:$B$100),
      Languages!$A$1:$AE$1,
      0),
    FALSE)</f>
        <v>Dwie osoby nie wpłacą niczego ze swoich zarobków, niezależnie od tego, ile zdecydują się wpłacić pozostałe osoby.</v>
      </c>
      <c r="AC142" t="str">
        <f>VLOOKUP(
    Languages!A129,
    Languages!$A$2:$AE$310,
    MATCH(
      _xlfn.XLOOKUP(AC$1, 'Language &amp; Currency Data'!$A$2:$A$100, 'Language &amp; Currency Data'!$B$2:$B$100),
      Languages!$A$1:$AE$1,
      0),
    FALSE)</f>
        <v>Dois dos indivíduos escolherão não contribuir com nenhum dos seus ganhos, independentemente do montante com que os outros indivíduos escolherem contribuir.</v>
      </c>
      <c r="AD142" s="32" t="str">
        <f>VLOOKUP(
    Languages!A129,
    Languages!$A$2:$AE$310,
    MATCH(
      _xlfn.XLOOKUP(AD$1, 'Language &amp; Currency Data'!$A$2:$A$100, 'Language &amp; Currency Data'!$B$2:$B$100),
      Languages!$A$1:$AE$1,
      0),
    FALSE)</f>
        <v>Două dintre persoane vor alege să nu contribuie cu nimic din câștigurile lor, indiferent de cât de mult aleg celelalte persoane să contribuie.</v>
      </c>
      <c r="AE142" s="6" t="str">
        <f>VLOOKUP(
    Languages!A129,
    Languages!$A$2:$AE$310,
    MATCH(
      _xlfn.XLOOKUP(AE$1, 'Language &amp; Currency Data'!$A$2:$A$100, 'Language &amp; Currency Data'!$B$2:$B$100),
      Languages!$A$1:$AE$1,
      0),
    FALSE)</f>
        <v>Dve osoby sa rozhodnú neprispieť žiadnou časťou zárobku bez ohľadu na to, akou sumou sa rozhodnú prispieť ostatné dve osoby.</v>
      </c>
      <c r="AF142" s="6" t="str">
        <f>VLOOKUP(
    Languages!A129,
    Languages!$A$2:$AE$310,
    MATCH(
      _xlfn.XLOOKUP(AF$1, 'Language &amp; Currency Data'!$A$2:$A$100, 'Language &amp; Currency Data'!$B$2:$B$100),
      Languages!$A$1:$AE$1,
      0),
    FALSE)</f>
        <v>Twee van die individue sal nie kies om al hul verdienste by te dra, ongeag hoeveel die ander individue kies om by te dra.</v>
      </c>
      <c r="AG142" s="6" t="str">
        <f>VLOOKUP(
    Languages!A129,
    Languages!$A$2:$AE$310,
    MATCH(
      _xlfn.XLOOKUP(AG$1, 'Language &amp; Currency Data'!$A$2:$A$100, 'Language &amp; Currency Data'!$B$2:$B$100),
      Languages!$A$1:$AE$1,
      0),
    FALSE)</f>
        <v>두 명의 개인은 다른 사람들의 기부 금액과 상관없이 자신이 벌어들인 수입을 전혀 기부하지 않기로 선택할 것입니다.</v>
      </c>
      <c r="AH142" s="32" t="str">
        <f>VLOOKUP(
    Languages!A129,
    Languages!$A$2:$AE$310,
    MATCH(
      _xlfn.XLOOKUP(AH$1, 'Language &amp; Currency Data'!$A$2:$A$100, 'Language &amp; Currency Data'!$B$2:$B$100),
      Languages!$A$1:$AE$1,
      0),
    FALSE)</f>
        <v>Dos de las personas decidirán no aportar nada de sus ingresos, independientemente de cuánto decidan aportar las demás personas.</v>
      </c>
      <c r="AI142" s="32" t="str">
        <f>VLOOKUP(
    Languages!A129,
    Languages!$A$2:$AE$310,
    MATCH(
      _xlfn.XLOOKUP(AI$1, 'Language &amp; Currency Data'!$A$2:$A$100, 'Language &amp; Currency Data'!$B$2:$B$100),
      Languages!$A$1:$AE$1,
      0),
    FALSE)</f>
        <v>Två av personerna kommer att välja att inte bidra med några av sina intäkter, oavsett hur mycket de andra personerna väljer att bidra med.</v>
      </c>
      <c r="AJ142" s="6" t="str">
        <f>VLOOKUP(
    Languages!A129,
    Languages!$A$2:$AE$310,
    MATCH(
      _xlfn.XLOOKUP(AJ$1, 'Language &amp; Currency Data'!$A$2:$A$100, 'Language &amp; Currency Data'!$B$2:$B$100),
      Languages!$A$1:$AE$1,
      0),
    FALSE)</f>
        <v>另兩位表示，無論其他人怎麼做，他們都不會提撥任何收入。</v>
      </c>
      <c r="AK142" s="32" t="str">
        <f>VLOOKUP(
    Languages!A129,
    Languages!$A$2:$AE$310,
    MATCH(
      _xlfn.XLOOKUP(AK$1, 'Language &amp; Currency Data'!$A$2:$A$100, 'Language &amp; Currency Data'!$B$2:$B$100),
      Languages!$A$1:$AE$1,
      0),
    FALSE)</f>
        <v>บุคคลสองคนเลือกที่จะไม่นำรายได้ของตนไปสมทบเข้าเงินกองกลางเลย ไม่ว่าบุคคลอื่นจะเลือกนำรายได้ไปสมทบเท่าใดก็ตาม</v>
      </c>
      <c r="AL142" s="37" t="str">
        <f>VLOOKUP(
    Languages!A129,
    Languages!$A$2:$AE$310,
    MATCH(
      _xlfn.XLOOKUP(AL$1, 'Language &amp; Currency Data'!$A$2:$A$100, 'Language &amp; Currency Data'!$B$2:$B$100),
      Languages!$A$1:$AE$1,
      0),
    FALSE)</f>
        <v>İki birey ise diğer bireylerin ne kadar katkı vereceğine bakmaksızın hiçbir kazançlarını katkı olarak vermemeyi seçecek.</v>
      </c>
      <c r="AM142" s="6" t="str">
        <f>VLOOKUP(
    Languages!A129,
    Languages!$A$2:$AE$310,
    MATCH(
      _xlfn.XLOOKUP(AM$1, 'Language &amp; Currency Data'!$A$2:$A$100, 'Language &amp; Currency Data'!$B$2:$B$100),
      Languages!$A$1:$AE$1,
      0),
    FALSE)</f>
        <v>Two of the individuals will choose not to contribute any of their earnings, regardless of how much the other individuals choose to contribute.</v>
      </c>
      <c r="AN142" s="6" t="str">
        <f>VLOOKUP(
    Languages!A129,
    Languages!$A$2:$AE$310,
    MATCH(
      _xlfn.XLOOKUP(AN$1, 'Language &amp; Currency Data'!$A$2:$A$100, 'Language &amp; Currency Data'!$B$2:$B$100),
      Languages!$A$1:$AE$1,
      0),
    FALSE)</f>
        <v>Two of the individuals will choose not to contribute any of their earnings, regardless of how much the other individuals choose to contribute.</v>
      </c>
      <c r="AO142" s="32" t="str">
        <f>VLOOKUP(
    Languages!A129,
    Languages!$A$2:$AE$310,
    MATCH(
      _xlfn.XLOOKUP(AO$1, 'Language &amp; Currency Data'!$A$2:$A$100, 'Language &amp; Currency Data'!$B$2:$B$100),
      Languages!$A$1:$AE$1,
      0),
    FALSE)</f>
        <v>Hai cá nhân sẽ chọn không đóng góp bất kỳ khoản thu nhập nào của họ, bất kể số tiền mà những cá nhân còn lại chọn đóng góp.</v>
      </c>
      <c r="AP142" s="7" t="str">
        <f>VLOOKUP(
    Languages!A129,
    Languages!$A$2:$AE$310,
    MATCH(
      _xlfn.XLOOKUP("United Kingdom", 'Language &amp; Currency Data'!$A$2:$A$100, 'Language &amp; Currency Data'!$B$2:$B$100),
      Languages!$A$1:$AE$1,
      0),
    FALSE)</f>
        <v>Two of the individuals will choose not to contribute any of their earnings, regardless of how much the other individuals choose to contribute.</v>
      </c>
      <c r="AQ142" s="7" t="str">
        <f>VLOOKUP(
    Languages!A129,
    Languages!$A$2:$AE$310,
    MATCH(
      _xlfn.XLOOKUP("United Kingdom", 'Language &amp; Currency Data'!$A$2:$A$100, 'Language &amp; Currency Data'!$B$2:$B$100),
      Languages!$A$1:$AE$1,
      0),
    FALSE)</f>
        <v>Two of the individuals will choose not to contribute any of their earnings, regardless of how much the other individuals choose to contribute.</v>
      </c>
      <c r="AR142" s="7" t="str">
        <f>VLOOKUP(
    Languages!A129,
    Languages!$A$2:$AE$310,
    MATCH(
      _xlfn.XLOOKUP("United Kingdom", 'Language &amp; Currency Data'!$A$2:$A$100, 'Language &amp; Currency Data'!$B$2:$B$100),
      Languages!$A$1:$AE$1,
      0),
    FALSE)</f>
        <v>Two of the individuals will choose not to contribute any of their earnings, regardless of how much the other individuals choose to contribute.</v>
      </c>
      <c r="AS142" s="7" t="str">
        <f>VLOOKUP(
    Languages!A129,
    Languages!$A$2:$AE$310,
    MATCH(
      _xlfn.XLOOKUP("United Kingdom", 'Language &amp; Currency Data'!$A$2:$A$100, 'Language &amp; Currency Data'!$B$2:$B$100),
      Languages!$A$1:$AE$1,
      0),
    FALSE)</f>
        <v>Two of the individuals will choose not to contribute any of their earnings, regardless of how much the other individuals choose to contribute.</v>
      </c>
      <c r="AT142" s="7" t="str">
        <f>VLOOKUP(
    Languages!A129,
    Languages!$A$2:$AE$310,
    MATCH(
      _xlfn.XLOOKUP("United Kingdom", 'Language &amp; Currency Data'!$A$2:$A$100, 'Language &amp; Currency Data'!$B$2:$B$100),
      Languages!$A$1:$AE$1,
      0),
    FALSE)</f>
        <v>Two of the individuals will choose not to contribute any of their earnings, regardless of how much the other individuals choose to contribute.</v>
      </c>
      <c r="AU142" s="7" t="str">
        <f>VLOOKUP(
    Languages!A129,
    Languages!$A$2:$AE$310,
    MATCH(
      _xlfn.XLOOKUP("United Kingdom", 'Language &amp; Currency Data'!$A$2:$A$100, 'Language &amp; Currency Data'!$B$2:$B$100),
      Languages!$A$1:$AE$1,
      0),
    FALSE)</f>
        <v>Two of the individuals will choose not to contribute any of their earnings, regardless of how much the other individuals choose to contribute.</v>
      </c>
      <c r="AV142" s="7" t="str">
        <f>VLOOKUP(
    Languages!A129,
    Languages!$A$2:$AE$310,
    MATCH(
      _xlfn.XLOOKUP("United Kingdom", 'Language &amp; Currency Data'!$A$2:$A$100, 'Language &amp; Currency Data'!$B$2:$B$100),
      Languages!$A$1:$AE$1,
      0),
    FALSE)</f>
        <v>Two of the individuals will choose not to contribute any of their earnings, regardless of how much the other individuals choose to contribute.</v>
      </c>
      <c r="AW142" s="7" t="str">
        <f>VLOOKUP(
    Languages!A129,
    Languages!$A$2:$AE$310,
    MATCH(
      _xlfn.XLOOKUP("United Kingdom", 'Language &amp; Currency Data'!$A$2:$A$100, 'Language &amp; Currency Data'!$B$2:$B$100),
      Languages!$A$1:$AE$1,
      0),
    FALSE)</f>
        <v>Two of the individuals will choose not to contribute any of their earnings, regardless of how much the other individuals choose to contribute.</v>
      </c>
    </row>
    <row r="143" spans="1:49" s="7" customFormat="1" ht="85.5" x14ac:dyDescent="0.45">
      <c r="A143" s="7" t="str">
        <f>Languages!B130</f>
        <v>We will ask you to decide whether the four individuals should have the freedom to choose how much to contribute to the common fund, or each be required to contribute all their earnings. You must choose between the following two alternatives:</v>
      </c>
      <c r="B143" s="6" t="str">
        <f>VLOOKUP(
    Languages!A130,
    Languages!$A$2:$AE$310,
    MATCH(
      _xlfn.XLOOKUP(B$1, 'Language &amp; Currency Data'!$A$2:$A$100, 'Language &amp; Currency Data'!$B$2:$B$100),
      Languages!$A$1:$AE$1,
      0),
    FALSE)</f>
        <v>Le pediremos que decida si las cuatro personas deben tener libertad para elegir cuánto aportar al fondo común o si se debe obligar a cada una a aportar todos sus ingresos. Debe elegir entre las dos siguientes opciones:</v>
      </c>
      <c r="C143" s="6" t="str">
        <f>VLOOKUP(
    Languages!A130,
    Languages!$A$2:$AE$310,
    MATCH(
      _xlfn.XLOOKUP(C$1, 'Language &amp; Currency Data'!$A$2:$A$100, 'Language &amp; Currency Data'!$B$2:$B$100),
      Languages!$A$1:$AE$1,
      0),
    FALSE)</f>
        <v>We will ask you to decide whether the four individuals should have the freedom to choose how much to contribute to the common fund, or each be required to contribute all their earnings. You must choose between the following two alternatives:</v>
      </c>
      <c r="D143" s="6" t="str">
        <f>VLOOKUP(
    Languages!A130,
    Languages!$A$2:$AE$310,
    MATCH(
      _xlfn.XLOOKUP(D$1, 'Language &amp; Currency Data'!$A$2:$A$100, 'Language &amp; Currency Data'!$B$2:$B$100),
      Languages!$A$1:$AE$1,
      0),
    FALSE)</f>
        <v>Wir werden Sie um die Entscheidung bitten, ob die vier Personen frei wählen können, wie viel sie in den Gemeinschaftsfonds einzahlen oder, ob jeder sein gesamtes Einkommen einzahlen muss. Sie müssen sich zwischen den beiden folgenden Alternativen entscheiden:</v>
      </c>
      <c r="E143" s="14" t="str">
        <f>VLOOKUP(
    Languages!A130,
    Languages!$A$2:$AE$310,
    MATCH(
      _xlfn.XLOOKUP(E$1, 'Language &amp; Currency Data'!$A$2:$A$100, 'Language &amp; Currency Data'!$B$2:$B$100),
      Languages!$A$1:$AE$1,
      0),
    FALSE)</f>
        <v>Pedimos-lhe que decida se os quatro indivíduos devem ter a liberdade de escolher com quanto querem contribuir para o fundo comum ou se devem ser obrigados a contribuir com todos os seus ganhos. É necessário escolher entre as duas alternativas a seguir:</v>
      </c>
      <c r="F143" s="4" t="str">
        <f>VLOOKUP(
    Languages!A130,
    Languages!$A$2:$AE$310,
    MATCH(
      _xlfn.XLOOKUP(F$1, 'Language &amp; Currency Data'!$A$2:$A$100, 'Language &amp; Currency Data'!$B$2:$B$100),
      Languages!$A$1:$AE$1,
      0),
    FALSE)</f>
        <v>We will ask you to decide whether the four individuals should have the freedom to choose how much to contribute to the common fund, or each be required to contribute all their earnings. You must choose between the following two alternatives:</v>
      </c>
      <c r="G143" s="14" t="str">
        <f>VLOOKUP(
    Languages!A130,
    Languages!$A$2:$AE$310,
    MATCH(
      _xlfn.XLOOKUP(G$1, 'Language &amp; Currency Data'!$A$2:$A$100, 'Language &amp; Currency Data'!$B$2:$B$100),
      Languages!$A$1:$AE$1,
      0),
    FALSE)</f>
        <v>我们将请您决定，这四个人应可自由选择拿出多少收益投入共同基金，还是应分别按要求将其收益全部投入共同基金。您必须在以下两个方案之间做出抉择：</v>
      </c>
      <c r="H143" s="6" t="str">
        <f>VLOOKUP(
    Languages!A130,
    Languages!$A$2:$AE$310,
    MATCH(
      _xlfn.XLOOKUP(H$1, 'Language &amp; Currency Data'!$A$2:$A$100, 'Language &amp; Currency Data'!$B$2:$B$100),
      Languages!$A$1:$AE$1,
      0),
    FALSE)</f>
        <v>Le pediremos que decida si las cuatro personas deben tener libertad para elegir cuánto aportar al fondo común o si se debe obligar a cada una a aportar todos sus ingresos. Debe elegir entre las dos siguientes opciones:</v>
      </c>
      <c r="I143" s="6" t="str">
        <f>VLOOKUP(
    Languages!A130,
    Languages!$A$2:$AE$310,
    MATCH(
      _xlfn.XLOOKUP(I$1, 'Language &amp; Currency Data'!$A$2:$A$100, 'Language &amp; Currency Data'!$B$2:$B$100),
      Languages!$A$1:$AE$1,
      0),
    FALSE)</f>
        <v>Le pediremos que decida si las cuatro personas deben tener libertad para elegir cuánto aportar al fondo común o si se debe obligar a cada una a aportar todos sus ingresos. Debe elegir entre las dos siguientes opciones:</v>
      </c>
      <c r="J143" s="6" t="str">
        <f>VLOOKUP(
    Languages!A130,
    Languages!$A$2:$AE$310,
    MATCH(
      _xlfn.XLOOKUP(J$1, 'Language &amp; Currency Data'!$A$2:$A$100, 'Language &amp; Currency Data'!$B$2:$B$100),
      Languages!$A$1:$AE$1,
      0),
    FALSE)</f>
        <v>Požádáme vás, abyste rozhodli, zda by tyto čtyři osoby měly mít svobodu volby, kolik přispějí do společného fondu, nebo zda by každá z nich měla být povinna přispět celým svým výdělkem. Musíte si vybrat jednu z následujících dvou možností:</v>
      </c>
      <c r="K143" s="6" t="str">
        <f>VLOOKUP(
    Languages!A130,
    Languages!$A$2:$AE$310,
    MATCH(
      _xlfn.XLOOKUP(K$1, 'Language &amp; Currency Data'!$A$2:$A$100, 'Language &amp; Currency Data'!$B$2:$B$100),
      Languages!$A$1:$AE$1,
      0),
    FALSE)</f>
        <v>Pyydämme sinua päättämään, pitäisikö näillä neljällä henkilöllä olla vapaus valita, kuinka paljon he lahjoittavat yhteiseen rahastoon, vai pitäisikö heidän kaikkien olla velvollisia lahjoittamaan kaikki tulonsa. Sinun täytyy valita seuraavista kahdesta vaihtoehdosta:</v>
      </c>
      <c r="L143" s="32" t="str">
        <f>VLOOKUP(
    Languages!A130,
    Languages!$A$2:$AE$310,
    MATCH(
      _xlfn.XLOOKUP(L$1, 'Language &amp; Currency Data'!$A$2:$A$100, 'Language &amp; Currency Data'!$B$2:$B$100),
      Languages!$A$1:$AE$1,
      0),
    FALSE)</f>
        <v>Nous vous demandons de décider si les quatre personnes doivent avoir la liberté de choisir le montant de leur contribution au fonds commun, ou si chacune d'entre elles doit contribuer à hauteur de la totalité de ses revenus. Vous devez choisir entre les deux options suivantes :</v>
      </c>
      <c r="M143" s="32" t="str">
        <f>VLOOKUP(
    Languages!A130,
    Languages!$A$2:$AE$310,
    MATCH(
      _xlfn.XLOOKUP(M$1, 'Language &amp; Currency Data'!$A$2:$A$100, 'Language &amp; Currency Data'!$B$2:$B$100),
      Languages!$A$1:$AE$1,
      0),
    FALSE)</f>
        <v>Wir werden Sie um die Entscheidung bitten, ob die vier Personen frei wählen können, wie viel sie in den Gemeinschaftsfonds einzahlen oder, ob jeder sein gesamtes Einkommen einzahlen muss. Sie müssen sich zwischen den beiden folgenden Alternativen entscheiden:</v>
      </c>
      <c r="N143" s="6" t="str">
        <f>VLOOKUP(
    Languages!A130,
    Languages!$A$2:$AE$310,
    MATCH(
      _xlfn.XLOOKUP(N$1, 'Language &amp; Currency Data'!$A$2:$A$100, 'Language &amp; Currency Data'!$B$2:$B$100),
      Languages!$A$1:$AE$1,
      0),
    FALSE)</f>
        <v>Θα σας ζητήσουμε να αποφασίσετε, εάν τα τέσσερα άτομα θα πρέπει να έχουν την ελευθερία να επιλέξουν το ποσό που θα συνεισφέρουν στο κοινό ταμείο ή εάν το καθένα θα πρέπει να συνεισφέρει όλα τα κέρδη του. Πρέπει να επιλέξετε μεταξύ των ακόλουθων δύο εναλλακτικών λύσεων:</v>
      </c>
      <c r="O143" s="32" t="str">
        <f>VLOOKUP(
    Languages!A130,
    Languages!$A$2:$AE$310,
    MATCH(
      _xlfn.XLOOKUP(O$1, 'Language &amp; Currency Data'!$A$2:$A$100, 'Language &amp; Currency Data'!$B$2:$B$100),
      Languages!$A$1:$AE$1,
      0),
    FALSE)</f>
        <v>Arra kérjük Önt, hogy döntsön arról, hogy a négy magánszemély szabadon választhatja meg, hogy mennyit fizet be a közös alapba, vagy mindegyiküknek teljes jövedelmét be kell fizetnie. Önnek a következő két alternatíva közül kell választania:</v>
      </c>
      <c r="P143" s="6" t="str">
        <f>VLOOKUP(
    Languages!A130,
    Languages!$A$2:$AE$310,
    MATCH(
      _xlfn.XLOOKUP(P$1, 'Language &amp; Currency Data'!$A$2:$A$100, 'Language &amp; Currency Data'!$B$2:$B$100),
      Languages!$A$1:$AE$1,
      0),
    FALSE)</f>
        <v>हम आपसे यह निर्धारित करने को कहेंगे कि क्या चारों व्यक्तियों को यह चुनने की स्वतंत्रता होनी चाहिए कि वे कॉमन फ़ंड में कितना योगदान करना चाहते हैं, या हरेक को अपनी सारी कमाई का योगदान करने की जरूरत होनी चाहिए। आपको निम्नांकित दो विकल्पों में से चुनना होगा:</v>
      </c>
      <c r="Q143" s="6" t="str">
        <f>VLOOKUP(
    Languages!A130,
    Languages!$A$2:$AE$310,
    MATCH(
      _xlfn.XLOOKUP(Q$1, 'Language &amp; Currency Data'!$A$2:$A$100, 'Language &amp; Currency Data'!$B$2:$B$100),
      Languages!$A$1:$AE$1,
      0),
    FALSE)</f>
        <v>Kami akan meminta Anda untuk memutuskan apakah keempat individu tersebut harus memiliki kebebasan untuk memilih seberapa banyak yang akan disumbangkan ke dana bersama, atau masing-masing diwajibkan untuk menyumbangkan seluruh penghasilan mereka. Anda harus memilih antara dua alternatif berikut:</v>
      </c>
      <c r="R143" s="6" t="str">
        <f>VLOOKUP(
    Languages!A130,
    Languages!$A$2:$AE$310,
    MATCH(
      _xlfn.XLOOKUP(R$1, 'Language &amp; Currency Data'!$A$2:$A$100, 'Language &amp; Currency Data'!$B$2:$B$100),
      Languages!$A$1:$AE$1,
      0),
    FALSE)</f>
        <v>We will ask you to decide whether the four individuals should have the freedom to choose how much to contribute to the common fund, or each be required to contribute all their earnings. You must choose between the following two alternatives:</v>
      </c>
      <c r="S143" s="14" t="str">
        <f>VLOOKUP(
    Languages!A130,
    Languages!$A$2:$AE$310,
    MATCH(
      _xlfn.XLOOKUP(S$1, 'Language &amp; Currency Data'!$A$2:$A$100, 'Language &amp; Currency Data'!$B$2:$B$100),
      Languages!$A$1:$AE$1,
      0),
    FALSE)</f>
        <v>Le chiederemo ora di decidere se questi quattro individui debbano avere la libertà di scelta riguardo alla quota con cui contribuire al fondo comune, oppure se ciascuno debba essere tenuto a contribuire con l'intero importo guadagnato. Deve scegliere tra le due alternative seguenti:</v>
      </c>
      <c r="T143" s="14" t="str">
        <f>VLOOKUP(
    Languages!A130,
    Languages!$A$2:$AE$310,
    MATCH(
      _xlfn.XLOOKUP(T$1, 'Language &amp; Currency Data'!$A$2:$A$100, 'Language &amp; Currency Data'!$B$2:$B$100),
      Languages!$A$1:$AE$1,
      0),
    FALSE)</f>
        <v>4人の個人が共通基金にいくら寄付するかを自由に選択できるようにするか、それとも各自が収入の全額を寄付することを義務付けるか、決断してください。以下の2つの選択肢から選んでください。</v>
      </c>
      <c r="U143" s="32" t="str">
        <f>VLOOKUP(
    Languages!A130,
    Languages!$A$2:$AE$310,
    MATCH(
      _xlfn.XLOOKUP(U$1, 'Language &amp; Currency Data'!$A$2:$A$100, 'Language &amp; Currency Data'!$B$2:$B$100),
      Languages!$A$1:$AE$1,
      0),
    FALSE)</f>
        <v>Kami akan meminta anda memutuskan sama ada empat individu tersebut sepatutnya mempunyai kebebasan untuk memilih jumlah yang ingin disumbangkan kepada dana bersama, atau setiap seorang dikehendaki menyumbangkan semua pendapatan mereka.  Anda mesti memilih antara dua alternatif berikut:</v>
      </c>
      <c r="V143" s="32" t="str">
        <f>VLOOKUP(
    Languages!A130,
    Languages!$A$2:$AE$310,
    MATCH(
      _xlfn.XLOOKUP(V$1, 'Language &amp; Currency Data'!$A$2:$A$100, 'Language &amp; Currency Data'!$B$2:$B$100),
      Languages!$A$1:$AE$1,
      0),
    FALSE)</f>
        <v>Le pediremos que decida si las cuatro personas deben tener libertad para elegir cuánto aportar al fondo común o si se debe obligar a cada una a aportar todos sus ingresos. Debe elegir entre las dos siguientes opciones:</v>
      </c>
      <c r="W143" s="14" t="str">
        <f>VLOOKUP(
    Languages!A130,
    Languages!$A$2:$AE$310,
    MATCH(
      _xlfn.XLOOKUP(W$1, 'Language &amp; Currency Data'!$A$2:$A$100, 'Language &amp; Currency Data'!$B$2:$B$100),
      Languages!$A$1:$AE$1,
      0),
    FALSE)</f>
        <v>We vragen u te beslissen of de vier personen vrij moeten kunnen kiezen welk deel van hun verdiende bedrag zij aan het gemeenschappelijk fonds bijdragen, dan wel of zij verplicht zijn hun volledige verdiende bedrag bij te dragen. U moet een van de volgende twee opties kiezen:</v>
      </c>
      <c r="X143" s="32" t="str">
        <f>VLOOKUP(
    Languages!A130,
    Languages!$A$2:$AE$310,
    MATCH(
      _xlfn.XLOOKUP(X$1, 'Language &amp; Currency Data'!$A$2:$A$100, 'Language &amp; Currency Data'!$B$2:$B$100),
      Languages!$A$1:$AE$1,
      0),
    FALSE)</f>
        <v>We will ask you to decide whether the four individuals should have the freedom to choose how much to contribute to the common fund, or each be required to contribute all their earnings. You must choose between the following two alternatives:</v>
      </c>
      <c r="Y143" s="32" t="str">
        <f>VLOOKUP(
    Languages!A130,
    Languages!$A$2:$AE$310,
    MATCH(
      _xlfn.XLOOKUP(Y$1, 'Language &amp; Currency Data'!$A$2:$A$100, 'Language &amp; Currency Data'!$B$2:$B$100),
      Languages!$A$1:$AE$1,
      0),
    FALSE)</f>
        <v>Vi vil nå be deg ta stilling til om de fire personene skal få frihet til å bestemme hvor mye de vil bidra med til fellesfondet, eller om alle skal være pålagt å bidra med hele inntekten. Du må velge mellom følgende to alternativer:</v>
      </c>
      <c r="Z143" s="32" t="str">
        <f>VLOOKUP(
    Languages!A130,
    Languages!$A$2:$AE$310,
    MATCH(
      _xlfn.XLOOKUP(Z$1, 'Language &amp; Currency Data'!$A$2:$A$100, 'Language &amp; Currency Data'!$B$2:$B$100),
      Languages!$A$1:$AE$1,
      0),
    FALSE)</f>
        <v>ہم آپ سے یہ فیصلہ کرنے کو کہیں گے کہ آیا ان چار افراد کو یہ آزادی دی جائے کہ وہ مشترکہ فنڈ میں کتنی رقم عطیہ کرنا چاہتے ہیں، یا انہیں اپنی تمام کمائی دینے کے لیے پابند کیا جائے۔ آپ کو درج ذیل دو متبادل میں سے ایک کو منتخب کرنا ہو گا:</v>
      </c>
      <c r="AA143" s="32" t="str">
        <f>VLOOKUP(
    Languages!A130,
    Languages!$A$2:$AE$310,
    MATCH(
      _xlfn.XLOOKUP(AA$1, 'Language &amp; Currency Data'!$A$2:$A$100, 'Language &amp; Currency Data'!$B$2:$B$100),
      Languages!$A$1:$AE$1,
      0),
    FALSE)</f>
        <v>Hihilingin namin sa iyong magpasiya kung dapat na may kalayaan ang apat na indibidwal na piliin kung magkano ang iaambag nila sa kanilang common fund, o hihilingin sa bawat isa na iambag ang lahat ng kanilang mga kinita. Dapat kang pumili sa pagitan ng dalawang alternatibo:</v>
      </c>
      <c r="AB143" s="32" t="str">
        <f>VLOOKUP(
    Languages!A130,
    Languages!$A$2:$AE$310,
    MATCH(
      _xlfn.XLOOKUP(AB$1, 'Language &amp; Currency Data'!$A$2:$A$100, 'Language &amp; Currency Data'!$B$2:$B$100),
      Languages!$A$1:$AE$1,
      0),
    FALSE)</f>
        <v>Poprosimy Pana\/Panią o podjęcie decyzji, czy te cztery osoby powinny mieć wolność wyboru kwoty, jaką chcą wpłacić do funduszu wspólnego, czy też każda z nich powinna wpłacić wszystkie swoje zarobki. Musi Pan\/Pani wybrać jedną z dwóch poniższych alternatyw:</v>
      </c>
      <c r="AC143" t="str">
        <f>VLOOKUP(
    Languages!A130,
    Languages!$A$2:$AE$310,
    MATCH(
      _xlfn.XLOOKUP(AC$1, 'Language &amp; Currency Data'!$A$2:$A$100, 'Language &amp; Currency Data'!$B$2:$B$100),
      Languages!$A$1:$AE$1,
      0),
    FALSE)</f>
        <v>Pedimos-lhe que decida se os quatro indivíduos devem ter a liberdade de escolher com quanto querem contribuir para o fundo comum ou se devem ser obrigados a contribuir com todos os seus ganhos. É necessário escolher entre as duas alternativas a seguir:</v>
      </c>
      <c r="AD143" s="32" t="str">
        <f>VLOOKUP(
    Languages!A130,
    Languages!$A$2:$AE$310,
    MATCH(
      _xlfn.XLOOKUP(AD$1, 'Language &amp; Currency Data'!$A$2:$A$100, 'Language &amp; Currency Data'!$B$2:$B$100),
      Languages!$A$1:$AE$1,
      0),
    FALSE)</f>
        <v>Vă rugăm să decideți dacă cele patru persoane ar trebui să aibă libertatea de a alege cu ce sumă să contribuie la fondul comun sau dacă fiecare persoană ar trebui să contribuie cu toate câștigurile sale. Trebuie să alegeți între următoarele două alternative:</v>
      </c>
      <c r="AE143" s="6" t="str">
        <f>VLOOKUP(
    Languages!A130,
    Languages!$A$2:$AE$310,
    MATCH(
      _xlfn.XLOOKUP(AE$1, 'Language &amp; Currency Data'!$A$2:$A$100, 'Language &amp; Currency Data'!$B$2:$B$100),
      Languages!$A$1:$AE$1,
      0),
    FALSE)</f>
        <v>Chceli by sme vás požiadať, aby ste rozhodli, či by tieto štyri osoby mali mať možnosť slobodne sa rozhodnúť, akou čiastkou prispieť do spoločného fondu alebo by mali všetci prispieť celým svojím zárobkom. Musíte sa rozhodnúť medzi týmito dvomi možnosťami:</v>
      </c>
      <c r="AF143" s="6" t="str">
        <f>VLOOKUP(
    Languages!A130,
    Languages!$A$2:$AE$310,
    MATCH(
      _xlfn.XLOOKUP(AF$1, 'Language &amp; Currency Data'!$A$2:$A$100, 'Language &amp; Currency Data'!$B$2:$B$100),
      Languages!$A$1:$AE$1,
      0),
    FALSE)</f>
        <v>Ons sal u vra om te besluit of die vier individue die vryheid moet hê om te kies hoeveel hulle tot die gemeenskaplike fonds wil bydra, of of elkeen verplig moet word om al hul verdienste by te dra. U moet tussen die volgende twee alternatiewe kies:</v>
      </c>
      <c r="AG143" s="6" t="str">
        <f>VLOOKUP(
    Languages!A130,
    Languages!$A$2:$AE$310,
    MATCH(
      _xlfn.XLOOKUP(AG$1, 'Language &amp; Currency Data'!$A$2:$A$100, 'Language &amp; Currency Data'!$B$2:$B$100),
      Languages!$A$1:$AE$1,
      0),
    FALSE)</f>
        <v>저희는 귀하에게 4명의 개인이 공동 기금에 얼마를 기부할지 자유롭게 선택할 수 있도록 허용할지, 아니면 각자가 자신의 수입을 전액 기부해야 할지를 결정해 달라고 요청드릴 것입니다. 다음 두 가지 대안 중 하나를 선택해야 합니다.</v>
      </c>
      <c r="AH143" s="32" t="str">
        <f>VLOOKUP(
    Languages!A130,
    Languages!$A$2:$AE$310,
    MATCH(
      _xlfn.XLOOKUP(AH$1, 'Language &amp; Currency Data'!$A$2:$A$100, 'Language &amp; Currency Data'!$B$2:$B$100),
      Languages!$A$1:$AE$1,
      0),
    FALSE)</f>
        <v>Le pediremos que decida si las cuatro personas deben tener libertad para elegir cuánto aportar al fondo común o si se debe obligar a cada una a aportar todos sus ingresos. Debe elegir entre las dos siguientes opciones:</v>
      </c>
      <c r="AI143" s="32" t="str">
        <f>VLOOKUP(
    Languages!A130,
    Languages!$A$2:$AE$310,
    MATCH(
      _xlfn.XLOOKUP(AI$1, 'Language &amp; Currency Data'!$A$2:$A$100, 'Language &amp; Currency Data'!$B$2:$B$100),
      Languages!$A$1:$AE$1,
      0),
    FALSE)</f>
        <v>Vi kommer att be dig att bestämma om de fyra personerna ska ha frihet att välja hur mycket de vill bidra med till den gemensamma fonden, eller om var och en ska bidra med alla sina intäkter. Du måste välja mellan följande två alternativ:</v>
      </c>
      <c r="AJ143" s="6" t="str">
        <f>VLOOKUP(
    Languages!A130,
    Languages!$A$2:$AE$310,
    MATCH(
      _xlfn.XLOOKUP(AJ$1, 'Language &amp; Currency Data'!$A$2:$A$100, 'Language &amp; Currency Data'!$B$2:$B$100),
      Languages!$A$1:$AE$1,
      0),
    FALSE)</f>
        <v>我們現在請您決定：這四人是否應該可自由選擇提撥比例，還是每人都應被強制提撥全部收入。您必須在以下兩個選項中做出選擇：</v>
      </c>
      <c r="AK143" s="32" t="str">
        <f>VLOOKUP(
    Languages!A130,
    Languages!$A$2:$AE$310,
    MATCH(
      _xlfn.XLOOKUP(AK$1, 'Language &amp; Currency Data'!$A$2:$A$100, 'Language &amp; Currency Data'!$B$2:$B$100),
      Languages!$A$1:$AE$1,
      0),
    FALSE)</f>
        <v>เราจะขอให้คุณตัดสินใจว่าบุคคลทั้งสี่คนควรมีอิสระในการเลือกจำนวนเงินที่จะนำไปสมทบเข้าเงินกองกลางหรือไม่ หรือแต่ละบุคคลจะต้องนำรายได้ทั้งหมดไปสมทบ คุณต้องเลือกระหว่างสองทางเลือกดังต่อไปนี้:</v>
      </c>
      <c r="AL143" s="37" t="str">
        <f>VLOOKUP(
    Languages!A130,
    Languages!$A$2:$AE$310,
    MATCH(
      _xlfn.XLOOKUP(AL$1, 'Language &amp; Currency Data'!$A$2:$A$100, 'Language &amp; Currency Data'!$B$2:$B$100),
      Languages!$A$1:$AE$1,
      0),
    FALSE)</f>
        <v>Sizden, dört bireyin ortak fona ne kadar katkıda bulunacaklarını seçme özgürlüğüne mi sahip olmaları gerektiğine yoksa her birinin tüm kazançlarına katkıda bulunmaları mı gerektiğine karar vermenizi isteyeceğiz. Aşağıdaki iki alternatif arasında seçim yapmalısınız:</v>
      </c>
      <c r="AM143" s="6" t="str">
        <f>VLOOKUP(
    Languages!A130,
    Languages!$A$2:$AE$310,
    MATCH(
      _xlfn.XLOOKUP(AM$1, 'Language &amp; Currency Data'!$A$2:$A$100, 'Language &amp; Currency Data'!$B$2:$B$100),
      Languages!$A$1:$AE$1,
      0),
    FALSE)</f>
        <v>We will ask you to decide whether the four individuals should have the freedom to choose how much to contribute to the common fund, or each be required to contribute all their earnings. You must choose between the following two alternatives:</v>
      </c>
      <c r="AN143" s="6" t="str">
        <f>VLOOKUP(
    Languages!A130,
    Languages!$A$2:$AE$310,
    MATCH(
      _xlfn.XLOOKUP(AN$1, 'Language &amp; Currency Data'!$A$2:$A$100, 'Language &amp; Currency Data'!$B$2:$B$100),
      Languages!$A$1:$AE$1,
      0),
    FALSE)</f>
        <v>We will ask you to decide whether the four individuals should have the freedom to choose how much to contribute to the common fund, or each be required to contribute all their earnings. You must choose between the following two alternatives:</v>
      </c>
      <c r="AO143" s="32" t="str">
        <f>VLOOKUP(
    Languages!A130,
    Languages!$A$2:$AE$310,
    MATCH(
      _xlfn.XLOOKUP(AO$1, 'Language &amp; Currency Data'!$A$2:$A$100, 'Language &amp; Currency Data'!$B$2:$B$100),
      Languages!$A$1:$AE$1,
      0),
    FALSE)</f>
        <v>Chúng tôi sẽ yêu cầu quý vị quyết định xem bốn cá nhân có được tự do lựa chọn số tiền đóng góp vào quỹ chung hay không, hay mỗi cá nhân phải đóng góp toàn bộ thu nhập của họ. Quý vị phải lựa chọn giữa hai phương án sau:</v>
      </c>
      <c r="AP143" s="7" t="str">
        <f>VLOOKUP(
    Languages!A130,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all their earnings. You must choose between the following two alternatives:</v>
      </c>
      <c r="AQ143" s="7" t="str">
        <f>VLOOKUP(
    Languages!A130,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all their earnings. You must choose between the following two alternatives:</v>
      </c>
      <c r="AR143" s="7" t="str">
        <f>VLOOKUP(
    Languages!A130,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all their earnings. You must choose between the following two alternatives:</v>
      </c>
      <c r="AS143" s="7" t="str">
        <f>VLOOKUP(
    Languages!A130,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all their earnings. You must choose between the following two alternatives:</v>
      </c>
      <c r="AT143" s="7" t="str">
        <f>VLOOKUP(
    Languages!A130,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all their earnings. You must choose between the following two alternatives:</v>
      </c>
      <c r="AU143" s="7" t="str">
        <f>VLOOKUP(
    Languages!A130,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all their earnings. You must choose between the following two alternatives:</v>
      </c>
      <c r="AV143" s="7" t="str">
        <f>VLOOKUP(
    Languages!A130,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all their earnings. You must choose between the following two alternatives:</v>
      </c>
      <c r="AW143" s="7" t="str">
        <f>VLOOKUP(
    Languages!A130,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all their earnings. You must choose between the following two alternatives:</v>
      </c>
    </row>
    <row r="144" spans="1:49" s="7" customFormat="1" ht="71.25" x14ac:dyDescent="0.45">
      <c r="A144" s="7" t="str">
        <f>Languages!B131</f>
        <v>The four individuals are free to choose how much of their earnings to contribute to the common fund. In this case, two individuals each contribute all of their earnings ($10) to the common fund, and two individuals each contribute nothing ($0).</v>
      </c>
      <c r="B144" s="6" t="str">
        <f>VLOOKUP(
    Languages!A131,
    Languages!$A$2:$AE$310,
    MATCH(
      _xlfn.XLOOKUP(B$1, 'Language &amp; Currency Data'!$A$2:$A$100, 'Language &amp; Currency Data'!$B$2:$B$100),
      Languages!$A$1:$AE$1,
      0),
    FALSE)</f>
        <v>Las cuatro personas pueden decidir libremente qué parte de sus ingresos aportan al fondo común. En este caso, dos personas aportan cada una la totalidad de sus ingresos ($10) al fondo común, y dos personas no aportan nada cada una ($0).</v>
      </c>
      <c r="C144" s="6" t="str">
        <f>VLOOKUP(
    Languages!A131,
    Languages!$A$2:$AE$310,
    MATCH(
      _xlfn.XLOOKUP(C$1, 'Language &amp; Currency Data'!$A$2:$A$100, 'Language &amp; Currency Data'!$B$2:$B$100),
      Languages!$A$1:$AE$1,
      0),
    FALSE)</f>
        <v>The four individuals are free to choose how much of their earnings to contribute to the common fund. In this case, two individuals each contribute all of their earnings ($10) to the common fund, and two individuals each contribute nothing ($0).</v>
      </c>
      <c r="D144" s="6" t="str">
        <f>VLOOKUP(
    Languages!A131,
    Languages!$A$2:$AE$310,
    MATCH(
      _xlfn.XLOOKUP(D$1, 'Language &amp; Currency Data'!$A$2:$A$100, 'Language &amp; Currency Data'!$B$2:$B$100),
      Languages!$A$1:$AE$1,
      0),
    FALSE)</f>
        <v>Die vier Personen können frei wählen, wie viel ihres Einkommens sie in den Gemeinschaftsfonds einzahlen. In diesem Fall zahlen zwei Personen jeweils ihr gesamtes Einkommen ($10) und zwei Personen nichts ($0) in den Gemeinschaftsfonds ein.</v>
      </c>
      <c r="E144" s="14" t="str">
        <f>VLOOKUP(
    Languages!A131,
    Languages!$A$2:$AE$310,
    MATCH(
      _xlfn.XLOOKUP(E$1, 'Language &amp; Currency Data'!$A$2:$A$100, 'Language &amp; Currency Data'!$B$2:$B$100),
      Languages!$A$1:$AE$1,
      0),
    FALSE)</f>
        <v>Os quatro indivíduos são livres de escolher a parte dos seus ganhos com a que desejam contribuir para o fundo comum. Neste caso, dois indivíduos contribuem com todos os seus ganhos ($10 ) para o fundo comum e dois indivíduos não contribuem com nada ($0 ).</v>
      </c>
      <c r="F144" s="4" t="str">
        <f>VLOOKUP(
    Languages!A131,
    Languages!$A$2:$AE$310,
    MATCH(
      _xlfn.XLOOKUP(F$1, 'Language &amp; Currency Data'!$A$2:$A$100, 'Language &amp; Currency Data'!$B$2:$B$100),
      Languages!$A$1:$AE$1,
      0),
    FALSE)</f>
        <v>The four individuals are free to choose how much of their earnings to contribute to the common fund. In this case, two individuals each contribute all of their earnings ($10) to the common fund, and two individuals each contribute nothing ($0).</v>
      </c>
      <c r="G144" s="14" t="str">
        <f>VLOOKUP(
    Languages!A131,
    Languages!$A$2:$AE$310,
    MATCH(
      _xlfn.XLOOKUP(G$1, 'Language &amp; Currency Data'!$A$2:$A$100, 'Language &amp; Currency Data'!$B$2:$B$100),
      Languages!$A$1:$AE$1,
      0),
    FALSE)</f>
        <v>这四个人可自由选择拿出多少收益投入共同基金。在这种情况下，其中两个人分别将其收益 ($10) 全部投入共同基金，而另外两个人则分文不投 ($0)。</v>
      </c>
      <c r="H144" s="6" t="str">
        <f>VLOOKUP(
    Languages!A131,
    Languages!$A$2:$AE$310,
    MATCH(
      _xlfn.XLOOKUP(H$1, 'Language &amp; Currency Data'!$A$2:$A$100, 'Language &amp; Currency Data'!$B$2:$B$100),
      Languages!$A$1:$AE$1,
      0),
    FALSE)</f>
        <v>Las cuatro personas pueden decidir libremente qué parte de sus ingresos aportan al fondo común. En este caso, dos personas aportan cada una la totalidad de sus ingresos ($10) al fondo común, y dos personas no aportan nada cada una ($0).</v>
      </c>
      <c r="I144" s="6" t="str">
        <f>VLOOKUP(
    Languages!A131,
    Languages!$A$2:$AE$310,
    MATCH(
      _xlfn.XLOOKUP(I$1, 'Language &amp; Currency Data'!$A$2:$A$100, 'Language &amp; Currency Data'!$B$2:$B$100),
      Languages!$A$1:$AE$1,
      0),
    FALSE)</f>
        <v>Las cuatro personas pueden decidir libremente qué parte de sus ingresos aportan al fondo común. En este caso, dos personas aportan cada una la totalidad de sus ingresos ($10) al fondo común, y dos personas no aportan nada cada una ($0).</v>
      </c>
      <c r="J144" s="6" t="str">
        <f>VLOOKUP(
    Languages!A131,
    Languages!$A$2:$AE$310,
    MATCH(
      _xlfn.XLOOKUP(J$1, 'Language &amp; Currency Data'!$A$2:$A$100, 'Language &amp; Currency Data'!$B$2:$B$100),
      Languages!$A$1:$AE$1,
      0),
    FALSE)</f>
        <v>Čtyři osoby se mohou svobodně rozhodnout, jakou částí svých výdělků přispějí do společného fondu. V tomto případě dvě osoby přispějí do společného fondu celým svým výdělkem ($10) a dvě osoby nepřispějí ničím ($0).</v>
      </c>
      <c r="K144" s="6" t="str">
        <f>VLOOKUP(
    Languages!A131,
    Languages!$A$2:$AE$310,
    MATCH(
      _xlfn.XLOOKUP(K$1, 'Language &amp; Currency Data'!$A$2:$A$100, 'Language &amp; Currency Data'!$B$2:$B$100),
      Languages!$A$1:$AE$1,
      0),
    FALSE)</f>
        <v>Nämä neljä henkilöä voivat vapaasti valita, kuinka suuren osan tuloistaan he lahjoittavat yhteiseen rahastoon. Tässä tapauksessa kaksi henkilöä lahjoittaa kaikki tulonsa ($10) yhteiseen rahastoon, kun taas kaksi henkilöä ei lahjoita mitään ($0).</v>
      </c>
      <c r="L144" s="32" t="str">
        <f>VLOOKUP(
    Languages!A131,
    Languages!$A$2:$AE$310,
    MATCH(
      _xlfn.XLOOKUP(L$1, 'Language &amp; Currency Data'!$A$2:$A$100, 'Language &amp; Currency Data'!$B$2:$B$100),
      Languages!$A$1:$AE$1,
      0),
    FALSE)</f>
        <v>Les quatre personnes sont libres de choisir la part de leurs revenus versée au fonds commun. Dans ce cas, deux personnes versent chacune la totalité de leurs revenus ($10) au fonds commun, et deux personnes ne versent rien ($0).</v>
      </c>
      <c r="M144" s="32" t="str">
        <f>VLOOKUP(
    Languages!A131,
    Languages!$A$2:$AE$310,
    MATCH(
      _xlfn.XLOOKUP(M$1, 'Language &amp; Currency Data'!$A$2:$A$100, 'Language &amp; Currency Data'!$B$2:$B$100),
      Languages!$A$1:$AE$1,
      0),
    FALSE)</f>
        <v>Die vier Personen können frei wählen, wie viel ihres Einkommens sie in den Gemeinschaftsfonds einzahlen. In diesem Fall zahlen zwei Personen jeweils ihr gesamtes Einkommen ($10) und zwei Personen nichts ($0) in den Gemeinschaftsfonds ein.</v>
      </c>
      <c r="N144" s="6" t="str">
        <f>VLOOKUP(
    Languages!A131,
    Languages!$A$2:$AE$310,
    MATCH(
      _xlfn.XLOOKUP(N$1, 'Language &amp; Currency Data'!$A$2:$A$100, 'Language &amp; Currency Data'!$B$2:$B$100),
      Languages!$A$1:$AE$1,
      0),
    FALSE)</f>
        <v>Τα τέσσερα άτομα είναι ελεύθερα να επιλέξουν το ποσό των κερδών τους που θα συνεισφέρουν στο κοινό ταμείο. Σε αυτήν την περίπτωση, δύο άτομα συνεισφέρουν όλα τα κέρδη τους ($10) στο κοινό ταμείο και δύο άτομα δεν συνεισφέρουν τίποτα ($0).</v>
      </c>
      <c r="O144" s="32" t="str">
        <f>VLOOKUP(
    Languages!A131,
    Languages!$A$2:$AE$310,
    MATCH(
      _xlfn.XLOOKUP(O$1, 'Language &amp; Currency Data'!$A$2:$A$100, 'Language &amp; Currency Data'!$B$2:$B$100),
      Languages!$A$1:$AE$1,
      0),
    FALSE)</f>
        <v>A négy személy szabadon dönthet arról, hogy jövedelmükből mennyit fizetnek be a közös alapba. Ebben az esetben két személy a teljes jövedelmét ($10) a közös alapba fizeti be, két személy pedig semmit ($0).</v>
      </c>
      <c r="P144" s="6" t="str">
        <f>VLOOKUP(
    Languages!A131,
    Languages!$A$2:$AE$310,
    MATCH(
      _xlfn.XLOOKUP(P$1, 'Language &amp; Currency Data'!$A$2:$A$100, 'Language &amp; Currency Data'!$B$2:$B$100),
      Languages!$A$1:$AE$1,
      0),
    FALSE)</f>
        <v>चारों व्यक्ति यह चुनने के लिए स्वतंत्र हैं कि वे अपनी कमाई के कितने हिस्से का योगदान, कॉमन फ़ंड में देंगे। इस केस में, दो व्यक्ति अपनी सारी कमाई ($10) कॉमन फ़ंड में लगा देंगे, और दो व्यक्ति कुछ भी नहीं ($0) देंगे।</v>
      </c>
      <c r="Q144" s="6" t="str">
        <f>VLOOKUP(
    Languages!A131,
    Languages!$A$2:$AE$310,
    MATCH(
      _xlfn.XLOOKUP(Q$1, 'Language &amp; Currency Data'!$A$2:$A$100, 'Language &amp; Currency Data'!$B$2:$B$100),
      Languages!$A$1:$AE$1,
      0),
    FALSE)</f>
        <v>Keempat individu bebas memilih seberapa banyak penghasilan mereka yang akan disumbangkan ke dana bersama. Dalam hal ini, dua individu masing-masing menyumbangkan seluruh penghasilan mereka ($10) ke dana bersama, dan dua individu masing-masing tidak menyumbangkan apa pun ($0).</v>
      </c>
      <c r="R144" s="6" t="str">
        <f>VLOOKUP(
    Languages!A131,
    Languages!$A$2:$AE$310,
    MATCH(
      _xlfn.XLOOKUP(R$1, 'Language &amp; Currency Data'!$A$2:$A$100, 'Language &amp; Currency Data'!$B$2:$B$100),
      Languages!$A$1:$AE$1,
      0),
    FALSE)</f>
        <v>The four individuals are free to choose how much of their earnings to contribute to the common fund. In this case, two individuals each contribute all of their earnings ($10) to the common fund, and two individuals each contribute nothing ($0).</v>
      </c>
      <c r="S144" s="14" t="str">
        <f>VLOOKUP(
    Languages!A131,
    Languages!$A$2:$AE$310,
    MATCH(
      _xlfn.XLOOKUP(S$1, 'Language &amp; Currency Data'!$A$2:$A$100, 'Language &amp; Currency Data'!$B$2:$B$100),
      Languages!$A$1:$AE$1,
      0),
    FALSE)</f>
        <v>I quattro individui hanno libertà di scelta riguardo alla quota del proprio importo guadagnato con cui contribuire al fondo comune. In questo caso, due individui contribuiscono ciascuno con l'intero importo guadagnato ($10) al fondo comune, e due individui non contribuiscono affatto ($0).</v>
      </c>
      <c r="T144" s="14" t="str">
        <f>VLOOKUP(
    Languages!A131,
    Languages!$A$2:$AE$310,
    MATCH(
      _xlfn.XLOOKUP(T$1, 'Language &amp; Currency Data'!$A$2:$A$100, 'Language &amp; Currency Data'!$B$2:$B$100),
      Languages!$A$1:$AE$1,
      0),
    FALSE)</f>
        <v>4人はそれぞれ、収入のうちどれだけを共通基金に寄付するかを自由に選択できる。この場合、2人はそれぞれ収入の全額（$10）を共通基金に寄付し、残りの2人はそれぞれ何も寄付しない（$0）とする。</v>
      </c>
      <c r="U144" s="32" t="str">
        <f>VLOOKUP(
    Languages!A131,
    Languages!$A$2:$AE$310,
    MATCH(
      _xlfn.XLOOKUP(U$1, 'Language &amp; Currency Data'!$A$2:$A$100, 'Language &amp; Currency Data'!$B$2:$B$100),
      Languages!$A$1:$AE$1,
      0),
    FALSE)</f>
        <v>Empat individu itu bebas untuk memilih berapa banyak daripada pendapatan mereka yang hendak disumbangkan kepada dana bersama. Dalam kes ini, dua individu masing-masing menyumbangkan semua pendapatan mereka ($10) kepada dana bersama, dan dua individu masing-masing tidak menyumbangkan apa-apa ($0).</v>
      </c>
      <c r="V144" s="32" t="str">
        <f>VLOOKUP(
    Languages!A131,
    Languages!$A$2:$AE$310,
    MATCH(
      _xlfn.XLOOKUP(V$1, 'Language &amp; Currency Data'!$A$2:$A$100, 'Language &amp; Currency Data'!$B$2:$B$100),
      Languages!$A$1:$AE$1,
      0),
    FALSE)</f>
        <v>Las cuatro personas pueden decidir libremente qué parte de sus ingresos aportan al fondo común. En este caso, dos personas aportan cada una la totalidad de sus ingresos ($10) al fondo común, y dos personas no aportan nada cada una ($0).</v>
      </c>
      <c r="W144" s="14" t="str">
        <f>VLOOKUP(
    Languages!A131,
    Languages!$A$2:$AE$310,
    MATCH(
      _xlfn.XLOOKUP(W$1, 'Language &amp; Currency Data'!$A$2:$A$100, 'Language &amp; Currency Data'!$B$2:$B$100),
      Languages!$A$1:$AE$1,
      0),
    FALSE)</f>
        <v>De vier personen zijn vrij te kiezen welk deel van hun verdiende bedrag zij aan het gemeenschappelijk fonds bijdragen. In dit geval dragen twee personen hun volledige verdiende bedrag ($10) bij aan het gemeenschappelijk fonds en twee personen dragen niets bij ($0).</v>
      </c>
      <c r="X144" s="32" t="str">
        <f>VLOOKUP(
    Languages!A131,
    Languages!$A$2:$AE$310,
    MATCH(
      _xlfn.XLOOKUP(X$1, 'Language &amp; Currency Data'!$A$2:$A$100, 'Language &amp; Currency Data'!$B$2:$B$100),
      Languages!$A$1:$AE$1,
      0),
    FALSE)</f>
        <v>The four individuals are free to choose how much of their earnings to contribute to the common fund. In this case, two individuals each contribute all of their earnings ($10) to the common fund, and two individuals each contribute nothing ($0).</v>
      </c>
      <c r="Y144" s="32" t="str">
        <f>VLOOKUP(
    Languages!A131,
    Languages!$A$2:$AE$310,
    MATCH(
      _xlfn.XLOOKUP(Y$1, 'Language &amp; Currency Data'!$A$2:$A$100, 'Language &amp; Currency Data'!$B$2:$B$100),
      Languages!$A$1:$AE$1,
      0),
    FALSE)</f>
        <v>De fire personene får frihet til å velge hvor mye av inntekten de vil gi til fellesfondet. I dette tilfellet vil to personer gi hele inntekten sin ($10) til fellesfondet, og to personer vil ikke gi noe ($0).</v>
      </c>
      <c r="Z144" s="32" t="str">
        <f>VLOOKUP(
    Languages!A131,
    Languages!$A$2:$AE$310,
    MATCH(
      _xlfn.XLOOKUP(Z$1, 'Language &amp; Currency Data'!$A$2:$A$100, 'Language &amp; Currency Data'!$B$2:$B$100),
      Languages!$A$1:$AE$1,
      0),
    FALSE)</f>
        <v>چاروں افراد کو یہ آزادی حاصل ہے کہ وہ اپنی کمائی کا جتنا بھی حصہ مشترکہ فنڈ میں دیں۔ اس صورت میں، دو افراد اپنی تمام کمائی (10$) مشترکہ فنڈ میں عطیہ کرتے ہیں، جبکہ دو افراد کچھ بھی عطیہ نہیں کرتے (0$)۔</v>
      </c>
      <c r="AA144" s="32" t="str">
        <f>VLOOKUP(
    Languages!A131,
    Languages!$A$2:$AE$310,
    MATCH(
      _xlfn.XLOOKUP(AA$1, 'Language &amp; Currency Data'!$A$2:$A$100, 'Language &amp; Currency Data'!$B$2:$B$100),
      Languages!$A$1:$AE$1,
      0),
    FALSE)</f>
        <v>Malayang pumili ang apat na indibidwal kung magkano sa kanilang mga kinita ang iaambag sa common fund. Sa situwasyong ito, dalawang indibidwal ang mag-aambag ng lahat ng kanilang kinita ($10) bawat isa sa common fund, at dalawang indibidwal ang walang iaambag ($0).</v>
      </c>
      <c r="AB144" s="32" t="str">
        <f>VLOOKUP(
    Languages!A131,
    Languages!$A$2:$AE$310,
    MATCH(
      _xlfn.XLOOKUP(AB$1, 'Language &amp; Currency Data'!$A$2:$A$100, 'Language &amp; Currency Data'!$B$2:$B$100),
      Languages!$A$1:$AE$1,
      0),
    FALSE)</f>
        <v>Wspomniane cztery osoby nie mogą swobodnie wybrać, jaką kwotę ze swoich zarobków chcą wpłacić do funduszu wspólnego. W tym przypadku dwie osoby wpłacają wszystkie swoje zarobki ($10) do funduszu wspólnego, a dwie osoby nie wpłacają nic ($0).</v>
      </c>
      <c r="AC144" t="str">
        <f>VLOOKUP(
    Languages!A131,
    Languages!$A$2:$AE$310,
    MATCH(
      _xlfn.XLOOKUP(AC$1, 'Language &amp; Currency Data'!$A$2:$A$100, 'Language &amp; Currency Data'!$B$2:$B$100),
      Languages!$A$1:$AE$1,
      0),
    FALSE)</f>
        <v>Os quatro indivíduos são livres de escolher a parte dos seus ganhos com a que desejam contribuir para o fundo comum. Neste caso, dois indivíduos contribuem com todos os seus ganhos ($10 ) para o fundo comum e dois indivíduos não contribuem com nada ($0 ).</v>
      </c>
      <c r="AD144" s="32" t="str">
        <f>VLOOKUP(
    Languages!A131,
    Languages!$A$2:$AE$310,
    MATCH(
      _xlfn.XLOOKUP(AD$1, 'Language &amp; Currency Data'!$A$2:$A$100, 'Language &amp; Currency Data'!$B$2:$B$100),
      Languages!$A$1:$AE$1,
      0),
    FALSE)</f>
        <v>Cele patru persoane sunt libere să aleagă cu cât din câștigurilr lor să contribuie la fondul comun. În acest caz, două persoane contribuie fiecare la fondul comun cu toate câștigurile lor ($10) și două persoane nu contribuie cu nimic ($0).</v>
      </c>
      <c r="AE144" s="6" t="str">
        <f>VLOOKUP(
    Languages!A131,
    Languages!$A$2:$AE$310,
    MATCH(
      _xlfn.XLOOKUP(AE$1, 'Language &amp; Currency Data'!$A$2:$A$100, 'Language &amp; Currency Data'!$B$2:$B$100),
      Languages!$A$1:$AE$1,
      0),
    FALSE)</f>
        <v>Dané štyri osoby sa môžu slobodne rozhodnúť, akou čiastkou zo svojho zárobku prispejú do spoločného fondu. V tomto prípade dve osoby prispejú do spoločného fondu celým svojím zárobkom každá ($10) a dve osoby neprispejú žiadnou čiastkou ($0).</v>
      </c>
      <c r="AF144" s="6" t="str">
        <f>VLOOKUP(
    Languages!A131,
    Languages!$A$2:$AE$310,
    MATCH(
      _xlfn.XLOOKUP(AF$1, 'Language &amp; Currency Data'!$A$2:$A$100, 'Language &amp; Currency Data'!$B$2:$B$100),
      Languages!$A$1:$AE$1,
      0),
    FALSE)</f>
        <v>Die vier individue is vry om te kies hoeveel van hul verdienste hulle tot die gemeenskaplike fonds wil bydra. In hierdie geval dra twee individue elk al hul verdienste ($10) tot die gemeenskaplike fonds by, en twee individue dra elk niks by nie ($0).</v>
      </c>
      <c r="AG144" s="6" t="str">
        <f>VLOOKUP(
    Languages!A131,
    Languages!$A$2:$AE$310,
    MATCH(
      _xlfn.XLOOKUP(AG$1, 'Language &amp; Currency Data'!$A$2:$A$100, 'Language &amp; Currency Data'!$B$2:$B$100),
      Languages!$A$1:$AE$1,
      0),
    FALSE)</f>
        <v>4명의 개인은 공동 기금에 얼마를 기부할지 자유롭게 선택할 수 있습니다. 이 경우, 두 명의 개인은 각각 자신의 수입 전액인 $10를 공동 기금에 기부하고, 두 명의 개인은 각각 전혀 기부하지 않습니다($0).</v>
      </c>
      <c r="AH144" s="32" t="str">
        <f>VLOOKUP(
    Languages!A131,
    Languages!$A$2:$AE$310,
    MATCH(
      _xlfn.XLOOKUP(AH$1, 'Language &amp; Currency Data'!$A$2:$A$100, 'Language &amp; Currency Data'!$B$2:$B$100),
      Languages!$A$1:$AE$1,
      0),
    FALSE)</f>
        <v>Las cuatro personas pueden decidir libremente qué parte de sus ingresos aportan al fondo común. En este caso, dos personas aportan cada una la totalidad de sus ingresos ($10) al fondo común, y dos personas no aportan nada cada una ($0).</v>
      </c>
      <c r="AI144" s="32" t="str">
        <f>VLOOKUP(
    Languages!A131,
    Languages!$A$2:$AE$310,
    MATCH(
      _xlfn.XLOOKUP(AI$1, 'Language &amp; Currency Data'!$A$2:$A$100, 'Language &amp; Currency Data'!$B$2:$B$100),
      Languages!$A$1:$AE$1,
      0),
    FALSE)</f>
        <v>De fyra personerna kan fritt välja hur mycket av sina intäkter de vill bidra med till den gemensamma fonden. I det här fallet bidrar två personer med alla sina intäkter ($10) till den gemensamma fonden och två personer bidrar inte med något ($0).</v>
      </c>
      <c r="AJ144" s="6" t="str">
        <f>VLOOKUP(
    Languages!A131,
    Languages!$A$2:$AE$310,
    MATCH(
      _xlfn.XLOOKUP(AJ$1, 'Language &amp; Currency Data'!$A$2:$A$100, 'Language &amp; Currency Data'!$B$2:$B$100),
      Languages!$A$1:$AE$1,
      0),
    FALSE)</f>
        <v>這四位參與者可以自由選擇提撥多少收入。在這種情況下，有兩人各自提撥全部收入 ($10)，另兩人完全不提撥 ($0)。</v>
      </c>
      <c r="AK144" s="32" t="str">
        <f>VLOOKUP(
    Languages!A131,
    Languages!$A$2:$AE$310,
    MATCH(
      _xlfn.XLOOKUP(AK$1, 'Language &amp; Currency Data'!$A$2:$A$100, 'Language &amp; Currency Data'!$B$2:$B$100),
      Languages!$A$1:$AE$1,
      0),
    FALSE)</f>
        <v>บุคคลทั้งสี่คนมีอิสระในการเลือกจำนวนเงินรายได้ที่จะนำไปสมทบเข้าเงินกองกลาง ในกรณีนี้ บุคคลสองคนจะนำรายได้ทั้งหมด ($10) ไปสมทบเข้าเงินกองกลาง และบุคคลสองคนไม่ได้นำรายได้ไปสมทบเลย ($0)</v>
      </c>
      <c r="AL144" s="37" t="str">
        <f>VLOOKUP(
    Languages!A131,
    Languages!$A$2:$AE$310,
    MATCH(
      _xlfn.XLOOKUP(AL$1, 'Language &amp; Currency Data'!$A$2:$A$100, 'Language &amp; Currency Data'!$B$2:$B$100),
      Languages!$A$1:$AE$1,
      0),
    FALSE)</f>
        <v>Dört birey kazançlarının ne kadarını ortak fona yatıracaklarını seçmekte özgürdür. Bu durumda iki kişinin her biri kazancının tamamını ($10) ortak fona yatırır ve diğer iki kişi hiçbir şey yatırmaz ($0).</v>
      </c>
      <c r="AM144" s="6" t="str">
        <f>VLOOKUP(
    Languages!A131,
    Languages!$A$2:$AE$310,
    MATCH(
      _xlfn.XLOOKUP(AM$1, 'Language &amp; Currency Data'!$A$2:$A$100, 'Language &amp; Currency Data'!$B$2:$B$100),
      Languages!$A$1:$AE$1,
      0),
    FALSE)</f>
        <v>The four individuals are free to choose how much of their earnings to contribute to the common fund. In this case, two individuals each contribute all of their earnings ($10) to the common fund, and two individuals each contribute nothing ($0).</v>
      </c>
      <c r="AN144" s="6" t="str">
        <f>VLOOKUP(
    Languages!A131,
    Languages!$A$2:$AE$310,
    MATCH(
      _xlfn.XLOOKUP(AN$1, 'Language &amp; Currency Data'!$A$2:$A$100, 'Language &amp; Currency Data'!$B$2:$B$100),
      Languages!$A$1:$AE$1,
      0),
    FALSE)</f>
        <v>The four individuals are free to choose how much of their earnings to contribute to the common fund. In this case, two individuals each contribute all of their earnings ($10) to the common fund, and two individuals each contribute nothing ($0).</v>
      </c>
      <c r="AO144" s="32" t="str">
        <f>VLOOKUP(
    Languages!A131,
    Languages!$A$2:$AE$310,
    MATCH(
      _xlfn.XLOOKUP(AO$1, 'Language &amp; Currency Data'!$A$2:$A$100, 'Language &amp; Currency Data'!$B$2:$B$100),
      Languages!$A$1:$AE$1,
      0),
    FALSE)</f>
        <v>Bốn cá nhân được tự do lựa chọn số tiền thu nhập của họ để đóng góp vào quỹ chung. Trong trường hợp này, hai cá nhân mỗi người đóng góp toàn bộ thu nhập của họ ($10) vào quỹ chung, và hai cá nhân mỗi người không đóng góp gì ($0).</v>
      </c>
      <c r="AP144" s="7" t="str">
        <f>VLOOKUP(
    Languages!A131,
    Languages!$A$2:$AE$310,
    MATCH(
      _xlfn.XLOOKUP("United Kingdom", 'Language &amp; Currency Data'!$A$2:$A$100, 'Language &amp; Currency Data'!$B$2:$B$100),
      Languages!$A$1:$AE$1,
      0),
    FALSE)</f>
        <v>The four individuals are free to choose how much of their earnings to contribute to the common fund. In this case, two individuals each contribute all of their earnings ($10) to the common fund, and two individuals each contribute nothing ($0).</v>
      </c>
      <c r="AQ144" s="7" t="str">
        <f>VLOOKUP(
    Languages!A131,
    Languages!$A$2:$AE$310,
    MATCH(
      _xlfn.XLOOKUP("United Kingdom", 'Language &amp; Currency Data'!$A$2:$A$100, 'Language &amp; Currency Data'!$B$2:$B$100),
      Languages!$A$1:$AE$1,
      0),
    FALSE)</f>
        <v>The four individuals are free to choose how much of their earnings to contribute to the common fund. In this case, two individuals each contribute all of their earnings ($10) to the common fund, and two individuals each contribute nothing ($0).</v>
      </c>
      <c r="AR144" s="7" t="str">
        <f>VLOOKUP(
    Languages!A131,
    Languages!$A$2:$AE$310,
    MATCH(
      _xlfn.XLOOKUP("United Kingdom", 'Language &amp; Currency Data'!$A$2:$A$100, 'Language &amp; Currency Data'!$B$2:$B$100),
      Languages!$A$1:$AE$1,
      0),
    FALSE)</f>
        <v>The four individuals are free to choose how much of their earnings to contribute to the common fund. In this case, two individuals each contribute all of their earnings ($10) to the common fund, and two individuals each contribute nothing ($0).</v>
      </c>
      <c r="AS144" s="7" t="str">
        <f>VLOOKUP(
    Languages!A131,
    Languages!$A$2:$AE$310,
    MATCH(
      _xlfn.XLOOKUP("United Kingdom", 'Language &amp; Currency Data'!$A$2:$A$100, 'Language &amp; Currency Data'!$B$2:$B$100),
      Languages!$A$1:$AE$1,
      0),
    FALSE)</f>
        <v>The four individuals are free to choose how much of their earnings to contribute to the common fund. In this case, two individuals each contribute all of their earnings ($10) to the common fund, and two individuals each contribute nothing ($0).</v>
      </c>
      <c r="AT144" s="7" t="str">
        <f>VLOOKUP(
    Languages!A131,
    Languages!$A$2:$AE$310,
    MATCH(
      _xlfn.XLOOKUP("United Kingdom", 'Language &amp; Currency Data'!$A$2:$A$100, 'Language &amp; Currency Data'!$B$2:$B$100),
      Languages!$A$1:$AE$1,
      0),
    FALSE)</f>
        <v>The four individuals are free to choose how much of their earnings to contribute to the common fund. In this case, two individuals each contribute all of their earnings ($10) to the common fund, and two individuals each contribute nothing ($0).</v>
      </c>
      <c r="AU144" s="7" t="str">
        <f>VLOOKUP(
    Languages!A131,
    Languages!$A$2:$AE$310,
    MATCH(
      _xlfn.XLOOKUP("United Kingdom", 'Language &amp; Currency Data'!$A$2:$A$100, 'Language &amp; Currency Data'!$B$2:$B$100),
      Languages!$A$1:$AE$1,
      0),
    FALSE)</f>
        <v>The four individuals are free to choose how much of their earnings to contribute to the common fund. In this case, two individuals each contribute all of their earnings ($10) to the common fund, and two individuals each contribute nothing ($0).</v>
      </c>
      <c r="AV144" s="7" t="str">
        <f>VLOOKUP(
    Languages!A131,
    Languages!$A$2:$AE$310,
    MATCH(
      _xlfn.XLOOKUP("United Kingdom", 'Language &amp; Currency Data'!$A$2:$A$100, 'Language &amp; Currency Data'!$B$2:$B$100),
      Languages!$A$1:$AE$1,
      0),
    FALSE)</f>
        <v>The four individuals are free to choose how much of their earnings to contribute to the common fund. In this case, two individuals each contribute all of their earnings ($10) to the common fund, and two individuals each contribute nothing ($0).</v>
      </c>
      <c r="AW144" s="7" t="str">
        <f>VLOOKUP(
    Languages!A131,
    Languages!$A$2:$AE$310,
    MATCH(
      _xlfn.XLOOKUP("United Kingdom", 'Language &amp; Currency Data'!$A$2:$A$100, 'Language &amp; Currency Data'!$B$2:$B$100),
      Languages!$A$1:$AE$1,
      0),
    FALSE)</f>
        <v>The four individuals are free to choose how much of their earnings to contribute to the common fund. In this case, two individuals each contribute all of their earnings ($10) to the common fund, and two individuals each contribute nothing ($0).</v>
      </c>
    </row>
    <row r="145" spans="1:49" s="7" customFormat="1" ht="71.25" x14ac:dyDescent="0.45">
      <c r="A145" s="7" t="str">
        <f>Languages!B132</f>
        <v>The four individuals are not free to choose how much of their earnings to contribute to the common fund. In this case, each of the four individuals is required to contribute all their earnings ($10).</v>
      </c>
      <c r="B145" s="6" t="str">
        <f>VLOOKUP(
    Languages!A132,
    Languages!$A$2:$AE$310,
    MATCH(
      _xlfn.XLOOKUP(B$1, 'Language &amp; Currency Data'!$A$2:$A$100, 'Language &amp; Currency Data'!$B$2:$B$100),
      Languages!$A$1:$AE$1,
      0),
    FALSE)</f>
        <v>Las cuatro personas no pueden decidir libremente qué parte de sus ingresos aportan al fondo común. En este caso, cada una de las cuatro personas está obligada a aportar todos sus ingresos ($10).</v>
      </c>
      <c r="C145" s="6" t="str">
        <f>VLOOKUP(
    Languages!A132,
    Languages!$A$2:$AE$310,
    MATCH(
      _xlfn.XLOOKUP(C$1, 'Language &amp; Currency Data'!$A$2:$A$100, 'Language &amp; Currency Data'!$B$2:$B$100),
      Languages!$A$1:$AE$1,
      0),
    FALSE)</f>
        <v>The four individuals are not free to choose how much of their earnings to contribute to the common fund. In this case, each of the four individuals is required to contribute all their earnings ($10).</v>
      </c>
      <c r="D145" s="6" t="str">
        <f>VLOOKUP(
    Languages!A132,
    Languages!$A$2:$AE$310,
    MATCH(
      _xlfn.XLOOKUP(D$1, 'Language &amp; Currency Data'!$A$2:$A$100, 'Language &amp; Currency Data'!$B$2:$B$100),
      Languages!$A$1:$AE$1,
      0),
    FALSE)</f>
        <v>Die vier Personen können nicht frei wählen, wie viel ihres Einkommens sie in den Gemeinschaftsfonds einzahlen. In diesem Fall muss jede der vier Personen ihr gesamtes Einkommen ($10) einzahlen.</v>
      </c>
      <c r="E145" s="14" t="str">
        <f>VLOOKUP(
    Languages!A132,
    Languages!$A$2:$AE$310,
    MATCH(
      _xlfn.XLOOKUP(E$1, 'Language &amp; Currency Data'!$A$2:$A$100, 'Language &amp; Currency Data'!$B$2:$B$100),
      Languages!$A$1:$AE$1,
      0),
    FALSE)</f>
        <v>Os quatro indivíduos não são livres de escolher a parte dos seus ganhos com a que desejam contribuir para o fundo comum. Neste caso, cada um dos quatro indivíduos é obrigado a contribuir com todos os seus ganhos ($10).</v>
      </c>
      <c r="F145" s="4" t="str">
        <f>VLOOKUP(
    Languages!A132,
    Languages!$A$2:$AE$310,
    MATCH(
      _xlfn.XLOOKUP(F$1, 'Language &amp; Currency Data'!$A$2:$A$100, 'Language &amp; Currency Data'!$B$2:$B$100),
      Languages!$A$1:$AE$1,
      0),
    FALSE)</f>
        <v>The four individuals are not free to choose how much of their earnings to contribute to the common fund. In this case, each of the four individuals is required to contribute all their earnings ($10).</v>
      </c>
      <c r="G145" s="14" t="str">
        <f>VLOOKUP(
    Languages!A132,
    Languages!$A$2:$AE$310,
    MATCH(
      _xlfn.XLOOKUP(G$1, 'Language &amp; Currency Data'!$A$2:$A$100, 'Language &amp; Currency Data'!$B$2:$B$100),
      Languages!$A$1:$AE$1,
      0),
    FALSE)</f>
        <v>这四个人不能自由选择拿出多少收益投入共同基金。在这种情况下，四个人都分别按要求投入其全部收益 ($10)。</v>
      </c>
      <c r="H145" s="6" t="str">
        <f>VLOOKUP(
    Languages!A132,
    Languages!$A$2:$AE$310,
    MATCH(
      _xlfn.XLOOKUP(H$1, 'Language &amp; Currency Data'!$A$2:$A$100, 'Language &amp; Currency Data'!$B$2:$B$100),
      Languages!$A$1:$AE$1,
      0),
    FALSE)</f>
        <v>Las cuatro personas no pueden decidir libremente qué parte de sus ingresos aportan al fondo común. En este caso, cada una de las cuatro personas está obligada a aportar todos sus ingresos ($10).</v>
      </c>
      <c r="I145" s="6" t="str">
        <f>VLOOKUP(
    Languages!A132,
    Languages!$A$2:$AE$310,
    MATCH(
      _xlfn.XLOOKUP(I$1, 'Language &amp; Currency Data'!$A$2:$A$100, 'Language &amp; Currency Data'!$B$2:$B$100),
      Languages!$A$1:$AE$1,
      0),
    FALSE)</f>
        <v>Las cuatro personas no pueden decidir libremente qué parte de sus ingresos aportan al fondo común. En este caso, cada una de las cuatro personas está obligada a aportar todos sus ingresos ($10).</v>
      </c>
      <c r="J145" s="6" t="str">
        <f>VLOOKUP(
    Languages!A132,
    Languages!$A$2:$AE$310,
    MATCH(
      _xlfn.XLOOKUP(J$1, 'Language &amp; Currency Data'!$A$2:$A$100, 'Language &amp; Currency Data'!$B$2:$B$100),
      Languages!$A$1:$AE$1,
      0),
    FALSE)</f>
        <v>Čtyři osoby se nemohou svobodně rozhodnout, jakou částí svých výdělků přispějí do společného fondu. V tomto případě je každá ze čtyř osob povinna  přispět celým svým výdělkem ($10).</v>
      </c>
      <c r="K145" s="6" t="str">
        <f>VLOOKUP(
    Languages!A132,
    Languages!$A$2:$AE$310,
    MATCH(
      _xlfn.XLOOKUP(K$1, 'Language &amp; Currency Data'!$A$2:$A$100, 'Language &amp; Currency Data'!$B$2:$B$100),
      Languages!$A$1:$AE$1,
      0),
    FALSE)</f>
        <v>Nämä neljä henkilöä eivät voi vapaasti valita, kuinka suuren osan tuloistaan he lahjoittavat yhteiseen rahastoon. Tässä tapauksessa kaikki neljä henkilöä ovat velvollisia lahjoittamaan kaikki tulonsa ($10).</v>
      </c>
      <c r="L145" s="32" t="str">
        <f>VLOOKUP(
    Languages!A132,
    Languages!$A$2:$AE$310,
    MATCH(
      _xlfn.XLOOKUP(L$1, 'Language &amp; Currency Data'!$A$2:$A$100, 'Language &amp; Currency Data'!$B$2:$B$100),
      Languages!$A$1:$AE$1,
      0),
    FALSE)</f>
        <v>Les quatre personnes ne sont pas libres de choisir la part de leurs revenus versée au fonds commun. Dans ce cas, chacune des quatre personnes est tenue de verser la totalité de ses revenus ($10).</v>
      </c>
      <c r="M145" s="32" t="str">
        <f>VLOOKUP(
    Languages!A132,
    Languages!$A$2:$AE$310,
    MATCH(
      _xlfn.XLOOKUP(M$1, 'Language &amp; Currency Data'!$A$2:$A$100, 'Language &amp; Currency Data'!$B$2:$B$100),
      Languages!$A$1:$AE$1,
      0),
    FALSE)</f>
        <v>Die vier Personen können nicht frei wählen, wie viel ihres Einkommens sie in den Gemeinschaftsfonds einzahlen. In diesem Fall muss jede der vier Personen ihr gesamtes Einkommen ($10) einzahlen.</v>
      </c>
      <c r="N145" s="6" t="str">
        <f>VLOOKUP(
    Languages!A132,
    Languages!$A$2:$AE$310,
    MATCH(
      _xlfn.XLOOKUP(N$1, 'Language &amp; Currency Data'!$A$2:$A$100, 'Language &amp; Currency Data'!$B$2:$B$100),
      Languages!$A$1:$AE$1,
      0),
    FALSE)</f>
        <v>Τα τέσσερα άτομα δεν είναι ελεύθερα να επιλέξουν το ποσό των κερδών τους που θα συνεισφέρουν στο κοινό ταμείο. Σε αυτήν την περίπτωση, καθένα από τα τέσσερα άτομα υποχρεούται να συνεισφέρει όλα τα κέρδη του ($10).</v>
      </c>
      <c r="O145" s="32" t="str">
        <f>VLOOKUP(
    Languages!A132,
    Languages!$A$2:$AE$310,
    MATCH(
      _xlfn.XLOOKUP(O$1, 'Language &amp; Currency Data'!$A$2:$A$100, 'Language &amp; Currency Data'!$B$2:$B$100),
      Languages!$A$1:$AE$1,
      0),
    FALSE)</f>
        <v>A négy személy nem dönthet szabadon arról, hogy jövedelmükből mennyit fizetnek be a közös alapba. Ebben az esetben mind a négy személynek be kell fizetnie az összes jövedelmét ($10).</v>
      </c>
      <c r="P145" s="6" t="str">
        <f>VLOOKUP(
    Languages!A132,
    Languages!$A$2:$AE$310,
    MATCH(
      _xlfn.XLOOKUP(P$1, 'Language &amp; Currency Data'!$A$2:$A$100, 'Language &amp; Currency Data'!$B$2:$B$100),
      Languages!$A$1:$AE$1,
      0),
    FALSE)</f>
        <v>चारों व्यक्ति यह चुनने के लिए स्वतंत्र नहीं हैं कि वे अपनी कमाई के कितने हिस्से का योगदान, कॉमन फ़ंड में देंगे। इस केस में, चार व्यक्तियों में से हरेक को अपनी सारी कमाई ($10) देनी होगी।</v>
      </c>
      <c r="Q145" s="6" t="str">
        <f>VLOOKUP(
    Languages!A132,
    Languages!$A$2:$AE$310,
    MATCH(
      _xlfn.XLOOKUP(Q$1, 'Language &amp; Currency Data'!$A$2:$A$100, 'Language &amp; Currency Data'!$B$2:$B$100),
      Languages!$A$1:$AE$1,
      0),
    FALSE)</f>
        <v>Keempat individu tidak bebas memilih seberapa banyak penghasilan mereka yang akan disumbangkan ke dana bersama. Dalam hal ini, masing-masing dari keempat individu diwajibkan untuk menyumbangkan seluruh penghasilan mereka ($10).</v>
      </c>
      <c r="R145" s="6" t="str">
        <f>VLOOKUP(
    Languages!A132,
    Languages!$A$2:$AE$310,
    MATCH(
      _xlfn.XLOOKUP(R$1, 'Language &amp; Currency Data'!$A$2:$A$100, 'Language &amp; Currency Data'!$B$2:$B$100),
      Languages!$A$1:$AE$1,
      0),
    FALSE)</f>
        <v>The four individuals are not free to choose how much of their earnings to contribute to the common fund. In this case, each of the four individuals is required to contribute all their earnings ($10).</v>
      </c>
      <c r="S145" s="14" t="str">
        <f>VLOOKUP(
    Languages!A132,
    Languages!$A$2:$AE$310,
    MATCH(
      _xlfn.XLOOKUP(S$1, 'Language &amp; Currency Data'!$A$2:$A$100, 'Language &amp; Currency Data'!$B$2:$B$100),
      Languages!$A$1:$AE$1,
      0),
    FALSE)</f>
        <v>I quattro individui non hanno nessuna libertà di scelta riguardo alla quota del proprio importo guadagnato con cui contribuire al fondo comune. In questo caso, ciascuno dei quattro individui è tenuto a contribuire con l'intero importo guadagnato ($10).</v>
      </c>
      <c r="T145" s="14" t="str">
        <f>VLOOKUP(
    Languages!A132,
    Languages!$A$2:$AE$310,
    MATCH(
      _xlfn.XLOOKUP(T$1, 'Language &amp; Currency Data'!$A$2:$A$100, 'Language &amp; Currency Data'!$B$2:$B$100),
      Languages!$A$1:$AE$1,
      0),
    FALSE)</f>
        <v>4人はそれぞれ、収入のうちどれだけを共通基金に寄付するかを自由に選択できない。この場合、4人はそれぞれが収入の全額（$10）を寄付する必要があるとする。</v>
      </c>
      <c r="U145" s="32" t="str">
        <f>VLOOKUP(
    Languages!A132,
    Languages!$A$2:$AE$310,
    MATCH(
      _xlfn.XLOOKUP(U$1, 'Language &amp; Currency Data'!$A$2:$A$100, 'Language &amp; Currency Data'!$B$2:$B$100),
      Languages!$A$1:$AE$1,
      0),
    FALSE)</f>
        <v>Empat individu itu tidak mempunyai kebebasan untuk memilih berapa banyak daripada pendapatan mereka yang hendak disumbangkan kepada dana bersama. Dalam kes ini, setiap daripada empat individu itu dikehendaki menyumbangkan semua pendapatan mereka ($10).</v>
      </c>
      <c r="V145" s="32" t="str">
        <f>VLOOKUP(
    Languages!A132,
    Languages!$A$2:$AE$310,
    MATCH(
      _xlfn.XLOOKUP(V$1, 'Language &amp; Currency Data'!$A$2:$A$100, 'Language &amp; Currency Data'!$B$2:$B$100),
      Languages!$A$1:$AE$1,
      0),
    FALSE)</f>
        <v>Las cuatro personas no pueden decidir libremente qué parte de sus ingresos aportan al fondo común. En este caso, cada una de las cuatro personas está obligada a aportar todos sus ingresos ($10).</v>
      </c>
      <c r="W145" s="14" t="str">
        <f>VLOOKUP(
    Languages!A132,
    Languages!$A$2:$AE$310,
    MATCH(
      _xlfn.XLOOKUP(W$1, 'Language &amp; Currency Data'!$A$2:$A$100, 'Language &amp; Currency Data'!$B$2:$B$100),
      Languages!$A$1:$AE$1,
      0),
    FALSE)</f>
        <v>De vier personen zijn niet vrij te kiezen welk deel van hun verdiende bedrag zij aan het gemeenschappelijk fonds bijdragen. In dit geval is ieder van de vier personen verplicht zijn volledige verdiende bedrag ($10) aan het gemeenschappelijk fonds bij te dragen.</v>
      </c>
      <c r="X145" s="32" t="str">
        <f>VLOOKUP(
    Languages!A132,
    Languages!$A$2:$AE$310,
    MATCH(
      _xlfn.XLOOKUP(X$1, 'Language &amp; Currency Data'!$A$2:$A$100, 'Language &amp; Currency Data'!$B$2:$B$100),
      Languages!$A$1:$AE$1,
      0),
    FALSE)</f>
        <v>The four individuals are not free to choose how much of their earnings to contribute to the common fund. In this case, each of the four individuals is required to contribute all their earnings ($10).</v>
      </c>
      <c r="Y145" s="32" t="str">
        <f>VLOOKUP(
    Languages!A132,
    Languages!$A$2:$AE$310,
    MATCH(
      _xlfn.XLOOKUP(Y$1, 'Language &amp; Currency Data'!$A$2:$A$100, 'Language &amp; Currency Data'!$B$2:$B$100),
      Languages!$A$1:$AE$1,
      0),
    FALSE)</f>
        <v>De fire personene får ikke frihet til å velge hvor mye av inntekten de vil gi til fellesfondet. I dette tilfellet blir alle fire personer pålagt å gi hele inntekten sin ($10).</v>
      </c>
      <c r="Z145" s="32" t="str">
        <f>VLOOKUP(
    Languages!A132,
    Languages!$A$2:$AE$310,
    MATCH(
      _xlfn.XLOOKUP(Z$1, 'Language &amp; Currency Data'!$A$2:$A$100, 'Language &amp; Currency Data'!$B$2:$B$100),
      Languages!$A$1:$AE$1,
      0),
    FALSE)</f>
        <v>چاروں افراد کو یہ آزادی حاصل نہیں ہے کہ وہ اپنی کمائی میں سے جتنی بھی رقم مشترکہ فنڈ میں دیں۔ اس صورت میں، ان چاروں افراد میں سے ہر فرد اپنی پوری کمائی (10$) عطیہ کرنے کا پابند ہے۔</v>
      </c>
      <c r="AA145" s="32" t="str">
        <f>VLOOKUP(
    Languages!A132,
    Languages!$A$2:$AE$310,
    MATCH(
      _xlfn.XLOOKUP(AA$1, 'Language &amp; Currency Data'!$A$2:$A$100, 'Language &amp; Currency Data'!$B$2:$B$100),
      Languages!$A$1:$AE$1,
      0),
    FALSE)</f>
        <v>Hindi malayang pumili ang apat na indibidwal kung magkano sa kanilang mga kinita ang iaambag sa common fund. Sa situwasyong ito, hinihiling sa apat na indibidwal na iambag ng bawat isa ang lahat ng kanilang mga kinita ($10).</v>
      </c>
      <c r="AB145" s="32" t="str">
        <f>VLOOKUP(
    Languages!A132,
    Languages!$A$2:$AE$310,
    MATCH(
      _xlfn.XLOOKUP(AB$1, 'Language &amp; Currency Data'!$A$2:$A$100, 'Language &amp; Currency Data'!$B$2:$B$100),
      Languages!$A$1:$AE$1,
      0),
    FALSE)</f>
        <v>Wspomniane cztery osoby nie mogą swobodnie wybrać, jaką kwotę ze swoich zarobków chcą wpłacić do funduszu wspólnego. W tym przypadku każda z czterech osób musi wpłacić wszystkie swoje zarobki ($10).</v>
      </c>
      <c r="AC145" t="str">
        <f>VLOOKUP(
    Languages!A132,
    Languages!$A$2:$AE$310,
    MATCH(
      _xlfn.XLOOKUP(AC$1, 'Language &amp; Currency Data'!$A$2:$A$100, 'Language &amp; Currency Data'!$B$2:$B$100),
      Languages!$A$1:$AE$1,
      0),
    FALSE)</f>
        <v>Os quatro indivíduos não são livres de escolher a parte dos seus ganhos com a que desejam contribuir para o fundo comum. Neste caso, cada um dos quatro indivíduos é obrigado a contribuir com todos os seus ganhos ($10).</v>
      </c>
      <c r="AD145" s="32" t="str">
        <f>VLOOKUP(
    Languages!A132,
    Languages!$A$2:$AE$310,
    MATCH(
      _xlfn.XLOOKUP(AD$1, 'Language &amp; Currency Data'!$A$2:$A$100, 'Language &amp; Currency Data'!$B$2:$B$100),
      Languages!$A$1:$AE$1,
      0),
    FALSE)</f>
        <v>Cele patru persoane nu sunt libere să aleagă cu cât din câștigurile lor să contribuie la fondul comun. În acest caz, fiecare dintre cele patru persoane este obligată să contribuie cu toate câștigurile lor ($10).</v>
      </c>
      <c r="AE145" s="6" t="str">
        <f>VLOOKUP(
    Languages!A132,
    Languages!$A$2:$AE$310,
    MATCH(
      _xlfn.XLOOKUP(AE$1, 'Language &amp; Currency Data'!$A$2:$A$100, 'Language &amp; Currency Data'!$B$2:$B$100),
      Languages!$A$1:$AE$1,
      0),
    FALSE)</f>
        <v>Dané štyri osoby sa nemôžu slobodne rozhodnúť, akou čiastkou zo svojho zárobku prispejú do spoločného fondu. V tomto prípade musia všetky štyri osoby prispieť celým svojím zárobkom ($10).</v>
      </c>
      <c r="AF145" s="6" t="str">
        <f>VLOOKUP(
    Languages!A132,
    Languages!$A$2:$AE$310,
    MATCH(
      _xlfn.XLOOKUP(AF$1, 'Language &amp; Currency Data'!$A$2:$A$100, 'Language &amp; Currency Data'!$B$2:$B$100),
      Languages!$A$1:$AE$1,
      0),
    FALSE)</f>
        <v>Die vier individue mag nie kies hoeveel van hul verdienste hulle tot die gemeenskaplike fonds wil bydra nie. In hierdie geval moet elk van die vier individue al hul verdienste ($10) bydra.</v>
      </c>
      <c r="AG145" s="6" t="str">
        <f>VLOOKUP(
    Languages!A132,
    Languages!$A$2:$AE$310,
    MATCH(
      _xlfn.XLOOKUP(AG$1, 'Language &amp; Currency Data'!$A$2:$A$100, 'Language &amp; Currency Data'!$B$2:$B$100),
      Languages!$A$1:$AE$1,
      0),
    FALSE)</f>
        <v>4명의 개인은 공동 기금에 얼마를 기부할지 자유롭게 선택할 수 없습니다. 이 경우, 4명의 개인은 각자 자신의 수입 전액인 $10를 기부해야 합니다.</v>
      </c>
      <c r="AH145" s="32" t="str">
        <f>VLOOKUP(
    Languages!A132,
    Languages!$A$2:$AE$310,
    MATCH(
      _xlfn.XLOOKUP(AH$1, 'Language &amp; Currency Data'!$A$2:$A$100, 'Language &amp; Currency Data'!$B$2:$B$100),
      Languages!$A$1:$AE$1,
      0),
    FALSE)</f>
        <v>Las cuatro personas no pueden decidir libremente qué parte de sus ingresos aportan al fondo común. En este caso, cada una de las cuatro personas está obligada a aportar todos sus ingresos ($10).</v>
      </c>
      <c r="AI145" s="32" t="str">
        <f>VLOOKUP(
    Languages!A132,
    Languages!$A$2:$AE$310,
    MATCH(
      _xlfn.XLOOKUP(AI$1, 'Language &amp; Currency Data'!$A$2:$A$100, 'Language &amp; Currency Data'!$B$2:$B$100),
      Languages!$A$1:$AE$1,
      0),
    FALSE)</f>
        <v>De fyra personerna kan inte fritt välja hur mycket av deras intäkter de vill bidra med till den gemensamma fonden. I det här fallet måste var och en av de fyra personerna bidra med alla sina intäkter ($10).</v>
      </c>
      <c r="AJ145" s="6" t="str">
        <f>VLOOKUP(
    Languages!A132,
    Languages!$A$2:$AE$310,
    MATCH(
      _xlfn.XLOOKUP(AJ$1, 'Language &amp; Currency Data'!$A$2:$A$100, 'Language &amp; Currency Data'!$B$2:$B$100),
      Languages!$A$1:$AE$1,
      0),
    FALSE)</f>
        <v>這四位參與者不能自由選擇提撥多少收入。在這種情況下，四位參與者每人都被要求提撥全部收入 ($10)。</v>
      </c>
      <c r="AK145" s="32" t="str">
        <f>VLOOKUP(
    Languages!A132,
    Languages!$A$2:$AE$310,
    MATCH(
      _xlfn.XLOOKUP(AK$1, 'Language &amp; Currency Data'!$A$2:$A$100, 'Language &amp; Currency Data'!$B$2:$B$100),
      Languages!$A$1:$AE$1,
      0),
    FALSE)</f>
        <v>บุคคลทั้งสี่คนไม่มีอิสระในการเลือกจำนวนเงินรายได้ที่จะนำไปสมทบเข้าเงินกองกลาง ในกรณีนี้ บุคคลทั้งสี่คนจะต้องนำรายได้ทั้งหมดไปสมทบ ($10)</v>
      </c>
      <c r="AL145" s="37" t="str">
        <f>VLOOKUP(
    Languages!A132,
    Languages!$A$2:$AE$310,
    MATCH(
      _xlfn.XLOOKUP(AL$1, 'Language &amp; Currency Data'!$A$2:$A$100, 'Language &amp; Currency Data'!$B$2:$B$100),
      Languages!$A$1:$AE$1,
      0),
    FALSE)</f>
        <v>Dört birey kazançlarının ne kadarını ortak fona yatıracaklarını seçmekte özgür değildir. Bu durumda dört bireyin her birinin tüm kazançlarını ($10) ortak fona yatırması gerekmektedir.</v>
      </c>
      <c r="AM145" s="6" t="str">
        <f>VLOOKUP(
    Languages!A132,
    Languages!$A$2:$AE$310,
    MATCH(
      _xlfn.XLOOKUP(AM$1, 'Language &amp; Currency Data'!$A$2:$A$100, 'Language &amp; Currency Data'!$B$2:$B$100),
      Languages!$A$1:$AE$1,
      0),
    FALSE)</f>
        <v>The four individuals are not free to choose how much of their earnings to contribute to the common fund. In this case, each of the four individuals is required to contribute all their earnings ($10).</v>
      </c>
      <c r="AN145" s="6" t="str">
        <f>VLOOKUP(
    Languages!A132,
    Languages!$A$2:$AE$310,
    MATCH(
      _xlfn.XLOOKUP(AN$1, 'Language &amp; Currency Data'!$A$2:$A$100, 'Language &amp; Currency Data'!$B$2:$B$100),
      Languages!$A$1:$AE$1,
      0),
    FALSE)</f>
        <v>The four individuals are not free to choose how much of their earnings to contribute to the common fund. In this case, each of the four individuals is required to contribute all their earnings ($10).</v>
      </c>
      <c r="AO145" s="32" t="str">
        <f>VLOOKUP(
    Languages!A132,
    Languages!$A$2:$AE$310,
    MATCH(
      _xlfn.XLOOKUP(AO$1, 'Language &amp; Currency Data'!$A$2:$A$100, 'Language &amp; Currency Data'!$B$2:$B$100),
      Languages!$A$1:$AE$1,
      0),
    FALSE)</f>
        <v>Bốn cá nhân không được tự do lựa chọn số tiền thu nhập của họ để đóng góp vào quỹ chung. Trong trường hợp này, mỗi người trong bốn cá nhân được yêu cầu đóng góp toàn bộ thu nhập của họ ($10).</v>
      </c>
      <c r="AP145" s="7" t="str">
        <f>VLOOKUP(
    Languages!A132,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all their earnings ($10).</v>
      </c>
      <c r="AQ145" s="7" t="str">
        <f>VLOOKUP(
    Languages!A132,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all their earnings ($10).</v>
      </c>
      <c r="AR145" s="7" t="str">
        <f>VLOOKUP(
    Languages!A132,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all their earnings ($10).</v>
      </c>
      <c r="AS145" s="7" t="str">
        <f>VLOOKUP(
    Languages!A132,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all their earnings ($10).</v>
      </c>
      <c r="AT145" s="7" t="str">
        <f>VLOOKUP(
    Languages!A132,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all their earnings ($10).</v>
      </c>
      <c r="AU145" s="7" t="str">
        <f>VLOOKUP(
    Languages!A132,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all their earnings ($10).</v>
      </c>
      <c r="AV145" s="7" t="str">
        <f>VLOOKUP(
    Languages!A132,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all their earnings ($10).</v>
      </c>
      <c r="AW145" s="7" t="str">
        <f>VLOOKUP(
    Languages!A132,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all their earnings ($10).</v>
      </c>
    </row>
    <row r="146" spans="1:49" s="7" customFormat="1" ht="42.75" x14ac:dyDescent="0.45">
      <c r="A146" s="7" t="str">
        <f>Languages!B133</f>
        <v>Before you make your decision, the next screen will explain in more detail what happens under each of the two alternatives.</v>
      </c>
      <c r="B146" s="6" t="str">
        <f>VLOOKUP(
    Languages!A133,
    Languages!$A$2:$AE$310,
    MATCH(
      _xlfn.XLOOKUP(B$1, 'Language &amp; Currency Data'!$A$2:$A$100, 'Language &amp; Currency Data'!$B$2:$B$100),
      Languages!$A$1:$AE$1,
      0),
    FALSE)</f>
        <v>Antes de que tome una decisión, la siguiente pantalla le explicará con más detalle qué ocurre en cada una de las dos opciones.</v>
      </c>
      <c r="C146" s="6" t="str">
        <f>VLOOKUP(
    Languages!A133,
    Languages!$A$2:$AE$310,
    MATCH(
      _xlfn.XLOOKUP(C$1, 'Language &amp; Currency Data'!$A$2:$A$100, 'Language &amp; Currency Data'!$B$2:$B$100),
      Languages!$A$1:$AE$1,
      0),
    FALSE)</f>
        <v>Before you make your decision, the next screen will explain in more detail what happens under each of the two alternatives.</v>
      </c>
      <c r="D146" s="6" t="str">
        <f>VLOOKUP(
    Languages!A133,
    Languages!$A$2:$AE$310,
    MATCH(
      _xlfn.XLOOKUP(D$1, 'Language &amp; Currency Data'!$A$2:$A$100, 'Language &amp; Currency Data'!$B$2:$B$100),
      Languages!$A$1:$AE$1,
      0),
    FALSE)</f>
        <v>Bevor Sie Ihre Entscheidung treffen, erfahren Sie auf der nächsten Seite, welche Folgen jede der beiden Alternativen im Einzelnen hätte.</v>
      </c>
      <c r="E146" s="14" t="str">
        <f>VLOOKUP(
    Languages!A133,
    Languages!$A$2:$AE$310,
    MATCH(
      _xlfn.XLOOKUP(E$1, 'Language &amp; Currency Data'!$A$2:$A$100, 'Language &amp; Currency Data'!$B$2:$B$100),
      Languages!$A$1:$AE$1,
      0),
    FALSE)</f>
        <v>Antes de tomar a sua decisão, o próximo ecrã explicará com mais detalhes o que acontece em cada uma das duas alternativas.</v>
      </c>
      <c r="F146" s="4" t="str">
        <f>VLOOKUP(
    Languages!A133,
    Languages!$A$2:$AE$310,
    MATCH(
      _xlfn.XLOOKUP(F$1, 'Language &amp; Currency Data'!$A$2:$A$100, 'Language &amp; Currency Data'!$B$2:$B$100),
      Languages!$A$1:$AE$1,
      0),
    FALSE)</f>
        <v>Before you make your decision, the next screen will explain in more detail what happens under each of the two alternatives.</v>
      </c>
      <c r="G146" s="14" t="str">
        <f>VLOOKUP(
    Languages!A133,
    Languages!$A$2:$AE$310,
    MATCH(
      _xlfn.XLOOKUP(G$1, 'Language &amp; Currency Data'!$A$2:$A$100, 'Language &amp; Currency Data'!$B$2:$B$100),
      Languages!$A$1:$AE$1,
      0),
    FALSE)</f>
        <v>在您做出决定之前，我们将在下一页中预先更详细地说明上述两个方案，即在每个方案下分别将出现什么情况。</v>
      </c>
      <c r="H146" s="6" t="str">
        <f>VLOOKUP(
    Languages!A133,
    Languages!$A$2:$AE$310,
    MATCH(
      _xlfn.XLOOKUP(H$1, 'Language &amp; Currency Data'!$A$2:$A$100, 'Language &amp; Currency Data'!$B$2:$B$100),
      Languages!$A$1:$AE$1,
      0),
    FALSE)</f>
        <v>Antes de que tome una decisión, la siguiente pantalla le explicará con más detalle qué ocurre en cada una de las dos opciones.</v>
      </c>
      <c r="I146" s="6" t="str">
        <f>VLOOKUP(
    Languages!A133,
    Languages!$A$2:$AE$310,
    MATCH(
      _xlfn.XLOOKUP(I$1, 'Language &amp; Currency Data'!$A$2:$A$100, 'Language &amp; Currency Data'!$B$2:$B$100),
      Languages!$A$1:$AE$1,
      0),
    FALSE)</f>
        <v>Antes de que tome una decisión, la siguiente pantalla le explicará con más detalle qué ocurre en cada una de las dos opciones.</v>
      </c>
      <c r="J146" s="6" t="str">
        <f>VLOOKUP(
    Languages!A133,
    Languages!$A$2:$AE$310,
    MATCH(
      _xlfn.XLOOKUP(J$1, 'Language &amp; Currency Data'!$A$2:$A$100, 'Language &amp; Currency Data'!$B$2:$B$100),
      Languages!$A$1:$AE$1,
      0),
    FALSE)</f>
        <v>Než se rozhodnete, na další obrazovce vám podrobněji vysvětlíme, co se stane v každé z obou alternativ.</v>
      </c>
      <c r="K146" s="6" t="str">
        <f>VLOOKUP(
    Languages!A133,
    Languages!$A$2:$AE$310,
    MATCH(
      _xlfn.XLOOKUP(K$1, 'Language &amp; Currency Data'!$A$2:$A$100, 'Language &amp; Currency Data'!$B$2:$B$100),
      Languages!$A$1:$AE$1,
      0),
    FALSE)</f>
        <v>Ennen kuin teet päätöksen, seuraavalla sivulla selitetään tarkemmin, mitä kummassakin vaihtoehdossa tapahtuu.</v>
      </c>
      <c r="L146" s="32" t="str">
        <f>VLOOKUP(
    Languages!A133,
    Languages!$A$2:$AE$310,
    MATCH(
      _xlfn.XLOOKUP(L$1, 'Language &amp; Currency Data'!$A$2:$A$100, 'Language &amp; Currency Data'!$B$2:$B$100),
      Languages!$A$1:$AE$1,
      0),
    FALSE)</f>
        <v>Avant que vous ne preniez votre décision, l'écran suivant explique plus en détail ce qui se passe pour chacune des deux solutions.</v>
      </c>
      <c r="M146" s="32" t="str">
        <f>VLOOKUP(
    Languages!A133,
    Languages!$A$2:$AE$310,
    MATCH(
      _xlfn.XLOOKUP(M$1, 'Language &amp; Currency Data'!$A$2:$A$100, 'Language &amp; Currency Data'!$B$2:$B$100),
      Languages!$A$1:$AE$1,
      0),
    FALSE)</f>
        <v>Bevor Sie Ihre Entscheidung treffen, erfahren Sie auf der nächsten Seite, welche Folgen jede der beiden Alternativen im Einzelnen hätte.</v>
      </c>
      <c r="N146" s="6" t="str">
        <f>VLOOKUP(
    Languages!A133,
    Languages!$A$2:$AE$310,
    MATCH(
      _xlfn.XLOOKUP(N$1, 'Language &amp; Currency Data'!$A$2:$A$100, 'Language &amp; Currency Data'!$B$2:$B$100),
      Languages!$A$1:$AE$1,
      0),
    FALSE)</f>
        <v>Πριν πάρετε την απόφασή σας, η επόμενη οθόνη θα εξηγήσει με περισσότερες λεπτομέρειες τί συμβαίνει με κάθε μία από τις δύο εναλλακτικές λύσεις.</v>
      </c>
      <c r="O146" s="32" t="str">
        <f>VLOOKUP(
    Languages!A133,
    Languages!$A$2:$AE$310,
    MATCH(
      _xlfn.XLOOKUP(O$1, 'Language &amp; Currency Data'!$A$2:$A$100, 'Language &amp; Currency Data'!$B$2:$B$100),
      Languages!$A$1:$AE$1,
      0),
    FALSE)</f>
        <v>Mielőtt meghozná döntését, a következő képernyőn részletesebben elmagyarázzuk, hogy mi történik a két alternatíva esetében.</v>
      </c>
      <c r="P146" s="6" t="str">
        <f>VLOOKUP(
    Languages!A133,
    Languages!$A$2:$AE$310,
    MATCH(
      _xlfn.XLOOKUP(P$1, 'Language &amp; Currency Data'!$A$2:$A$100, 'Language &amp; Currency Data'!$B$2:$B$100),
      Languages!$A$1:$AE$1,
      0),
    FALSE)</f>
        <v>आपके द्वारा निर्णय लिए जाने से पहले, अगली स्क्रीन पर और विस्तार से बताया जाएगा कि दो विकल्पों में से हरेक के तहत क्या होगा।</v>
      </c>
      <c r="Q146" s="6" t="str">
        <f>VLOOKUP(
    Languages!A133,
    Languages!$A$2:$AE$310,
    MATCH(
      _xlfn.XLOOKUP(Q$1, 'Language &amp; Currency Data'!$A$2:$A$100, 'Language &amp; Currency Data'!$B$2:$B$100),
      Languages!$A$1:$AE$1,
      0),
    FALSE)</f>
        <v>Sebelum Anda membuat keputusan, layar berikutnya akan menjelaskan secara lebih rinci apa yang terjadi dalam masing-masing dari dua alternatif.</v>
      </c>
      <c r="R146" s="6" t="str">
        <f>VLOOKUP(
    Languages!A133,
    Languages!$A$2:$AE$310,
    MATCH(
      _xlfn.XLOOKUP(R$1, 'Language &amp; Currency Data'!$A$2:$A$100, 'Language &amp; Currency Data'!$B$2:$B$100),
      Languages!$A$1:$AE$1,
      0),
    FALSE)</f>
        <v>Before you make your decision, the next screen will explain in more detail what happens under each of the two alternatives.</v>
      </c>
      <c r="S146" s="14" t="str">
        <f>VLOOKUP(
    Languages!A133,
    Languages!$A$2:$AE$310,
    MATCH(
      _xlfn.XLOOKUP(S$1, 'Language &amp; Currency Data'!$A$2:$A$100, 'Language &amp; Currency Data'!$B$2:$B$100),
      Languages!$A$1:$AE$1,
      0),
    FALSE)</f>
        <v>Prima di prendere una decisione, la prossima schermata Le spiegherà più in dettaglio le conseguenze di ciascuna delle due alternative.</v>
      </c>
      <c r="T146" s="14" t="str">
        <f>VLOOKUP(
    Languages!A133,
    Languages!$A$2:$AE$310,
    MATCH(
      _xlfn.XLOOKUP(T$1, 'Language &amp; Currency Data'!$A$2:$A$100, 'Language &amp; Currency Data'!$B$2:$B$100),
      Languages!$A$1:$AE$1,
      0),
    FALSE)</f>
        <v>決断を下す前に、2つの選択肢のそれぞれで何が起こるかを次の画面でさらに詳しく説明します。</v>
      </c>
      <c r="U146" s="32" t="str">
        <f>VLOOKUP(
    Languages!A133,
    Languages!$A$2:$AE$310,
    MATCH(
      _xlfn.XLOOKUP(U$1, 'Language &amp; Currency Data'!$A$2:$A$100, 'Language &amp; Currency Data'!$B$2:$B$100),
      Languages!$A$1:$AE$1,
      0),
    FALSE)</f>
        <v>Sebelum anda membuat keputusan, skrin berikutnya akan menerangkan dengan lebih terperinci apa yang berlaku di bawah setiap satu daripada dua alternatif itu.</v>
      </c>
      <c r="V146" s="32" t="str">
        <f>VLOOKUP(
    Languages!A133,
    Languages!$A$2:$AE$310,
    MATCH(
      _xlfn.XLOOKUP(V$1, 'Language &amp; Currency Data'!$A$2:$A$100, 'Language &amp; Currency Data'!$B$2:$B$100),
      Languages!$A$1:$AE$1,
      0),
    FALSE)</f>
        <v>Antes de que tome una decisión, la siguiente pantalla le explicará con más detalle qué ocurre en cada una de las dos opciones.</v>
      </c>
      <c r="W146" s="14" t="str">
        <f>VLOOKUP(
    Languages!A133,
    Languages!$A$2:$AE$310,
    MATCH(
      _xlfn.XLOOKUP(W$1, 'Language &amp; Currency Data'!$A$2:$A$100, 'Language &amp; Currency Data'!$B$2:$B$100),
      Languages!$A$1:$AE$1,
      0),
    FALSE)</f>
        <v>Lees voordat u een besluit neemt het volgende scherm, waarop nader wordt uitgelegd wat er bij elke van de twee opties gebeurt.</v>
      </c>
      <c r="X146" s="32" t="str">
        <f>VLOOKUP(
    Languages!A133,
    Languages!$A$2:$AE$310,
    MATCH(
      _xlfn.XLOOKUP(X$1, 'Language &amp; Currency Data'!$A$2:$A$100, 'Language &amp; Currency Data'!$B$2:$B$100),
      Languages!$A$1:$AE$1,
      0),
    FALSE)</f>
        <v>Before you make your decision, the next screen will explain in more detail what happens under each of the two alternatives.</v>
      </c>
      <c r="Y146" s="32" t="str">
        <f>VLOOKUP(
    Languages!A133,
    Languages!$A$2:$AE$310,
    MATCH(
      _xlfn.XLOOKUP(Y$1, 'Language &amp; Currency Data'!$A$2:$A$100, 'Language &amp; Currency Data'!$B$2:$B$100),
      Languages!$A$1:$AE$1,
      0),
    FALSE)</f>
        <v>Før du tar din beslutning, vil neste skjermbilde forklare mer i detalj hva som skjer under hvert av de to alternativene.</v>
      </c>
      <c r="Z146" s="32" t="str">
        <f>VLOOKUP(
    Languages!A133,
    Languages!$A$2:$AE$310,
    MATCH(
      _xlfn.XLOOKUP(Z$1, 'Language &amp; Currency Data'!$A$2:$A$100, 'Language &amp; Currency Data'!$B$2:$B$100),
      Languages!$A$1:$AE$1,
      0),
    FALSE)</f>
        <v>اپنا فیصلہ کرنے سے پہلے، اگلی اسکرین پر دونوں متبادلات کے تحت کیا ہوتا ہے، اس کی مزید تفصیل بیان کی جائے گی۔</v>
      </c>
      <c r="AA146" s="32" t="str">
        <f>VLOOKUP(
    Languages!A133,
    Languages!$A$2:$AE$310,
    MATCH(
      _xlfn.XLOOKUP(AA$1, 'Language &amp; Currency Data'!$A$2:$A$100, 'Language &amp; Currency Data'!$B$2:$B$100),
      Languages!$A$1:$AE$1,
      0),
    FALSE)</f>
        <v>Bago ka magdesisyon, ipapaliwanag ng susunod na screen sa higit pang detalye kung anong mangyayari sa bawat isa sa dalawang alternatibo.</v>
      </c>
      <c r="AB146" s="32" t="str">
        <f>VLOOKUP(
    Languages!A133,
    Languages!$A$2:$AE$310,
    MATCH(
      _xlfn.XLOOKUP(AB$1, 'Language &amp; Currency Data'!$A$2:$A$100, 'Language &amp; Currency Data'!$B$2:$B$100),
      Languages!$A$1:$AE$1,
      0),
    FALSE)</f>
        <v>Przed podjęciem decyzji na następnym ekranie zostanie dokładniej wyjaśnione, co się stanie w przypadku każdej z dwóch alternatyw.</v>
      </c>
      <c r="AC146" t="str">
        <f>VLOOKUP(
    Languages!A133,
    Languages!$A$2:$AE$310,
    MATCH(
      _xlfn.XLOOKUP(AC$1, 'Language &amp; Currency Data'!$A$2:$A$100, 'Language &amp; Currency Data'!$B$2:$B$100),
      Languages!$A$1:$AE$1,
      0),
    FALSE)</f>
        <v>Antes de tomar a sua decisão, o próximo ecrã explicará com mais detalhes o que acontece em cada uma das duas alternativas.</v>
      </c>
      <c r="AD146" s="32" t="str">
        <f>VLOOKUP(
    Languages!A133,
    Languages!$A$2:$AE$310,
    MATCH(
      _xlfn.XLOOKUP(AD$1, 'Language &amp; Currency Data'!$A$2:$A$100, 'Language &amp; Currency Data'!$B$2:$B$100),
      Languages!$A$1:$AE$1,
      0),
    FALSE)</f>
        <v>Înainte de a lua o decizie, ecranul următor va explica mai în detaliu ce se întâmplă în cadrul fiecăreia dintre cele două alternative.</v>
      </c>
      <c r="AE146" s="6" t="str">
        <f>VLOOKUP(
    Languages!A133,
    Languages!$A$2:$AE$310,
    MATCH(
      _xlfn.XLOOKUP(AE$1, 'Language &amp; Currency Data'!$A$2:$A$100, 'Language &amp; Currency Data'!$B$2:$B$100),
      Languages!$A$1:$AE$1,
      0),
    FALSE)</f>
        <v>Skôr ako sa rozhodnete, na ďalšej obrazovke nájdete podrobnejšie vysvetlenie toho, čo sa stane v jednotlivých prípadoch.</v>
      </c>
      <c r="AF146" s="6" t="str">
        <f>VLOOKUP(
    Languages!A133,
    Languages!$A$2:$AE$310,
    MATCH(
      _xlfn.XLOOKUP(AF$1, 'Language &amp; Currency Data'!$A$2:$A$100, 'Language &amp; Currency Data'!$B$2:$B$100),
      Languages!$A$1:$AE$1,
      0),
    FALSE)</f>
        <v>Voordat jy jou besluit neem, sal die volgende skerm in meer besonderhede verduidelik wat onder elk van die twee alternatiewe gebeur.</v>
      </c>
      <c r="AG146" s="6" t="str">
        <f>VLOOKUP(
    Languages!A133,
    Languages!$A$2:$AE$310,
    MATCH(
      _xlfn.XLOOKUP(AG$1, 'Language &amp; Currency Data'!$A$2:$A$100, 'Language &amp; Currency Data'!$B$2:$B$100),
      Languages!$A$1:$AE$1,
      0),
    FALSE)</f>
        <v>결정을 내리기 전에, 다음 화면에서 두 가지 대안에 대해 더 자세히 설명해 드리겠습니다.</v>
      </c>
      <c r="AH146" s="32" t="str">
        <f>VLOOKUP(
    Languages!A133,
    Languages!$A$2:$AE$310,
    MATCH(
      _xlfn.XLOOKUP(AH$1, 'Language &amp; Currency Data'!$A$2:$A$100, 'Language &amp; Currency Data'!$B$2:$B$100),
      Languages!$A$1:$AE$1,
      0),
    FALSE)</f>
        <v>Antes de que tome una decisión, la siguiente pantalla le explicará con más detalle qué ocurre en cada una de las dos opciones.</v>
      </c>
      <c r="AI146" s="32" t="str">
        <f>VLOOKUP(
    Languages!A133,
    Languages!$A$2:$AE$310,
    MATCH(
      _xlfn.XLOOKUP(AI$1, 'Language &amp; Currency Data'!$A$2:$A$100, 'Language &amp; Currency Data'!$B$2:$B$100),
      Languages!$A$1:$AE$1,
      0),
    FALSE)</f>
        <v>Innan du fattar ditt beslut kommer nästa skärmbild att förklara mer i detalj vad som händer med vart och ett av de två alternativen.</v>
      </c>
      <c r="AJ146" s="6" t="str">
        <f>VLOOKUP(
    Languages!A133,
    Languages!$A$2:$AE$310,
    MATCH(
      _xlfn.XLOOKUP(AJ$1, 'Language &amp; Currency Data'!$A$2:$A$100, 'Language &amp; Currency Data'!$B$2:$B$100),
      Languages!$A$1:$AE$1,
      0),
    FALSE)</f>
        <v>在您做出決定之前，下一頁將更詳細說明在這兩種選項下會發生的情況。</v>
      </c>
      <c r="AK146" s="32" t="str">
        <f>VLOOKUP(
    Languages!A133,
    Languages!$A$2:$AE$310,
    MATCH(
      _xlfn.XLOOKUP(AK$1, 'Language &amp; Currency Data'!$A$2:$A$100, 'Language &amp; Currency Data'!$B$2:$B$100),
      Languages!$A$1:$AE$1,
      0),
    FALSE)</f>
        <v>ก่อนที่คุณจะตัดสินใจ หน้าจอถัดไปจะอธิบายรายละเอียดเพิ่มเติมถึงสิ่งที่จะเกิดขึ้นภายใต้ทั้งสองทางเลือก</v>
      </c>
      <c r="AL146" s="37" t="str">
        <f>VLOOKUP(
    Languages!A133,
    Languages!$A$2:$AE$310,
    MATCH(
      _xlfn.XLOOKUP(AL$1, 'Language &amp; Currency Data'!$A$2:$A$100, 'Language &amp; Currency Data'!$B$2:$B$100),
      Languages!$A$1:$AE$1,
      0),
    FALSE)</f>
        <v>Kararınızı vermeden önce bir sonraki ekranda iki alternatifin her birinde ne olacağı daha ayrıntılı olarak açıklanacaktır.</v>
      </c>
      <c r="AM146" s="6" t="str">
        <f>VLOOKUP(
    Languages!A133,
    Languages!$A$2:$AE$310,
    MATCH(
      _xlfn.XLOOKUP(AM$1, 'Language &amp; Currency Data'!$A$2:$A$100, 'Language &amp; Currency Data'!$B$2:$B$100),
      Languages!$A$1:$AE$1,
      0),
    FALSE)</f>
        <v>Before you make your decision, the next screen will explain in more detail what happens under each of the two alternatives.</v>
      </c>
      <c r="AN146" s="6" t="str">
        <f>VLOOKUP(
    Languages!A133,
    Languages!$A$2:$AE$310,
    MATCH(
      _xlfn.XLOOKUP(AN$1, 'Language &amp; Currency Data'!$A$2:$A$100, 'Language &amp; Currency Data'!$B$2:$B$100),
      Languages!$A$1:$AE$1,
      0),
    FALSE)</f>
        <v>Before you make your decision, the next screen will explain in more detail what happens under each of the two alternatives.</v>
      </c>
      <c r="AO146" s="32" t="str">
        <f>VLOOKUP(
    Languages!A133,
    Languages!$A$2:$AE$310,
    MATCH(
      _xlfn.XLOOKUP(AO$1, 'Language &amp; Currency Data'!$A$2:$A$100, 'Language &amp; Currency Data'!$B$2:$B$100),
      Languages!$A$1:$AE$1,
      0),
    FALSE)</f>
        <v>Trước khi quý vị đưa ra quyết định, màn hình tiếp theo sẽ giải thích chi tiết hơn về những gì xảy ra theo từng phương án.</v>
      </c>
      <c r="AP146" s="7" t="str">
        <f>VLOOKUP(
    Languages!A133,
    Languages!$A$2:$AE$310,
    MATCH(
      _xlfn.XLOOKUP("United Kingdom", 'Language &amp; Currency Data'!$A$2:$A$100, 'Language &amp; Currency Data'!$B$2:$B$100),
      Languages!$A$1:$AE$1,
      0),
    FALSE)</f>
        <v>Before you make your decision, the next screen will explain in more detail what happens under each of the two alternatives.</v>
      </c>
      <c r="AQ146" s="7" t="str">
        <f>VLOOKUP(
    Languages!A133,
    Languages!$A$2:$AE$310,
    MATCH(
      _xlfn.XLOOKUP("United Kingdom", 'Language &amp; Currency Data'!$A$2:$A$100, 'Language &amp; Currency Data'!$B$2:$B$100),
      Languages!$A$1:$AE$1,
      0),
    FALSE)</f>
        <v>Before you make your decision, the next screen will explain in more detail what happens under each of the two alternatives.</v>
      </c>
      <c r="AR146" s="7" t="str">
        <f>VLOOKUP(
    Languages!A133,
    Languages!$A$2:$AE$310,
    MATCH(
      _xlfn.XLOOKUP("United Kingdom", 'Language &amp; Currency Data'!$A$2:$A$100, 'Language &amp; Currency Data'!$B$2:$B$100),
      Languages!$A$1:$AE$1,
      0),
    FALSE)</f>
        <v>Before you make your decision, the next screen will explain in more detail what happens under each of the two alternatives.</v>
      </c>
      <c r="AS146" s="7" t="str">
        <f>VLOOKUP(
    Languages!A133,
    Languages!$A$2:$AE$310,
    MATCH(
      _xlfn.XLOOKUP("United Kingdom", 'Language &amp; Currency Data'!$A$2:$A$100, 'Language &amp; Currency Data'!$B$2:$B$100),
      Languages!$A$1:$AE$1,
      0),
    FALSE)</f>
        <v>Before you make your decision, the next screen will explain in more detail what happens under each of the two alternatives.</v>
      </c>
      <c r="AT146" s="7" t="str">
        <f>VLOOKUP(
    Languages!A133,
    Languages!$A$2:$AE$310,
    MATCH(
      _xlfn.XLOOKUP("United Kingdom", 'Language &amp; Currency Data'!$A$2:$A$100, 'Language &amp; Currency Data'!$B$2:$B$100),
      Languages!$A$1:$AE$1,
      0),
    FALSE)</f>
        <v>Before you make your decision, the next screen will explain in more detail what happens under each of the two alternatives.</v>
      </c>
      <c r="AU146" s="7" t="str">
        <f>VLOOKUP(
    Languages!A133,
    Languages!$A$2:$AE$310,
    MATCH(
      _xlfn.XLOOKUP("United Kingdom", 'Language &amp; Currency Data'!$A$2:$A$100, 'Language &amp; Currency Data'!$B$2:$B$100),
      Languages!$A$1:$AE$1,
      0),
    FALSE)</f>
        <v>Before you make your decision, the next screen will explain in more detail what happens under each of the two alternatives.</v>
      </c>
      <c r="AV146" s="7" t="str">
        <f>VLOOKUP(
    Languages!A133,
    Languages!$A$2:$AE$310,
    MATCH(
      _xlfn.XLOOKUP("United Kingdom", 'Language &amp; Currency Data'!$A$2:$A$100, 'Language &amp; Currency Data'!$B$2:$B$100),
      Languages!$A$1:$AE$1,
      0),
    FALSE)</f>
        <v>Before you make your decision, the next screen will explain in more detail what happens under each of the two alternatives.</v>
      </c>
      <c r="AW146" s="7" t="str">
        <f>VLOOKUP(
    Languages!A133,
    Languages!$A$2:$AE$310,
    MATCH(
      _xlfn.XLOOKUP("United Kingdom", 'Language &amp; Currency Data'!$A$2:$A$100, 'Language &amp; Currency Data'!$B$2:$B$100),
      Languages!$A$1:$AE$1,
      0),
    FALSE)</f>
        <v>Before you make your decision, the next screen will explain in more detail what happens under each of the two alternatives.</v>
      </c>
    </row>
    <row r="147" spans="1:49" s="7" customFormat="1" ht="28.5" x14ac:dyDescent="0.45">
      <c r="A147" s="7" t="str">
        <f>Languages!B134</f>
        <v>We here explain in more detail what would happen under each of the two alternatives.</v>
      </c>
      <c r="B147" s="6" t="str">
        <f>VLOOKUP(
    Languages!A134,
    Languages!$A$2:$AE$310,
    MATCH(
      _xlfn.XLOOKUP(B$1, 'Language &amp; Currency Data'!$A$2:$A$100, 'Language &amp; Currency Data'!$B$2:$B$100),
      Languages!$A$1:$AE$1,
      0),
    FALSE)</f>
        <v>A continuación, explicamos con más detalle lo que ocurriría en cada una de las dos opciones.</v>
      </c>
      <c r="C147" s="6" t="str">
        <f>VLOOKUP(
    Languages!A134,
    Languages!$A$2:$AE$310,
    MATCH(
      _xlfn.XLOOKUP(C$1, 'Language &amp; Currency Data'!$A$2:$A$100, 'Language &amp; Currency Data'!$B$2:$B$100),
      Languages!$A$1:$AE$1,
      0),
    FALSE)</f>
        <v>We here explain in more detail what would happen under each of the two alternatives.</v>
      </c>
      <c r="D147" s="6" t="str">
        <f>VLOOKUP(
    Languages!A134,
    Languages!$A$2:$AE$310,
    MATCH(
      _xlfn.XLOOKUP(D$1, 'Language &amp; Currency Data'!$A$2:$A$100, 'Language &amp; Currency Data'!$B$2:$B$100),
      Languages!$A$1:$AE$1,
      0),
    FALSE)</f>
        <v>Wir möchten Ihnen hier genauer erläutern, was bei jeder der beiden Alternativen passieren würde.</v>
      </c>
      <c r="E147" s="14" t="str">
        <f>VLOOKUP(
    Languages!A134,
    Languages!$A$2:$AE$310,
    MATCH(
      _xlfn.XLOOKUP(E$1, 'Language &amp; Currency Data'!$A$2:$A$100, 'Language &amp; Currency Data'!$B$2:$B$100),
      Languages!$A$1:$AE$1,
      0),
    FALSE)</f>
        <v>Aqui explicamos-lhe com mais detalhes o que aconteceria em cada uma das duas alternativas.</v>
      </c>
      <c r="F147" s="4" t="str">
        <f>VLOOKUP(
    Languages!A134,
    Languages!$A$2:$AE$310,
    MATCH(
      _xlfn.XLOOKUP(F$1, 'Language &amp; Currency Data'!$A$2:$A$100, 'Language &amp; Currency Data'!$B$2:$B$100),
      Languages!$A$1:$AE$1,
      0),
    FALSE)</f>
        <v>We here explain in more detail what would happen under each of the two alternatives.</v>
      </c>
      <c r="G147" s="14" t="str">
        <f>VLOOKUP(
    Languages!A134,
    Languages!$A$2:$AE$310,
    MATCH(
      _xlfn.XLOOKUP(G$1, 'Language &amp; Currency Data'!$A$2:$A$100, 'Language &amp; Currency Data'!$B$2:$B$100),
      Languages!$A$1:$AE$1,
      0),
    FALSE)</f>
        <v>我们在此处更详细地说明上述两个方案，即在每个方案下分别将出现什么情况。</v>
      </c>
      <c r="H147" s="6" t="str">
        <f>VLOOKUP(
    Languages!A134,
    Languages!$A$2:$AE$310,
    MATCH(
      _xlfn.XLOOKUP(H$1, 'Language &amp; Currency Data'!$A$2:$A$100, 'Language &amp; Currency Data'!$B$2:$B$100),
      Languages!$A$1:$AE$1,
      0),
    FALSE)</f>
        <v>A continuación, explicamos con más detalle lo que ocurriría en cada una de las dos opciones.</v>
      </c>
      <c r="I147" s="6" t="str">
        <f>VLOOKUP(
    Languages!A134,
    Languages!$A$2:$AE$310,
    MATCH(
      _xlfn.XLOOKUP(I$1, 'Language &amp; Currency Data'!$A$2:$A$100, 'Language &amp; Currency Data'!$B$2:$B$100),
      Languages!$A$1:$AE$1,
      0),
    FALSE)</f>
        <v>A continuación, explicamos con más detalle lo que ocurriría en cada una de las dos opciones.</v>
      </c>
      <c r="J147" s="6" t="str">
        <f>VLOOKUP(
    Languages!A134,
    Languages!$A$2:$AE$310,
    MATCH(
      _xlfn.XLOOKUP(J$1, 'Language &amp; Currency Data'!$A$2:$A$100, 'Language &amp; Currency Data'!$B$2:$B$100),
      Languages!$A$1:$AE$1,
      0),
    FALSE)</f>
        <v>Zde podrobněji vysvětlíme, co by se stalo v případě každé z těchto dvou alternativ.</v>
      </c>
      <c r="K147" s="6" t="str">
        <f>VLOOKUP(
    Languages!A134,
    Languages!$A$2:$AE$310,
    MATCH(
      _xlfn.XLOOKUP(K$1, 'Language &amp; Currency Data'!$A$2:$A$100, 'Language &amp; Currency Data'!$B$2:$B$100),
      Languages!$A$1:$AE$1,
      0),
    FALSE)</f>
        <v>Tässä selitämme tarkemmin, mitä kummassakin vaihtoehdossa tapahtuisi.</v>
      </c>
      <c r="L147" s="32" t="str">
        <f>VLOOKUP(
    Languages!A134,
    Languages!$A$2:$AE$310,
    MATCH(
      _xlfn.XLOOKUP(L$1, 'Language &amp; Currency Data'!$A$2:$A$100, 'Language &amp; Currency Data'!$B$2:$B$100),
      Languages!$A$1:$AE$1,
      0),
    FALSE)</f>
        <v>Nous expliquons ici plus en détail ce qui se passerait dans le cadre de chacune des deux alternatives.</v>
      </c>
      <c r="M147" s="32" t="str">
        <f>VLOOKUP(
    Languages!A134,
    Languages!$A$2:$AE$310,
    MATCH(
      _xlfn.XLOOKUP(M$1, 'Language &amp; Currency Data'!$A$2:$A$100, 'Language &amp; Currency Data'!$B$2:$B$100),
      Languages!$A$1:$AE$1,
      0),
    FALSE)</f>
        <v>Wir möchten Ihnen hier genauer erläutern, was bei jeder der beiden Alternativen passieren würde.</v>
      </c>
      <c r="N147" s="6" t="str">
        <f>VLOOKUP(
    Languages!A134,
    Languages!$A$2:$AE$310,
    MATCH(
      _xlfn.XLOOKUP(N$1, 'Language &amp; Currency Data'!$A$2:$A$100, 'Language &amp; Currency Data'!$B$2:$B$100),
      Languages!$A$1:$AE$1,
      0),
    FALSE)</f>
        <v>Εδώ εξηγούμε με περισσότερες λεπτομέρειες τί θα συμβεί με κάθε μία από τις δύο εναλλακτικές λύσεις.</v>
      </c>
      <c r="O147" s="32" t="str">
        <f>VLOOKUP(
    Languages!A134,
    Languages!$A$2:$AE$310,
    MATCH(
      _xlfn.XLOOKUP(O$1, 'Language &amp; Currency Data'!$A$2:$A$100, 'Language &amp; Currency Data'!$B$2:$B$100),
      Languages!$A$1:$AE$1,
      0),
    FALSE)</f>
        <v>Itt részletesebben elmagyarázzuk, hogy mi történne a két alternatíva esetében.</v>
      </c>
      <c r="P147" s="6" t="str">
        <f>VLOOKUP(
    Languages!A134,
    Languages!$A$2:$AE$310,
    MATCH(
      _xlfn.XLOOKUP(P$1, 'Language &amp; Currency Data'!$A$2:$A$100, 'Language &amp; Currency Data'!$B$2:$B$100),
      Languages!$A$1:$AE$1,
      0),
    FALSE)</f>
        <v>हम यहां अधिक विस्तार से बताते हैं कि दो विकल्पों में से हरेक के तहत क्या होगा।</v>
      </c>
      <c r="Q147" s="6" t="str">
        <f>VLOOKUP(
    Languages!A134,
    Languages!$A$2:$AE$310,
    MATCH(
      _xlfn.XLOOKUP(Q$1, 'Language &amp; Currency Data'!$A$2:$A$100, 'Language &amp; Currency Data'!$B$2:$B$100),
      Languages!$A$1:$AE$1,
      0),
    FALSE)</f>
        <v>Kami di sini menjelaskan secara lebih rinci apa yang akan terjadi dalam masing-masing dari dua alternatif.</v>
      </c>
      <c r="R147" s="6" t="str">
        <f>VLOOKUP(
    Languages!A134,
    Languages!$A$2:$AE$310,
    MATCH(
      _xlfn.XLOOKUP(R$1, 'Language &amp; Currency Data'!$A$2:$A$100, 'Language &amp; Currency Data'!$B$2:$B$100),
      Languages!$A$1:$AE$1,
      0),
    FALSE)</f>
        <v>We here explain in more detail what would happen under each of the two alternatives.</v>
      </c>
      <c r="S147" s="14" t="str">
        <f>VLOOKUP(
    Languages!A134,
    Languages!$A$2:$AE$310,
    MATCH(
      _xlfn.XLOOKUP(S$1, 'Language &amp; Currency Data'!$A$2:$A$100, 'Language &amp; Currency Data'!$B$2:$B$100),
      Languages!$A$1:$AE$1,
      0),
    FALSE)</f>
        <v>Spieghiamo qui in dettaglio cosa accadrebbe in ciascuna delle due alternative.</v>
      </c>
      <c r="T147" s="14" t="str">
        <f>VLOOKUP(
    Languages!A134,
    Languages!$A$2:$AE$310,
    MATCH(
      _xlfn.XLOOKUP(T$1, 'Language &amp; Currency Data'!$A$2:$A$100, 'Language &amp; Currency Data'!$B$2:$B$100),
      Languages!$A$1:$AE$1,
      0),
    FALSE)</f>
        <v>それではここで、2つの選択肢のそれぞれで何が起こるかを詳しく説明します。</v>
      </c>
      <c r="U147" s="32" t="str">
        <f>VLOOKUP(
    Languages!A134,
    Languages!$A$2:$AE$310,
    MATCH(
      _xlfn.XLOOKUP(U$1, 'Language &amp; Currency Data'!$A$2:$A$100, 'Language &amp; Currency Data'!$B$2:$B$100),
      Languages!$A$1:$AE$1,
      0),
    FALSE)</f>
        <v>Di sini, kami menjelaskan dengan lebih terperinci apa yang akan berlaku di bawah setiap satu daripada dua alternatif itu.</v>
      </c>
      <c r="V147" s="32" t="str">
        <f>VLOOKUP(
    Languages!A134,
    Languages!$A$2:$AE$310,
    MATCH(
      _xlfn.XLOOKUP(V$1, 'Language &amp; Currency Data'!$A$2:$A$100, 'Language &amp; Currency Data'!$B$2:$B$100),
      Languages!$A$1:$AE$1,
      0),
    FALSE)</f>
        <v>A continuación, explicamos con más detalle lo que ocurriría en cada una de las dos opciones.</v>
      </c>
      <c r="W147" s="14" t="str">
        <f>VLOOKUP(
    Languages!A134,
    Languages!$A$2:$AE$310,
    MATCH(
      _xlfn.XLOOKUP(W$1, 'Language &amp; Currency Data'!$A$2:$A$100, 'Language &amp; Currency Data'!$B$2:$B$100),
      Languages!$A$1:$AE$1,
      0),
    FALSE)</f>
        <v>We leggen hier nader uit wat er bij elke van de twee opties gebeurt.</v>
      </c>
      <c r="X147" s="32" t="str">
        <f>VLOOKUP(
    Languages!A134,
    Languages!$A$2:$AE$310,
    MATCH(
      _xlfn.XLOOKUP(X$1, 'Language &amp; Currency Data'!$A$2:$A$100, 'Language &amp; Currency Data'!$B$2:$B$100),
      Languages!$A$1:$AE$1,
      0),
    FALSE)</f>
        <v>We here explain in more detail what would happen under each of the two alternatives.</v>
      </c>
      <c r="Y147" s="32" t="str">
        <f>VLOOKUP(
    Languages!A134,
    Languages!$A$2:$AE$310,
    MATCH(
      _xlfn.XLOOKUP(Y$1, 'Language &amp; Currency Data'!$A$2:$A$100, 'Language &amp; Currency Data'!$B$2:$B$100),
      Languages!$A$1:$AE$1,
      0),
    FALSE)</f>
        <v>Her forklarer vi i større detalj hva som vil skje under hvert av de to alternativene.</v>
      </c>
      <c r="Z147" s="32" t="str">
        <f>VLOOKUP(
    Languages!A134,
    Languages!$A$2:$AE$310,
    MATCH(
      _xlfn.XLOOKUP(Z$1, 'Language &amp; Currency Data'!$A$2:$A$100, 'Language &amp; Currency Data'!$B$2:$B$100),
      Languages!$A$1:$AE$1,
      0),
    FALSE)</f>
        <v>ہم یہاں مزید تفصیل سے وضاحت کرتے ہیں کہ ہر دو متبادلات کے تحت کیا ہو گا۔</v>
      </c>
      <c r="AA147" s="32" t="str">
        <f>VLOOKUP(
    Languages!A134,
    Languages!$A$2:$AE$310,
    MATCH(
      _xlfn.XLOOKUP(AA$1, 'Language &amp; Currency Data'!$A$2:$A$100, 'Language &amp; Currency Data'!$B$2:$B$100),
      Languages!$A$1:$AE$1,
      0),
    FALSE)</f>
        <v>Ipapaliwanag namin dito nang mas detalyado kung anong mangyayari sa bawat isa sa dalawang alternatibo.</v>
      </c>
      <c r="AB147" s="32" t="str">
        <f>VLOOKUP(
    Languages!A134,
    Languages!$A$2:$AE$310,
    MATCH(
      _xlfn.XLOOKUP(AB$1, 'Language &amp; Currency Data'!$A$2:$A$100, 'Language &amp; Currency Data'!$B$2:$B$100),
      Languages!$A$1:$AE$1,
      0),
    FALSE)</f>
        <v>Tutaj wyjaśniamy bardziej szczegółowo, co by się stało w przypadku każdej z dwóch alternatyw.</v>
      </c>
      <c r="AC147" t="str">
        <f>VLOOKUP(
    Languages!A134,
    Languages!$A$2:$AE$310,
    MATCH(
      _xlfn.XLOOKUP(AC$1, 'Language &amp; Currency Data'!$A$2:$A$100, 'Language &amp; Currency Data'!$B$2:$B$100),
      Languages!$A$1:$AE$1,
      0),
    FALSE)</f>
        <v>Aqui explicamos-lhe com mais detalhes o que aconteceria em cada uma das duas alternativas.</v>
      </c>
      <c r="AD147" s="32" t="str">
        <f>VLOOKUP(
    Languages!A134,
    Languages!$A$2:$AE$310,
    MATCH(
      _xlfn.XLOOKUP(AD$1, 'Language &amp; Currency Data'!$A$2:$A$100, 'Language &amp; Currency Data'!$B$2:$B$100),
      Languages!$A$1:$AE$1,
      0),
    FALSE)</f>
        <v>Aici explicăm mai în detaliu ce s-ar întâmpla pentru fiecare alternativă.</v>
      </c>
      <c r="AE147" s="6" t="str">
        <f>VLOOKUP(
    Languages!A134,
    Languages!$A$2:$AE$310,
    MATCH(
      _xlfn.XLOOKUP(AE$1, 'Language &amp; Currency Data'!$A$2:$A$100, 'Language &amp; Currency Data'!$B$2:$B$100),
      Languages!$A$1:$AE$1,
      0),
    FALSE)</f>
        <v>Podrobnejšie tu vysvetľujeme, čo by sa stalo v jednotlivých prípadoch.</v>
      </c>
      <c r="AF147" s="6" t="str">
        <f>VLOOKUP(
    Languages!A134,
    Languages!$A$2:$AE$310,
    MATCH(
      _xlfn.XLOOKUP(AF$1, 'Language &amp; Currency Data'!$A$2:$A$100, 'Language &amp; Currency Data'!$B$2:$B$100),
      Languages!$A$1:$AE$1,
      0),
    FALSE)</f>
        <v>Ons verduidelik hier in meer besonderhede wat onder elk van die twee alternatiewe sou gebeur.</v>
      </c>
      <c r="AG147" s="6" t="str">
        <f>VLOOKUP(
    Languages!A134,
    Languages!$A$2:$AE$310,
    MATCH(
      _xlfn.XLOOKUP(AG$1, 'Language &amp; Currency Data'!$A$2:$A$100, 'Language &amp; Currency Data'!$B$2:$B$100),
      Languages!$A$1:$AE$1,
      0),
    FALSE)</f>
        <v>여기에서는 두 가지 대안에 대해 각각 발생할 상황을 좀 더 자세히 설명합니다.</v>
      </c>
      <c r="AH147" s="32" t="str">
        <f>VLOOKUP(
    Languages!A134,
    Languages!$A$2:$AE$310,
    MATCH(
      _xlfn.XLOOKUP(AH$1, 'Language &amp; Currency Data'!$A$2:$A$100, 'Language &amp; Currency Data'!$B$2:$B$100),
      Languages!$A$1:$AE$1,
      0),
    FALSE)</f>
        <v>A continuación, explicamos con más detalle lo que ocurriría en cada una de las dos opciones.</v>
      </c>
      <c r="AI147" s="32" t="str">
        <f>VLOOKUP(
    Languages!A134,
    Languages!$A$2:$AE$310,
    MATCH(
      _xlfn.XLOOKUP(AI$1, 'Language &amp; Currency Data'!$A$2:$A$100, 'Language &amp; Currency Data'!$B$2:$B$100),
      Languages!$A$1:$AE$1,
      0),
    FALSE)</f>
        <v>Här förklarar vi mer i detalj vad som skulle hända med vart och ett av de två alternativen.</v>
      </c>
      <c r="AJ147" s="6" t="str">
        <f>VLOOKUP(
    Languages!A134,
    Languages!$A$2:$AE$310,
    MATCH(
      _xlfn.XLOOKUP(AJ$1, 'Language &amp; Currency Data'!$A$2:$A$100, 'Language &amp; Currency Data'!$B$2:$B$100),
      Languages!$A$1:$AE$1,
      0),
    FALSE)</f>
        <v>我們在此將兩種選項的結果加以說明：</v>
      </c>
      <c r="AK147" s="32" t="str">
        <f>VLOOKUP(
    Languages!A134,
    Languages!$A$2:$AE$310,
    MATCH(
      _xlfn.XLOOKUP(AK$1, 'Language &amp; Currency Data'!$A$2:$A$100, 'Language &amp; Currency Data'!$B$2:$B$100),
      Languages!$A$1:$AE$1,
      0),
    FALSE)</f>
        <v>เราจะอธิบายรายละเอียดเพิ่มเติมถึงสิ่งที่จะเกิดขึ้นภายใต้ทั้งสองทางเลือกไว้ที่นี่</v>
      </c>
      <c r="AL147" s="37" t="str">
        <f>VLOOKUP(
    Languages!A134,
    Languages!$A$2:$AE$310,
    MATCH(
      _xlfn.XLOOKUP(AL$1, 'Language &amp; Currency Data'!$A$2:$A$100, 'Language &amp; Currency Data'!$B$2:$B$100),
      Languages!$A$1:$AE$1,
      0),
    FALSE)</f>
        <v>Bu bölümde iki alternatifin her birinde ne olacağını daha ayrıntılı olarak açıklıyoruz.</v>
      </c>
      <c r="AM147" s="6" t="str">
        <f>VLOOKUP(
    Languages!A134,
    Languages!$A$2:$AE$310,
    MATCH(
      _xlfn.XLOOKUP(AM$1, 'Language &amp; Currency Data'!$A$2:$A$100, 'Language &amp; Currency Data'!$B$2:$B$100),
      Languages!$A$1:$AE$1,
      0),
    FALSE)</f>
        <v>We here explain in more detail what would happen under each of the two alternatives.</v>
      </c>
      <c r="AN147" s="6" t="str">
        <f>VLOOKUP(
    Languages!A134,
    Languages!$A$2:$AE$310,
    MATCH(
      _xlfn.XLOOKUP(AN$1, 'Language &amp; Currency Data'!$A$2:$A$100, 'Language &amp; Currency Data'!$B$2:$B$100),
      Languages!$A$1:$AE$1,
      0),
    FALSE)</f>
        <v>We here explain in more detail what would happen under each of the two alternatives.</v>
      </c>
      <c r="AO147" s="32" t="str">
        <f>VLOOKUP(
    Languages!A134,
    Languages!$A$2:$AE$310,
    MATCH(
      _xlfn.XLOOKUP(AO$1, 'Language &amp; Currency Data'!$A$2:$A$100, 'Language &amp; Currency Data'!$B$2:$B$100),
      Languages!$A$1:$AE$1,
      0),
    FALSE)</f>
        <v>Ở đây chúng tôi sẽ giải thích chi tiết hơn về những gì sẽ xảy ra theo từng phương án.</v>
      </c>
      <c r="AP147" s="7" t="str">
        <f>VLOOKUP(
    Languages!A134,
    Languages!$A$2:$AE$310,
    MATCH(
      _xlfn.XLOOKUP("United Kingdom", 'Language &amp; Currency Data'!$A$2:$A$100, 'Language &amp; Currency Data'!$B$2:$B$100),
      Languages!$A$1:$AE$1,
      0),
    FALSE)</f>
        <v>We here explain in more detail what would happen under each of the two alternatives.</v>
      </c>
      <c r="AQ147" s="7" t="str">
        <f>VLOOKUP(
    Languages!A134,
    Languages!$A$2:$AE$310,
    MATCH(
      _xlfn.XLOOKUP("United Kingdom", 'Language &amp; Currency Data'!$A$2:$A$100, 'Language &amp; Currency Data'!$B$2:$B$100),
      Languages!$A$1:$AE$1,
      0),
    FALSE)</f>
        <v>We here explain in more detail what would happen under each of the two alternatives.</v>
      </c>
      <c r="AR147" s="7" t="str">
        <f>VLOOKUP(
    Languages!A134,
    Languages!$A$2:$AE$310,
    MATCH(
      _xlfn.XLOOKUP("United Kingdom", 'Language &amp; Currency Data'!$A$2:$A$100, 'Language &amp; Currency Data'!$B$2:$B$100),
      Languages!$A$1:$AE$1,
      0),
    FALSE)</f>
        <v>We here explain in more detail what would happen under each of the two alternatives.</v>
      </c>
      <c r="AS147" s="7" t="str">
        <f>VLOOKUP(
    Languages!A134,
    Languages!$A$2:$AE$310,
    MATCH(
      _xlfn.XLOOKUP("United Kingdom", 'Language &amp; Currency Data'!$A$2:$A$100, 'Language &amp; Currency Data'!$B$2:$B$100),
      Languages!$A$1:$AE$1,
      0),
    FALSE)</f>
        <v>We here explain in more detail what would happen under each of the two alternatives.</v>
      </c>
      <c r="AT147" s="7" t="str">
        <f>VLOOKUP(
    Languages!A134,
    Languages!$A$2:$AE$310,
    MATCH(
      _xlfn.XLOOKUP("United Kingdom", 'Language &amp; Currency Data'!$A$2:$A$100, 'Language &amp; Currency Data'!$B$2:$B$100),
      Languages!$A$1:$AE$1,
      0),
    FALSE)</f>
        <v>We here explain in more detail what would happen under each of the two alternatives.</v>
      </c>
      <c r="AU147" s="7" t="str">
        <f>VLOOKUP(
    Languages!A134,
    Languages!$A$2:$AE$310,
    MATCH(
      _xlfn.XLOOKUP("United Kingdom", 'Language &amp; Currency Data'!$A$2:$A$100, 'Language &amp; Currency Data'!$B$2:$B$100),
      Languages!$A$1:$AE$1,
      0),
    FALSE)</f>
        <v>We here explain in more detail what would happen under each of the two alternatives.</v>
      </c>
      <c r="AV147" s="7" t="str">
        <f>VLOOKUP(
    Languages!A134,
    Languages!$A$2:$AE$310,
    MATCH(
      _xlfn.XLOOKUP("United Kingdom", 'Language &amp; Currency Data'!$A$2:$A$100, 'Language &amp; Currency Data'!$B$2:$B$100),
      Languages!$A$1:$AE$1,
      0),
    FALSE)</f>
        <v>We here explain in more detail what would happen under each of the two alternatives.</v>
      </c>
      <c r="AW147" s="7" t="str">
        <f>VLOOKUP(
    Languages!A134,
    Languages!$A$2:$AE$310,
    MATCH(
      _xlfn.XLOOKUP("United Kingdom", 'Language &amp; Currency Data'!$A$2:$A$100, 'Language &amp; Currency Data'!$B$2:$B$100),
      Languages!$A$1:$AE$1,
      0),
    FALSE)</f>
        <v>We here explain in more detail what would happen under each of the two alternatives.</v>
      </c>
    </row>
    <row r="148" spans="1:49" s="7" customFormat="1" x14ac:dyDescent="0.45">
      <c r="A148" s="7" t="str">
        <f>Languages!B135</f>
        <v>Free to choose</v>
      </c>
      <c r="B148" s="6" t="str">
        <f>VLOOKUP(
    Languages!A135,
    Languages!$A$2:$AE$310,
    MATCH(
      _xlfn.XLOOKUP(B$1, 'Language &amp; Currency Data'!$A$2:$A$100, 'Language &amp; Currency Data'!$B$2:$B$100),
      Languages!$A$1:$AE$1,
      0),
    FALSE)</f>
        <v>Libertad para decidir</v>
      </c>
      <c r="C148" s="6" t="str">
        <f>VLOOKUP(
    Languages!A135,
    Languages!$A$2:$AE$310,
    MATCH(
      _xlfn.XLOOKUP(C$1, 'Language &amp; Currency Data'!$A$2:$A$100, 'Language &amp; Currency Data'!$B$2:$B$100),
      Languages!$A$1:$AE$1,
      0),
    FALSE)</f>
        <v>Free to choose</v>
      </c>
      <c r="D148" s="6" t="str">
        <f>VLOOKUP(
    Languages!A135,
    Languages!$A$2:$AE$310,
    MATCH(
      _xlfn.XLOOKUP(D$1, 'Language &amp; Currency Data'!$A$2:$A$100, 'Language &amp; Currency Data'!$B$2:$B$100),
      Languages!$A$1:$AE$1,
      0),
    FALSE)</f>
        <v>Freie Wahl</v>
      </c>
      <c r="E148" s="14" t="str">
        <f>VLOOKUP(
    Languages!A135,
    Languages!$A$2:$AE$310,
    MATCH(
      _xlfn.XLOOKUP(E$1, 'Language &amp; Currency Data'!$A$2:$A$100, 'Language &amp; Currency Data'!$B$2:$B$100),
      Languages!$A$1:$AE$1,
      0),
    FALSE)</f>
        <v>Liberdade de escolha</v>
      </c>
      <c r="F148" s="4" t="str">
        <f>VLOOKUP(
    Languages!A135,
    Languages!$A$2:$AE$310,
    MATCH(
      _xlfn.XLOOKUP(F$1, 'Language &amp; Currency Data'!$A$2:$A$100, 'Language &amp; Currency Data'!$B$2:$B$100),
      Languages!$A$1:$AE$1,
      0),
    FALSE)</f>
        <v>Free to choose</v>
      </c>
      <c r="G148" s="14" t="str">
        <f>VLOOKUP(
    Languages!A135,
    Languages!$A$2:$AE$310,
    MATCH(
      _xlfn.XLOOKUP(G$1, 'Language &amp; Currency Data'!$A$2:$A$100, 'Language &amp; Currency Data'!$B$2:$B$100),
      Languages!$A$1:$AE$1,
      0),
    FALSE)</f>
        <v>可自由选择</v>
      </c>
      <c r="H148" s="6" t="str">
        <f>VLOOKUP(
    Languages!A135,
    Languages!$A$2:$AE$310,
    MATCH(
      _xlfn.XLOOKUP(H$1, 'Language &amp; Currency Data'!$A$2:$A$100, 'Language &amp; Currency Data'!$B$2:$B$100),
      Languages!$A$1:$AE$1,
      0),
    FALSE)</f>
        <v>Libertad para decidir</v>
      </c>
      <c r="I148" s="6" t="str">
        <f>VLOOKUP(
    Languages!A135,
    Languages!$A$2:$AE$310,
    MATCH(
      _xlfn.XLOOKUP(I$1, 'Language &amp; Currency Data'!$A$2:$A$100, 'Language &amp; Currency Data'!$B$2:$B$100),
      Languages!$A$1:$AE$1,
      0),
    FALSE)</f>
        <v>Libertad para decidir</v>
      </c>
      <c r="J148" s="6" t="str">
        <f>VLOOKUP(
    Languages!A135,
    Languages!$A$2:$AE$310,
    MATCH(
      _xlfn.XLOOKUP(J$1, 'Language &amp; Currency Data'!$A$2:$A$100, 'Language &amp; Currency Data'!$B$2:$B$100),
      Languages!$A$1:$AE$1,
      0),
    FALSE)</f>
        <v>Svobodná volba</v>
      </c>
      <c r="K148" s="6" t="str">
        <f>VLOOKUP(
    Languages!A135,
    Languages!$A$2:$AE$310,
    MATCH(
      _xlfn.XLOOKUP(K$1, 'Language &amp; Currency Data'!$A$2:$A$100, 'Language &amp; Currency Data'!$B$2:$B$100),
      Languages!$A$1:$AE$1,
      0),
    FALSE)</f>
        <v>Vapaus valita</v>
      </c>
      <c r="L148" s="32" t="str">
        <f>VLOOKUP(
    Languages!A135,
    Languages!$A$2:$AE$310,
    MATCH(
      _xlfn.XLOOKUP(L$1, 'Language &amp; Currency Data'!$A$2:$A$100, 'Language &amp; Currency Data'!$B$2:$B$100),
      Languages!$A$1:$AE$1,
      0),
    FALSE)</f>
        <v>Libre choix</v>
      </c>
      <c r="M148" s="32" t="str">
        <f>VLOOKUP(
    Languages!A135,
    Languages!$A$2:$AE$310,
    MATCH(
      _xlfn.XLOOKUP(M$1, 'Language &amp; Currency Data'!$A$2:$A$100, 'Language &amp; Currency Data'!$B$2:$B$100),
      Languages!$A$1:$AE$1,
      0),
    FALSE)</f>
        <v>Freie Wahl</v>
      </c>
      <c r="N148" s="6" t="str">
        <f>VLOOKUP(
    Languages!A135,
    Languages!$A$2:$AE$310,
    MATCH(
      _xlfn.XLOOKUP(N$1, 'Language &amp; Currency Data'!$A$2:$A$100, 'Language &amp; Currency Data'!$B$2:$B$100),
      Languages!$A$1:$AE$1,
      0),
    FALSE)</f>
        <v>Ελευθερία επιλογής</v>
      </c>
      <c r="O148" s="32" t="str">
        <f>VLOOKUP(
    Languages!A135,
    Languages!$A$2:$AE$310,
    MATCH(
      _xlfn.XLOOKUP(O$1, 'Language &amp; Currency Data'!$A$2:$A$100, 'Language &amp; Currency Data'!$B$2:$B$100),
      Languages!$A$1:$AE$1,
      0),
    FALSE)</f>
        <v>Szabad választás</v>
      </c>
      <c r="P148" s="6" t="str">
        <f>VLOOKUP(
    Languages!A135,
    Languages!$A$2:$AE$310,
    MATCH(
      _xlfn.XLOOKUP(P$1, 'Language &amp; Currency Data'!$A$2:$A$100, 'Language &amp; Currency Data'!$B$2:$B$100),
      Languages!$A$1:$AE$1,
      0),
    FALSE)</f>
        <v>चुनने के लिए स्वतंत्र</v>
      </c>
      <c r="Q148" s="6" t="str">
        <f>VLOOKUP(
    Languages!A135,
    Languages!$A$2:$AE$310,
    MATCH(
      _xlfn.XLOOKUP(Q$1, 'Language &amp; Currency Data'!$A$2:$A$100, 'Language &amp; Currency Data'!$B$2:$B$100),
      Languages!$A$1:$AE$1,
      0),
    FALSE)</f>
        <v>Bebas memilih</v>
      </c>
      <c r="R148" s="6" t="str">
        <f>VLOOKUP(
    Languages!A135,
    Languages!$A$2:$AE$310,
    MATCH(
      _xlfn.XLOOKUP(R$1, 'Language &amp; Currency Data'!$A$2:$A$100, 'Language &amp; Currency Data'!$B$2:$B$100),
      Languages!$A$1:$AE$1,
      0),
    FALSE)</f>
        <v>Free to choose</v>
      </c>
      <c r="S148" s="14" t="str">
        <f>VLOOKUP(
    Languages!A135,
    Languages!$A$2:$AE$310,
    MATCH(
      _xlfn.XLOOKUP(S$1, 'Language &amp; Currency Data'!$A$2:$A$100, 'Language &amp; Currency Data'!$B$2:$B$100),
      Languages!$A$1:$AE$1,
      0),
    FALSE)</f>
        <v>Libertà di scelta</v>
      </c>
      <c r="T148" s="14" t="str">
        <f>VLOOKUP(
    Languages!A135,
    Languages!$A$2:$AE$310,
    MATCH(
      _xlfn.XLOOKUP(T$1, 'Language &amp; Currency Data'!$A$2:$A$100, 'Language &amp; Currency Data'!$B$2:$B$100),
      Languages!$A$1:$AE$1,
      0),
    FALSE)</f>
        <v>自由に選択できる場合</v>
      </c>
      <c r="U148" s="32" t="str">
        <f>VLOOKUP(
    Languages!A135,
    Languages!$A$2:$AE$310,
    MATCH(
      _xlfn.XLOOKUP(U$1, 'Language &amp; Currency Data'!$A$2:$A$100, 'Language &amp; Currency Data'!$B$2:$B$100),
      Languages!$A$1:$AE$1,
      0),
    FALSE)</f>
        <v>Bebas untuk memilih</v>
      </c>
      <c r="V148" s="32" t="str">
        <f>VLOOKUP(
    Languages!A135,
    Languages!$A$2:$AE$310,
    MATCH(
      _xlfn.XLOOKUP(V$1, 'Language &amp; Currency Data'!$A$2:$A$100, 'Language &amp; Currency Data'!$B$2:$B$100),
      Languages!$A$1:$AE$1,
      0),
    FALSE)</f>
        <v>Libertad para decidir</v>
      </c>
      <c r="W148" s="14" t="str">
        <f>VLOOKUP(
    Languages!A135,
    Languages!$A$2:$AE$310,
    MATCH(
      _xlfn.XLOOKUP(W$1, 'Language &amp; Currency Data'!$A$2:$A$100, 'Language &amp; Currency Data'!$B$2:$B$100),
      Languages!$A$1:$AE$1,
      0),
    FALSE)</f>
        <v>Vrij kiezen</v>
      </c>
      <c r="X148" s="32" t="str">
        <f>VLOOKUP(
    Languages!A135,
    Languages!$A$2:$AE$310,
    MATCH(
      _xlfn.XLOOKUP(X$1, 'Language &amp; Currency Data'!$A$2:$A$100, 'Language &amp; Currency Data'!$B$2:$B$100),
      Languages!$A$1:$AE$1,
      0),
    FALSE)</f>
        <v>Free to choose</v>
      </c>
      <c r="Y148" s="32" t="str">
        <f>VLOOKUP(
    Languages!A135,
    Languages!$A$2:$AE$310,
    MATCH(
      _xlfn.XLOOKUP(Y$1, 'Language &amp; Currency Data'!$A$2:$A$100, 'Language &amp; Currency Data'!$B$2:$B$100),
      Languages!$A$1:$AE$1,
      0),
    FALSE)</f>
        <v>Frihet til å velge</v>
      </c>
      <c r="Z148" s="32" t="str">
        <f>VLOOKUP(
    Languages!A135,
    Languages!$A$2:$AE$310,
    MATCH(
      _xlfn.XLOOKUP(Z$1, 'Language &amp; Currency Data'!$A$2:$A$100, 'Language &amp; Currency Data'!$B$2:$B$100),
      Languages!$A$1:$AE$1,
      0),
    FALSE)</f>
        <v>انتخاب کی آزادی</v>
      </c>
      <c r="AA148" s="32" t="str">
        <f>VLOOKUP(
    Languages!A135,
    Languages!$A$2:$AE$310,
    MATCH(
      _xlfn.XLOOKUP(AA$1, 'Language &amp; Currency Data'!$A$2:$A$100, 'Language &amp; Currency Data'!$B$2:$B$100),
      Languages!$A$1:$AE$1,
      0),
    FALSE)</f>
        <v>Malayang makakapili</v>
      </c>
      <c r="AB148" s="32" t="str">
        <f>VLOOKUP(
    Languages!A135,
    Languages!$A$2:$AE$310,
    MATCH(
      _xlfn.XLOOKUP(AB$1, 'Language &amp; Currency Data'!$A$2:$A$100, 'Language &amp; Currency Data'!$B$2:$B$100),
      Languages!$A$1:$AE$1,
      0),
    FALSE)</f>
        <v>Wolność wyboru</v>
      </c>
      <c r="AC148" t="str">
        <f>VLOOKUP(
    Languages!A135,
    Languages!$A$2:$AE$310,
    MATCH(
      _xlfn.XLOOKUP(AC$1, 'Language &amp; Currency Data'!$A$2:$A$100, 'Language &amp; Currency Data'!$B$2:$B$100),
      Languages!$A$1:$AE$1,
      0),
    FALSE)</f>
        <v>Liberdade de escolha</v>
      </c>
      <c r="AD148" s="32" t="str">
        <f>VLOOKUP(
    Languages!A135,
    Languages!$A$2:$AE$310,
    MATCH(
      _xlfn.XLOOKUP(AD$1, 'Language &amp; Currency Data'!$A$2:$A$100, 'Language &amp; Currency Data'!$B$2:$B$100),
      Languages!$A$1:$AE$1,
      0),
    FALSE)</f>
        <v>Libertatea de alegere</v>
      </c>
      <c r="AE148" s="6" t="str">
        <f>VLOOKUP(
    Languages!A135,
    Languages!$A$2:$AE$310,
    MATCH(
      _xlfn.XLOOKUP(AE$1, 'Language &amp; Currency Data'!$A$2:$A$100, 'Language &amp; Currency Data'!$B$2:$B$100),
      Languages!$A$1:$AE$1,
      0),
    FALSE)</f>
        <v>Slobodná voľba</v>
      </c>
      <c r="AF148" s="6" t="str">
        <f>VLOOKUP(
    Languages!A135,
    Languages!$A$2:$AE$310,
    MATCH(
      _xlfn.XLOOKUP(AF$1, 'Language &amp; Currency Data'!$A$2:$A$100, 'Language &amp; Currency Data'!$B$2:$B$100),
      Languages!$A$1:$AE$1,
      0),
    FALSE)</f>
        <v>Vrye keuse</v>
      </c>
      <c r="AG148" s="6" t="str">
        <f>VLOOKUP(
    Languages!A135,
    Languages!$A$2:$AE$310,
    MATCH(
      _xlfn.XLOOKUP(AG$1, 'Language &amp; Currency Data'!$A$2:$A$100, 'Language &amp; Currency Data'!$B$2:$B$100),
      Languages!$A$1:$AE$1,
      0),
    FALSE)</f>
        <v>자유롭게 선택</v>
      </c>
      <c r="AH148" s="32" t="str">
        <f>VLOOKUP(
    Languages!A135,
    Languages!$A$2:$AE$310,
    MATCH(
      _xlfn.XLOOKUP(AH$1, 'Language &amp; Currency Data'!$A$2:$A$100, 'Language &amp; Currency Data'!$B$2:$B$100),
      Languages!$A$1:$AE$1,
      0),
    FALSE)</f>
        <v>Libertad para decidir</v>
      </c>
      <c r="AI148" s="32" t="str">
        <f>VLOOKUP(
    Languages!A135,
    Languages!$A$2:$AE$310,
    MATCH(
      _xlfn.XLOOKUP(AI$1, 'Language &amp; Currency Data'!$A$2:$A$100, 'Language &amp; Currency Data'!$B$2:$B$100),
      Languages!$A$1:$AE$1,
      0),
    FALSE)</f>
        <v>Fri att välja</v>
      </c>
      <c r="AJ148" s="6" t="str">
        <f>VLOOKUP(
    Languages!A135,
    Languages!$A$2:$AE$310,
    MATCH(
      _xlfn.XLOOKUP(AJ$1, 'Language &amp; Currency Data'!$A$2:$A$100, 'Language &amp; Currency Data'!$B$2:$B$100),
      Languages!$A$1:$AE$1,
      0),
    FALSE)</f>
        <v>自由選擇</v>
      </c>
      <c r="AK148" s="32" t="str">
        <f>VLOOKUP(
    Languages!A135,
    Languages!$A$2:$AE$310,
    MATCH(
      _xlfn.XLOOKUP(AK$1, 'Language &amp; Currency Data'!$A$2:$A$100, 'Language &amp; Currency Data'!$B$2:$B$100),
      Languages!$A$1:$AE$1,
      0),
    FALSE)</f>
        <v>เลือกได้อย่างอิสระ</v>
      </c>
      <c r="AL148" s="37" t="str">
        <f>VLOOKUP(
    Languages!A135,
    Languages!$A$2:$AE$310,
    MATCH(
      _xlfn.XLOOKUP(AL$1, 'Language &amp; Currency Data'!$A$2:$A$100, 'Language &amp; Currency Data'!$B$2:$B$100),
      Languages!$A$1:$AE$1,
      0),
    FALSE)</f>
        <v>Seçme özgürlüğü</v>
      </c>
      <c r="AM148" s="6" t="str">
        <f>VLOOKUP(
    Languages!A135,
    Languages!$A$2:$AE$310,
    MATCH(
      _xlfn.XLOOKUP(AM$1, 'Language &amp; Currency Data'!$A$2:$A$100, 'Language &amp; Currency Data'!$B$2:$B$100),
      Languages!$A$1:$AE$1,
      0),
    FALSE)</f>
        <v>Free to choose</v>
      </c>
      <c r="AN148" s="6" t="str">
        <f>VLOOKUP(
    Languages!A135,
    Languages!$A$2:$AE$310,
    MATCH(
      _xlfn.XLOOKUP(AN$1, 'Language &amp; Currency Data'!$A$2:$A$100, 'Language &amp; Currency Data'!$B$2:$B$100),
      Languages!$A$1:$AE$1,
      0),
    FALSE)</f>
        <v>Free to choose</v>
      </c>
      <c r="AO148" s="32" t="str">
        <f>VLOOKUP(
    Languages!A135,
    Languages!$A$2:$AE$310,
    MATCH(
      _xlfn.XLOOKUP(AO$1, 'Language &amp; Currency Data'!$A$2:$A$100, 'Language &amp; Currency Data'!$B$2:$B$100),
      Languages!$A$1:$AE$1,
      0),
    FALSE)</f>
        <v>Tự do lựa chọn</v>
      </c>
      <c r="AP148" s="7" t="str">
        <f>VLOOKUP(
    Languages!A135,
    Languages!$A$2:$AE$310,
    MATCH(
      _xlfn.XLOOKUP("United Kingdom", 'Language &amp; Currency Data'!$A$2:$A$100, 'Language &amp; Currency Data'!$B$2:$B$100),
      Languages!$A$1:$AE$1,
      0),
    FALSE)</f>
        <v>Free to choose</v>
      </c>
      <c r="AQ148" s="7" t="str">
        <f>VLOOKUP(
    Languages!A135,
    Languages!$A$2:$AE$310,
    MATCH(
      _xlfn.XLOOKUP("United Kingdom", 'Language &amp; Currency Data'!$A$2:$A$100, 'Language &amp; Currency Data'!$B$2:$B$100),
      Languages!$A$1:$AE$1,
      0),
    FALSE)</f>
        <v>Free to choose</v>
      </c>
      <c r="AR148" s="7" t="str">
        <f>VLOOKUP(
    Languages!A135,
    Languages!$A$2:$AE$310,
    MATCH(
      _xlfn.XLOOKUP("United Kingdom", 'Language &amp; Currency Data'!$A$2:$A$100, 'Language &amp; Currency Data'!$B$2:$B$100),
      Languages!$A$1:$AE$1,
      0),
    FALSE)</f>
        <v>Free to choose</v>
      </c>
      <c r="AS148" s="7" t="str">
        <f>VLOOKUP(
    Languages!A135,
    Languages!$A$2:$AE$310,
    MATCH(
      _xlfn.XLOOKUP("United Kingdom", 'Language &amp; Currency Data'!$A$2:$A$100, 'Language &amp; Currency Data'!$B$2:$B$100),
      Languages!$A$1:$AE$1,
      0),
    FALSE)</f>
        <v>Free to choose</v>
      </c>
      <c r="AT148" s="7" t="str">
        <f>VLOOKUP(
    Languages!A135,
    Languages!$A$2:$AE$310,
    MATCH(
      _xlfn.XLOOKUP("United Kingdom", 'Language &amp; Currency Data'!$A$2:$A$100, 'Language &amp; Currency Data'!$B$2:$B$100),
      Languages!$A$1:$AE$1,
      0),
    FALSE)</f>
        <v>Free to choose</v>
      </c>
      <c r="AU148" s="7" t="str">
        <f>VLOOKUP(
    Languages!A135,
    Languages!$A$2:$AE$310,
    MATCH(
      _xlfn.XLOOKUP("United Kingdom", 'Language &amp; Currency Data'!$A$2:$A$100, 'Language &amp; Currency Data'!$B$2:$B$100),
      Languages!$A$1:$AE$1,
      0),
    FALSE)</f>
        <v>Free to choose</v>
      </c>
      <c r="AV148" s="7" t="str">
        <f>VLOOKUP(
    Languages!A135,
    Languages!$A$2:$AE$310,
    MATCH(
      _xlfn.XLOOKUP("United Kingdom", 'Language &amp; Currency Data'!$A$2:$A$100, 'Language &amp; Currency Data'!$B$2:$B$100),
      Languages!$A$1:$AE$1,
      0),
    FALSE)</f>
        <v>Free to choose</v>
      </c>
      <c r="AW148" s="7" t="str">
        <f>VLOOKUP(
    Languages!A135,
    Languages!$A$2:$AE$310,
    MATCH(
      _xlfn.XLOOKUP("United Kingdom", 'Language &amp; Currency Data'!$A$2:$A$100, 'Language &amp; Currency Data'!$B$2:$B$100),
      Languages!$A$1:$AE$1,
      0),
    FALSE)</f>
        <v>Free to choose</v>
      </c>
    </row>
    <row r="149" spans="1:49" s="7" customFormat="1" ht="42.75" x14ac:dyDescent="0.45">
      <c r="A149" s="7" t="str">
        <f>Languages!B136</f>
        <v>If each of the four individuals is free to choose how much of their earnings to contribute to the common fund, the outcome will be:</v>
      </c>
      <c r="B149" s="6" t="str">
        <f>VLOOKUP(
    Languages!A136,
    Languages!$A$2:$AE$310,
    MATCH(
      _xlfn.XLOOKUP(B$1, 'Language &amp; Currency Data'!$A$2:$A$100, 'Language &amp; Currency Data'!$B$2:$B$100),
      Languages!$A$1:$AE$1,
      0),
    FALSE)</f>
        <v>Si cada una de las cuatro personas puede decidir libremente qué parte de sus ingresos aporta al fondo común, el resultado será el siguiente:</v>
      </c>
      <c r="C149" s="6" t="str">
        <f>VLOOKUP(
    Languages!A136,
    Languages!$A$2:$AE$310,
    MATCH(
      _xlfn.XLOOKUP(C$1, 'Language &amp; Currency Data'!$A$2:$A$100, 'Language &amp; Currency Data'!$B$2:$B$100),
      Languages!$A$1:$AE$1,
      0),
    FALSE)</f>
        <v>If each of the four individuals is free to choose how much of their earnings to contribute to the common fund, the outcome will be:</v>
      </c>
      <c r="D149" s="6" t="str">
        <f>VLOOKUP(
    Languages!A136,
    Languages!$A$2:$AE$310,
    MATCH(
      _xlfn.XLOOKUP(D$1, 'Language &amp; Currency Data'!$A$2:$A$100, 'Language &amp; Currency Data'!$B$2:$B$100),
      Languages!$A$1:$AE$1,
      0),
    FALSE)</f>
        <v>Falls jede der vier Personen frei wählen kann, wie viel ihres Einkommens sie in den Gemeinschaftsfonds einzahlt, passiert Folgendes:</v>
      </c>
      <c r="E149" s="14" t="str">
        <f>VLOOKUP(
    Languages!A136,
    Languages!$A$2:$AE$310,
    MATCH(
      _xlfn.XLOOKUP(E$1, 'Language &amp; Currency Data'!$A$2:$A$100, 'Language &amp; Currency Data'!$B$2:$B$100),
      Languages!$A$1:$AE$1,
      0),
    FALSE)</f>
        <v>Se cada um dos quatro indivíduos for livre para escolher a parte dos seus ganhos com a que desejam contribuir para o fundo comum, o resultado será:</v>
      </c>
      <c r="F149" s="4" t="str">
        <f>VLOOKUP(
    Languages!A136,
    Languages!$A$2:$AE$310,
    MATCH(
      _xlfn.XLOOKUP(F$1, 'Language &amp; Currency Data'!$A$2:$A$100, 'Language &amp; Currency Data'!$B$2:$B$100),
      Languages!$A$1:$AE$1,
      0),
    FALSE)</f>
        <v>If each of the four individuals is free to choose how much of their earnings to contribute to the common fund, the outcome will be:</v>
      </c>
      <c r="G149" s="14" t="str">
        <f>VLOOKUP(
    Languages!A136,
    Languages!$A$2:$AE$310,
    MATCH(
      _xlfn.XLOOKUP(G$1, 'Language &amp; Currency Data'!$A$2:$A$100, 'Language &amp; Currency Data'!$B$2:$B$100),
      Languages!$A$1:$AE$1,
      0),
    FALSE)</f>
        <v>如果这四个人均可自由选择拿出多少收益投入共同基金，则结果将会是：</v>
      </c>
      <c r="H149" s="6" t="str">
        <f>VLOOKUP(
    Languages!A136,
    Languages!$A$2:$AE$310,
    MATCH(
      _xlfn.XLOOKUP(H$1, 'Language &amp; Currency Data'!$A$2:$A$100, 'Language &amp; Currency Data'!$B$2:$B$100),
      Languages!$A$1:$AE$1,
      0),
    FALSE)</f>
        <v>Si cada una de las cuatro personas puede decidir libremente qué parte de sus ingresos aporta al fondo común, el resultado será el siguiente:</v>
      </c>
      <c r="I149" s="6" t="str">
        <f>VLOOKUP(
    Languages!A136,
    Languages!$A$2:$AE$310,
    MATCH(
      _xlfn.XLOOKUP(I$1, 'Language &amp; Currency Data'!$A$2:$A$100, 'Language &amp; Currency Data'!$B$2:$B$100),
      Languages!$A$1:$AE$1,
      0),
    FALSE)</f>
        <v>Si cada una de las cuatro personas puede decidir libremente qué parte de sus ingresos aporta al fondo común, el resultado será el siguiente:</v>
      </c>
      <c r="J149" s="6" t="str">
        <f>VLOOKUP(
    Languages!A136,
    Languages!$A$2:$AE$310,
    MATCH(
      _xlfn.XLOOKUP(J$1, 'Language &amp; Currency Data'!$A$2:$A$100, 'Language &amp; Currency Data'!$B$2:$B$100),
      Languages!$A$1:$AE$1,
      0),
    FALSE)</f>
        <v>Pokud se každá ze čtyř osob může svobodně rozhodnout, kolik ze svého výdělku přispějí do společného fondu, výsledek bude následující:</v>
      </c>
      <c r="K149" s="6" t="str">
        <f>VLOOKUP(
    Languages!A136,
    Languages!$A$2:$AE$310,
    MATCH(
      _xlfn.XLOOKUP(K$1, 'Language &amp; Currency Data'!$A$2:$A$100, 'Language &amp; Currency Data'!$B$2:$B$100),
      Languages!$A$1:$AE$1,
      0),
    FALSE)</f>
        <v>Jos jokainen neljästä henkilöstä voi vapaasti valita, kuinka suuren osan tuloistaan hän lahjoittaa yhteiseen rahastoon, lopputulos on:</v>
      </c>
      <c r="L149" s="32" t="str">
        <f>VLOOKUP(
    Languages!A136,
    Languages!$A$2:$AE$310,
    MATCH(
      _xlfn.XLOOKUP(L$1, 'Language &amp; Currency Data'!$A$2:$A$100, 'Language &amp; Currency Data'!$B$2:$B$100),
      Languages!$A$1:$AE$1,
      0),
    FALSE)</f>
        <v>Si chacune des quatre personnes est libre de choisir la part de ses revenus qu'elle souhaite verser au fonds commun, le résultat sera le suivant :</v>
      </c>
      <c r="M149" s="32" t="str">
        <f>VLOOKUP(
    Languages!A136,
    Languages!$A$2:$AE$310,
    MATCH(
      _xlfn.XLOOKUP(M$1, 'Language &amp; Currency Data'!$A$2:$A$100, 'Language &amp; Currency Data'!$B$2:$B$100),
      Languages!$A$1:$AE$1,
      0),
    FALSE)</f>
        <v>Falls jede der vier Personen frei wählen kann, wie viel ihres Einkommens sie in den Gemeinschaftsfonds einzahlt, passiert Folgendes:</v>
      </c>
      <c r="N149" s="6" t="str">
        <f>VLOOKUP(
    Languages!A136,
    Languages!$A$2:$AE$310,
    MATCH(
      _xlfn.XLOOKUP(N$1, 'Language &amp; Currency Data'!$A$2:$A$100, 'Language &amp; Currency Data'!$B$2:$B$100),
      Languages!$A$1:$AE$1,
      0),
    FALSE)</f>
        <v>Εάν καθένα από τα τέσσερα άτομα είναι ελεύθερο να επιλέξει πόσο από τα κέρδη του θα συνεισφέρει στο κοινό ταμείο, το αποτέλεσμα θα είναι:</v>
      </c>
      <c r="O149" s="32" t="str">
        <f>VLOOKUP(
    Languages!A136,
    Languages!$A$2:$AE$310,
    MATCH(
      _xlfn.XLOOKUP(O$1, 'Language &amp; Currency Data'!$A$2:$A$100, 'Language &amp; Currency Data'!$B$2:$B$100),
      Languages!$A$1:$AE$1,
      0),
    FALSE)</f>
        <v>Ha a négy személy mindegyike szabadon dönthet arról, hogy jövedelméből mennyit fizet be a közös alapba, akkor az eredmény a következő lesz:</v>
      </c>
      <c r="P149" s="6" t="str">
        <f>VLOOKUP(
    Languages!A136,
    Languages!$A$2:$AE$310,
    MATCH(
      _xlfn.XLOOKUP(P$1, 'Language &amp; Currency Data'!$A$2:$A$100, 'Language &amp; Currency Data'!$B$2:$B$100),
      Languages!$A$1:$AE$1,
      0),
    FALSE)</f>
        <v>अगर चार व्यक्तियों में से हरेक यह चुनने के लिए स्वतंत्र है कि वे अपनी कमाई के कितते हिस्से का योगदान, कॉमन फ़ंड में देंगे, तो नतीजा यह होगा:</v>
      </c>
      <c r="Q149" s="6" t="str">
        <f>VLOOKUP(
    Languages!A136,
    Languages!$A$2:$AE$310,
    MATCH(
      _xlfn.XLOOKUP(Q$1, 'Language &amp; Currency Data'!$A$2:$A$100, 'Language &amp; Currency Data'!$B$2:$B$100),
      Languages!$A$1:$AE$1,
      0),
    FALSE)</f>
        <v>Jika masing-masing dari keempat individu bebas memilih seberapa banyak dari penghasilan mereka yang akan disumbangkan ke dana bersama, hasilnya adalah:</v>
      </c>
      <c r="R149" s="6" t="str">
        <f>VLOOKUP(
    Languages!A136,
    Languages!$A$2:$AE$310,
    MATCH(
      _xlfn.XLOOKUP(R$1, 'Language &amp; Currency Data'!$A$2:$A$100, 'Language &amp; Currency Data'!$B$2:$B$100),
      Languages!$A$1:$AE$1,
      0),
    FALSE)</f>
        <v>If each of the four individuals is free to choose how much of their earnings to contribute to the common fund, the outcome will be:</v>
      </c>
      <c r="S149" s="14" t="str">
        <f>VLOOKUP(
    Languages!A136,
    Languages!$A$2:$AE$310,
    MATCH(
      _xlfn.XLOOKUP(S$1, 'Language &amp; Currency Data'!$A$2:$A$100, 'Language &amp; Currency Data'!$B$2:$B$100),
      Languages!$A$1:$AE$1,
      0),
    FALSE)</f>
        <v>Se ciascuno dei quattro individui ha libertà di scelta riguardo alla quota del proprio importo guadagnato con cui contribuire al fondo comune, il risultato sarà il seguente:</v>
      </c>
      <c r="T149" s="14" t="str">
        <f>VLOOKUP(
    Languages!A136,
    Languages!$A$2:$AE$310,
    MATCH(
      _xlfn.XLOOKUP(T$1, 'Language &amp; Currency Data'!$A$2:$A$100, 'Language &amp; Currency Data'!$B$2:$B$100),
      Languages!$A$1:$AE$1,
      0),
    FALSE)</f>
        <v>4人のそれぞれが、収入のどれだけを共通基金に寄付するかを自由に選択できる場合、結果は次のようになる。</v>
      </c>
      <c r="U149" s="32" t="str">
        <f>VLOOKUP(
    Languages!A136,
    Languages!$A$2:$AE$310,
    MATCH(
      _xlfn.XLOOKUP(U$1, 'Language &amp; Currency Data'!$A$2:$A$100, 'Language &amp; Currency Data'!$B$2:$B$100),
      Languages!$A$1:$AE$1,
      0),
    FALSE)</f>
        <v>Jika setiap daripada empat individu itu bebas untuk memilih berapa banyak daripada pendapatan mereka yang hendak disumbangkan kepada dana bersama, hasilnya akan menjadi:</v>
      </c>
      <c r="V149" s="32" t="str">
        <f>VLOOKUP(
    Languages!A136,
    Languages!$A$2:$AE$310,
    MATCH(
      _xlfn.XLOOKUP(V$1, 'Language &amp; Currency Data'!$A$2:$A$100, 'Language &amp; Currency Data'!$B$2:$B$100),
      Languages!$A$1:$AE$1,
      0),
    FALSE)</f>
        <v>Si cada una de las cuatro personas puede decidir libremente qué parte de sus ingresos aporta al fondo común, el resultado será el siguiente:</v>
      </c>
      <c r="W149" s="14" t="str">
        <f>VLOOKUP(
    Languages!A136,
    Languages!$A$2:$AE$310,
    MATCH(
      _xlfn.XLOOKUP(W$1, 'Language &amp; Currency Data'!$A$2:$A$100, 'Language &amp; Currency Data'!$B$2:$B$100),
      Languages!$A$1:$AE$1,
      0),
    FALSE)</f>
        <v>Indien de vier personen vrij zijn te kiezen welk deel van hun verdiende bedrag zij aan het gemeenschappelijk fonds bijdragen, is het resultaat als volgt:</v>
      </c>
      <c r="X149" s="32" t="str">
        <f>VLOOKUP(
    Languages!A136,
    Languages!$A$2:$AE$310,
    MATCH(
      _xlfn.XLOOKUP(X$1, 'Language &amp; Currency Data'!$A$2:$A$100, 'Language &amp; Currency Data'!$B$2:$B$100),
      Languages!$A$1:$AE$1,
      0),
    FALSE)</f>
        <v>If each of the four individuals is free to choose how much of their earnings to contribute to the common fund, the outcome will be:</v>
      </c>
      <c r="Y149" s="32" t="str">
        <f>VLOOKUP(
    Languages!A136,
    Languages!$A$2:$AE$310,
    MATCH(
      _xlfn.XLOOKUP(Y$1, 'Language &amp; Currency Data'!$A$2:$A$100, 'Language &amp; Currency Data'!$B$2:$B$100),
      Languages!$A$1:$AE$1,
      0),
    FALSE)</f>
        <v>Hvis hver av de fire personene får frihet til å velge hvor mye av inntekten de vil bidra med til fellesfondet, blir utfallet følgende:</v>
      </c>
      <c r="Z149" s="32" t="str">
        <f>VLOOKUP(
    Languages!A136,
    Languages!$A$2:$AE$310,
    MATCH(
      _xlfn.XLOOKUP(Z$1, 'Language &amp; Currency Data'!$A$2:$A$100, 'Language &amp; Currency Data'!$B$2:$B$100),
      Languages!$A$1:$AE$1,
      0),
    FALSE)</f>
        <v>اگر چاروں افراد کو یہ آزادی حاصل ہو کہ وہ اپنی کمائی میں سے جتنی بھی رقم مشترکہ فنڈ میں دیں، تو نتیجہ یوں ہو گا:</v>
      </c>
      <c r="AA149" s="32" t="str">
        <f>VLOOKUP(
    Languages!A136,
    Languages!$A$2:$AE$310,
    MATCH(
      _xlfn.XLOOKUP(AA$1, 'Language &amp; Currency Data'!$A$2:$A$100, 'Language &amp; Currency Data'!$B$2:$B$100),
      Languages!$A$1:$AE$1,
      0),
    FALSE)</f>
        <v>Kung malayang makakapili ang apat na indibidwal kung magkano sa kanilang mga kinita ang iaambag sa common fund, ganito ang magiging resulta:</v>
      </c>
      <c r="AB149" s="32" t="str">
        <f>VLOOKUP(
    Languages!A136,
    Languages!$A$2:$AE$310,
    MATCH(
      _xlfn.XLOOKUP(AB$1, 'Language &amp; Currency Data'!$A$2:$A$100, 'Language &amp; Currency Data'!$B$2:$B$100),
      Languages!$A$1:$AE$1,
      0),
    FALSE)</f>
        <v>Jeśli każda ze wspomnianych cztery osób ma wolność wyboru, jaką kwotę ze swoich zarobków chce wpłacić do funduszu wspólnego, wynik będzie następujący:</v>
      </c>
      <c r="AC149" t="str">
        <f>VLOOKUP(
    Languages!A136,
    Languages!$A$2:$AE$310,
    MATCH(
      _xlfn.XLOOKUP(AC$1, 'Language &amp; Currency Data'!$A$2:$A$100, 'Language &amp; Currency Data'!$B$2:$B$100),
      Languages!$A$1:$AE$1,
      0),
    FALSE)</f>
        <v>Se cada um dos quatro indivíduos for livre para escolher a parte dos seus ganhos com a que desejam contribuir para o fundo comum, o resultado será:</v>
      </c>
      <c r="AD149" s="32" t="str">
        <f>VLOOKUP(
    Languages!A136,
    Languages!$A$2:$AE$310,
    MATCH(
      _xlfn.XLOOKUP(AD$1, 'Language &amp; Currency Data'!$A$2:$A$100, 'Language &amp; Currency Data'!$B$2:$B$100),
      Languages!$A$1:$AE$1,
      0),
    FALSE)</f>
        <v xml:space="preserve">Dacă fiecare dintre cele patru persoane este liberă să aleagă cu cât din câștigurile lor să contribuie la fondul comun, rezultatul va fi: </v>
      </c>
      <c r="AE149" s="6" t="str">
        <f>VLOOKUP(
    Languages!A136,
    Languages!$A$2:$AE$310,
    MATCH(
      _xlfn.XLOOKUP(AE$1, 'Language &amp; Currency Data'!$A$2:$A$100, 'Language &amp; Currency Data'!$B$2:$B$100),
      Languages!$A$1:$AE$1,
      0),
    FALSE)</f>
        <v>Ak sa každá zo štyroch osôb môže slobodne rozhodnúť, akou čiastkou zo svojho zárobku prispeje do spoločného fondu, výsledok bude:</v>
      </c>
      <c r="AF149" s="6" t="str">
        <f>VLOOKUP(
    Languages!A136,
    Languages!$A$2:$AE$310,
    MATCH(
      _xlfn.XLOOKUP(AF$1, 'Language &amp; Currency Data'!$A$2:$A$100, 'Language &amp; Currency Data'!$B$2:$B$100),
      Languages!$A$1:$AE$1,
      0),
    FALSE)</f>
        <v>As elkeen van die vier individue vry is om te kies hoeveel van hul verdienste hulle tot die gemeenskaplike fonds wil bydra, sal die uitkoms wees:</v>
      </c>
      <c r="AG149" s="6" t="str">
        <f>VLOOKUP(
    Languages!A136,
    Languages!$A$2:$AE$310,
    MATCH(
      _xlfn.XLOOKUP(AG$1, 'Language &amp; Currency Data'!$A$2:$A$100, 'Language &amp; Currency Data'!$B$2:$B$100),
      Languages!$A$1:$AE$1,
      0),
    FALSE)</f>
        <v>4명의 개인이 자신의 수입을 공동 기금에 얼마를 기부할지 자유롭게 선택할 수 있다면, 그 결과는 다음과 같습니다.</v>
      </c>
      <c r="AH149" s="32" t="str">
        <f>VLOOKUP(
    Languages!A136,
    Languages!$A$2:$AE$310,
    MATCH(
      _xlfn.XLOOKUP(AH$1, 'Language &amp; Currency Data'!$A$2:$A$100, 'Language &amp; Currency Data'!$B$2:$B$100),
      Languages!$A$1:$AE$1,
      0),
    FALSE)</f>
        <v>Si cada una de las cuatro personas puede decidir libremente qué parte de sus ingresos aporta al fondo común, el resultado será el siguiente:</v>
      </c>
      <c r="AI149" s="32" t="str">
        <f>VLOOKUP(
    Languages!A136,
    Languages!$A$2:$AE$310,
    MATCH(
      _xlfn.XLOOKUP(AI$1, 'Language &amp; Currency Data'!$A$2:$A$100, 'Language &amp; Currency Data'!$B$2:$B$100),
      Languages!$A$1:$AE$1,
      0),
    FALSE)</f>
        <v>Om var och en av de fyra personerna fritt kan välja hur stor del av deras intäkter som ska gå till den gemensamma fonden blir resultatet följande:</v>
      </c>
      <c r="AJ149" s="6" t="str">
        <f>VLOOKUP(
    Languages!A136,
    Languages!$A$2:$AE$310,
    MATCH(
      _xlfn.XLOOKUP(AJ$1, 'Language &amp; Currency Data'!$A$2:$A$100, 'Language &amp; Currency Data'!$B$2:$B$100),
      Languages!$A$1:$AE$1,
      0),
    FALSE)</f>
        <v>若四位參與者可以自由選擇提撥多少收入至共同基金，結果將是：</v>
      </c>
      <c r="AK149" s="32" t="str">
        <f>VLOOKUP(
    Languages!A136,
    Languages!$A$2:$AE$310,
    MATCH(
      _xlfn.XLOOKUP(AK$1, 'Language &amp; Currency Data'!$A$2:$A$100, 'Language &amp; Currency Data'!$B$2:$B$100),
      Languages!$A$1:$AE$1,
      0),
    FALSE)</f>
        <v>หากบุคคลทั้งสี่คนมีอิสระในการเลือกจำนวนเงินรายได้ที่จะนำไปสมทบเข้าเงินกองกลาง ผลลัพธ์จะเป็นดังนี้:</v>
      </c>
      <c r="AL149" s="37" t="str">
        <f>VLOOKUP(
    Languages!A136,
    Languages!$A$2:$AE$310,
    MATCH(
      _xlfn.XLOOKUP(AL$1, 'Language &amp; Currency Data'!$A$2:$A$100, 'Language &amp; Currency Data'!$B$2:$B$100),
      Languages!$A$1:$AE$1,
      0),
    FALSE)</f>
        <v>Bu dört bireyden her biri kazançlarının ne kadarını ortak fona aktaracaklarını seçmekte özgür bırakılırsa sonuç şöyle olacaktır:</v>
      </c>
      <c r="AM149" s="6" t="str">
        <f>VLOOKUP(
    Languages!A136,
    Languages!$A$2:$AE$310,
    MATCH(
      _xlfn.XLOOKUP(AM$1, 'Language &amp; Currency Data'!$A$2:$A$100, 'Language &amp; Currency Data'!$B$2:$B$100),
      Languages!$A$1:$AE$1,
      0),
    FALSE)</f>
        <v>If each of the four individuals is free to choose how much of their earnings to contribute to the common fund, the outcome will be:</v>
      </c>
      <c r="AN149" s="6" t="str">
        <f>VLOOKUP(
    Languages!A136,
    Languages!$A$2:$AE$310,
    MATCH(
      _xlfn.XLOOKUP(AN$1, 'Language &amp; Currency Data'!$A$2:$A$100, 'Language &amp; Currency Data'!$B$2:$B$100),
      Languages!$A$1:$AE$1,
      0),
    FALSE)</f>
        <v>If each of the four individuals is free to choose how much of their earnings to contribute to the common fund, the outcome will be:</v>
      </c>
      <c r="AO149" s="32" t="str">
        <f>VLOOKUP(
    Languages!A136,
    Languages!$A$2:$AE$310,
    MATCH(
      _xlfn.XLOOKUP(AO$1, 'Language &amp; Currency Data'!$A$2:$A$100, 'Language &amp; Currency Data'!$B$2:$B$100),
      Languages!$A$1:$AE$1,
      0),
    FALSE)</f>
        <v>Nếu mỗi người trong bốn cá nhân được tự do lựa chọn số tiền thu nhập của họ để đóng góp vào quỹ chung thì kết quả sẽ là:</v>
      </c>
      <c r="AP149" s="7" t="str">
        <f>VLOOKUP(
    Languages!A136,
    Languages!$A$2:$AE$310,
    MATCH(
      _xlfn.XLOOKUP("United Kingdom", 'Language &amp; Currency Data'!$A$2:$A$100, 'Language &amp; Currency Data'!$B$2:$B$100),
      Languages!$A$1:$AE$1,
      0),
    FALSE)</f>
        <v>If each of the four individuals is free to choose how much of their earnings to contribute to the common fund, the outcome will be:</v>
      </c>
      <c r="AQ149" s="7" t="str">
        <f>VLOOKUP(
    Languages!A136,
    Languages!$A$2:$AE$310,
    MATCH(
      _xlfn.XLOOKUP("United Kingdom", 'Language &amp; Currency Data'!$A$2:$A$100, 'Language &amp; Currency Data'!$B$2:$B$100),
      Languages!$A$1:$AE$1,
      0),
    FALSE)</f>
        <v>If each of the four individuals is free to choose how much of their earnings to contribute to the common fund, the outcome will be:</v>
      </c>
      <c r="AR149" s="7" t="str">
        <f>VLOOKUP(
    Languages!A136,
    Languages!$A$2:$AE$310,
    MATCH(
      _xlfn.XLOOKUP("United Kingdom", 'Language &amp; Currency Data'!$A$2:$A$100, 'Language &amp; Currency Data'!$B$2:$B$100),
      Languages!$A$1:$AE$1,
      0),
    FALSE)</f>
        <v>If each of the four individuals is free to choose how much of their earnings to contribute to the common fund, the outcome will be:</v>
      </c>
      <c r="AS149" s="7" t="str">
        <f>VLOOKUP(
    Languages!A136,
    Languages!$A$2:$AE$310,
    MATCH(
      _xlfn.XLOOKUP("United Kingdom", 'Language &amp; Currency Data'!$A$2:$A$100, 'Language &amp; Currency Data'!$B$2:$B$100),
      Languages!$A$1:$AE$1,
      0),
    FALSE)</f>
        <v>If each of the four individuals is free to choose how much of their earnings to contribute to the common fund, the outcome will be:</v>
      </c>
      <c r="AT149" s="7" t="str">
        <f>VLOOKUP(
    Languages!A136,
    Languages!$A$2:$AE$310,
    MATCH(
      _xlfn.XLOOKUP("United Kingdom", 'Language &amp; Currency Data'!$A$2:$A$100, 'Language &amp; Currency Data'!$B$2:$B$100),
      Languages!$A$1:$AE$1,
      0),
    FALSE)</f>
        <v>If each of the four individuals is free to choose how much of their earnings to contribute to the common fund, the outcome will be:</v>
      </c>
      <c r="AU149" s="7" t="str">
        <f>VLOOKUP(
    Languages!A136,
    Languages!$A$2:$AE$310,
    MATCH(
      _xlfn.XLOOKUP("United Kingdom", 'Language &amp; Currency Data'!$A$2:$A$100, 'Language &amp; Currency Data'!$B$2:$B$100),
      Languages!$A$1:$AE$1,
      0),
    FALSE)</f>
        <v>If each of the four individuals is free to choose how much of their earnings to contribute to the common fund, the outcome will be:</v>
      </c>
      <c r="AV149" s="7" t="str">
        <f>VLOOKUP(
    Languages!A136,
    Languages!$A$2:$AE$310,
    MATCH(
      _xlfn.XLOOKUP("United Kingdom", 'Language &amp; Currency Data'!$A$2:$A$100, 'Language &amp; Currency Data'!$B$2:$B$100),
      Languages!$A$1:$AE$1,
      0),
    FALSE)</f>
        <v>If each of the four individuals is free to choose how much of their earnings to contribute to the common fund, the outcome will be:</v>
      </c>
      <c r="AW149" s="7" t="str">
        <f>VLOOKUP(
    Languages!A136,
    Languages!$A$2:$AE$310,
    MATCH(
      _xlfn.XLOOKUP("United Kingdom", 'Language &amp; Currency Data'!$A$2:$A$100, 'Language &amp; Currency Data'!$B$2:$B$100),
      Languages!$A$1:$AE$1,
      0),
    FALSE)</f>
        <v>If each of the four individuals is free to choose how much of their earnings to contribute to the common fund, the outcome will be:</v>
      </c>
    </row>
    <row r="150" spans="1:49" s="7" customFormat="1" ht="42.75" x14ac:dyDescent="0.45">
      <c r="A150" s="7" t="str">
        <f>Languages!B137</f>
        <v>The two individuals who contribute all their earnings each ends up with an income of $7.5.</v>
      </c>
      <c r="B150" s="6" t="str">
        <f>VLOOKUP(
    Languages!A137,
    Languages!$A$2:$AE$310,
    MATCH(
      _xlfn.XLOOKUP(B$1, 'Language &amp; Currency Data'!$A$2:$A$100, 'Language &amp; Currency Data'!$B$2:$B$100),
      Languages!$A$1:$AE$1,
      0),
    FALSE)</f>
        <v>Las dos personas que aportan todos sus ingresos terminan cada una con una renta de $7.5.</v>
      </c>
      <c r="C150" s="6" t="str">
        <f>VLOOKUP(
    Languages!A137,
    Languages!$A$2:$AE$310,
    MATCH(
      _xlfn.XLOOKUP(C$1, 'Language &amp; Currency Data'!$A$2:$A$100, 'Language &amp; Currency Data'!$B$2:$B$100),
      Languages!$A$1:$AE$1,
      0),
    FALSE)</f>
        <v>The two individuals who contribute all their earnings each ends up with an income of $7.5.</v>
      </c>
      <c r="D150" s="6" t="str">
        <f>VLOOKUP(
    Languages!A137,
    Languages!$A$2:$AE$310,
    MATCH(
      _xlfn.XLOOKUP(D$1, 'Language &amp; Currency Data'!$A$2:$A$100, 'Language &amp; Currency Data'!$B$2:$B$100),
      Languages!$A$1:$AE$1,
      0),
    FALSE)</f>
        <v>Die beiden Personen, die ihr gesamtes Einkommen einzahlen, haben am Schluss jeweils Einnahmen in Höhe von $7.5.</v>
      </c>
      <c r="E150" s="14" t="str">
        <f>VLOOKUP(
    Languages!A137,
    Languages!$A$2:$AE$310,
    MATCH(
      _xlfn.XLOOKUP(E$1, 'Language &amp; Currency Data'!$A$2:$A$100, 'Language &amp; Currency Data'!$B$2:$B$100),
      Languages!$A$1:$AE$1,
      0),
    FALSE)</f>
        <v>Os dois indivíduos que contribuem com todos os seus ganhos acabam com um ganho de $7.5 cada um.</v>
      </c>
      <c r="F150" s="4" t="str">
        <f>VLOOKUP(
    Languages!A137,
    Languages!$A$2:$AE$310,
    MATCH(
      _xlfn.XLOOKUP(F$1, 'Language &amp; Currency Data'!$A$2:$A$100, 'Language &amp; Currency Data'!$B$2:$B$100),
      Languages!$A$1:$AE$1,
      0),
    FALSE)</f>
        <v>The two individuals who contribute all their earnings each ends up with an income of $7.5.</v>
      </c>
      <c r="G150" s="14" t="str">
        <f>VLOOKUP(
    Languages!A137,
    Languages!$A$2:$AE$310,
    MATCH(
      _xlfn.XLOOKUP(G$1, 'Language &amp; Currency Data'!$A$2:$A$100, 'Language &amp; Currency Data'!$B$2:$B$100),
      Languages!$A$1:$AE$1,
      0),
    FALSE)</f>
        <v>选择投入其全部收益的这两个人最终将每人获得 $7.5 的收入。</v>
      </c>
      <c r="H150" s="6" t="str">
        <f>VLOOKUP(
    Languages!A137,
    Languages!$A$2:$AE$310,
    MATCH(
      _xlfn.XLOOKUP(H$1, 'Language &amp; Currency Data'!$A$2:$A$100, 'Language &amp; Currency Data'!$B$2:$B$100),
      Languages!$A$1:$AE$1,
      0),
    FALSE)</f>
        <v>Las dos personas que aportan todos sus ingresos terminan cada una con una renta de $7.5.</v>
      </c>
      <c r="I150" s="6" t="str">
        <f>VLOOKUP(
    Languages!A137,
    Languages!$A$2:$AE$310,
    MATCH(
      _xlfn.XLOOKUP(I$1, 'Language &amp; Currency Data'!$A$2:$A$100, 'Language &amp; Currency Data'!$B$2:$B$100),
      Languages!$A$1:$AE$1,
      0),
    FALSE)</f>
        <v>Las dos personas que aportan todos sus ingresos terminan cada una con una renta de $7.5.</v>
      </c>
      <c r="J150" s="6" t="str">
        <f>VLOOKUP(
    Languages!A137,
    Languages!$A$2:$AE$310,
    MATCH(
      _xlfn.XLOOKUP(J$1, 'Language &amp; Currency Data'!$A$2:$A$100, 'Language &amp; Currency Data'!$B$2:$B$100),
      Languages!$A$1:$AE$1,
      0),
    FALSE)</f>
        <v>Dvě osoby, které přispějí celým svým výdělkem, získají každá příjem $7.5.</v>
      </c>
      <c r="K150" s="6" t="str">
        <f>VLOOKUP(
    Languages!A137,
    Languages!$A$2:$AE$310,
    MATCH(
      _xlfn.XLOOKUP(K$1, 'Language &amp; Currency Data'!$A$2:$A$100, 'Language &amp; Currency Data'!$B$2:$B$100),
      Languages!$A$1:$AE$1,
      0),
    FALSE)</f>
        <v>Ne kaksi henkilöä, jotka lahjoittivat kaikki tulonsa, saavat kumpikin lopullista tuloa $7.5.</v>
      </c>
      <c r="L150" s="32" t="str">
        <f>VLOOKUP(
    Languages!A137,
    Languages!$A$2:$AE$310,
    MATCH(
      _xlfn.XLOOKUP(L$1, 'Language &amp; Currency Data'!$A$2:$A$100, 'Language &amp; Currency Data'!$B$2:$B$100),
      Languages!$A$1:$AE$1,
      0),
    FALSE)</f>
        <v>Les deux personnes qui versent la totalité de leurs revenus finissent chacune avec un revenu de $7.5.</v>
      </c>
      <c r="M150" s="32" t="str">
        <f>VLOOKUP(
    Languages!A137,
    Languages!$A$2:$AE$310,
    MATCH(
      _xlfn.XLOOKUP(M$1, 'Language &amp; Currency Data'!$A$2:$A$100, 'Language &amp; Currency Data'!$B$2:$B$100),
      Languages!$A$1:$AE$1,
      0),
    FALSE)</f>
        <v>Die beiden Personen, die ihr gesamtes Einkommen einzahlen, haben am Schluss jeweils Einnahmen in Höhe von $7.5.</v>
      </c>
      <c r="N150" s="6" t="str">
        <f>VLOOKUP(
    Languages!A137,
    Languages!$A$2:$AE$310,
    MATCH(
      _xlfn.XLOOKUP(N$1, 'Language &amp; Currency Data'!$A$2:$A$100, 'Language &amp; Currency Data'!$B$2:$B$100),
      Languages!$A$1:$AE$1,
      0),
    FALSE)</f>
        <v>Τα δύο άτομα που συνεισφέρουν όλα τα κέρδη τους καταλήγουν με εισόδημα $7.5 το καθένα.</v>
      </c>
      <c r="O150" s="32" t="str">
        <f>VLOOKUP(
    Languages!A137,
    Languages!$A$2:$AE$310,
    MATCH(
      _xlfn.XLOOKUP(O$1, 'Language &amp; Currency Data'!$A$2:$A$100, 'Language &amp; Currency Data'!$B$2:$B$100),
      Languages!$A$1:$AE$1,
      0),
    FALSE)</f>
        <v>Az a két személy, aki minden jövedelmét befizeti, végül $7.5 jövedelemhez jut.</v>
      </c>
      <c r="P150" s="6" t="str">
        <f>VLOOKUP(
    Languages!A137,
    Languages!$A$2:$AE$310,
    MATCH(
      _xlfn.XLOOKUP(P$1, 'Language &amp; Currency Data'!$A$2:$A$100, 'Language &amp; Currency Data'!$B$2:$B$100),
      Languages!$A$1:$AE$1,
      0),
    FALSE)</f>
        <v>दो व्यक्ति जो अपनी सारी कमाई का योगदान देंगे, उनमें से हरेक की आय $7.5 होगी।</v>
      </c>
      <c r="Q150" s="6" t="str">
        <f>VLOOKUP(
    Languages!A137,
    Languages!$A$2:$AE$310,
    MATCH(
      _xlfn.XLOOKUP(Q$1, 'Language &amp; Currency Data'!$A$2:$A$100, 'Language &amp; Currency Data'!$B$2:$B$100),
      Languages!$A$1:$AE$1,
      0),
    FALSE)</f>
        <v>Dua individu yang menyumbangkan seluruh penghasilan mereka masing-masing berakhir dengan pendapatan sebesar $7.5.</v>
      </c>
      <c r="R150" s="6" t="str">
        <f>VLOOKUP(
    Languages!A137,
    Languages!$A$2:$AE$310,
    MATCH(
      _xlfn.XLOOKUP(R$1, 'Language &amp; Currency Data'!$A$2:$A$100, 'Language &amp; Currency Data'!$B$2:$B$100),
      Languages!$A$1:$AE$1,
      0),
    FALSE)</f>
        <v>The two individuals who contribute all their earnings each ends up with an income of $7.5.</v>
      </c>
      <c r="S150" s="14" t="str">
        <f>VLOOKUP(
    Languages!A137,
    Languages!$A$2:$AE$310,
    MATCH(
      _xlfn.XLOOKUP(S$1, 'Language &amp; Currency Data'!$A$2:$A$100, 'Language &amp; Currency Data'!$B$2:$B$100),
      Languages!$A$1:$AE$1,
      0),
    FALSE)</f>
        <v>I due individui che contribuiscono con l'intero importo guadagnato avranno un reddito di $7,5 ciascuno.</v>
      </c>
      <c r="T150" s="14" t="str">
        <f>VLOOKUP(
    Languages!A137,
    Languages!$A$2:$AE$310,
    MATCH(
      _xlfn.XLOOKUP(T$1, 'Language &amp; Currency Data'!$A$2:$A$100, 'Language &amp; Currency Data'!$B$2:$B$100),
      Languages!$A$1:$AE$1,
      0),
    FALSE)</f>
        <v>収入のすべてを寄付する2人は、それぞれ最終的に$7.5の収入を得ることになる。</v>
      </c>
      <c r="U150" s="32" t="str">
        <f>VLOOKUP(
    Languages!A137,
    Languages!$A$2:$AE$310,
    MATCH(
      _xlfn.XLOOKUP(U$1, 'Language &amp; Currency Data'!$A$2:$A$100, 'Language &amp; Currency Data'!$B$2:$B$100),
      Languages!$A$1:$AE$1,
      0),
    FALSE)</f>
        <v xml:space="preserve">Dua individu yang menyumbangkan semua pendapatan mereka, masing-masing akhirnya mempunyai pendapatan $7.5.  </v>
      </c>
      <c r="V150" s="32" t="str">
        <f>VLOOKUP(
    Languages!A137,
    Languages!$A$2:$AE$310,
    MATCH(
      _xlfn.XLOOKUP(V$1, 'Language &amp; Currency Data'!$A$2:$A$100, 'Language &amp; Currency Data'!$B$2:$B$100),
      Languages!$A$1:$AE$1,
      0),
    FALSE)</f>
        <v>Las dos personas que aportan todos sus ingresos terminan cada una con una renta de $7.5.</v>
      </c>
      <c r="W150" s="14" t="str">
        <f>VLOOKUP(
    Languages!A137,
    Languages!$A$2:$AE$310,
    MATCH(
      _xlfn.XLOOKUP(W$1, 'Language &amp; Currency Data'!$A$2:$A$100, 'Language &amp; Currency Data'!$B$2:$B$100),
      Languages!$A$1:$AE$1,
      0),
    FALSE)</f>
        <v>De twee personen die hun volledige verdiende bedrag bijdragen, hebben uiteindelijk ieder een opbrengst van $7.5.</v>
      </c>
      <c r="X150" s="32" t="str">
        <f>VLOOKUP(
    Languages!A137,
    Languages!$A$2:$AE$310,
    MATCH(
      _xlfn.XLOOKUP(X$1, 'Language &amp; Currency Data'!$A$2:$A$100, 'Language &amp; Currency Data'!$B$2:$B$100),
      Languages!$A$1:$AE$1,
      0),
    FALSE)</f>
        <v>The two individuals who contribute all their earnings each ends up with an income of $7.5.</v>
      </c>
      <c r="Y150" s="32" t="str">
        <f>VLOOKUP(
    Languages!A137,
    Languages!$A$2:$AE$310,
    MATCH(
      _xlfn.XLOOKUP(Y$1, 'Language &amp; Currency Data'!$A$2:$A$100, 'Language &amp; Currency Data'!$B$2:$B$100),
      Languages!$A$1:$AE$1,
      0),
    FALSE)</f>
        <v>De to personene som bidrar med hele inntekten sin, ender hver opp med en inntekt på $7.5.</v>
      </c>
      <c r="Z150" s="32" t="str">
        <f>VLOOKUP(
    Languages!A137,
    Languages!$A$2:$AE$310,
    MATCH(
      _xlfn.XLOOKUP(Z$1, 'Language &amp; Currency Data'!$A$2:$A$100, 'Language &amp; Currency Data'!$B$2:$B$100),
      Languages!$A$1:$AE$1,
      0),
    FALSE)</f>
        <v>وہ دو افراد جو اپنی پوری کمائی عطیہ کرتے ہیں، ان میں سے ہر ایک کی آمدنی 7.5$ بنتی ہے۔</v>
      </c>
      <c r="AA150" s="32" t="str">
        <f>VLOOKUP(
    Languages!A137,
    Languages!$A$2:$AE$310,
    MATCH(
      _xlfn.XLOOKUP(AA$1, 'Language &amp; Currency Data'!$A$2:$A$100, 'Language &amp; Currency Data'!$B$2:$B$100),
      Languages!$A$1:$AE$1,
      0),
    FALSE)</f>
        <v>Kikita ng $7.5 bawat isa ang dalawang indibidwal na iniambag ang lahat ng kanilang mga kinita.</v>
      </c>
      <c r="AB150" s="32" t="str">
        <f>VLOOKUP(
    Languages!A137,
    Languages!$A$2:$AE$310,
    MATCH(
      _xlfn.XLOOKUP(AB$1, 'Language &amp; Currency Data'!$A$2:$A$100, 'Language &amp; Currency Data'!$B$2:$B$100),
      Languages!$A$1:$AE$1,
      0),
    FALSE)</f>
        <v>Te dwie osoby, które wpłacą wszystkie swoje zarobki, otrzymają dochód w wysokości $7,5.</v>
      </c>
      <c r="AC150" t="str">
        <f>VLOOKUP(
    Languages!A137,
    Languages!$A$2:$AE$310,
    MATCH(
      _xlfn.XLOOKUP(AC$1, 'Language &amp; Currency Data'!$A$2:$A$100, 'Language &amp; Currency Data'!$B$2:$B$100),
      Languages!$A$1:$AE$1,
      0),
    FALSE)</f>
        <v>Os dois indivíduos que contribuem com todos os seus ganhos acabam com um ganho de $7.5 cada um.</v>
      </c>
      <c r="AD150" s="32" t="str">
        <f>VLOOKUP(
    Languages!A137,
    Languages!$A$2:$AE$310,
    MATCH(
      _xlfn.XLOOKUP(AD$1, 'Language &amp; Currency Data'!$A$2:$A$100, 'Language &amp; Currency Data'!$B$2:$B$100),
      Languages!$A$1:$AE$1,
      0),
    FALSE)</f>
        <v>Fiecare dintre cele două persoane care contribuie cu toate câștigurile sale ajunge la un venit de $7.5.</v>
      </c>
      <c r="AE150" s="6" t="str">
        <f>VLOOKUP(
    Languages!A137,
    Languages!$A$2:$AE$310,
    MATCH(
      _xlfn.XLOOKUP(AE$1, 'Language &amp; Currency Data'!$A$2:$A$100, 'Language &amp; Currency Data'!$B$2:$B$100),
      Languages!$A$1:$AE$1,
      0),
    FALSE)</f>
        <v>Dve osoby, ktoré prispejú celým svojím zárobkom, dostanú naspäť $7.5.</v>
      </c>
      <c r="AF150" s="6" t="str">
        <f>VLOOKUP(
    Languages!A137,
    Languages!$A$2:$AE$310,
    MATCH(
      _xlfn.XLOOKUP(AF$1, 'Language &amp; Currency Data'!$A$2:$A$100, 'Language &amp; Currency Data'!$B$2:$B$100),
      Languages!$A$1:$AE$1,
      0),
    FALSE)</f>
        <v>Die twee individue wat al hul verdienste bydra, kry elk 'n inkomste van $7.5.</v>
      </c>
      <c r="AG150" s="6" t="str">
        <f>VLOOKUP(
    Languages!A137,
    Languages!$A$2:$AE$310,
    MATCH(
      _xlfn.XLOOKUP(AG$1, 'Language &amp; Currency Data'!$A$2:$A$100, 'Language &amp; Currency Data'!$B$2:$B$100),
      Languages!$A$1:$AE$1,
      0),
    FALSE)</f>
        <v>자신의 수입 전액을 기부한 두 명의 개인은 각각 $7.5의 수입을 얻게 됩니다.</v>
      </c>
      <c r="AH150" s="32" t="str">
        <f>VLOOKUP(
    Languages!A137,
    Languages!$A$2:$AE$310,
    MATCH(
      _xlfn.XLOOKUP(AH$1, 'Language &amp; Currency Data'!$A$2:$A$100, 'Language &amp; Currency Data'!$B$2:$B$100),
      Languages!$A$1:$AE$1,
      0),
    FALSE)</f>
        <v>Las dos personas que aportan todos sus ingresos terminan cada una con una renta de $7.5.</v>
      </c>
      <c r="AI150" s="32" t="str">
        <f>VLOOKUP(
    Languages!A137,
    Languages!$A$2:$AE$310,
    MATCH(
      _xlfn.XLOOKUP(AI$1, 'Language &amp; Currency Data'!$A$2:$A$100, 'Language &amp; Currency Data'!$B$2:$B$100),
      Languages!$A$1:$AE$1,
      0),
    FALSE)</f>
        <v>De två personer som bidrar med alla sina intäkter får var och en en inkomst på $7.5.</v>
      </c>
      <c r="AJ150" s="6" t="str">
        <f>VLOOKUP(
    Languages!A137,
    Languages!$A$2:$AE$310,
    MATCH(
      _xlfn.XLOOKUP(AJ$1, 'Language &amp; Currency Data'!$A$2:$A$100, 'Language &amp; Currency Data'!$B$2:$B$100),
      Languages!$A$1:$AE$1,
      0),
    FALSE)</f>
        <v>那兩位提撥全部收入的人，每人最終獲得 $7.5 的收入。</v>
      </c>
      <c r="AK150" s="32" t="str">
        <f>VLOOKUP(
    Languages!A137,
    Languages!$A$2:$AE$310,
    MATCH(
      _xlfn.XLOOKUP(AK$1, 'Language &amp; Currency Data'!$A$2:$A$100, 'Language &amp; Currency Data'!$B$2:$B$100),
      Languages!$A$1:$AE$1,
      0),
    FALSE)</f>
        <v>บุคคลสองคนที่นำรายได้ทั้งหมดไปสมทบจะได้รับรายได้คนละ $7.5</v>
      </c>
      <c r="AL150" s="37" t="str">
        <f>VLOOKUP(
    Languages!A137,
    Languages!$A$2:$AE$310,
    MATCH(
      _xlfn.XLOOKUP(AL$1, 'Language &amp; Currency Data'!$A$2:$A$100, 'Language &amp; Currency Data'!$B$2:$B$100),
      Languages!$A$1:$AE$1,
      0),
    FALSE)</f>
        <v>Kazançlarının tamamıyla katkıda bulunan iki bireyin her biri $7.5 gelir elde eder.</v>
      </c>
      <c r="AM150" s="6" t="str">
        <f>VLOOKUP(
    Languages!A137,
    Languages!$A$2:$AE$310,
    MATCH(
      _xlfn.XLOOKUP(AM$1, 'Language &amp; Currency Data'!$A$2:$A$100, 'Language &amp; Currency Data'!$B$2:$B$100),
      Languages!$A$1:$AE$1,
      0),
    FALSE)</f>
        <v>The two individuals who contribute all their earnings each ends up with an income of $7.5.</v>
      </c>
      <c r="AN150" s="6" t="str">
        <f>VLOOKUP(
    Languages!A137,
    Languages!$A$2:$AE$310,
    MATCH(
      _xlfn.XLOOKUP(AN$1, 'Language &amp; Currency Data'!$A$2:$A$100, 'Language &amp; Currency Data'!$B$2:$B$100),
      Languages!$A$1:$AE$1,
      0),
    FALSE)</f>
        <v>The two individuals who contribute all their earnings each ends up with an income of $7.5.</v>
      </c>
      <c r="AO150" s="32" t="str">
        <f>VLOOKUP(
    Languages!A137,
    Languages!$A$2:$AE$310,
    MATCH(
      _xlfn.XLOOKUP(AO$1, 'Language &amp; Currency Data'!$A$2:$A$100, 'Language &amp; Currency Data'!$B$2:$B$100),
      Languages!$A$1:$AE$1,
      0),
    FALSE)</f>
        <v>Hai cá nhân đóng góp toàn bộ thu nhập của họ thì mỗi cá nhân có thu nhập là $7.5.</v>
      </c>
      <c r="AP150" s="7" t="str">
        <f>VLOOKUP(
    Languages!A137,
    Languages!$A$2:$AE$310,
    MATCH(
      _xlfn.XLOOKUP("United Kingdom", 'Language &amp; Currency Data'!$A$2:$A$100, 'Language &amp; Currency Data'!$B$2:$B$100),
      Languages!$A$1:$AE$1,
      0),
    FALSE)</f>
        <v>The two individuals who contribute all their earnings each ends up with an income of $7.5.</v>
      </c>
      <c r="AQ150" s="7" t="str">
        <f>VLOOKUP(
    Languages!A137,
    Languages!$A$2:$AE$310,
    MATCH(
      _xlfn.XLOOKUP("United Kingdom", 'Language &amp; Currency Data'!$A$2:$A$100, 'Language &amp; Currency Data'!$B$2:$B$100),
      Languages!$A$1:$AE$1,
      0),
    FALSE)</f>
        <v>The two individuals who contribute all their earnings each ends up with an income of $7.5.</v>
      </c>
      <c r="AR150" s="7" t="str">
        <f>VLOOKUP(
    Languages!A137,
    Languages!$A$2:$AE$310,
    MATCH(
      _xlfn.XLOOKUP("United Kingdom", 'Language &amp; Currency Data'!$A$2:$A$100, 'Language &amp; Currency Data'!$B$2:$B$100),
      Languages!$A$1:$AE$1,
      0),
    FALSE)</f>
        <v>The two individuals who contribute all their earnings each ends up with an income of $7.5.</v>
      </c>
      <c r="AS150" s="7" t="str">
        <f>VLOOKUP(
    Languages!A137,
    Languages!$A$2:$AE$310,
    MATCH(
      _xlfn.XLOOKUP("United Kingdom", 'Language &amp; Currency Data'!$A$2:$A$100, 'Language &amp; Currency Data'!$B$2:$B$100),
      Languages!$A$1:$AE$1,
      0),
    FALSE)</f>
        <v>The two individuals who contribute all their earnings each ends up with an income of $7.5.</v>
      </c>
      <c r="AT150" s="7" t="str">
        <f>VLOOKUP(
    Languages!A137,
    Languages!$A$2:$AE$310,
    MATCH(
      _xlfn.XLOOKUP("United Kingdom", 'Language &amp; Currency Data'!$A$2:$A$100, 'Language &amp; Currency Data'!$B$2:$B$100),
      Languages!$A$1:$AE$1,
      0),
    FALSE)</f>
        <v>The two individuals who contribute all their earnings each ends up with an income of $7.5.</v>
      </c>
      <c r="AU150" s="7" t="str">
        <f>VLOOKUP(
    Languages!A137,
    Languages!$A$2:$AE$310,
    MATCH(
      _xlfn.XLOOKUP("United Kingdom", 'Language &amp; Currency Data'!$A$2:$A$100, 'Language &amp; Currency Data'!$B$2:$B$100),
      Languages!$A$1:$AE$1,
      0),
    FALSE)</f>
        <v>The two individuals who contribute all their earnings each ends up with an income of $7.5.</v>
      </c>
      <c r="AV150" s="7" t="str">
        <f>VLOOKUP(
    Languages!A137,
    Languages!$A$2:$AE$310,
    MATCH(
      _xlfn.XLOOKUP("United Kingdom", 'Language &amp; Currency Data'!$A$2:$A$100, 'Language &amp; Currency Data'!$B$2:$B$100),
      Languages!$A$1:$AE$1,
      0),
    FALSE)</f>
        <v>The two individuals who contribute all their earnings each ends up with an income of $7.5.</v>
      </c>
      <c r="AW150" s="7" t="str">
        <f>VLOOKUP(
    Languages!A137,
    Languages!$A$2:$AE$310,
    MATCH(
      _xlfn.XLOOKUP("United Kingdom", 'Language &amp; Currency Data'!$A$2:$A$100, 'Language &amp; Currency Data'!$B$2:$B$100),
      Languages!$A$1:$AE$1,
      0),
    FALSE)</f>
        <v>The two individuals who contribute all their earnings each ends up with an income of $7.5.</v>
      </c>
    </row>
    <row r="151" spans="1:49" s="7" customFormat="1" ht="42.75" x14ac:dyDescent="0.45">
      <c r="A151" s="7" t="str">
        <f>Languages!B138</f>
        <v>The two individuals who contribute nothing of their earnings each ends up with an income of $17.5.</v>
      </c>
      <c r="B151" s="6" t="str">
        <f>VLOOKUP(
    Languages!A138,
    Languages!$A$2:$AE$310,
    MATCH(
      _xlfn.XLOOKUP(B$1, 'Language &amp; Currency Data'!$A$2:$A$100, 'Language &amp; Currency Data'!$B$2:$B$100),
      Languages!$A$1:$AE$1,
      0),
    FALSE)</f>
        <v>Las dos personas que no aportan nada de sus ingresos terminan cada una con una renta de $17.5.</v>
      </c>
      <c r="C151" s="6" t="str">
        <f>VLOOKUP(
    Languages!A138,
    Languages!$A$2:$AE$310,
    MATCH(
      _xlfn.XLOOKUP(C$1, 'Language &amp; Currency Data'!$A$2:$A$100, 'Language &amp; Currency Data'!$B$2:$B$100),
      Languages!$A$1:$AE$1,
      0),
    FALSE)</f>
        <v>The two individuals who contribute nothing of their earnings each ends up with an income of $17.5.</v>
      </c>
      <c r="D151" s="6" t="str">
        <f>VLOOKUP(
    Languages!A138,
    Languages!$A$2:$AE$310,
    MATCH(
      _xlfn.XLOOKUP(D$1, 'Language &amp; Currency Data'!$A$2:$A$100, 'Language &amp; Currency Data'!$B$2:$B$100),
      Languages!$A$1:$AE$1,
      0),
    FALSE)</f>
        <v>Die beiden Personen, die nichts von ihrem Einkommen einzahlen, haben am Schluss jeweils Einnahmen in Höhe von $17.5.</v>
      </c>
      <c r="E151" s="14" t="str">
        <f>VLOOKUP(
    Languages!A138,
    Languages!$A$2:$AE$310,
    MATCH(
      _xlfn.XLOOKUP(E$1, 'Language &amp; Currency Data'!$A$2:$A$100, 'Language &amp; Currency Data'!$B$2:$B$100),
      Languages!$A$1:$AE$1,
      0),
    FALSE)</f>
        <v>Os dois indivíduos que não contribuem com nenhuma parte dos seus ganhos acabam com um ganho de $17.5 cada um.</v>
      </c>
      <c r="F151" s="4" t="str">
        <f>VLOOKUP(
    Languages!A138,
    Languages!$A$2:$AE$310,
    MATCH(
      _xlfn.XLOOKUP(F$1, 'Language &amp; Currency Data'!$A$2:$A$100, 'Language &amp; Currency Data'!$B$2:$B$100),
      Languages!$A$1:$AE$1,
      0),
    FALSE)</f>
        <v>The two individuals who contribute nothing of their earnings each ends up with an income of $17.5.</v>
      </c>
      <c r="G151" s="14" t="str">
        <f>VLOOKUP(
    Languages!A138,
    Languages!$A$2:$AE$310,
    MATCH(
      _xlfn.XLOOKUP(G$1, 'Language &amp; Currency Data'!$A$2:$A$100, 'Language &amp; Currency Data'!$B$2:$B$100),
      Languages!$A$1:$AE$1,
      0),
    FALSE)</f>
        <v>选择分文不投的这两个人最终将每人获得 $17.5 的收入。</v>
      </c>
      <c r="H151" s="6" t="str">
        <f>VLOOKUP(
    Languages!A138,
    Languages!$A$2:$AE$310,
    MATCH(
      _xlfn.XLOOKUP(H$1, 'Language &amp; Currency Data'!$A$2:$A$100, 'Language &amp; Currency Data'!$B$2:$B$100),
      Languages!$A$1:$AE$1,
      0),
    FALSE)</f>
        <v>Las dos personas que no aportan nada de sus ingresos terminan cada una con una renta de $17.5.</v>
      </c>
      <c r="I151" s="6" t="str">
        <f>VLOOKUP(
    Languages!A138,
    Languages!$A$2:$AE$310,
    MATCH(
      _xlfn.XLOOKUP(I$1, 'Language &amp; Currency Data'!$A$2:$A$100, 'Language &amp; Currency Data'!$B$2:$B$100),
      Languages!$A$1:$AE$1,
      0),
    FALSE)</f>
        <v>Las dos personas que no aportan nada de sus ingresos terminan cada una con una renta de $17.5.</v>
      </c>
      <c r="J151" s="6" t="str">
        <f>VLOOKUP(
    Languages!A138,
    Languages!$A$2:$AE$310,
    MATCH(
      _xlfn.XLOOKUP(J$1, 'Language &amp; Currency Data'!$A$2:$A$100, 'Language &amp; Currency Data'!$B$2:$B$100),
      Languages!$A$1:$AE$1,
      0),
    FALSE)</f>
        <v>Dvě osoby, které nepřispějí ze svého výdělku ničím, získají každá příjem $17.5.</v>
      </c>
      <c r="K151" s="6" t="str">
        <f>VLOOKUP(
    Languages!A138,
    Languages!$A$2:$AE$310,
    MATCH(
      _xlfn.XLOOKUP(K$1, 'Language &amp; Currency Data'!$A$2:$A$100, 'Language &amp; Currency Data'!$B$2:$B$100),
      Languages!$A$1:$AE$1,
      0),
    FALSE)</f>
        <v>Ne kaksi henkilöä, jotka eivät lahjoita mitään osaa tuloistaan, saavat kumpikin lopullista tuloa $17.5.</v>
      </c>
      <c r="L151" s="32" t="str">
        <f>VLOOKUP(
    Languages!A138,
    Languages!$A$2:$AE$310,
    MATCH(
      _xlfn.XLOOKUP(L$1, 'Language &amp; Currency Data'!$A$2:$A$100, 'Language &amp; Currency Data'!$B$2:$B$100),
      Languages!$A$1:$AE$1,
      0),
    FALSE)</f>
        <v>Les deux personnes qui ne contribuent pas au fonds commun finissent chacune avec un revenu de $17.5.</v>
      </c>
      <c r="M151" s="32" t="str">
        <f>VLOOKUP(
    Languages!A138,
    Languages!$A$2:$AE$310,
    MATCH(
      _xlfn.XLOOKUP(M$1, 'Language &amp; Currency Data'!$A$2:$A$100, 'Language &amp; Currency Data'!$B$2:$B$100),
      Languages!$A$1:$AE$1,
      0),
    FALSE)</f>
        <v>Die beiden Personen, die nichts von ihrem Einkommen einzahlen, haben am Schluss jeweils Einnahmen in Höhe von $17.5.</v>
      </c>
      <c r="N151" s="6" t="str">
        <f>VLOOKUP(
    Languages!A138,
    Languages!$A$2:$AE$310,
    MATCH(
      _xlfn.XLOOKUP(N$1, 'Language &amp; Currency Data'!$A$2:$A$100, 'Language &amp; Currency Data'!$B$2:$B$100),
      Languages!$A$1:$AE$1,
      0),
    FALSE)</f>
        <v>Τα δύο άτομα που δεν συνεισφέρουν τίποτα από τα κέρδη τους καταλήγουν με εισόδημα $17.5 το καθένα.</v>
      </c>
      <c r="O151" s="32" t="str">
        <f>VLOOKUP(
    Languages!A138,
    Languages!$A$2:$AE$310,
    MATCH(
      _xlfn.XLOOKUP(O$1, 'Language &amp; Currency Data'!$A$2:$A$100, 'Language &amp; Currency Data'!$B$2:$B$100),
      Languages!$A$1:$AE$1,
      0),
    FALSE)</f>
        <v>Az a két személy, aki semmit sem fizet be a jövedelméből, végül $17.5 jövedelemhez jut.</v>
      </c>
      <c r="P151" s="6" t="str">
        <f>VLOOKUP(
    Languages!A138,
    Languages!$A$2:$AE$310,
    MATCH(
      _xlfn.XLOOKUP(P$1, 'Language &amp; Currency Data'!$A$2:$A$100, 'Language &amp; Currency Data'!$B$2:$B$100),
      Languages!$A$1:$AE$1,
      0),
    FALSE)</f>
        <v>दो व्यक्ति जो अपनी कमाई का कुछ भी योगदान नहीं करेंगे, उनमें से हरेक की आय $17.5 होगी।</v>
      </c>
      <c r="Q151" s="6" t="str">
        <f>VLOOKUP(
    Languages!A138,
    Languages!$A$2:$AE$310,
    MATCH(
      _xlfn.XLOOKUP(Q$1, 'Language &amp; Currency Data'!$A$2:$A$100, 'Language &amp; Currency Data'!$B$2:$B$100),
      Languages!$A$1:$AE$1,
      0),
    FALSE)</f>
        <v>Dua individu yang tidak menyumbangkan penghasilan mereka sama sekali masing-masing berakhir dengan pendapatan sebesar $17.5.</v>
      </c>
      <c r="R151" s="6" t="str">
        <f>VLOOKUP(
    Languages!A138,
    Languages!$A$2:$AE$310,
    MATCH(
      _xlfn.XLOOKUP(R$1, 'Language &amp; Currency Data'!$A$2:$A$100, 'Language &amp; Currency Data'!$B$2:$B$100),
      Languages!$A$1:$AE$1,
      0),
    FALSE)</f>
        <v>The two individuals who contribute nothing of their earnings each ends up with an income of $17.5.</v>
      </c>
      <c r="S151" s="14" t="str">
        <f>VLOOKUP(
    Languages!A138,
    Languages!$A$2:$AE$310,
    MATCH(
      _xlfn.XLOOKUP(S$1, 'Language &amp; Currency Data'!$A$2:$A$100, 'Language &amp; Currency Data'!$B$2:$B$100),
      Languages!$A$1:$AE$1,
      0),
    FALSE)</f>
        <v>I due individui che non contribuiscono affatto con l'importo guadagnato, avranno un reddito di $17,5 ciascuno.</v>
      </c>
      <c r="T151" s="14" t="str">
        <f>VLOOKUP(
    Languages!A138,
    Languages!$A$2:$AE$310,
    MATCH(
      _xlfn.XLOOKUP(T$1, 'Language &amp; Currency Data'!$A$2:$A$100, 'Language &amp; Currency Data'!$B$2:$B$100),
      Languages!$A$1:$AE$1,
      0),
    FALSE)</f>
        <v>何も寄付しない2人は、それぞれ最終的に$17.5の収入を得ることになる。</v>
      </c>
      <c r="U151" s="32" t="str">
        <f>VLOOKUP(
    Languages!A138,
    Languages!$A$2:$AE$310,
    MATCH(
      _xlfn.XLOOKUP(U$1, 'Language &amp; Currency Data'!$A$2:$A$100, 'Language &amp; Currency Data'!$B$2:$B$100),
      Languages!$A$1:$AE$1,
      0),
    FALSE)</f>
        <v>Dua individu yang tidak menyumbangkan langsung pendapatan mereka, masing-masing akhirnya mempunyai pendapatan $17.5.</v>
      </c>
      <c r="V151" s="32" t="str">
        <f>VLOOKUP(
    Languages!A138,
    Languages!$A$2:$AE$310,
    MATCH(
      _xlfn.XLOOKUP(V$1, 'Language &amp; Currency Data'!$A$2:$A$100, 'Language &amp; Currency Data'!$B$2:$B$100),
      Languages!$A$1:$AE$1,
      0),
    FALSE)</f>
        <v>Las dos personas que no aportan nada de sus ingresos terminan cada una con una renta de $17.5.</v>
      </c>
      <c r="W151" s="14" t="str">
        <f>VLOOKUP(
    Languages!A138,
    Languages!$A$2:$AE$310,
    MATCH(
      _xlfn.XLOOKUP(W$1, 'Language &amp; Currency Data'!$A$2:$A$100, 'Language &amp; Currency Data'!$B$2:$B$100),
      Languages!$A$1:$AE$1,
      0),
    FALSE)</f>
        <v>De twee personen die niets van hun volledige verdiende bedrag bijdragen, hebben uiteindelijk ieder een opbrengst van $17.5.</v>
      </c>
      <c r="X151" s="32" t="str">
        <f>VLOOKUP(
    Languages!A138,
    Languages!$A$2:$AE$310,
    MATCH(
      _xlfn.XLOOKUP(X$1, 'Language &amp; Currency Data'!$A$2:$A$100, 'Language &amp; Currency Data'!$B$2:$B$100),
      Languages!$A$1:$AE$1,
      0),
    FALSE)</f>
        <v>The two individuals who contribute nothing of their earnings each ends up with an income of $17.5.</v>
      </c>
      <c r="Y151" s="32" t="str">
        <f>VLOOKUP(
    Languages!A138,
    Languages!$A$2:$AE$310,
    MATCH(
      _xlfn.XLOOKUP(Y$1, 'Language &amp; Currency Data'!$A$2:$A$100, 'Language &amp; Currency Data'!$B$2:$B$100),
      Languages!$A$1:$AE$1,
      0),
    FALSE)</f>
        <v>De to personene som ikke bidrar med noe av inntekten sin, ender hver opp med en inntekt på $17.5.</v>
      </c>
      <c r="Z151" s="32" t="str">
        <f>VLOOKUP(
    Languages!A138,
    Languages!$A$2:$AE$310,
    MATCH(
      _xlfn.XLOOKUP(Z$1, 'Language &amp; Currency Data'!$A$2:$A$100, 'Language &amp; Currency Data'!$B$2:$B$100),
      Languages!$A$1:$AE$1,
      0),
    FALSE)</f>
        <v>وہ دو افراد جو اپنی کمائی میں سے کچھ بھی عطیہ نہیں کرتے، ان میں سے ہر ایک کی آمدنی 17.5$ بنتی ہے۔</v>
      </c>
      <c r="AA151" s="32" t="str">
        <f>VLOOKUP(
    Languages!A138,
    Languages!$A$2:$AE$310,
    MATCH(
      _xlfn.XLOOKUP(AA$1, 'Language &amp; Currency Data'!$A$2:$A$100, 'Language &amp; Currency Data'!$B$2:$B$100),
      Languages!$A$1:$AE$1,
      0),
    FALSE)</f>
        <v>Kikita ng $17.5 bawat isa ang dalawang indibidwal na hindi iniambag ang kanilang mga kinita.</v>
      </c>
      <c r="AB151" s="32" t="str">
        <f>VLOOKUP(
    Languages!A138,
    Languages!$A$2:$AE$310,
    MATCH(
      _xlfn.XLOOKUP(AB$1, 'Language &amp; Currency Data'!$A$2:$A$100, 'Language &amp; Currency Data'!$B$2:$B$100),
      Languages!$A$1:$AE$1,
      0),
    FALSE)</f>
        <v>Te dwie osoby, które nic wpłacą nic ze swoich zarobków, otrzymają dochód w wysokości $17,5.</v>
      </c>
      <c r="AC151" t="str">
        <f>VLOOKUP(
    Languages!A138,
    Languages!$A$2:$AE$310,
    MATCH(
      _xlfn.XLOOKUP(AC$1, 'Language &amp; Currency Data'!$A$2:$A$100, 'Language &amp; Currency Data'!$B$2:$B$100),
      Languages!$A$1:$AE$1,
      0),
    FALSE)</f>
        <v>Os dois indivíduos que não contribuem com nenhuma parte dos seus ganhos acabam com um ganho de $17.5 cada um.</v>
      </c>
      <c r="AD151" s="32" t="str">
        <f>VLOOKUP(
    Languages!A138,
    Languages!$A$2:$AE$310,
    MATCH(
      _xlfn.XLOOKUP(AD$1, 'Language &amp; Currency Data'!$A$2:$A$100, 'Language &amp; Currency Data'!$B$2:$B$100),
      Languages!$A$1:$AE$1,
      0),
    FALSE)</f>
        <v>Cele două persoane care nu contribuie cu nimic din câștigurile lor ajung la un venit de $17.5.</v>
      </c>
      <c r="AE151" s="6" t="str">
        <f>VLOOKUP(
    Languages!A138,
    Languages!$A$2:$AE$310,
    MATCH(
      _xlfn.XLOOKUP(AE$1, 'Language &amp; Currency Data'!$A$2:$A$100, 'Language &amp; Currency Data'!$B$2:$B$100),
      Languages!$A$1:$AE$1,
      0),
    FALSE)</f>
        <v>Dve osoby, ktoré neprispejú žiadnou časťou svojho zárobku, dostanú naspäť $17.5.</v>
      </c>
      <c r="AF151" s="6" t="str">
        <f>VLOOKUP(
    Languages!A138,
    Languages!$A$2:$AE$310,
    MATCH(
      _xlfn.XLOOKUP(AF$1, 'Language &amp; Currency Data'!$A$2:$A$100, 'Language &amp; Currency Data'!$B$2:$B$100),
      Languages!$A$1:$AE$1,
      0),
    FALSE)</f>
        <v>Die twee individue wat niks van hul verdienste bydra nie, kry elk 'n inkomste van $17.5.</v>
      </c>
      <c r="AG151" s="6" t="str">
        <f>VLOOKUP(
    Languages!A138,
    Languages!$A$2:$AE$310,
    MATCH(
      _xlfn.XLOOKUP(AG$1, 'Language &amp; Currency Data'!$A$2:$A$100, 'Language &amp; Currency Data'!$B$2:$B$100),
      Languages!$A$1:$AE$1,
      0),
    FALSE)</f>
        <v>자신의 수입을 전혀 기부하지 않은 두 명의 개인은 각각 $17.5의 수입을 얻게 됩니다.</v>
      </c>
      <c r="AH151" s="32" t="str">
        <f>VLOOKUP(
    Languages!A138,
    Languages!$A$2:$AE$310,
    MATCH(
      _xlfn.XLOOKUP(AH$1, 'Language &amp; Currency Data'!$A$2:$A$100, 'Language &amp; Currency Data'!$B$2:$B$100),
      Languages!$A$1:$AE$1,
      0),
    FALSE)</f>
        <v>Las dos personas que no aportan nada de sus ingresos terminan cada una con una renta de $17.5.</v>
      </c>
      <c r="AI151" s="32" t="str">
        <f>VLOOKUP(
    Languages!A138,
    Languages!$A$2:$AE$310,
    MATCH(
      _xlfn.XLOOKUP(AI$1, 'Language &amp; Currency Data'!$A$2:$A$100, 'Language &amp; Currency Data'!$B$2:$B$100),
      Languages!$A$1:$AE$1,
      0),
    FALSE)</f>
        <v>De två personer som inte bidrar med något av sina intäkter får vardera en inkomst på  $17.5.</v>
      </c>
      <c r="AJ151" s="6" t="str">
        <f>VLOOKUP(
    Languages!A138,
    Languages!$A$2:$AE$310,
    MATCH(
      _xlfn.XLOOKUP(AJ$1, 'Language &amp; Currency Data'!$A$2:$A$100, 'Language &amp; Currency Data'!$B$2:$B$100),
      Languages!$A$1:$AE$1,
      0),
    FALSE)</f>
        <v>那兩位未提撥任何收入的人，每人最終獲得 $17.5 的收入。</v>
      </c>
      <c r="AK151" s="32" t="str">
        <f>VLOOKUP(
    Languages!A138,
    Languages!$A$2:$AE$310,
    MATCH(
      _xlfn.XLOOKUP(AK$1, 'Language &amp; Currency Data'!$A$2:$A$100, 'Language &amp; Currency Data'!$B$2:$B$100),
      Languages!$A$1:$AE$1,
      0),
    FALSE)</f>
        <v>บุคคลสองคนที่ไม่ได้นำรายได้ไปสมทบเลยจะได้รับรายได้คนละ $17.5</v>
      </c>
      <c r="AL151" s="37" t="str">
        <f>VLOOKUP(
    Languages!A138,
    Languages!$A$2:$AE$310,
    MATCH(
      _xlfn.XLOOKUP(AL$1, 'Language &amp; Currency Data'!$A$2:$A$100, 'Language &amp; Currency Data'!$B$2:$B$100),
      Languages!$A$1:$AE$1,
      0),
    FALSE)</f>
        <v>Kazançlarından hiçbir katkıda bulunmayan iki bireyin her biri  $17.5 gelir elde eder.</v>
      </c>
      <c r="AM151" s="6" t="str">
        <f>VLOOKUP(
    Languages!A138,
    Languages!$A$2:$AE$310,
    MATCH(
      _xlfn.XLOOKUP(AM$1, 'Language &amp; Currency Data'!$A$2:$A$100, 'Language &amp; Currency Data'!$B$2:$B$100),
      Languages!$A$1:$AE$1,
      0),
    FALSE)</f>
        <v>The two individuals who contribute nothing of their earnings each ends up with an income of $17.5.</v>
      </c>
      <c r="AN151" s="6" t="str">
        <f>VLOOKUP(
    Languages!A138,
    Languages!$A$2:$AE$310,
    MATCH(
      _xlfn.XLOOKUP(AN$1, 'Language &amp; Currency Data'!$A$2:$A$100, 'Language &amp; Currency Data'!$B$2:$B$100),
      Languages!$A$1:$AE$1,
      0),
    FALSE)</f>
        <v>The two individuals who contribute nothing of their earnings each ends up with an income of $17.5.</v>
      </c>
      <c r="AO151" s="32" t="str">
        <f>VLOOKUP(
    Languages!A138,
    Languages!$A$2:$AE$310,
    MATCH(
      _xlfn.XLOOKUP(AO$1, 'Language &amp; Currency Data'!$A$2:$A$100, 'Language &amp; Currency Data'!$B$2:$B$100),
      Languages!$A$1:$AE$1,
      0),
    FALSE)</f>
        <v>Hai cá nhân không đóng góp bất kỳ khoản thu nhập nào của họ thì mỗi cá nhân có thu nhập là $17.5.</v>
      </c>
      <c r="AP151" s="7" t="str">
        <f>VLOOKUP(
    Languages!A138,
    Languages!$A$2:$AE$310,
    MATCH(
      _xlfn.XLOOKUP("United Kingdom", 'Language &amp; Currency Data'!$A$2:$A$100, 'Language &amp; Currency Data'!$B$2:$B$100),
      Languages!$A$1:$AE$1,
      0),
    FALSE)</f>
        <v>The two individuals who contribute nothing of their earnings each ends up with an income of $17.5.</v>
      </c>
      <c r="AQ151" s="7" t="str">
        <f>VLOOKUP(
    Languages!A138,
    Languages!$A$2:$AE$310,
    MATCH(
      _xlfn.XLOOKUP("United Kingdom", 'Language &amp; Currency Data'!$A$2:$A$100, 'Language &amp; Currency Data'!$B$2:$B$100),
      Languages!$A$1:$AE$1,
      0),
    FALSE)</f>
        <v>The two individuals who contribute nothing of their earnings each ends up with an income of $17.5.</v>
      </c>
      <c r="AR151" s="7" t="str">
        <f>VLOOKUP(
    Languages!A138,
    Languages!$A$2:$AE$310,
    MATCH(
      _xlfn.XLOOKUP("United Kingdom", 'Language &amp; Currency Data'!$A$2:$A$100, 'Language &amp; Currency Data'!$B$2:$B$100),
      Languages!$A$1:$AE$1,
      0),
    FALSE)</f>
        <v>The two individuals who contribute nothing of their earnings each ends up with an income of $17.5.</v>
      </c>
      <c r="AS151" s="7" t="str">
        <f>VLOOKUP(
    Languages!A138,
    Languages!$A$2:$AE$310,
    MATCH(
      _xlfn.XLOOKUP("United Kingdom", 'Language &amp; Currency Data'!$A$2:$A$100, 'Language &amp; Currency Data'!$B$2:$B$100),
      Languages!$A$1:$AE$1,
      0),
    FALSE)</f>
        <v>The two individuals who contribute nothing of their earnings each ends up with an income of $17.5.</v>
      </c>
      <c r="AT151" s="7" t="str">
        <f>VLOOKUP(
    Languages!A138,
    Languages!$A$2:$AE$310,
    MATCH(
      _xlfn.XLOOKUP("United Kingdom", 'Language &amp; Currency Data'!$A$2:$A$100, 'Language &amp; Currency Data'!$B$2:$B$100),
      Languages!$A$1:$AE$1,
      0),
    FALSE)</f>
        <v>The two individuals who contribute nothing of their earnings each ends up with an income of $17.5.</v>
      </c>
      <c r="AU151" s="7" t="str">
        <f>VLOOKUP(
    Languages!A138,
    Languages!$A$2:$AE$310,
    MATCH(
      _xlfn.XLOOKUP("United Kingdom", 'Language &amp; Currency Data'!$A$2:$A$100, 'Language &amp; Currency Data'!$B$2:$B$100),
      Languages!$A$1:$AE$1,
      0),
    FALSE)</f>
        <v>The two individuals who contribute nothing of their earnings each ends up with an income of $17.5.</v>
      </c>
      <c r="AV151" s="7" t="str">
        <f>VLOOKUP(
    Languages!A138,
    Languages!$A$2:$AE$310,
    MATCH(
      _xlfn.XLOOKUP("United Kingdom", 'Language &amp; Currency Data'!$A$2:$A$100, 'Language &amp; Currency Data'!$B$2:$B$100),
      Languages!$A$1:$AE$1,
      0),
    FALSE)</f>
        <v>The two individuals who contribute nothing of their earnings each ends up with an income of $17.5.</v>
      </c>
      <c r="AW151" s="7" t="str">
        <f>VLOOKUP(
    Languages!A138,
    Languages!$A$2:$AE$310,
    MATCH(
      _xlfn.XLOOKUP("United Kingdom", 'Language &amp; Currency Data'!$A$2:$A$100, 'Language &amp; Currency Data'!$B$2:$B$100),
      Languages!$A$1:$AE$1,
      0),
    FALSE)</f>
        <v>The two individuals who contribute nothing of their earnings each ends up with an income of $17.5.</v>
      </c>
    </row>
    <row r="152" spans="1:49" s="7" customFormat="1" ht="57" x14ac:dyDescent="0.45">
      <c r="A152" s="7" t="str">
        <f>Languages!B139</f>
        <v>Explanation: They each contribute $10 and have no earnings left, but receive one quarter of the common fund, which is $7.5, and thus each ends up with $7.5.</v>
      </c>
      <c r="B152" s="6" t="str">
        <f>VLOOKUP(
    Languages!A139,
    Languages!$A$2:$AE$310,
    MATCH(
      _xlfn.XLOOKUP(B$1, 'Language &amp; Currency Data'!$A$2:$A$100, 'Language &amp; Currency Data'!$B$2:$B$100),
      Languages!$A$1:$AE$1,
      0),
    FALSE)</f>
        <v>Explicación: Cada una aporta $10 y no les quedan ingresos, pero reciben una cuarta parte del fondo común, que son $7.5, por lo que cada una termina con $7.5.</v>
      </c>
      <c r="C152" s="6" t="str">
        <f>VLOOKUP(
    Languages!A139,
    Languages!$A$2:$AE$310,
    MATCH(
      _xlfn.XLOOKUP(C$1, 'Language &amp; Currency Data'!$A$2:$A$100, 'Language &amp; Currency Data'!$B$2:$B$100),
      Languages!$A$1:$AE$1,
      0),
    FALSE)</f>
        <v>Explanation: They each contribute $10 and have no earnings left, but receive one quarter of the common fund, which is $7.5, and thus each ends up with $7.5.</v>
      </c>
      <c r="D152" s="6" t="str">
        <f>VLOOKUP(
    Languages!A139,
    Languages!$A$2:$AE$310,
    MATCH(
      _xlfn.XLOOKUP(D$1, 'Language &amp; Currency Data'!$A$2:$A$100, 'Language &amp; Currency Data'!$B$2:$B$100),
      Languages!$A$1:$AE$1,
      0),
    FALSE)</f>
        <v>Erklärung: Sie zahlen jeweils $10 ein und haben kein übriggebliebenes Einkommen, erhalten aber ein Viertel des Gemeinschaftsfonds ($7.5) und haben daher zum Schluss jeweils $7.5.</v>
      </c>
      <c r="E152" s="14" t="str">
        <f>VLOOKUP(
    Languages!A139,
    Languages!$A$2:$AE$310,
    MATCH(
      _xlfn.XLOOKUP(E$1, 'Language &amp; Currency Data'!$A$2:$A$100, 'Language &amp; Currency Data'!$B$2:$B$100),
      Languages!$A$1:$AE$1,
      0),
    FALSE)</f>
        <v>Explicação: Cada um contribui com $10 e não tem mais ganhos, mas recebe um quarto do fundo comum, que equivale a $7.5, e assim cada um fica com $7.5.</v>
      </c>
      <c r="F152" s="4" t="str">
        <f>VLOOKUP(
    Languages!A139,
    Languages!$A$2:$AE$310,
    MATCH(
      _xlfn.XLOOKUP(F$1, 'Language &amp; Currency Data'!$A$2:$A$100, 'Language &amp; Currency Data'!$B$2:$B$100),
      Languages!$A$1:$AE$1,
      0),
    FALSE)</f>
        <v>Explanation: They each contribute $10 and have no earnings left, but receive one quarter of the common fund, which is $7.5, and thus each ends up with $7.5.</v>
      </c>
      <c r="G152" s="14" t="str">
        <f>VLOOKUP(
    Languages!A139,
    Languages!$A$2:$AE$310,
    MATCH(
      _xlfn.XLOOKUP(G$1, 'Language &amp; Currency Data'!$A$2:$A$100, 'Language &amp; Currency Data'!$B$2:$B$100),
      Languages!$A$1:$AE$1,
      0),
    FALSE)</f>
        <v>说明：这两个人分别投入 $10 后将无任何剩余收益，但其各自会从共同基金中获得平分的四分之一收益（即 $7.5），因此每人最终获得 $7.5 的收入。</v>
      </c>
      <c r="H152" s="6" t="str">
        <f>VLOOKUP(
    Languages!A139,
    Languages!$A$2:$AE$310,
    MATCH(
      _xlfn.XLOOKUP(H$1, 'Language &amp; Currency Data'!$A$2:$A$100, 'Language &amp; Currency Data'!$B$2:$B$100),
      Languages!$A$1:$AE$1,
      0),
    FALSE)</f>
        <v>Explicación: Cada una aporta $10 y no les quedan ingresos, pero reciben una cuarta parte del fondo común, que son $7.5, por lo que cada una termina con $7.5.</v>
      </c>
      <c r="I152" s="6" t="str">
        <f>VLOOKUP(
    Languages!A139,
    Languages!$A$2:$AE$310,
    MATCH(
      _xlfn.XLOOKUP(I$1, 'Language &amp; Currency Data'!$A$2:$A$100, 'Language &amp; Currency Data'!$B$2:$B$100),
      Languages!$A$1:$AE$1,
      0),
    FALSE)</f>
        <v>Explicación: Cada una aporta $10 y no les quedan ingresos, pero reciben una cuarta parte del fondo común, que son $7.5, por lo que cada una termina con $7.5.</v>
      </c>
      <c r="J152" s="6" t="str">
        <f>VLOOKUP(
    Languages!A139,
    Languages!$A$2:$AE$310,
    MATCH(
      _xlfn.XLOOKUP(J$1, 'Language &amp; Currency Data'!$A$2:$A$100, 'Language &amp; Currency Data'!$B$2:$B$100),
      Languages!$A$1:$AE$1,
      0),
    FALSE)</f>
        <v>Vysvětlení: Každá z nich přispěje $10 a nezůstane jí žádný výdělek, ale obdrží jednu čtvrtinu společného fondu, což je $7.5, a každá tak nakonec získá $7.5.</v>
      </c>
      <c r="K152" s="6" t="str">
        <f>VLOOKUP(
    Languages!A139,
    Languages!$A$2:$AE$310,
    MATCH(
      _xlfn.XLOOKUP(K$1, 'Language &amp; Currency Data'!$A$2:$A$100, 'Language &amp; Currency Data'!$B$2:$B$100),
      Languages!$A$1:$AE$1,
      0),
    FALSE)</f>
        <v>Selitys: Kumpikin lahjoittaa $10 eikä kummallekaan jää ollenkaan tuloja. Kumpikin saa yhden neljäsosan eli $7.5 yhteisestä rahastosta, ja siten kumpikin saa lopullista tuloa $7.5.</v>
      </c>
      <c r="L152" s="32" t="str">
        <f>VLOOKUP(
    Languages!A139,
    Languages!$A$2:$AE$310,
    MATCH(
      _xlfn.XLOOKUP(L$1, 'Language &amp; Currency Data'!$A$2:$A$100, 'Language &amp; Currency Data'!$B$2:$B$100),
      Languages!$A$1:$AE$1,
      0),
    FALSE)</f>
        <v>Explication : Elles versent chacune $10 et n'ont plus de revenus, mais reçoivent ensuite un quart du fonds commun, soit $7.5 ; chacune finit donc avec $7.5.</v>
      </c>
      <c r="M152" s="32" t="str">
        <f>VLOOKUP(
    Languages!A139,
    Languages!$A$2:$AE$310,
    MATCH(
      _xlfn.XLOOKUP(M$1, 'Language &amp; Currency Data'!$A$2:$A$100, 'Language &amp; Currency Data'!$B$2:$B$100),
      Languages!$A$1:$AE$1,
      0),
    FALSE)</f>
        <v>Erklärung: Sie zahlen jeweils $10 ein und haben kein übriggebliebenes Einkommen, erhalten aber ein Viertel des Gemeinschaftsfonds ($7.5) und haben daher zum Schluss jeweils $7.5.</v>
      </c>
      <c r="N152" s="6" t="str">
        <f>VLOOKUP(
    Languages!A139,
    Languages!$A$2:$AE$310,
    MATCH(
      _xlfn.XLOOKUP(N$1, 'Language &amp; Currency Data'!$A$2:$A$100, 'Language &amp; Currency Data'!$B$2:$B$100),
      Languages!$A$1:$AE$1,
      0),
    FALSE)</f>
        <v>Εξήγηση: ο καθένας συνεισφέρει $10 και δεν του απομένουν κέρδη, αλλά λαμβάνει το ένα τέταρτο του κοινού κεφαλαίου, το οποίο είναι $7.5, και έτσι ο καθένας καταλήγει με $7.5.</v>
      </c>
      <c r="O152" s="32" t="str">
        <f>VLOOKUP(
    Languages!A139,
    Languages!$A$2:$AE$310,
    MATCH(
      _xlfn.XLOOKUP(O$1, 'Language &amp; Currency Data'!$A$2:$A$100, 'Language &amp; Currency Data'!$B$2:$B$100),
      Languages!$A$1:$AE$1,
      0),
    FALSE)</f>
        <v>Magyarázat: Mindegyikük $10tal járul hozzá, és nem marad jövedelmük, de megkapják a közös alap egynegyedét, ami $7.5, és így mindegyikük $7.5 jövedelemhez jut.</v>
      </c>
      <c r="P152" s="6" t="str">
        <f>VLOOKUP(
    Languages!A139,
    Languages!$A$2:$AE$310,
    MATCH(
      _xlfn.XLOOKUP(P$1, 'Language &amp; Currency Data'!$A$2:$A$100, 'Language &amp; Currency Data'!$B$2:$B$100),
      Languages!$A$1:$AE$1,
      0),
    FALSE)</f>
        <v>स्पष्टीकरण: उनमें से हरेक $10 का योगदान करता है और उनके पास कोई कमाई नहीं बचती है, मगर उसे कॉमन फ़ंड का एक चौथाई हिस्सा मिलता है, जो $7.5 है, और इस प्रकार हरेक के पास $7.5 बचता है।</v>
      </c>
      <c r="Q152" s="6" t="str">
        <f>VLOOKUP(
    Languages!A139,
    Languages!$A$2:$AE$310,
    MATCH(
      _xlfn.XLOOKUP(Q$1, 'Language &amp; Currency Data'!$A$2:$A$100, 'Language &amp; Currency Data'!$B$2:$B$100),
      Languages!$A$1:$AE$1,
      0),
    FALSE)</f>
        <v>Penjelasan: Mereka masing-masing menyumbangkan $10 dan tidak memiliki penghasilan yang tersisa, tetapi menerima seperempat dari dana bersama, yaitu $7.5, sehingga masing-masing berakhir dengan $7.5.</v>
      </c>
      <c r="R152" s="6" t="str">
        <f>VLOOKUP(
    Languages!A139,
    Languages!$A$2:$AE$310,
    MATCH(
      _xlfn.XLOOKUP(R$1, 'Language &amp; Currency Data'!$A$2:$A$100, 'Language &amp; Currency Data'!$B$2:$B$100),
      Languages!$A$1:$AE$1,
      0),
    FALSE)</f>
        <v>Explanation: They each contribute $10 and have no earnings left, but receive one quarter of the common fund, which is $7.5, and thus each ends up with $7.5.</v>
      </c>
      <c r="S152" s="14" t="str">
        <f>VLOOKUP(
    Languages!A139,
    Languages!$A$2:$AE$310,
    MATCH(
      _xlfn.XLOOKUP(S$1, 'Language &amp; Currency Data'!$A$2:$A$100, 'Language &amp; Currency Data'!$B$2:$B$100),
      Languages!$A$1:$AE$1,
      0),
    FALSE)</f>
        <v>Spiegazione: Ognuno di loro contribuisce con $10 e non ha più alcun importo guadagnato rimasto, ma riceve un quarto del fondo comune, pari a $7,5, quindi ognuno si ritroverà con $7,5.</v>
      </c>
      <c r="T152" s="14" t="str">
        <f>VLOOKUP(
    Languages!A139,
    Languages!$A$2:$AE$310,
    MATCH(
      _xlfn.XLOOKUP(T$1, 'Language &amp; Currency Data'!$A$2:$A$100, 'Language &amp; Currency Data'!$B$2:$B$100),
      Languages!$A$1:$AE$1,
      0),
    FALSE)</f>
        <v>解説:  彼らはそれぞれ$10を寄付し、収入は残っていないが、共通基金の4分の1である$7.5を受け取るため、最終的な収入は$7.5になる。</v>
      </c>
      <c r="U152" s="32" t="str">
        <f>VLOOKUP(
    Languages!A139,
    Languages!$A$2:$AE$310,
    MATCH(
      _xlfn.XLOOKUP(U$1, 'Language &amp; Currency Data'!$A$2:$A$100, 'Language &amp; Currency Data'!$B$2:$B$100),
      Languages!$A$1:$AE$1,
      0),
    FALSE)</f>
        <v>Penerangan: Setiap seorang daripada mereka menyumbangkan $10 dan tiada baki pendapatan yang tinggal, tetapi menerima satu perempat daripada dana bersama, iaitu $7.5, oleh itu, setiap seorang akhirnya mempunyai $7.5.</v>
      </c>
      <c r="V152" s="32" t="str">
        <f>VLOOKUP(
    Languages!A139,
    Languages!$A$2:$AE$310,
    MATCH(
      _xlfn.XLOOKUP(V$1, 'Language &amp; Currency Data'!$A$2:$A$100, 'Language &amp; Currency Data'!$B$2:$B$100),
      Languages!$A$1:$AE$1,
      0),
    FALSE)</f>
        <v>Explicación: Cada una aporta $10 y no les quedan ingresos, pero reciben una cuarta parte del fondo común, que son $7.5, por lo que cada una termina con $7.5.</v>
      </c>
      <c r="W152" s="14" t="str">
        <f>VLOOKUP(
    Languages!A139,
    Languages!$A$2:$AE$310,
    MATCH(
      _xlfn.XLOOKUP(W$1, 'Language &amp; Currency Data'!$A$2:$A$100, 'Language &amp; Currency Data'!$B$2:$B$100),
      Languages!$A$1:$AE$1,
      0),
    FALSE)</f>
        <v>Toelichting: Ieder van hen draagt $10 bij en heeft daarom niets van zijn verdiende bedrag over maar ontvangt een kwart van het gemeenschappelijk fonds, zijnde $7.5, en heeft uiteindelijk dus $7.5.</v>
      </c>
      <c r="X152" s="32" t="str">
        <f>VLOOKUP(
    Languages!A139,
    Languages!$A$2:$AE$310,
    MATCH(
      _xlfn.XLOOKUP(X$1, 'Language &amp; Currency Data'!$A$2:$A$100, 'Language &amp; Currency Data'!$B$2:$B$100),
      Languages!$A$1:$AE$1,
      0),
    FALSE)</f>
        <v>Explanation: They each contribute $10 and have no earnings left, but receive one quarter of the common fund, which is $7.5, and thus each ends up with $7.5.</v>
      </c>
      <c r="Y152" s="32" t="str">
        <f>VLOOKUP(
    Languages!A139,
    Languages!$A$2:$AE$310,
    MATCH(
      _xlfn.XLOOKUP(Y$1, 'Language &amp; Currency Data'!$A$2:$A$100, 'Language &amp; Currency Data'!$B$2:$B$100),
      Languages!$A$1:$AE$1,
      0),
    FALSE)</f>
        <v>Forklaring: De gir hver $10 og har ingen inntekt igjen, men mottar en fjerdedel av fellesfondet, som er $7.5, og ender derfor opp med $7.5 hver.</v>
      </c>
      <c r="Z152" s="32" t="str">
        <f>VLOOKUP(
    Languages!A139,
    Languages!$A$2:$AE$310,
    MATCH(
      _xlfn.XLOOKUP(Z$1, 'Language &amp; Currency Data'!$A$2:$A$100, 'Language &amp; Currency Data'!$B$2:$B$100),
      Languages!$A$1:$AE$1,
      0),
    FALSE)</f>
        <v>وضاحت: ان میں سے ہر ایک فرد 10$ عطیہ کرتا ہے اور ان کے پاس کوئی کمائی باقی نہیں رہتی، لیکن انہیں مشترکہ فنڈ کا ایک چوتھائی حصہ ملتا ہے، جو 7.5$ بنتا ہے، اور یوں ہر فرد کی آمدنی 7.5$ بنتی ہے۔</v>
      </c>
      <c r="AA152" s="32" t="str">
        <f>VLOOKUP(
    Languages!A139,
    Languages!$A$2:$AE$310,
    MATCH(
      _xlfn.XLOOKUP(AA$1, 'Language &amp; Currency Data'!$A$2:$A$100, 'Language &amp; Currency Data'!$B$2:$B$100),
      Languages!$A$1:$AE$1,
      0),
    FALSE)</f>
        <v>Paliwanag: Nag-ambag ang bawat isa ng $10 at walang natirang kinita, pero tumanggap ng isang quarter ng common fund, iyon ay $7.5, kaya naman may $7.5 ang bawat isa.</v>
      </c>
      <c r="AB152" s="32" t="str">
        <f>VLOOKUP(
    Languages!A139,
    Languages!$A$2:$AE$310,
    MATCH(
      _xlfn.XLOOKUP(AB$1, 'Language &amp; Currency Data'!$A$2:$A$100, 'Language &amp; Currency Data'!$B$2:$B$100),
      Languages!$A$1:$AE$1,
      0),
    FALSE)</f>
        <v>Wyjaśnienie: Każda z nich wpłaciła $10 i nie miała już żadnych zarobków, ale otrzymała jedną czwartą wspólnego funduszu, czyli $7.5, więc każda z nich otrzymała $7.5..</v>
      </c>
      <c r="AC152" t="str">
        <f>VLOOKUP(
    Languages!A139,
    Languages!$A$2:$AE$310,
    MATCH(
      _xlfn.XLOOKUP(AC$1, 'Language &amp; Currency Data'!$A$2:$A$100, 'Language &amp; Currency Data'!$B$2:$B$100),
      Languages!$A$1:$AE$1,
      0),
    FALSE)</f>
        <v>Explicação: Cada um contribui com $10 e não tem mais ganhos, mas recebe um quarto do fundo comum, que equivale a $7.5, e assim cada um fica com $7.5.</v>
      </c>
      <c r="AD152" s="32" t="str">
        <f>VLOOKUP(
    Languages!A139,
    Languages!$A$2:$AE$310,
    MATCH(
      _xlfn.XLOOKUP(AD$1, 'Language &amp; Currency Data'!$A$2:$A$100, 'Language &amp; Currency Data'!$B$2:$B$100),
      Languages!$A$1:$AE$1,
      0),
    FALSE)</f>
        <v>Explicație: fiecare contribuie cu $10 și nu mai are câștiguri, dar primește un sfert din fondul comun, care este de $7.5 și astfel fiecare ajunge la $7.5.</v>
      </c>
      <c r="AE152" s="6" t="str">
        <f>VLOOKUP(
    Languages!A139,
    Languages!$A$2:$AE$310,
    MATCH(
      _xlfn.XLOOKUP(AE$1, 'Language &amp; Currency Data'!$A$2:$A$100, 'Language &amp; Currency Data'!$B$2:$B$100),
      Languages!$A$1:$AE$1,
      0),
    FALSE)</f>
        <v>Vysvetlenie: Každá z daných dvoch osôb prispeje sumou $10, pričom im nezostane nič, dostanú však štvrtinu zo spoločného fondu, čo predstavuje $7.5, každá osoba teda nakoniec dostane $7.5.</v>
      </c>
      <c r="AF152" s="6" t="str">
        <f>VLOOKUP(
    Languages!A139,
    Languages!$A$2:$AE$310,
    MATCH(
      _xlfn.XLOOKUP(AF$1, 'Language &amp; Currency Data'!$A$2:$A$100, 'Language &amp; Currency Data'!$B$2:$B$100),
      Languages!$A$1:$AE$1,
      0),
    FALSE)</f>
        <v>Verduideliking: Hulle dra elk $10 by en het geen verdienste oor nie, maar ontvang een kwart van die gemeenskaplike fonds, wat $7.5 is, en dus eindig elkeen met $7.5.</v>
      </c>
      <c r="AG152" s="6" t="str">
        <f>VLOOKUP(
    Languages!A139,
    Languages!$A$2:$AE$310,
    MATCH(
      _xlfn.XLOOKUP(AG$1, 'Language &amp; Currency Data'!$A$2:$A$100, 'Language &amp; Currency Data'!$B$2:$B$100),
      Languages!$A$1:$AE$1,
      0),
    FALSE)</f>
        <v>해설: 각각 $10를 기부하고 남은 수입이 없지만, 공동 기금의 4분의 1인 $7.5를 받아 결국 각자 $7.5달러를 얻게 됩니다.</v>
      </c>
      <c r="AH152" s="32" t="str">
        <f>VLOOKUP(
    Languages!A139,
    Languages!$A$2:$AE$310,
    MATCH(
      _xlfn.XLOOKUP(AH$1, 'Language &amp; Currency Data'!$A$2:$A$100, 'Language &amp; Currency Data'!$B$2:$B$100),
      Languages!$A$1:$AE$1,
      0),
    FALSE)</f>
        <v>Explicación: Cada una aporta $10 y no les quedan ingresos, pero reciben una cuarta parte del fondo común, que son $7.5, por lo que cada una termina con $7.5.</v>
      </c>
      <c r="AI152" s="32" t="str">
        <f>VLOOKUP(
    Languages!A139,
    Languages!$A$2:$AE$310,
    MATCH(
      _xlfn.XLOOKUP(AI$1, 'Language &amp; Currency Data'!$A$2:$A$100, 'Language &amp; Currency Data'!$B$2:$B$100),
      Languages!$A$1:$AE$1,
      0),
    FALSE)</f>
        <v>Förklaring: Var och en bidrar med $10 och har inga intäkter kvar, men får en fjärdedel av den gemensamma fonden, vilket är $7.5, och därmed får var och en i slutändan $7.5.</v>
      </c>
      <c r="AJ152" s="6" t="str">
        <f>VLOOKUP(
    Languages!A139,
    Languages!$A$2:$AE$310,
    MATCH(
      _xlfn.XLOOKUP(AJ$1, 'Language &amp; Currency Data'!$A$2:$A$100, 'Language &amp; Currency Data'!$B$2:$B$100),
      Languages!$A$1:$AE$1,
      0),
    FALSE)</f>
        <v>計算說明：提撥全部收入的人將 $10 全部投入基金，因此他們手上無剩餘，但可從總基金中分得四分之一，即 $7.5，所以最終收入為 $7.5。</v>
      </c>
      <c r="AK152" s="32" t="str">
        <f>VLOOKUP(
    Languages!A139,
    Languages!$A$2:$AE$310,
    MATCH(
      _xlfn.XLOOKUP(AK$1, 'Language &amp; Currency Data'!$A$2:$A$100, 'Language &amp; Currency Data'!$B$2:$B$100),
      Languages!$A$1:$AE$1,
      0),
    FALSE)</f>
        <v>คำอธิบาย: บุคคลทั้งหมดนำรายได้ $10 ไปสมทบและไม่มีรายได้เหลืออยู่เลย แต่ได้รับเงินหนึ่งในสี่จากเงินกองกลางซึ่งเท่ากับ $7.5 ดังนั้นบุคคลทั้งหมดจึงได้รับเงินคนละ $7.5</v>
      </c>
      <c r="AL152" s="37" t="str">
        <f>VLOOKUP(
    Languages!A139,
    Languages!$A$2:$AE$310,
    MATCH(
      _xlfn.XLOOKUP(AL$1, 'Language &amp; Currency Data'!$A$2:$A$100, 'Language &amp; Currency Data'!$B$2:$B$100),
      Languages!$A$1:$AE$1,
      0),
    FALSE)</f>
        <v>Açıklama: Her biri $10 katkıda bulunur ve hiç kazançları kalmaz ancak $7.5 olan ortak fonun dörtte birini alırlar ve böylece her biri $7.5 ile sonuçlanır.</v>
      </c>
      <c r="AM152" s="6" t="str">
        <f>VLOOKUP(
    Languages!A139,
    Languages!$A$2:$AE$310,
    MATCH(
      _xlfn.XLOOKUP(AM$1, 'Language &amp; Currency Data'!$A$2:$A$100, 'Language &amp; Currency Data'!$B$2:$B$100),
      Languages!$A$1:$AE$1,
      0),
    FALSE)</f>
        <v>Explanation: They each contribute $10 and have no earnings left, but receive one quarter of the common fund, which is $7.5, and thus each ends up with $7.5.</v>
      </c>
      <c r="AN152" s="6" t="str">
        <f>VLOOKUP(
    Languages!A139,
    Languages!$A$2:$AE$310,
    MATCH(
      _xlfn.XLOOKUP(AN$1, 'Language &amp; Currency Data'!$A$2:$A$100, 'Language &amp; Currency Data'!$B$2:$B$100),
      Languages!$A$1:$AE$1,
      0),
    FALSE)</f>
        <v>Explanation: They each contribute $10 and have no earnings left, but receive one quarter of the common fund, which is $7.5, and thus each ends up with $7.5.</v>
      </c>
      <c r="AO152" s="32" t="str">
        <f>VLOOKUP(
    Languages!A139,
    Languages!$A$2:$AE$310,
    MATCH(
      _xlfn.XLOOKUP(AO$1, 'Language &amp; Currency Data'!$A$2:$A$100, 'Language &amp; Currency Data'!$B$2:$B$100),
      Languages!$A$1:$AE$1,
      0),
    FALSE)</f>
        <v>Giải thích: Mỗi người họ đóng góp $10 và không còn thu nhập nào nữa, nhưng nhận được một phần tư quỹ chung là $7.5, do đó mỗi người sẽ có $7.5.</v>
      </c>
      <c r="AP152" s="7" t="str">
        <f>VLOOKUP(
    Languages!A139,
    Languages!$A$2:$AE$310,
    MATCH(
      _xlfn.XLOOKUP("United Kingdom", 'Language &amp; Currency Data'!$A$2:$A$100, 'Language &amp; Currency Data'!$B$2:$B$100),
      Languages!$A$1:$AE$1,
      0),
    FALSE)</f>
        <v>Explanation: They each contribute $10 and have no earnings left, but receive one quarter of the common fund, which is $7.5, and thus each ends up with $7.5.</v>
      </c>
      <c r="AQ152" s="7" t="str">
        <f>VLOOKUP(
    Languages!A139,
    Languages!$A$2:$AE$310,
    MATCH(
      _xlfn.XLOOKUP("United Kingdom", 'Language &amp; Currency Data'!$A$2:$A$100, 'Language &amp; Currency Data'!$B$2:$B$100),
      Languages!$A$1:$AE$1,
      0),
    FALSE)</f>
        <v>Explanation: They each contribute $10 and have no earnings left, but receive one quarter of the common fund, which is $7.5, and thus each ends up with $7.5.</v>
      </c>
      <c r="AR152" s="7" t="str">
        <f>VLOOKUP(
    Languages!A139,
    Languages!$A$2:$AE$310,
    MATCH(
      _xlfn.XLOOKUP("United Kingdom", 'Language &amp; Currency Data'!$A$2:$A$100, 'Language &amp; Currency Data'!$B$2:$B$100),
      Languages!$A$1:$AE$1,
      0),
    FALSE)</f>
        <v>Explanation: They each contribute $10 and have no earnings left, but receive one quarter of the common fund, which is $7.5, and thus each ends up with $7.5.</v>
      </c>
      <c r="AS152" s="7" t="str">
        <f>VLOOKUP(
    Languages!A139,
    Languages!$A$2:$AE$310,
    MATCH(
      _xlfn.XLOOKUP("United Kingdom", 'Language &amp; Currency Data'!$A$2:$A$100, 'Language &amp; Currency Data'!$B$2:$B$100),
      Languages!$A$1:$AE$1,
      0),
    FALSE)</f>
        <v>Explanation: They each contribute $10 and have no earnings left, but receive one quarter of the common fund, which is $7.5, and thus each ends up with $7.5.</v>
      </c>
      <c r="AT152" s="7" t="str">
        <f>VLOOKUP(
    Languages!A139,
    Languages!$A$2:$AE$310,
    MATCH(
      _xlfn.XLOOKUP("United Kingdom", 'Language &amp; Currency Data'!$A$2:$A$100, 'Language &amp; Currency Data'!$B$2:$B$100),
      Languages!$A$1:$AE$1,
      0),
    FALSE)</f>
        <v>Explanation: They each contribute $10 and have no earnings left, but receive one quarter of the common fund, which is $7.5, and thus each ends up with $7.5.</v>
      </c>
      <c r="AU152" s="7" t="str">
        <f>VLOOKUP(
    Languages!A139,
    Languages!$A$2:$AE$310,
    MATCH(
      _xlfn.XLOOKUP("United Kingdom", 'Language &amp; Currency Data'!$A$2:$A$100, 'Language &amp; Currency Data'!$B$2:$B$100),
      Languages!$A$1:$AE$1,
      0),
    FALSE)</f>
        <v>Explanation: They each contribute $10 and have no earnings left, but receive one quarter of the common fund, which is $7.5, and thus each ends up with $7.5.</v>
      </c>
      <c r="AV152" s="7" t="str">
        <f>VLOOKUP(
    Languages!A139,
    Languages!$A$2:$AE$310,
    MATCH(
      _xlfn.XLOOKUP("United Kingdom", 'Language &amp; Currency Data'!$A$2:$A$100, 'Language &amp; Currency Data'!$B$2:$B$100),
      Languages!$A$1:$AE$1,
      0),
    FALSE)</f>
        <v>Explanation: They each contribute $10 and have no earnings left, but receive one quarter of the common fund, which is $7.5, and thus each ends up with $7.5.</v>
      </c>
      <c r="AW152" s="7" t="str">
        <f>VLOOKUP(
    Languages!A139,
    Languages!$A$2:$AE$310,
    MATCH(
      _xlfn.XLOOKUP("United Kingdom", 'Language &amp; Currency Data'!$A$2:$A$100, 'Language &amp; Currency Data'!$B$2:$B$100),
      Languages!$A$1:$AE$1,
      0),
    FALSE)</f>
        <v>Explanation: They each contribute $10 and have no earnings left, but receive one quarter of the common fund, which is $7.5, and thus each ends up with $7.5.</v>
      </c>
    </row>
    <row r="153" spans="1:49" s="7" customFormat="1" ht="57" x14ac:dyDescent="0.45">
      <c r="A153" s="7" t="str">
        <f>Languages!B140</f>
        <v>Explanation: They both keep their $10 and receive one quarter of the common fund, which is $7.5, and thus each ends up with $17.5.</v>
      </c>
      <c r="B153" s="6" t="str">
        <f>VLOOKUP(
    Languages!A140,
    Languages!$A$2:$AE$310,
    MATCH(
      _xlfn.XLOOKUP(B$1, 'Language &amp; Currency Data'!$A$2:$A$100, 'Language &amp; Currency Data'!$B$2:$B$100),
      Languages!$A$1:$AE$1,
      0),
    FALSE)</f>
        <v>Explicación: Ambas conservan sus $10 y reciben una cuarta parte del fondo común, que son $7.5, por lo que cada una termina con $17.5.</v>
      </c>
      <c r="C153" s="6" t="str">
        <f>VLOOKUP(
    Languages!A140,
    Languages!$A$2:$AE$310,
    MATCH(
      _xlfn.XLOOKUP(C$1, 'Language &amp; Currency Data'!$A$2:$A$100, 'Language &amp; Currency Data'!$B$2:$B$100),
      Languages!$A$1:$AE$1,
      0),
    FALSE)</f>
        <v>Explanation: They both keep their $10 and receive one quarter of the common fund, which is $7.5, and thus each ends up with $17.5.</v>
      </c>
      <c r="D153" s="6" t="str">
        <f>VLOOKUP(
    Languages!A140,
    Languages!$A$2:$AE$310,
    MATCH(
      _xlfn.XLOOKUP(D$1, 'Language &amp; Currency Data'!$A$2:$A$100, 'Language &amp; Currency Data'!$B$2:$B$100),
      Languages!$A$1:$AE$1,
      0),
    FALSE)</f>
        <v>Erklärung: Die beiden Personen behalten ihre $10, erhalten ein Viertel des Gemeinschaftsfonds ($7.5) und haben daher zum Schluss jeweils $17.5.</v>
      </c>
      <c r="E153" s="14" t="str">
        <f>VLOOKUP(
    Languages!A140,
    Languages!$A$2:$AE$310,
    MATCH(
      _xlfn.XLOOKUP(E$1, 'Language &amp; Currency Data'!$A$2:$A$100, 'Language &amp; Currency Data'!$B$2:$B$100),
      Languages!$A$1:$AE$1,
      0),
    FALSE)</f>
        <v>Explicação: Ambos ficam com os seus $10 e recebem um quarto do fundo comum, que equivale a $7.5, e assim cada um fica com $17.5.</v>
      </c>
      <c r="F153" s="4" t="str">
        <f>VLOOKUP(
    Languages!A140,
    Languages!$A$2:$AE$310,
    MATCH(
      _xlfn.XLOOKUP(F$1, 'Language &amp; Currency Data'!$A$2:$A$100, 'Language &amp; Currency Data'!$B$2:$B$100),
      Languages!$A$1:$AE$1,
      0),
    FALSE)</f>
        <v>Explanation: They both keep their $10 and receive one quarter of the common fund, which is $7.5, and thus each ends up with $17.5.</v>
      </c>
      <c r="G153" s="14" t="str">
        <f>VLOOKUP(
    Languages!A140,
    Languages!$A$2:$AE$310,
    MATCH(
      _xlfn.XLOOKUP(G$1, 'Language &amp; Currency Data'!$A$2:$A$100, 'Language &amp; Currency Data'!$B$2:$B$100),
      Languages!$A$1:$AE$1,
      0),
    FALSE)</f>
        <v>说明：这两个人都保留了他们各自的 $10 收益，且还分别可从共同基金中获得平分的四分之一收益（即 $7.5），因此每人最终获得 $17.5 的收入。</v>
      </c>
      <c r="H153" s="6" t="str">
        <f>VLOOKUP(
    Languages!A140,
    Languages!$A$2:$AE$310,
    MATCH(
      _xlfn.XLOOKUP(H$1, 'Language &amp; Currency Data'!$A$2:$A$100, 'Language &amp; Currency Data'!$B$2:$B$100),
      Languages!$A$1:$AE$1,
      0),
    FALSE)</f>
        <v>Explicación: Ambas conservan sus $10 y reciben una cuarta parte del fondo común, que son $7.5, por lo que cada una termina con $17.5.</v>
      </c>
      <c r="I153" s="6" t="str">
        <f>VLOOKUP(
    Languages!A140,
    Languages!$A$2:$AE$310,
    MATCH(
      _xlfn.XLOOKUP(I$1, 'Language &amp; Currency Data'!$A$2:$A$100, 'Language &amp; Currency Data'!$B$2:$B$100),
      Languages!$A$1:$AE$1,
      0),
    FALSE)</f>
        <v>Explicación: Ambas conservan sus $10 y reciben una cuarta parte del fondo común, que son $7.5, por lo que cada una termina con $17.5.</v>
      </c>
      <c r="J153" s="6" t="str">
        <f>VLOOKUP(
    Languages!A140,
    Languages!$A$2:$AE$310,
    MATCH(
      _xlfn.XLOOKUP(J$1, 'Language &amp; Currency Data'!$A$2:$A$100, 'Language &amp; Currency Data'!$B$2:$B$100),
      Languages!$A$1:$AE$1,
      0),
    FALSE)</f>
        <v>Vysvětlení: Obě si ponechají svých $10 a obdrží jednu čtvrtinu společného fondu, což je $7.5, a každá tak nakonec získá $17.5.</v>
      </c>
      <c r="K153" s="6" t="str">
        <f>VLOOKUP(
    Languages!A140,
    Languages!$A$2:$AE$310,
    MATCH(
      _xlfn.XLOOKUP(K$1, 'Language &amp; Currency Data'!$A$2:$A$100, 'Language &amp; Currency Data'!$B$2:$B$100),
      Languages!$A$1:$AE$1,
      0),
    FALSE)</f>
        <v>Selitys: Molemmat pitävät ansaitsemansa $10 ja saavat yhden neljäsosan eli $7.5 yhteisestä rahastosta, ja siten kumpikin saa lopullista tuloa $17.5.</v>
      </c>
      <c r="L153" s="32" t="str">
        <f>VLOOKUP(
    Languages!A140,
    Languages!$A$2:$AE$310,
    MATCH(
      _xlfn.XLOOKUP(L$1, 'Language &amp; Currency Data'!$A$2:$A$100, 'Language &amp; Currency Data'!$B$2:$B$100),
      Languages!$A$1:$AE$1,
      0),
    FALSE)</f>
        <v>Explication : Chacune conserve ses $10 et reçoit un quart du fonds commun, soit $7.5 ; chacune finit donc avec $17.5.</v>
      </c>
      <c r="M153" s="32" t="str">
        <f>VLOOKUP(
    Languages!A140,
    Languages!$A$2:$AE$310,
    MATCH(
      _xlfn.XLOOKUP(M$1, 'Language &amp; Currency Data'!$A$2:$A$100, 'Language &amp; Currency Data'!$B$2:$B$100),
      Languages!$A$1:$AE$1,
      0),
    FALSE)</f>
        <v>Erklärung: Die beiden Personen behalten ihre $10, erhalten ein Viertel des Gemeinschaftsfonds ($7.5) und haben daher zum Schluss jeweils $17.5.</v>
      </c>
      <c r="N153" s="6" t="str">
        <f>VLOOKUP(
    Languages!A140,
    Languages!$A$2:$AE$310,
    MATCH(
      _xlfn.XLOOKUP(N$1, 'Language &amp; Currency Data'!$A$2:$A$100, 'Language &amp; Currency Data'!$B$2:$B$100),
      Languages!$A$1:$AE$1,
      0),
    FALSE)</f>
        <v>Εξήγηση: και οι δύο κρατούν τα $10 τους και λαμβάνουν το ένα τέταρτο του κοινού κεφαλαίου, το οποίο είναι $7.5, και έτσι ο καθένας καταλήγει με $17.5.</v>
      </c>
      <c r="O153" s="32" t="str">
        <f>VLOOKUP(
    Languages!A140,
    Languages!$A$2:$AE$310,
    MATCH(
      _xlfn.XLOOKUP(O$1, 'Language &amp; Currency Data'!$A$2:$A$100, 'Language &amp; Currency Data'!$B$2:$B$100),
      Languages!$A$1:$AE$1,
      0),
    FALSE)</f>
        <v>Magyarázat: Mindketten megtartják a $10jukat, és megkapják a közös alap egynegyedét, ami $7.5, és így végül mindketten $17.5 jövedelemhez jut.</v>
      </c>
      <c r="P153" s="6" t="str">
        <f>VLOOKUP(
    Languages!A140,
    Languages!$A$2:$AE$310,
    MATCH(
      _xlfn.XLOOKUP(P$1, 'Language &amp; Currency Data'!$A$2:$A$100, 'Language &amp; Currency Data'!$B$2:$B$100),
      Languages!$A$1:$AE$1,
      0),
    FALSE)</f>
        <v>स्पष्टीकरण: वे दोनों अपने पास $10 रखते हैं और कॉमन फ़ंड का एक चौथाई हिस्सा प्राप्त करते हैं, जो $7.5 है, और इस प्रकार हरेक के पास $17.5 बचते हैं।</v>
      </c>
      <c r="Q153" s="6" t="str">
        <f>VLOOKUP(
    Languages!A140,
    Languages!$A$2:$AE$310,
    MATCH(
      _xlfn.XLOOKUP(Q$1, 'Language &amp; Currency Data'!$A$2:$A$100, 'Language &amp; Currency Data'!$B$2:$B$100),
      Languages!$A$1:$AE$1,
      0),
    FALSE)</f>
        <v>Penjelasan: Mereka berdua menyimpan $10 mereka dan menerima seperempat dari dana bersama, yaitu $7.5, sehingga masing-masing berakhir dengan $17.5.</v>
      </c>
      <c r="R153" s="6" t="str">
        <f>VLOOKUP(
    Languages!A140,
    Languages!$A$2:$AE$310,
    MATCH(
      _xlfn.XLOOKUP(R$1, 'Language &amp; Currency Data'!$A$2:$A$100, 'Language &amp; Currency Data'!$B$2:$B$100),
      Languages!$A$1:$AE$1,
      0),
    FALSE)</f>
        <v>Explanation: They both keep their $10 and receive one quarter of the common fund, which is $7.5, and thus each ends up with $17.5.</v>
      </c>
      <c r="S153" s="14" t="str">
        <f>VLOOKUP(
    Languages!A140,
    Languages!$A$2:$AE$310,
    MATCH(
      _xlfn.XLOOKUP(S$1, 'Language &amp; Currency Data'!$A$2:$A$100, 'Language &amp; Currency Data'!$B$2:$B$100),
      Languages!$A$1:$AE$1,
      0),
    FALSE)</f>
        <v>Spiegazione: Entrambi mantengono i loro $10 e ricevono un quarto del fondo comune, pari a $7,5, quindi ognuno si ritroverà con $17,5.</v>
      </c>
      <c r="T153" s="14" t="str">
        <f>VLOOKUP(
    Languages!A140,
    Languages!$A$2:$AE$310,
    MATCH(
      _xlfn.XLOOKUP(T$1, 'Language &amp; Currency Data'!$A$2:$A$100, 'Language &amp; Currency Data'!$B$2:$B$100),
      Languages!$A$1:$AE$1,
      0),
    FALSE)</f>
        <v>解説:  彼らはそれぞれ$10を保持し、共通基金の4分の1である$7.5を受け取るため、最終的な収入は$17.5になる。</v>
      </c>
      <c r="U153" s="32" t="str">
        <f>VLOOKUP(
    Languages!A140,
    Languages!$A$2:$AE$310,
    MATCH(
      _xlfn.XLOOKUP(U$1, 'Language &amp; Currency Data'!$A$2:$A$100, 'Language &amp; Currency Data'!$B$2:$B$100),
      Languages!$A$1:$AE$1,
      0),
    FALSE)</f>
        <v>Penerangan: Kedua-dua mereka menyimpan duit $10 mereka dan menerima satu perempat daripada dana bersama, iaitu $7.5, oleh itu, setiap seorang akhirnya mempunyai $17.5.</v>
      </c>
      <c r="V153" s="32" t="str">
        <f>VLOOKUP(
    Languages!A140,
    Languages!$A$2:$AE$310,
    MATCH(
      _xlfn.XLOOKUP(V$1, 'Language &amp; Currency Data'!$A$2:$A$100, 'Language &amp; Currency Data'!$B$2:$B$100),
      Languages!$A$1:$AE$1,
      0),
    FALSE)</f>
        <v>Explicación: Ambas conservan sus $10 y reciben una cuarta parte del fondo común, que son $7.5, por lo que cada una termina con $17.5.</v>
      </c>
      <c r="W153" s="14" t="str">
        <f>VLOOKUP(
    Languages!A140,
    Languages!$A$2:$AE$310,
    MATCH(
      _xlfn.XLOOKUP(W$1, 'Language &amp; Currency Data'!$A$2:$A$100, 'Language &amp; Currency Data'!$B$2:$B$100),
      Languages!$A$1:$AE$1,
      0),
    FALSE)</f>
        <v>Toelichting: Zij behouden ieder hun $10 en ontvangen een kwart van het gemeenschappelijk fonds, zijnde $7.5, en hebben ieder uiteindelijk dus $17.5.</v>
      </c>
      <c r="X153" s="32" t="str">
        <f>VLOOKUP(
    Languages!A140,
    Languages!$A$2:$AE$310,
    MATCH(
      _xlfn.XLOOKUP(X$1, 'Language &amp; Currency Data'!$A$2:$A$100, 'Language &amp; Currency Data'!$B$2:$B$100),
      Languages!$A$1:$AE$1,
      0),
    FALSE)</f>
        <v>Explanation: They both keep their $10 and receive one quarter of the common fund, which is $7.5, and thus each ends up with $17.5.</v>
      </c>
      <c r="Y153" s="32" t="str">
        <f>VLOOKUP(
    Languages!A140,
    Languages!$A$2:$AE$310,
    MATCH(
      _xlfn.XLOOKUP(Y$1, 'Language &amp; Currency Data'!$A$2:$A$100, 'Language &amp; Currency Data'!$B$2:$B$100),
      Languages!$A$1:$AE$1,
      0),
    FALSE)</f>
        <v>Forklaring: De beholder begge sine $10 og mottar en fjerdedel av fellesfondet, som er $7.5, og ender derfor opp med $17.5 hver.</v>
      </c>
      <c r="Z153" s="32" t="str">
        <f>VLOOKUP(
    Languages!A140,
    Languages!$A$2:$AE$310,
    MATCH(
      _xlfn.XLOOKUP(Z$1, 'Language &amp; Currency Data'!$A$2:$A$100, 'Language &amp; Currency Data'!$B$2:$B$100),
      Languages!$A$1:$AE$1,
      0),
    FALSE)</f>
        <v>وضاحت: وہ دونوں اپنی 10$ کی کمائی اپنے پاس رکھتے ہیں اور مشترکہ فنڈ کا ایک چوتھائی حصہ حاصل کرتے ہیں، جو 7.5$ بنتا ہے، اور یوں ہر فرد کی آمدنی 17.5$ بنتی ہے۔</v>
      </c>
      <c r="AA153" s="32" t="str">
        <f>VLOOKUP(
    Languages!A140,
    Languages!$A$2:$AE$310,
    MATCH(
      _xlfn.XLOOKUP(AA$1, 'Language &amp; Currency Data'!$A$2:$A$100, 'Language &amp; Currency Data'!$B$2:$B$100),
      Languages!$A$1:$AE$1,
      0),
    FALSE)</f>
        <v>Paliwanag: Pareho nilang itinabi ang kanilang $10 at tumanggap ng isang quarter ng common fund, iyon ay $7.5, kaya naman may $17.5 ang bawat isa.</v>
      </c>
      <c r="AB153" s="32" t="str">
        <f>VLOOKUP(
    Languages!A140,
    Languages!$A$2:$AE$310,
    MATCH(
      _xlfn.XLOOKUP(AB$1, 'Language &amp; Currency Data'!$A$2:$A$100, 'Language &amp; Currency Data'!$B$2:$B$100),
      Languages!$A$1:$AE$1,
      0),
    FALSE)</f>
        <v>Wyjaśnienie: Obie osoby zatrzymują swoje $10 i otrzymują jedną czwartą wspólnego funduszu, czyli $7,5, więc każda z nich kończy z sumą $17,5.</v>
      </c>
      <c r="AC153" t="str">
        <f>VLOOKUP(
    Languages!A140,
    Languages!$A$2:$AE$310,
    MATCH(
      _xlfn.XLOOKUP(AC$1, 'Language &amp; Currency Data'!$A$2:$A$100, 'Language &amp; Currency Data'!$B$2:$B$100),
      Languages!$A$1:$AE$1,
      0),
    FALSE)</f>
        <v>Explicação: Ambos ficam com os seus $10 e recebem um quarto do fundo comum, que equivale a $7.5, e assim cada um fica com $17.5.</v>
      </c>
      <c r="AD153" s="32" t="str">
        <f>VLOOKUP(
    Languages!A140,
    Languages!$A$2:$AE$310,
    MATCH(
      _xlfn.XLOOKUP(AD$1, 'Language &amp; Currency Data'!$A$2:$A$100, 'Language &amp; Currency Data'!$B$2:$B$100),
      Languages!$A$1:$AE$1,
      0),
    FALSE)</f>
        <v xml:space="preserve">Explicație: ambele își păstrează suma de $10 și primesc un sfert din fondul comun, care este de $7.5, și astfel fiecare ajunge la $17.5. </v>
      </c>
      <c r="AE153" s="6" t="str">
        <f>VLOOKUP(
    Languages!A140,
    Languages!$A$2:$AE$310,
    MATCH(
      _xlfn.XLOOKUP(AE$1, 'Language &amp; Currency Data'!$A$2:$A$100, 'Language &amp; Currency Data'!$B$2:$B$100),
      Languages!$A$1:$AE$1,
      0),
    FALSE)</f>
        <v>Vysvetlenie: Každá z daných dvoch osôb si nechá sumu $10 a zároveň dostane štvrtinu zo spoločného fondu, čo predstavuje $7.5, každá osoba teda nakoniec bude mať $17.5.</v>
      </c>
      <c r="AF153" s="6" t="str">
        <f>VLOOKUP(
    Languages!A140,
    Languages!$A$2:$AE$310,
    MATCH(
      _xlfn.XLOOKUP(AF$1, 'Language &amp; Currency Data'!$A$2:$A$100, 'Language &amp; Currency Data'!$B$2:$B$100),
      Languages!$A$1:$AE$1,
      0),
    FALSE)</f>
        <v>Verduideliking: Hulle behou albei hul $10 en ontvang een kwart van die gemeenskaplike fonds, wat $7.5 is, en dus eindig elkeen met $17.5.</v>
      </c>
      <c r="AG153" s="6" t="str">
        <f>VLOOKUP(
    Languages!A140,
    Languages!$A$2:$AE$310,
    MATCH(
      _xlfn.XLOOKUP(AG$1, 'Language &amp; Currency Data'!$A$2:$A$100, 'Language &amp; Currency Data'!$B$2:$B$100),
      Languages!$A$1:$AE$1,
      0),
    FALSE)</f>
        <v>해설: 각각 $10를 그대로 소유하고, 공동 기금의 4분의 1인 $7.5를 받아 결국 각자 $17.5달러를 얻게 됩니다.</v>
      </c>
      <c r="AH153" s="32" t="str">
        <f>VLOOKUP(
    Languages!A140,
    Languages!$A$2:$AE$310,
    MATCH(
      _xlfn.XLOOKUP(AH$1, 'Language &amp; Currency Data'!$A$2:$A$100, 'Language &amp; Currency Data'!$B$2:$B$100),
      Languages!$A$1:$AE$1,
      0),
    FALSE)</f>
        <v>Explicación: Ambas conservan sus $10 y reciben una cuarta parte del fondo común, que son $7.5, por lo que cada una termina con $17.5.</v>
      </c>
      <c r="AI153" s="32" t="str">
        <f>VLOOKUP(
    Languages!A140,
    Languages!$A$2:$AE$310,
    MATCH(
      _xlfn.XLOOKUP(AI$1, 'Language &amp; Currency Data'!$A$2:$A$100, 'Language &amp; Currency Data'!$B$2:$B$100),
      Languages!$A$1:$AE$1,
      0),
    FALSE)</f>
        <v>Förklaring: Båda behåller sina $10 och får en fjärdedel av den gemensamma fonden, vilket är $7.5, och därmed får var och en 1$7.5.</v>
      </c>
      <c r="AJ153" s="6" t="str">
        <f>VLOOKUP(
    Languages!A140,
    Languages!$A$2:$AE$310,
    MATCH(
      _xlfn.XLOOKUP(AJ$1, 'Language &amp; Currency Data'!$A$2:$A$100, 'Language &amp; Currency Data'!$B$2:$B$100),
      Languages!$A$1:$AE$1,
      0),
    FALSE)</f>
        <v>計算說明：未提撥的人保留自己的 $10，同時從總基金中也分得四分之一 ($7.5)，因此最終收入為 $17.5。</v>
      </c>
      <c r="AK153" s="32" t="str">
        <f>VLOOKUP(
    Languages!A140,
    Languages!$A$2:$AE$310,
    MATCH(
      _xlfn.XLOOKUP(AK$1, 'Language &amp; Currency Data'!$A$2:$A$100, 'Language &amp; Currency Data'!$B$2:$B$100),
      Languages!$A$1:$AE$1,
      0),
    FALSE)</f>
        <v>คำอธิบาย: บุคคลทั้งหมดเก็บเงิน $10 ไว้และได้รับเงินหนึ่งในสี่จากเงินกองกลางซึ่งเท่ากับ $7.5 ดังนั้นแต่ละบุคคลจึงได้รับเงิน $17.5</v>
      </c>
      <c r="AL153" s="37" t="str">
        <f>VLOOKUP(
    Languages!A140,
    Languages!$A$2:$AE$310,
    MATCH(
      _xlfn.XLOOKUP(AL$1, 'Language &amp; Currency Data'!$A$2:$A$100, 'Language &amp; Currency Data'!$B$2:$B$100),
      Languages!$A$1:$AE$1,
      0),
    FALSE)</f>
        <v>Açıklama: Her ikisi de $10 tutar ve $7.5 olan ortak fonun dörtte birini alırlar ve böylece her biri $17.5'a sahip olur.</v>
      </c>
      <c r="AM153" s="6" t="str">
        <f>VLOOKUP(
    Languages!A140,
    Languages!$A$2:$AE$310,
    MATCH(
      _xlfn.XLOOKUP(AM$1, 'Language &amp; Currency Data'!$A$2:$A$100, 'Language &amp; Currency Data'!$B$2:$B$100),
      Languages!$A$1:$AE$1,
      0),
    FALSE)</f>
        <v>Explanation: They both keep their $10 and receive one quarter of the common fund, which is $7.5, and thus each ends up with $17.5.</v>
      </c>
      <c r="AN153" s="6" t="str">
        <f>VLOOKUP(
    Languages!A140,
    Languages!$A$2:$AE$310,
    MATCH(
      _xlfn.XLOOKUP(AN$1, 'Language &amp; Currency Data'!$A$2:$A$100, 'Language &amp; Currency Data'!$B$2:$B$100),
      Languages!$A$1:$AE$1,
      0),
    FALSE)</f>
        <v>Explanation: They both keep their $10 and receive one quarter of the common fund, which is $7.5, and thus each ends up with $17.5.</v>
      </c>
      <c r="AO153" s="32" t="str">
        <f>VLOOKUP(
    Languages!A140,
    Languages!$A$2:$AE$310,
    MATCH(
      _xlfn.XLOOKUP(AO$1, 'Language &amp; Currency Data'!$A$2:$A$100, 'Language &amp; Currency Data'!$B$2:$B$100),
      Languages!$A$1:$AE$1,
      0),
    FALSE)</f>
        <v>Giải thích: Cả hai người họ đều giữ lại $10 của họ và nhận được một phần từ quỹ chung là $7.5, do đó mỗi người sẽ có $17.5.</v>
      </c>
      <c r="AP153" s="7" t="str">
        <f>VLOOKUP(
    Languages!A140,
    Languages!$A$2:$AE$310,
    MATCH(
      _xlfn.XLOOKUP("United Kingdom", 'Language &amp; Currency Data'!$A$2:$A$100, 'Language &amp; Currency Data'!$B$2:$B$100),
      Languages!$A$1:$AE$1,
      0),
    FALSE)</f>
        <v>Explanation: They both keep their $10 and receive one quarter of the common fund, which is $7.5, and thus each ends up with $17.5.</v>
      </c>
      <c r="AQ153" s="7" t="str">
        <f>VLOOKUP(
    Languages!A140,
    Languages!$A$2:$AE$310,
    MATCH(
      _xlfn.XLOOKUP("United Kingdom", 'Language &amp; Currency Data'!$A$2:$A$100, 'Language &amp; Currency Data'!$B$2:$B$100),
      Languages!$A$1:$AE$1,
      0),
    FALSE)</f>
        <v>Explanation: They both keep their $10 and receive one quarter of the common fund, which is $7.5, and thus each ends up with $17.5.</v>
      </c>
      <c r="AR153" s="7" t="str">
        <f>VLOOKUP(
    Languages!A140,
    Languages!$A$2:$AE$310,
    MATCH(
      _xlfn.XLOOKUP("United Kingdom", 'Language &amp; Currency Data'!$A$2:$A$100, 'Language &amp; Currency Data'!$B$2:$B$100),
      Languages!$A$1:$AE$1,
      0),
    FALSE)</f>
        <v>Explanation: They both keep their $10 and receive one quarter of the common fund, which is $7.5, and thus each ends up with $17.5.</v>
      </c>
      <c r="AS153" s="7" t="str">
        <f>VLOOKUP(
    Languages!A140,
    Languages!$A$2:$AE$310,
    MATCH(
      _xlfn.XLOOKUP("United Kingdom", 'Language &amp; Currency Data'!$A$2:$A$100, 'Language &amp; Currency Data'!$B$2:$B$100),
      Languages!$A$1:$AE$1,
      0),
    FALSE)</f>
        <v>Explanation: They both keep their $10 and receive one quarter of the common fund, which is $7.5, and thus each ends up with $17.5.</v>
      </c>
      <c r="AT153" s="7" t="str">
        <f>VLOOKUP(
    Languages!A140,
    Languages!$A$2:$AE$310,
    MATCH(
      _xlfn.XLOOKUP("United Kingdom", 'Language &amp; Currency Data'!$A$2:$A$100, 'Language &amp; Currency Data'!$B$2:$B$100),
      Languages!$A$1:$AE$1,
      0),
    FALSE)</f>
        <v>Explanation: They both keep their $10 and receive one quarter of the common fund, which is $7.5, and thus each ends up with $17.5.</v>
      </c>
      <c r="AU153" s="7" t="str">
        <f>VLOOKUP(
    Languages!A140,
    Languages!$A$2:$AE$310,
    MATCH(
      _xlfn.XLOOKUP("United Kingdom", 'Language &amp; Currency Data'!$A$2:$A$100, 'Language &amp; Currency Data'!$B$2:$B$100),
      Languages!$A$1:$AE$1,
      0),
    FALSE)</f>
        <v>Explanation: They both keep their $10 and receive one quarter of the common fund, which is $7.5, and thus each ends up with $17.5.</v>
      </c>
      <c r="AV153" s="7" t="str">
        <f>VLOOKUP(
    Languages!A140,
    Languages!$A$2:$AE$310,
    MATCH(
      _xlfn.XLOOKUP("United Kingdom", 'Language &amp; Currency Data'!$A$2:$A$100, 'Language &amp; Currency Data'!$B$2:$B$100),
      Languages!$A$1:$AE$1,
      0),
    FALSE)</f>
        <v>Explanation: They both keep their $10 and receive one quarter of the common fund, which is $7.5, and thus each ends up with $17.5.</v>
      </c>
      <c r="AW153" s="7" t="str">
        <f>VLOOKUP(
    Languages!A140,
    Languages!$A$2:$AE$310,
    MATCH(
      _xlfn.XLOOKUP("United Kingdom", 'Language &amp; Currency Data'!$A$2:$A$100, 'Language &amp; Currency Data'!$B$2:$B$100),
      Languages!$A$1:$AE$1,
      0),
    FALSE)</f>
        <v>Explanation: They both keep their $10 and receive one quarter of the common fund, which is $7.5, and thus each ends up with $17.5.</v>
      </c>
    </row>
    <row r="154" spans="1:49" s="7" customFormat="1" x14ac:dyDescent="0.45">
      <c r="A154" s="7" t="str">
        <f>Languages!B141</f>
        <v xml:space="preserve">Required contribution for only two individuals </v>
      </c>
      <c r="B154" s="6" t="str">
        <f>VLOOKUP(
    Languages!A141,
    Languages!$A$2:$AE$310,
    MATCH(
      _xlfn.XLOOKUP(B$1, 'Language &amp; Currency Data'!$A$2:$A$100, 'Language &amp; Currency Data'!$B$2:$B$100),
      Languages!$A$1:$AE$1,
      0),
    FALSE)</f>
        <v xml:space="preserve">Aportación obligatoria solo para dos personas </v>
      </c>
      <c r="C154" s="6" t="str">
        <f>VLOOKUP(
    Languages!A141,
    Languages!$A$2:$AE$310,
    MATCH(
      _xlfn.XLOOKUP(C$1, 'Language &amp; Currency Data'!$A$2:$A$100, 'Language &amp; Currency Data'!$B$2:$B$100),
      Languages!$A$1:$AE$1,
      0),
    FALSE)</f>
        <v xml:space="preserve">Required contribution for only two individuals </v>
      </c>
      <c r="D154" s="6" t="str">
        <f>VLOOKUP(
    Languages!A141,
    Languages!$A$2:$AE$310,
    MATCH(
      _xlfn.XLOOKUP(D$1, 'Language &amp; Currency Data'!$A$2:$A$100, 'Language &amp; Currency Data'!$B$2:$B$100),
      Languages!$A$1:$AE$1,
      0),
    FALSE)</f>
        <v xml:space="preserve">Nur zwei Personen müssen etwas einzahlen </v>
      </c>
      <c r="E154" s="14" t="str">
        <f>VLOOKUP(
    Languages!A141,
    Languages!$A$2:$AE$310,
    MATCH(
      _xlfn.XLOOKUP(E$1, 'Language &amp; Currency Data'!$A$2:$A$100, 'Language &amp; Currency Data'!$B$2:$B$100),
      Languages!$A$1:$AE$1,
      0),
    FALSE)</f>
        <v xml:space="preserve">Contribuição obrigatória apenas para dois indivíduos </v>
      </c>
      <c r="F154" s="4" t="str">
        <f>VLOOKUP(
    Languages!A141,
    Languages!$A$2:$AE$310,
    MATCH(
      _xlfn.XLOOKUP(F$1, 'Language &amp; Currency Data'!$A$2:$A$100, 'Language &amp; Currency Data'!$B$2:$B$100),
      Languages!$A$1:$AE$1,
      0),
    FALSE)</f>
        <v xml:space="preserve">Required contribution for only two individuals </v>
      </c>
      <c r="G154" s="14" t="str">
        <f>VLOOKUP(
    Languages!A141,
    Languages!$A$2:$AE$310,
    MATCH(
      _xlfn.XLOOKUP(G$1, 'Language &amp; Currency Data'!$A$2:$A$100, 'Language &amp; Currency Data'!$B$2:$B$100),
      Languages!$A$1:$AE$1,
      0),
    FALSE)</f>
        <v>仅要求其中两人贡献</v>
      </c>
      <c r="H154" s="6" t="str">
        <f>VLOOKUP(
    Languages!A141,
    Languages!$A$2:$AE$310,
    MATCH(
      _xlfn.XLOOKUP(H$1, 'Language &amp; Currency Data'!$A$2:$A$100, 'Language &amp; Currency Data'!$B$2:$B$100),
      Languages!$A$1:$AE$1,
      0),
    FALSE)</f>
        <v xml:space="preserve">Aportación obligatoria solo para dos personas </v>
      </c>
      <c r="I154" s="6" t="str">
        <f>VLOOKUP(
    Languages!A141,
    Languages!$A$2:$AE$310,
    MATCH(
      _xlfn.XLOOKUP(I$1, 'Language &amp; Currency Data'!$A$2:$A$100, 'Language &amp; Currency Data'!$B$2:$B$100),
      Languages!$A$1:$AE$1,
      0),
    FALSE)</f>
        <v xml:space="preserve">Aportación obligatoria solo para dos personas </v>
      </c>
      <c r="J154" s="6" t="str">
        <f>VLOOKUP(
    Languages!A141,
    Languages!$A$2:$AE$310,
    MATCH(
      _xlfn.XLOOKUP(J$1, 'Language &amp; Currency Data'!$A$2:$A$100, 'Language &amp; Currency Data'!$B$2:$B$100),
      Languages!$A$1:$AE$1,
      0),
    FALSE)</f>
        <v xml:space="preserve">Povinný příspěvek pouze pro dvě osoby </v>
      </c>
      <c r="K154" s="6" t="str">
        <f>VLOOKUP(
    Languages!A141,
    Languages!$A$2:$AE$310,
    MATCH(
      _xlfn.XLOOKUP(K$1, 'Language &amp; Currency Data'!$A$2:$A$100, 'Language &amp; Currency Data'!$B$2:$B$100),
      Languages!$A$1:$AE$1,
      0),
    FALSE)</f>
        <v>Velvollisuus lahjoittaa koskee vain kahta henkilöä</v>
      </c>
      <c r="L154" s="32" t="str">
        <f>VLOOKUP(
    Languages!A141,
    Languages!$A$2:$AE$310,
    MATCH(
      _xlfn.XLOOKUP(L$1, 'Language &amp; Currency Data'!$A$2:$A$100, 'Language &amp; Currency Data'!$B$2:$B$100),
      Languages!$A$1:$AE$1,
      0),
    FALSE)</f>
        <v xml:space="preserve">Contribution obligatoire pour deux personnes seulement </v>
      </c>
      <c r="M154" s="32" t="str">
        <f>VLOOKUP(
    Languages!A141,
    Languages!$A$2:$AE$310,
    MATCH(
      _xlfn.XLOOKUP(M$1, 'Language &amp; Currency Data'!$A$2:$A$100, 'Language &amp; Currency Data'!$B$2:$B$100),
      Languages!$A$1:$AE$1,
      0),
    FALSE)</f>
        <v xml:space="preserve">Nur zwei Personen müssen etwas einzahlen </v>
      </c>
      <c r="N154" s="6" t="str">
        <f>VLOOKUP(
    Languages!A141,
    Languages!$A$2:$AE$310,
    MATCH(
      _xlfn.XLOOKUP(N$1, 'Language &amp; Currency Data'!$A$2:$A$100, 'Language &amp; Currency Data'!$B$2:$B$100),
      Languages!$A$1:$AE$1,
      0),
    FALSE)</f>
        <v>Απαιτείται συνεισφορά μόνο για δύο άτομα</v>
      </c>
      <c r="O154" s="32" t="str">
        <f>VLOOKUP(
    Languages!A141,
    Languages!$A$2:$AE$310,
    MATCH(
      _xlfn.XLOOKUP(O$1, 'Language &amp; Currency Data'!$A$2:$A$100, 'Language &amp; Currency Data'!$B$2:$B$100),
      Languages!$A$1:$AE$1,
      0),
    FALSE)</f>
        <v xml:space="preserve">Csak két személy számára kötelező a hozzájárulás </v>
      </c>
      <c r="P154" s="6" t="str">
        <f>VLOOKUP(
    Languages!A141,
    Languages!$A$2:$AE$310,
    MATCH(
      _xlfn.XLOOKUP(P$1, 'Language &amp; Currency Data'!$A$2:$A$100, 'Language &amp; Currency Data'!$B$2:$B$100),
      Languages!$A$1:$AE$1,
      0),
    FALSE)</f>
        <v xml:space="preserve">केवल दो व्यक्तियों हेतु आवश्यक योगदान </v>
      </c>
      <c r="Q154" s="6" t="str">
        <f>VLOOKUP(
    Languages!A141,
    Languages!$A$2:$AE$310,
    MATCH(
      _xlfn.XLOOKUP(Q$1, 'Language &amp; Currency Data'!$A$2:$A$100, 'Language &amp; Currency Data'!$B$2:$B$100),
      Languages!$A$1:$AE$1,
      0),
    FALSE)</f>
        <v>Kontribusi wajib untuk hanya dua individu</v>
      </c>
      <c r="R154" s="6" t="str">
        <f>VLOOKUP(
    Languages!A141,
    Languages!$A$2:$AE$310,
    MATCH(
      _xlfn.XLOOKUP(R$1, 'Language &amp; Currency Data'!$A$2:$A$100, 'Language &amp; Currency Data'!$B$2:$B$100),
      Languages!$A$1:$AE$1,
      0),
    FALSE)</f>
        <v xml:space="preserve">Required contribution for only two individuals </v>
      </c>
      <c r="S154" s="14" t="str">
        <f>VLOOKUP(
    Languages!A141,
    Languages!$A$2:$AE$310,
    MATCH(
      _xlfn.XLOOKUP(S$1, 'Language &amp; Currency Data'!$A$2:$A$100, 'Language &amp; Currency Data'!$B$2:$B$100),
      Languages!$A$1:$AE$1,
      0),
    FALSE)</f>
        <v xml:space="preserve">Contributo richiesto solo per due individui </v>
      </c>
      <c r="T154" s="14" t="str">
        <f>VLOOKUP(
    Languages!A141,
    Languages!$A$2:$AE$310,
    MATCH(
      _xlfn.XLOOKUP(T$1, 'Language &amp; Currency Data'!$A$2:$A$100, 'Language &amp; Currency Data'!$B$2:$B$100),
      Languages!$A$1:$AE$1,
      0),
    FALSE)</f>
        <v>2人のみに寄付を要求する場合</v>
      </c>
      <c r="U154" s="32" t="str">
        <f>VLOOKUP(
    Languages!A141,
    Languages!$A$2:$AE$310,
    MATCH(
      _xlfn.XLOOKUP(U$1, 'Language &amp; Currency Data'!$A$2:$A$100, 'Language &amp; Currency Data'!$B$2:$B$100),
      Languages!$A$1:$AE$1,
      0),
    FALSE)</f>
        <v xml:space="preserve">Sumbangan hanya dikehendaki untuk dua individu </v>
      </c>
      <c r="V154" s="32" t="str">
        <f>VLOOKUP(
    Languages!A141,
    Languages!$A$2:$AE$310,
    MATCH(
      _xlfn.XLOOKUP(V$1, 'Language &amp; Currency Data'!$A$2:$A$100, 'Language &amp; Currency Data'!$B$2:$B$100),
      Languages!$A$1:$AE$1,
      0),
    FALSE)</f>
        <v xml:space="preserve">Aportación obligatoria solo para dos personas </v>
      </c>
      <c r="W154" s="14" t="str">
        <f>VLOOKUP(
    Languages!A141,
    Languages!$A$2:$AE$310,
    MATCH(
      _xlfn.XLOOKUP(W$1, 'Language &amp; Currency Data'!$A$2:$A$100, 'Language &amp; Currency Data'!$B$2:$B$100),
      Languages!$A$1:$AE$1,
      0),
    FALSE)</f>
        <v xml:space="preserve">Verplichte bijdrage voor slechts twee personen </v>
      </c>
      <c r="X154" s="32" t="str">
        <f>VLOOKUP(
    Languages!A141,
    Languages!$A$2:$AE$310,
    MATCH(
      _xlfn.XLOOKUP(X$1, 'Language &amp; Currency Data'!$A$2:$A$100, 'Language &amp; Currency Data'!$B$2:$B$100),
      Languages!$A$1:$AE$1,
      0),
    FALSE)</f>
        <v xml:space="preserve">Required contribution for only two individuals </v>
      </c>
      <c r="Y154" s="32" t="str">
        <f>VLOOKUP(
    Languages!A141,
    Languages!$A$2:$AE$310,
    MATCH(
      _xlfn.XLOOKUP(Y$1, 'Language &amp; Currency Data'!$A$2:$A$100, 'Language &amp; Currency Data'!$B$2:$B$100),
      Languages!$A$1:$AE$1,
      0),
    FALSE)</f>
        <v xml:space="preserve">Pålagt bidrag for kun to personer </v>
      </c>
      <c r="Z154" s="32" t="str">
        <f>VLOOKUP(
    Languages!A141,
    Languages!$A$2:$AE$310,
    MATCH(
      _xlfn.XLOOKUP(Z$1, 'Language &amp; Currency Data'!$A$2:$A$100, 'Language &amp; Currency Data'!$B$2:$B$100),
      Languages!$A$1:$AE$1,
      0),
    FALSE)</f>
        <v>صرف دو افراد کے لیے لازم عطیہ</v>
      </c>
      <c r="AA154" s="32" t="str">
        <f>VLOOKUP(
    Languages!A141,
    Languages!$A$2:$AE$310,
    MATCH(
      _xlfn.XLOOKUP(AA$1, 'Language &amp; Currency Data'!$A$2:$A$100, 'Language &amp; Currency Data'!$B$2:$B$100),
      Languages!$A$1:$AE$1,
      0),
    FALSE)</f>
        <v xml:space="preserve">Kailangang kontribusyon para lang sa dalawang indibidwal </v>
      </c>
      <c r="AB154" s="32" t="str">
        <f>VLOOKUP(
    Languages!A141,
    Languages!$A$2:$AE$310,
    MATCH(
      _xlfn.XLOOKUP(AB$1, 'Language &amp; Currency Data'!$A$2:$A$100, 'Language &amp; Currency Data'!$B$2:$B$100),
      Languages!$A$1:$AE$1,
      0),
    FALSE)</f>
        <v xml:space="preserve">Obowiązkowa wpłata dla jedynie dwóch osób </v>
      </c>
      <c r="AC154" t="str">
        <f>VLOOKUP(
    Languages!A141,
    Languages!$A$2:$AE$310,
    MATCH(
      _xlfn.XLOOKUP(AC$1, 'Language &amp; Currency Data'!$A$2:$A$100, 'Language &amp; Currency Data'!$B$2:$B$100),
      Languages!$A$1:$AE$1,
      0),
    FALSE)</f>
        <v xml:space="preserve">Contribuição obrigatória apenas para dois indivíduos </v>
      </c>
      <c r="AD154" s="32" t="str">
        <f>VLOOKUP(
    Languages!A141,
    Languages!$A$2:$AE$310,
    MATCH(
      _xlfn.XLOOKUP(AD$1, 'Language &amp; Currency Data'!$A$2:$A$100, 'Language &amp; Currency Data'!$B$2:$B$100),
      Languages!$A$1:$AE$1,
      0),
    FALSE)</f>
        <v>Contribuție necesară numai pentru două persoane</v>
      </c>
      <c r="AE154" s="6" t="str">
        <f>VLOOKUP(
    Languages!A141,
    Languages!$A$2:$AE$310,
    MATCH(
      _xlfn.XLOOKUP(AE$1, 'Language &amp; Currency Data'!$A$2:$A$100, 'Language &amp; Currency Data'!$B$2:$B$100),
      Languages!$A$1:$AE$1,
      0),
    FALSE)</f>
        <v xml:space="preserve">Požadovaný príspevok len pre dve osoby </v>
      </c>
      <c r="AF154" s="6" t="str">
        <f>VLOOKUP(
    Languages!A141,
    Languages!$A$2:$AE$310,
    MATCH(
      _xlfn.XLOOKUP(AF$1, 'Language &amp; Currency Data'!$A$2:$A$100, 'Language &amp; Currency Data'!$B$2:$B$100),
      Languages!$A$1:$AE$1,
      0),
    FALSE)</f>
        <v xml:space="preserve">Vereiste bydrae vir slegs twee individue </v>
      </c>
      <c r="AG154" s="6" t="str">
        <f>VLOOKUP(
    Languages!A141,
    Languages!$A$2:$AE$310,
    MATCH(
      _xlfn.XLOOKUP(AG$1, 'Language &amp; Currency Data'!$A$2:$A$100, 'Language &amp; Currency Data'!$B$2:$B$100),
      Languages!$A$1:$AE$1,
      0),
    FALSE)</f>
        <v xml:space="preserve">두 명의 개인만 기부하도록 강제함 </v>
      </c>
      <c r="AH154" s="32" t="str">
        <f>VLOOKUP(
    Languages!A141,
    Languages!$A$2:$AE$310,
    MATCH(
      _xlfn.XLOOKUP(AH$1, 'Language &amp; Currency Data'!$A$2:$A$100, 'Language &amp; Currency Data'!$B$2:$B$100),
      Languages!$A$1:$AE$1,
      0),
    FALSE)</f>
        <v xml:space="preserve">Aportación obligatoria solo para dos personas </v>
      </c>
      <c r="AI154" s="32" t="str">
        <f>VLOOKUP(
    Languages!A141,
    Languages!$A$2:$AE$310,
    MATCH(
      _xlfn.XLOOKUP(AI$1, 'Language &amp; Currency Data'!$A$2:$A$100, 'Language &amp; Currency Data'!$B$2:$B$100),
      Languages!$A$1:$AE$1,
      0),
    FALSE)</f>
        <v xml:space="preserve">Obligatoriskt bidrag för endast två personer </v>
      </c>
      <c r="AJ154" s="6" t="str">
        <f>VLOOKUP(
    Languages!A141,
    Languages!$A$2:$AE$310,
    MATCH(
      _xlfn.XLOOKUP(AJ$1, 'Language &amp; Currency Data'!$A$2:$A$100, 'Language &amp; Currency Data'!$B$2:$B$100),
      Languages!$A$1:$AE$1,
      0),
    FALSE)</f>
        <v xml:space="preserve">僅要求兩位參與者提撥 </v>
      </c>
      <c r="AK154" s="32" t="str">
        <f>VLOOKUP(
    Languages!A141,
    Languages!$A$2:$AE$310,
    MATCH(
      _xlfn.XLOOKUP(AK$1, 'Language &amp; Currency Data'!$A$2:$A$100, 'Language &amp; Currency Data'!$B$2:$B$100),
      Languages!$A$1:$AE$1,
      0),
    FALSE)</f>
        <v xml:space="preserve">การนำรายได้ไปสมทบตามที่กำหนดสำหรับบุคคลสองคนเท่านั้น </v>
      </c>
      <c r="AL154" s="37" t="str">
        <f>VLOOKUP(
    Languages!A141,
    Languages!$A$2:$AE$310,
    MATCH(
      _xlfn.XLOOKUP(AL$1, 'Language &amp; Currency Data'!$A$2:$A$100, 'Language &amp; Currency Data'!$B$2:$B$100),
      Languages!$A$1:$AE$1,
      0),
    FALSE)</f>
        <v xml:space="preserve">Sadece iki kişi için zorunlu katkı payı </v>
      </c>
      <c r="AM154" s="6" t="str">
        <f>VLOOKUP(
    Languages!A141,
    Languages!$A$2:$AE$310,
    MATCH(
      _xlfn.XLOOKUP(AM$1, 'Language &amp; Currency Data'!$A$2:$A$100, 'Language &amp; Currency Data'!$B$2:$B$100),
      Languages!$A$1:$AE$1,
      0),
    FALSE)</f>
        <v xml:space="preserve">Required contribution for only two individuals </v>
      </c>
      <c r="AN154" s="6" t="str">
        <f>VLOOKUP(
    Languages!A141,
    Languages!$A$2:$AE$310,
    MATCH(
      _xlfn.XLOOKUP(AN$1, 'Language &amp; Currency Data'!$A$2:$A$100, 'Language &amp; Currency Data'!$B$2:$B$100),
      Languages!$A$1:$AE$1,
      0),
    FALSE)</f>
        <v xml:space="preserve">Required contribution for only two individuals </v>
      </c>
      <c r="AO154" s="32" t="str">
        <f>VLOOKUP(
    Languages!A141,
    Languages!$A$2:$AE$310,
    MATCH(
      _xlfn.XLOOKUP(AO$1, 'Language &amp; Currency Data'!$A$2:$A$100, 'Language &amp; Currency Data'!$B$2:$B$100),
      Languages!$A$1:$AE$1,
      0),
    FALSE)</f>
        <v>Đóng góp bắt buộc chỉ dành cho hai cá nhân</v>
      </c>
      <c r="AP154" s="7" t="str">
        <f>VLOOKUP(
    Languages!A141,
    Languages!$A$2:$AE$310,
    MATCH(
      _xlfn.XLOOKUP("United Kingdom", 'Language &amp; Currency Data'!$A$2:$A$100, 'Language &amp; Currency Data'!$B$2:$B$100),
      Languages!$A$1:$AE$1,
      0),
    FALSE)</f>
        <v xml:space="preserve">Required contribution for only two individuals </v>
      </c>
      <c r="AQ154" s="7" t="str">
        <f>VLOOKUP(
    Languages!A141,
    Languages!$A$2:$AE$310,
    MATCH(
      _xlfn.XLOOKUP("United Kingdom", 'Language &amp; Currency Data'!$A$2:$A$100, 'Language &amp; Currency Data'!$B$2:$B$100),
      Languages!$A$1:$AE$1,
      0),
    FALSE)</f>
        <v xml:space="preserve">Required contribution for only two individuals </v>
      </c>
      <c r="AR154" s="7" t="str">
        <f>VLOOKUP(
    Languages!A141,
    Languages!$A$2:$AE$310,
    MATCH(
      _xlfn.XLOOKUP("United Kingdom", 'Language &amp; Currency Data'!$A$2:$A$100, 'Language &amp; Currency Data'!$B$2:$B$100),
      Languages!$A$1:$AE$1,
      0),
    FALSE)</f>
        <v xml:space="preserve">Required contribution for only two individuals </v>
      </c>
      <c r="AS154" s="7" t="str">
        <f>VLOOKUP(
    Languages!A141,
    Languages!$A$2:$AE$310,
    MATCH(
      _xlfn.XLOOKUP("United Kingdom", 'Language &amp; Currency Data'!$A$2:$A$100, 'Language &amp; Currency Data'!$B$2:$B$100),
      Languages!$A$1:$AE$1,
      0),
    FALSE)</f>
        <v xml:space="preserve">Required contribution for only two individuals </v>
      </c>
      <c r="AT154" s="7" t="str">
        <f>VLOOKUP(
    Languages!A141,
    Languages!$A$2:$AE$310,
    MATCH(
      _xlfn.XLOOKUP("United Kingdom", 'Language &amp; Currency Data'!$A$2:$A$100, 'Language &amp; Currency Data'!$B$2:$B$100),
      Languages!$A$1:$AE$1,
      0),
    FALSE)</f>
        <v xml:space="preserve">Required contribution for only two individuals </v>
      </c>
      <c r="AU154" s="7" t="str">
        <f>VLOOKUP(
    Languages!A141,
    Languages!$A$2:$AE$310,
    MATCH(
      _xlfn.XLOOKUP("United Kingdom", 'Language &amp; Currency Data'!$A$2:$A$100, 'Language &amp; Currency Data'!$B$2:$B$100),
      Languages!$A$1:$AE$1,
      0),
    FALSE)</f>
        <v xml:space="preserve">Required contribution for only two individuals </v>
      </c>
      <c r="AV154" s="7" t="str">
        <f>VLOOKUP(
    Languages!A141,
    Languages!$A$2:$AE$310,
    MATCH(
      _xlfn.XLOOKUP("United Kingdom", 'Language &amp; Currency Data'!$A$2:$A$100, 'Language &amp; Currency Data'!$B$2:$B$100),
      Languages!$A$1:$AE$1,
      0),
    FALSE)</f>
        <v xml:space="preserve">Required contribution for only two individuals </v>
      </c>
      <c r="AW154" s="7" t="str">
        <f>VLOOKUP(
    Languages!A141,
    Languages!$A$2:$AE$310,
    MATCH(
      _xlfn.XLOOKUP("United Kingdom", 'Language &amp; Currency Data'!$A$2:$A$100, 'Language &amp; Currency Data'!$B$2:$B$100),
      Languages!$A$1:$AE$1,
      0),
    FALSE)</f>
        <v xml:space="preserve">Required contribution for only two individuals </v>
      </c>
    </row>
    <row r="155" spans="1:49" s="7" customFormat="1" ht="42.75" x14ac:dyDescent="0.45">
      <c r="A155" s="7" t="str">
        <f>Languages!B142</f>
        <v>If each of the four individuals is required to contribute all their earnings to the common fund, the outcome will be:</v>
      </c>
      <c r="B155" s="6" t="str">
        <f>VLOOKUP(
    Languages!A142,
    Languages!$A$2:$AE$310,
    MATCH(
      _xlfn.XLOOKUP(B$1, 'Language &amp; Currency Data'!$A$2:$A$100, 'Language &amp; Currency Data'!$B$2:$B$100),
      Languages!$A$1:$AE$1,
      0),
    FALSE)</f>
        <v>Si a cada una de las cuatro personas se les obliga a aportar la totalidad de sus ingresos al fondo común, el resultado será el siguiente:</v>
      </c>
      <c r="C155" s="6" t="str">
        <f>VLOOKUP(
    Languages!A142,
    Languages!$A$2:$AE$310,
    MATCH(
      _xlfn.XLOOKUP(C$1, 'Language &amp; Currency Data'!$A$2:$A$100, 'Language &amp; Currency Data'!$B$2:$B$100),
      Languages!$A$1:$AE$1,
      0),
    FALSE)</f>
        <v>If each of the four individuals is required to contribute all their earnings to the common fund, the outcome will be:</v>
      </c>
      <c r="D155" s="6" t="str">
        <f>VLOOKUP(
    Languages!A142,
    Languages!$A$2:$AE$310,
    MATCH(
      _xlfn.XLOOKUP(D$1, 'Language &amp; Currency Data'!$A$2:$A$100, 'Language &amp; Currency Data'!$B$2:$B$100),
      Languages!$A$1:$AE$1,
      0),
    FALSE)</f>
        <v>Falls alle vier Personen ihr gesamtes Einkommen in den Gemeinschaftsfonds einzahlen müssen, passiert Folgendes:</v>
      </c>
      <c r="E155" s="14" t="str">
        <f>VLOOKUP(
    Languages!A142,
    Languages!$A$2:$AE$310,
    MATCH(
      _xlfn.XLOOKUP(E$1, 'Language &amp; Currency Data'!$A$2:$A$100, 'Language &amp; Currency Data'!$B$2:$B$100),
      Languages!$A$1:$AE$1,
      0),
    FALSE)</f>
        <v>Se cada um dos quatro indivíduos for obrigado a contribuir com todos os seus ganhos para o fundo comum, o resultado será:</v>
      </c>
      <c r="F155" s="4" t="str">
        <f>VLOOKUP(
    Languages!A142,
    Languages!$A$2:$AE$310,
    MATCH(
      _xlfn.XLOOKUP(F$1, 'Language &amp; Currency Data'!$A$2:$A$100, 'Language &amp; Currency Data'!$B$2:$B$100),
      Languages!$A$1:$AE$1,
      0),
    FALSE)</f>
        <v>If each of the four individuals is required to contribute all their earnings to the common fund, the outcome will be:</v>
      </c>
      <c r="G155" s="14" t="str">
        <f>VLOOKUP(
    Languages!A142,
    Languages!$A$2:$AE$310,
    MATCH(
      _xlfn.XLOOKUP(G$1, 'Language &amp; Currency Data'!$A$2:$A$100, 'Language &amp; Currency Data'!$B$2:$B$100),
      Languages!$A$1:$AE$1,
      0),
    FALSE)</f>
        <v>如果这四个人都按要求将其收益全部投入共同基金，则结果将会是：</v>
      </c>
      <c r="H155" s="6" t="str">
        <f>VLOOKUP(
    Languages!A142,
    Languages!$A$2:$AE$310,
    MATCH(
      _xlfn.XLOOKUP(H$1, 'Language &amp; Currency Data'!$A$2:$A$100, 'Language &amp; Currency Data'!$B$2:$B$100),
      Languages!$A$1:$AE$1,
      0),
    FALSE)</f>
        <v>Si a cada una de las cuatro personas se les obliga a aportar la totalidad de sus ingresos al fondo común, el resultado será el siguiente:</v>
      </c>
      <c r="I155" s="6" t="str">
        <f>VLOOKUP(
    Languages!A142,
    Languages!$A$2:$AE$310,
    MATCH(
      _xlfn.XLOOKUP(I$1, 'Language &amp; Currency Data'!$A$2:$A$100, 'Language &amp; Currency Data'!$B$2:$B$100),
      Languages!$A$1:$AE$1,
      0),
    FALSE)</f>
        <v>Si a cada una de las cuatro personas se les obliga a aportar la totalidad de sus ingresos al fondo común, el resultado será el siguiente:</v>
      </c>
      <c r="J155" s="6" t="str">
        <f>VLOOKUP(
    Languages!A142,
    Languages!$A$2:$AE$310,
    MATCH(
      _xlfn.XLOOKUP(J$1, 'Language &amp; Currency Data'!$A$2:$A$100, 'Language &amp; Currency Data'!$B$2:$B$100),
      Languages!$A$1:$AE$1,
      0),
    FALSE)</f>
        <v>Pokud by každá ze čtyř osob musela přispět do společného fondu celým svým výdělkem, výsledek by byl následující:</v>
      </c>
      <c r="K155" s="6" t="str">
        <f>VLOOKUP(
    Languages!A142,
    Languages!$A$2:$AE$310,
    MATCH(
      _xlfn.XLOOKUP(K$1, 'Language &amp; Currency Data'!$A$2:$A$100, 'Language &amp; Currency Data'!$B$2:$B$100),
      Languages!$A$1:$AE$1,
      0),
    FALSE)</f>
        <v>Jos jokainen neljästä henkilöstä on velvollinen lahjoittamaan kaikki tulonsa yhteiseen rahastoon, lopputulos on:</v>
      </c>
      <c r="L155" s="32" t="str">
        <f>VLOOKUP(
    Languages!A142,
    Languages!$A$2:$AE$310,
    MATCH(
      _xlfn.XLOOKUP(L$1, 'Language &amp; Currency Data'!$A$2:$A$100, 'Language &amp; Currency Data'!$B$2:$B$100),
      Languages!$A$1:$AE$1,
      0),
    FALSE)</f>
        <v>Si chacune des quatre personnes est tenue de verser la totalité de ses revenus au fonds commun, le résultat sera le suivant :</v>
      </c>
      <c r="M155" s="32" t="str">
        <f>VLOOKUP(
    Languages!A142,
    Languages!$A$2:$AE$310,
    MATCH(
      _xlfn.XLOOKUP(M$1, 'Language &amp; Currency Data'!$A$2:$A$100, 'Language &amp; Currency Data'!$B$2:$B$100),
      Languages!$A$1:$AE$1,
      0),
    FALSE)</f>
        <v>Falls alle vier Personen ihr gesamtes Einkommen in den Gemeinschaftsfonds einzahlen müssen, passiert Folgendes:</v>
      </c>
      <c r="N155" s="6" t="str">
        <f>VLOOKUP(
    Languages!A142,
    Languages!$A$2:$AE$310,
    MATCH(
      _xlfn.XLOOKUP(N$1, 'Language &amp; Currency Data'!$A$2:$A$100, 'Language &amp; Currency Data'!$B$2:$B$100),
      Languages!$A$1:$AE$1,
      0),
    FALSE)</f>
        <v>Εάν καθένα από τα τέσσερα άτομα υποχρεούται να συνεισφέρει όλα τα κέρδη του στο κοινό ταμείο, το αποτέλεσμα θα είναι:</v>
      </c>
      <c r="O155" s="32" t="str">
        <f>VLOOKUP(
    Languages!A142,
    Languages!$A$2:$AE$310,
    MATCH(
      _xlfn.XLOOKUP(O$1, 'Language &amp; Currency Data'!$A$2:$A$100, 'Language &amp; Currency Data'!$B$2:$B$100),
      Languages!$A$1:$AE$1,
      0),
    FALSE)</f>
        <v>Ha mind a négy személynek be kell fizetnie az összes jövedelmét a közös alapba, akkor az eredmény a következő lesz:</v>
      </c>
      <c r="P155" s="6" t="str">
        <f>VLOOKUP(
    Languages!A142,
    Languages!$A$2:$AE$310,
    MATCH(
      _xlfn.XLOOKUP(P$1, 'Language &amp; Currency Data'!$A$2:$A$100, 'Language &amp; Currency Data'!$B$2:$B$100),
      Languages!$A$1:$AE$1,
      0),
    FALSE)</f>
        <v>अगर चारों व्यक्तियों में से हरेक को अपनी सारी कमाई का योगदान, कॉमन फ़ंड में करना हो, तो नतीजा यह होगा:</v>
      </c>
      <c r="Q155" s="6" t="str">
        <f>VLOOKUP(
    Languages!A142,
    Languages!$A$2:$AE$310,
    MATCH(
      _xlfn.XLOOKUP(Q$1, 'Language &amp; Currency Data'!$A$2:$A$100, 'Language &amp; Currency Data'!$B$2:$B$100),
      Languages!$A$1:$AE$1,
      0),
    FALSE)</f>
        <v>Jika masing-masing dari keempat individu diwajibkan untuk menyumbangkan seluruh penghasilan mereka ke dana bersama, hasilnya adalah:</v>
      </c>
      <c r="R155" s="6" t="str">
        <f>VLOOKUP(
    Languages!A142,
    Languages!$A$2:$AE$310,
    MATCH(
      _xlfn.XLOOKUP(R$1, 'Language &amp; Currency Data'!$A$2:$A$100, 'Language &amp; Currency Data'!$B$2:$B$100),
      Languages!$A$1:$AE$1,
      0),
    FALSE)</f>
        <v>If each of the four individuals is required to contribute all their earnings to the common fund, the outcome will be:</v>
      </c>
      <c r="S155" s="14" t="str">
        <f>VLOOKUP(
    Languages!A142,
    Languages!$A$2:$AE$310,
    MATCH(
      _xlfn.XLOOKUP(S$1, 'Language &amp; Currency Data'!$A$2:$A$100, 'Language &amp; Currency Data'!$B$2:$B$100),
      Languages!$A$1:$AE$1,
      0),
    FALSE)</f>
        <v>Se ciascuno dei quattro individui è tenuto a contribuire con l'intero importo guadagnato al fondo comune, il risultato sarà il seguente:</v>
      </c>
      <c r="T155" s="14" t="str">
        <f>VLOOKUP(
    Languages!A142,
    Languages!$A$2:$AE$310,
    MATCH(
      _xlfn.XLOOKUP(T$1, 'Language &amp; Currency Data'!$A$2:$A$100, 'Language &amp; Currency Data'!$B$2:$B$100),
      Languages!$A$1:$AE$1,
      0),
    FALSE)</f>
        <v>4人全員が、収入の全額を共通基金に寄付することを要求された場合、結果は次のようになる。</v>
      </c>
      <c r="U155" s="32" t="str">
        <f>VLOOKUP(
    Languages!A142,
    Languages!$A$2:$AE$310,
    MATCH(
      _xlfn.XLOOKUP(U$1, 'Language &amp; Currency Data'!$A$2:$A$100, 'Language &amp; Currency Data'!$B$2:$B$100),
      Languages!$A$1:$AE$1,
      0),
    FALSE)</f>
        <v>Jika setiap daripada empat individu itu dikehendaki menyumbangkan semua pendapatan mereka kepada dana bersama, hasilnya akan menjadi:</v>
      </c>
      <c r="V155" s="32" t="str">
        <f>VLOOKUP(
    Languages!A142,
    Languages!$A$2:$AE$310,
    MATCH(
      _xlfn.XLOOKUP(V$1, 'Language &amp; Currency Data'!$A$2:$A$100, 'Language &amp; Currency Data'!$B$2:$B$100),
      Languages!$A$1:$AE$1,
      0),
    FALSE)</f>
        <v>Si a cada una de las cuatro personas se les obliga a aportar la totalidad de sus ingresos al fondo común, el resultado será el siguiente:</v>
      </c>
      <c r="W155" s="14" t="str">
        <f>VLOOKUP(
    Languages!A142,
    Languages!$A$2:$AE$310,
    MATCH(
      _xlfn.XLOOKUP(W$1, 'Language &amp; Currency Data'!$A$2:$A$100, 'Language &amp; Currency Data'!$B$2:$B$100),
      Languages!$A$1:$AE$1,
      0),
    FALSE)</f>
        <v>Indien ieder van de vier personen verplicht is zijn volledige verdiende bedrag aan het gemeenschappelijk fonds bij te dragen, is het resultaat als volgt:</v>
      </c>
      <c r="X155" s="32" t="str">
        <f>VLOOKUP(
    Languages!A142,
    Languages!$A$2:$AE$310,
    MATCH(
      _xlfn.XLOOKUP(X$1, 'Language &amp; Currency Data'!$A$2:$A$100, 'Language &amp; Currency Data'!$B$2:$B$100),
      Languages!$A$1:$AE$1,
      0),
    FALSE)</f>
        <v>If each of the four individuals is required to contribute all their earnings to the common fund, the outcome will be:</v>
      </c>
      <c r="Y155" s="32" t="str">
        <f>VLOOKUP(
    Languages!A142,
    Languages!$A$2:$AE$310,
    MATCH(
      _xlfn.XLOOKUP(Y$1, 'Language &amp; Currency Data'!$A$2:$A$100, 'Language &amp; Currency Data'!$B$2:$B$100),
      Languages!$A$1:$AE$1,
      0),
    FALSE)</f>
        <v>Hvis hver av de fire personene er pålagt å bidra med hele inntekten sin til fellesfondet, blir utfallet følgende:</v>
      </c>
      <c r="Z155" s="32" t="str">
        <f>VLOOKUP(
    Languages!A142,
    Languages!$A$2:$AE$310,
    MATCH(
      _xlfn.XLOOKUP(Z$1, 'Language &amp; Currency Data'!$A$2:$A$100, 'Language &amp; Currency Data'!$B$2:$B$100),
      Languages!$A$1:$AE$1,
      0),
    FALSE)</f>
        <v>اگر چاروں افراد میں سے ہر ایک کو اپنی تمام کمائی مشترکہ فنڈ میں جمع کرانے کا پابند کیا جائے، تو نتیجہ یوں ہو گا:</v>
      </c>
      <c r="AA155" s="32" t="str">
        <f>VLOOKUP(
    Languages!A142,
    Languages!$A$2:$AE$310,
    MATCH(
      _xlfn.XLOOKUP(AA$1, 'Language &amp; Currency Data'!$A$2:$A$100, 'Language &amp; Currency Data'!$B$2:$B$100),
      Languages!$A$1:$AE$1,
      0),
    FALSE)</f>
        <v>Kung kailangan ng bawat isa sa apat na indibidwal na iambag kanilang mga kinita sa common fund, ganito ang magiging resulta:</v>
      </c>
      <c r="AB155" s="32" t="str">
        <f>VLOOKUP(
    Languages!A142,
    Languages!$A$2:$AE$310,
    MATCH(
      _xlfn.XLOOKUP(AB$1, 'Language &amp; Currency Data'!$A$2:$A$100, 'Language &amp; Currency Data'!$B$2:$B$100),
      Languages!$A$1:$AE$1,
      0),
    FALSE)</f>
        <v>Jeśli każda ze wspomnianych cztery osób ma obowiązek wpłacić wszystkie swoje zarobki do funduszu wspólnego, wynik będzie następujący:</v>
      </c>
      <c r="AC155" t="str">
        <f>VLOOKUP(
    Languages!A142,
    Languages!$A$2:$AE$310,
    MATCH(
      _xlfn.XLOOKUP(AC$1, 'Language &amp; Currency Data'!$A$2:$A$100, 'Language &amp; Currency Data'!$B$2:$B$100),
      Languages!$A$1:$AE$1,
      0),
    FALSE)</f>
        <v>Se cada um dos quatro indivíduos for obrigado a contribuir com todos os seus ganhos para o fundo comum, o resultado será:</v>
      </c>
      <c r="AD155" s="32" t="str">
        <f>VLOOKUP(
    Languages!A142,
    Languages!$A$2:$AE$310,
    MATCH(
      _xlfn.XLOOKUP(AD$1, 'Language &amp; Currency Data'!$A$2:$A$100, 'Language &amp; Currency Data'!$B$2:$B$100),
      Languages!$A$1:$AE$1,
      0),
    FALSE)</f>
        <v xml:space="preserve">Dacă fiecare dintre cele patru persoane trebuie să contribuie la fondul comun cu toate câștigurile lor, rezultatul va fi: </v>
      </c>
      <c r="AE155" s="6" t="str">
        <f>VLOOKUP(
    Languages!A142,
    Languages!$A$2:$AE$310,
    MATCH(
      _xlfn.XLOOKUP(AE$1, 'Language &amp; Currency Data'!$A$2:$A$100, 'Language &amp; Currency Data'!$B$2:$B$100),
      Languages!$A$1:$AE$1,
      0),
    FALSE)</f>
        <v>Ak každá zo štyroch osôb musí prispieť celým svojím zárobkom do spoločného fondu, výsledok bude:</v>
      </c>
      <c r="AF155" s="6" t="str">
        <f>VLOOKUP(
    Languages!A142,
    Languages!$A$2:$AE$310,
    MATCH(
      _xlfn.XLOOKUP(AF$1, 'Language &amp; Currency Data'!$A$2:$A$100, 'Language &amp; Currency Data'!$B$2:$B$100),
      Languages!$A$1:$AE$1,
      0),
    FALSE)</f>
        <v>Indien elk van die vier individue al hul verdienste tot die gemeenskaplike fonds moet bydra, sal die uitkoms wees:</v>
      </c>
      <c r="AG155" s="6" t="str">
        <f>VLOOKUP(
    Languages!A142,
    Languages!$A$2:$AE$310,
    MATCH(
      _xlfn.XLOOKUP(AG$1, 'Language &amp; Currency Data'!$A$2:$A$100, 'Language &amp; Currency Data'!$B$2:$B$100),
      Languages!$A$1:$AE$1,
      0),
    FALSE)</f>
        <v>4명의 개인이 모두 자신의 수입 전액을 공동 기금에 기부해야 한다면, 그 결과는 다음과 같습니다.</v>
      </c>
      <c r="AH155" s="32" t="str">
        <f>VLOOKUP(
    Languages!A142,
    Languages!$A$2:$AE$310,
    MATCH(
      _xlfn.XLOOKUP(AH$1, 'Language &amp; Currency Data'!$A$2:$A$100, 'Language &amp; Currency Data'!$B$2:$B$100),
      Languages!$A$1:$AE$1,
      0),
    FALSE)</f>
        <v>Si a cada una de las cuatro personas se les obliga a aportar la totalidad de sus ingresos al fondo común, el resultado será el siguiente:</v>
      </c>
      <c r="AI155" s="32" t="str">
        <f>VLOOKUP(
    Languages!A142,
    Languages!$A$2:$AE$310,
    MATCH(
      _xlfn.XLOOKUP(AI$1, 'Language &amp; Currency Data'!$A$2:$A$100, 'Language &amp; Currency Data'!$B$2:$B$100),
      Languages!$A$1:$AE$1,
      0),
    FALSE)</f>
        <v>Om var och en av de fyra personerna måste bidra med alla sina intäkter till den gemensamma fonden, blir resultatet följande:</v>
      </c>
      <c r="AJ155" s="6" t="str">
        <f>VLOOKUP(
    Languages!A142,
    Languages!$A$2:$AE$310,
    MATCH(
      _xlfn.XLOOKUP(AJ$1, 'Language &amp; Currency Data'!$A$2:$A$100, 'Language &amp; Currency Data'!$B$2:$B$100),
      Languages!$A$1:$AE$1,
      0),
    FALSE)</f>
        <v>若四位參與者每人都被要求提撥全部收入至共同基金，結果將是：</v>
      </c>
      <c r="AK155" s="32" t="str">
        <f>VLOOKUP(
    Languages!A142,
    Languages!$A$2:$AE$310,
    MATCH(
      _xlfn.XLOOKUP(AK$1, 'Language &amp; Currency Data'!$A$2:$A$100, 'Language &amp; Currency Data'!$B$2:$B$100),
      Languages!$A$1:$AE$1,
      0),
    FALSE)</f>
        <v>หากบุคคลทั้งสี่คนต้องนำรายได้ทั้งหมดไปสมทบเข้าเงินกองกลาง ผลลัพธ์จะเป็นดังนี้:</v>
      </c>
      <c r="AL155" s="37" t="str">
        <f>VLOOKUP(
    Languages!A142,
    Languages!$A$2:$AE$310,
    MATCH(
      _xlfn.XLOOKUP(AL$1, 'Language &amp; Currency Data'!$A$2:$A$100, 'Language &amp; Currency Data'!$B$2:$B$100),
      Languages!$A$1:$AE$1,
      0),
    FALSE)</f>
        <v>Dört bireyin her birinin tüm kazançlarını ortak fona yatırmaları istenirse sonuç şöyle olacaktır:</v>
      </c>
      <c r="AM155" s="6" t="str">
        <f>VLOOKUP(
    Languages!A142,
    Languages!$A$2:$AE$310,
    MATCH(
      _xlfn.XLOOKUP(AM$1, 'Language &amp; Currency Data'!$A$2:$A$100, 'Language &amp; Currency Data'!$B$2:$B$100),
      Languages!$A$1:$AE$1,
      0),
    FALSE)</f>
        <v>If each of the four individuals is required to contribute all their earnings to the common fund, the outcome will be:</v>
      </c>
      <c r="AN155" s="6" t="str">
        <f>VLOOKUP(
    Languages!A142,
    Languages!$A$2:$AE$310,
    MATCH(
      _xlfn.XLOOKUP(AN$1, 'Language &amp; Currency Data'!$A$2:$A$100, 'Language &amp; Currency Data'!$B$2:$B$100),
      Languages!$A$1:$AE$1,
      0),
    FALSE)</f>
        <v>If each of the four individuals is required to contribute all their earnings to the common fund, the outcome will be:</v>
      </c>
      <c r="AO155" s="32" t="str">
        <f>VLOOKUP(
    Languages!A142,
    Languages!$A$2:$AE$310,
    MATCH(
      _xlfn.XLOOKUP(AO$1, 'Language &amp; Currency Data'!$A$2:$A$100, 'Language &amp; Currency Data'!$B$2:$B$100),
      Languages!$A$1:$AE$1,
      0),
    FALSE)</f>
        <v>Nếu mỗi người trong bốn cá nhân được yêu cầu đóng góp toàn bộ thu nhập của họ vào quỹ chung thì kết quả sẽ là:</v>
      </c>
      <c r="AP155" s="7" t="str">
        <f>VLOOKUP(
    Languages!A142,
    Languages!$A$2:$AE$310,
    MATCH(
      _xlfn.XLOOKUP("United Kingdom", 'Language &amp; Currency Data'!$A$2:$A$100, 'Language &amp; Currency Data'!$B$2:$B$100),
      Languages!$A$1:$AE$1,
      0),
    FALSE)</f>
        <v>If each of the four individuals is required to contribute all their earnings to the common fund, the outcome will be:</v>
      </c>
      <c r="AQ155" s="7" t="str">
        <f>VLOOKUP(
    Languages!A142,
    Languages!$A$2:$AE$310,
    MATCH(
      _xlfn.XLOOKUP("United Kingdom", 'Language &amp; Currency Data'!$A$2:$A$100, 'Language &amp; Currency Data'!$B$2:$B$100),
      Languages!$A$1:$AE$1,
      0),
    FALSE)</f>
        <v>If each of the four individuals is required to contribute all their earnings to the common fund, the outcome will be:</v>
      </c>
      <c r="AR155" s="7" t="str">
        <f>VLOOKUP(
    Languages!A142,
    Languages!$A$2:$AE$310,
    MATCH(
      _xlfn.XLOOKUP("United Kingdom", 'Language &amp; Currency Data'!$A$2:$A$100, 'Language &amp; Currency Data'!$B$2:$B$100),
      Languages!$A$1:$AE$1,
      0),
    FALSE)</f>
        <v>If each of the four individuals is required to contribute all their earnings to the common fund, the outcome will be:</v>
      </c>
      <c r="AS155" s="7" t="str">
        <f>VLOOKUP(
    Languages!A142,
    Languages!$A$2:$AE$310,
    MATCH(
      _xlfn.XLOOKUP("United Kingdom", 'Language &amp; Currency Data'!$A$2:$A$100, 'Language &amp; Currency Data'!$B$2:$B$100),
      Languages!$A$1:$AE$1,
      0),
    FALSE)</f>
        <v>If each of the four individuals is required to contribute all their earnings to the common fund, the outcome will be:</v>
      </c>
      <c r="AT155" s="7" t="str">
        <f>VLOOKUP(
    Languages!A142,
    Languages!$A$2:$AE$310,
    MATCH(
      _xlfn.XLOOKUP("United Kingdom", 'Language &amp; Currency Data'!$A$2:$A$100, 'Language &amp; Currency Data'!$B$2:$B$100),
      Languages!$A$1:$AE$1,
      0),
    FALSE)</f>
        <v>If each of the four individuals is required to contribute all their earnings to the common fund, the outcome will be:</v>
      </c>
      <c r="AU155" s="7" t="str">
        <f>VLOOKUP(
    Languages!A142,
    Languages!$A$2:$AE$310,
    MATCH(
      _xlfn.XLOOKUP("United Kingdom", 'Language &amp; Currency Data'!$A$2:$A$100, 'Language &amp; Currency Data'!$B$2:$B$100),
      Languages!$A$1:$AE$1,
      0),
    FALSE)</f>
        <v>If each of the four individuals is required to contribute all their earnings to the common fund, the outcome will be:</v>
      </c>
      <c r="AV155" s="7" t="str">
        <f>VLOOKUP(
    Languages!A142,
    Languages!$A$2:$AE$310,
    MATCH(
      _xlfn.XLOOKUP("United Kingdom", 'Language &amp; Currency Data'!$A$2:$A$100, 'Language &amp; Currency Data'!$B$2:$B$100),
      Languages!$A$1:$AE$1,
      0),
    FALSE)</f>
        <v>If each of the four individuals is required to contribute all their earnings to the common fund, the outcome will be:</v>
      </c>
      <c r="AW155" s="7" t="str">
        <f>VLOOKUP(
    Languages!A142,
    Languages!$A$2:$AE$310,
    MATCH(
      _xlfn.XLOOKUP("United Kingdom", 'Language &amp; Currency Data'!$A$2:$A$100, 'Language &amp; Currency Data'!$B$2:$B$100),
      Languages!$A$1:$AE$1,
      0),
    FALSE)</f>
        <v>If each of the four individuals is required to contribute all their earnings to the common fund, the outcome will be:</v>
      </c>
    </row>
    <row r="156" spans="1:49" s="7" customFormat="1" ht="28.5" x14ac:dyDescent="0.45">
      <c r="A156" s="7" t="str">
        <f>Languages!B143</f>
        <v>The four individuals each ends up with an income of $15.</v>
      </c>
      <c r="B156" s="6" t="str">
        <f>VLOOKUP(
    Languages!A143,
    Languages!$A$2:$AE$310,
    MATCH(
      _xlfn.XLOOKUP(B$1, 'Language &amp; Currency Data'!$A$2:$A$100, 'Language &amp; Currency Data'!$B$2:$B$100),
      Languages!$A$1:$AE$1,
      0),
    FALSE)</f>
        <v>Cada una de las cuatro personas termina con unos ingresos de $15.</v>
      </c>
      <c r="C156" s="6" t="str">
        <f>VLOOKUP(
    Languages!A143,
    Languages!$A$2:$AE$310,
    MATCH(
      _xlfn.XLOOKUP(C$1, 'Language &amp; Currency Data'!$A$2:$A$100, 'Language &amp; Currency Data'!$B$2:$B$100),
      Languages!$A$1:$AE$1,
      0),
    FALSE)</f>
        <v>The four individuals each ends up with an income of $15.</v>
      </c>
      <c r="D156" s="6" t="str">
        <f>VLOOKUP(
    Languages!A143,
    Languages!$A$2:$AE$310,
    MATCH(
      _xlfn.XLOOKUP(D$1, 'Language &amp; Currency Data'!$A$2:$A$100, 'Language &amp; Currency Data'!$B$2:$B$100),
      Languages!$A$1:$AE$1,
      0),
    FALSE)</f>
        <v>Die vier Personen haben zum Schluss ein Einkommen von jeweils $15.</v>
      </c>
      <c r="E156" s="14" t="str">
        <f>VLOOKUP(
    Languages!A143,
    Languages!$A$2:$AE$310,
    MATCH(
      _xlfn.XLOOKUP(E$1, 'Language &amp; Currency Data'!$A$2:$A$100, 'Language &amp; Currency Data'!$B$2:$B$100),
      Languages!$A$1:$AE$1,
      0),
    FALSE)</f>
        <v>Cada um dos quatro indivíduos ficará com um ganho de $15.</v>
      </c>
      <c r="F156" s="4" t="str">
        <f>VLOOKUP(
    Languages!A143,
    Languages!$A$2:$AE$310,
    MATCH(
      _xlfn.XLOOKUP(F$1, 'Language &amp; Currency Data'!$A$2:$A$100, 'Language &amp; Currency Data'!$B$2:$B$100),
      Languages!$A$1:$AE$1,
      0),
    FALSE)</f>
        <v>The four individuals each ends up with an income of $15.</v>
      </c>
      <c r="G156" s="14" t="str">
        <f>VLOOKUP(
    Languages!A143,
    Languages!$A$2:$AE$310,
    MATCH(
      _xlfn.XLOOKUP(G$1, 'Language &amp; Currency Data'!$A$2:$A$100, 'Language &amp; Currency Data'!$B$2:$B$100),
      Languages!$A$1:$AE$1,
      0),
    FALSE)</f>
        <v>这四个人最终将每人获得 $15 的收入。</v>
      </c>
      <c r="H156" s="6" t="str">
        <f>VLOOKUP(
    Languages!A143,
    Languages!$A$2:$AE$310,
    MATCH(
      _xlfn.XLOOKUP(H$1, 'Language &amp; Currency Data'!$A$2:$A$100, 'Language &amp; Currency Data'!$B$2:$B$100),
      Languages!$A$1:$AE$1,
      0),
    FALSE)</f>
        <v>Cada una de las cuatro personas termina con unos ingresos de $15.</v>
      </c>
      <c r="I156" s="6" t="str">
        <f>VLOOKUP(
    Languages!A143,
    Languages!$A$2:$AE$310,
    MATCH(
      _xlfn.XLOOKUP(I$1, 'Language &amp; Currency Data'!$A$2:$A$100, 'Language &amp; Currency Data'!$B$2:$B$100),
      Languages!$A$1:$AE$1,
      0),
    FALSE)</f>
        <v>Cada una de las cuatro personas termina con unos ingresos de $15.</v>
      </c>
      <c r="J156" s="6" t="str">
        <f>VLOOKUP(
    Languages!A143,
    Languages!$A$2:$AE$310,
    MATCH(
      _xlfn.XLOOKUP(J$1, 'Language &amp; Currency Data'!$A$2:$A$100, 'Language &amp; Currency Data'!$B$2:$B$100),
      Languages!$A$1:$AE$1,
      0),
    FALSE)</f>
        <v>Každá ze čtyř osob by nakonec získala příjem $15.</v>
      </c>
      <c r="K156" s="6" t="str">
        <f>VLOOKUP(
    Languages!A143,
    Languages!$A$2:$AE$310,
    MATCH(
      _xlfn.XLOOKUP(K$1, 'Language &amp; Currency Data'!$A$2:$A$100, 'Language &amp; Currency Data'!$B$2:$B$100),
      Languages!$A$1:$AE$1,
      0),
    FALSE)</f>
        <v>Jokainen neljästä henkilöstä saa lopullista tuloa $15.</v>
      </c>
      <c r="L156" s="32" t="str">
        <f>VLOOKUP(
    Languages!A143,
    Languages!$A$2:$AE$310,
    MATCH(
      _xlfn.XLOOKUP(L$1, 'Language &amp; Currency Data'!$A$2:$A$100, 'Language &amp; Currency Data'!$B$2:$B$100),
      Languages!$A$1:$AE$1,
      0),
    FALSE)</f>
        <v>Les quatre personnes finissent avec un revenu de $15 chacune.</v>
      </c>
      <c r="M156" s="32" t="str">
        <f>VLOOKUP(
    Languages!A143,
    Languages!$A$2:$AE$310,
    MATCH(
      _xlfn.XLOOKUP(M$1, 'Language &amp; Currency Data'!$A$2:$A$100, 'Language &amp; Currency Data'!$B$2:$B$100),
      Languages!$A$1:$AE$1,
      0),
    FALSE)</f>
        <v>Die vier Personen haben zum Schluss ein Einkommen von jeweils $15.</v>
      </c>
      <c r="N156" s="6" t="str">
        <f>VLOOKUP(
    Languages!A143,
    Languages!$A$2:$AE$310,
    MATCH(
      _xlfn.XLOOKUP(N$1, 'Language &amp; Currency Data'!$A$2:$A$100, 'Language &amp; Currency Data'!$B$2:$B$100),
      Languages!$A$1:$AE$1,
      0),
    FALSE)</f>
        <v>Τα τέσσερα άτομα καταλήγουν με εισόδημα $15 το καθένα.</v>
      </c>
      <c r="O156" s="32" t="str">
        <f>VLOOKUP(
    Languages!A143,
    Languages!$A$2:$AE$310,
    MATCH(
      _xlfn.XLOOKUP(O$1, 'Language &amp; Currency Data'!$A$2:$A$100, 'Language &amp; Currency Data'!$B$2:$B$100),
      Languages!$A$1:$AE$1,
      0),
    FALSE)</f>
        <v>A négy személy mindegyike $15 jövedelemhez jut.</v>
      </c>
      <c r="P156" s="6" t="str">
        <f>VLOOKUP(
    Languages!A143,
    Languages!$A$2:$AE$310,
    MATCH(
      _xlfn.XLOOKUP(P$1, 'Language &amp; Currency Data'!$A$2:$A$100, 'Language &amp; Currency Data'!$B$2:$B$100),
      Languages!$A$1:$AE$1,
      0),
    FALSE)</f>
        <v>चारों व्यक्तियों में से हरेक की आय $15 होगी।</v>
      </c>
      <c r="Q156" s="6" t="str">
        <f>VLOOKUP(
    Languages!A143,
    Languages!$A$2:$AE$310,
    MATCH(
      _xlfn.XLOOKUP(Q$1, 'Language &amp; Currency Data'!$A$2:$A$100, 'Language &amp; Currency Data'!$B$2:$B$100),
      Languages!$A$1:$AE$1,
      0),
    FALSE)</f>
        <v>Keempat individu masing-masing berakhir dengan pendapatan sebesar $15.</v>
      </c>
      <c r="R156" s="6" t="str">
        <f>VLOOKUP(
    Languages!A143,
    Languages!$A$2:$AE$310,
    MATCH(
      _xlfn.XLOOKUP(R$1, 'Language &amp; Currency Data'!$A$2:$A$100, 'Language &amp; Currency Data'!$B$2:$B$100),
      Languages!$A$1:$AE$1,
      0),
    FALSE)</f>
        <v>The four individuals each ends up with an income of $15.</v>
      </c>
      <c r="S156" s="14" t="str">
        <f>VLOOKUP(
    Languages!A143,
    Languages!$A$2:$AE$310,
    MATCH(
      _xlfn.XLOOKUP(S$1, 'Language &amp; Currency Data'!$A$2:$A$100, 'Language &amp; Currency Data'!$B$2:$B$100),
      Languages!$A$1:$AE$1,
      0),
    FALSE)</f>
        <v>Ognuno dei quattro individui si ritroverà un reddito di $15.</v>
      </c>
      <c r="T156" s="14" t="str">
        <f>VLOOKUP(
    Languages!A143,
    Languages!$A$2:$AE$310,
    MATCH(
      _xlfn.XLOOKUP(T$1, 'Language &amp; Currency Data'!$A$2:$A$100, 'Language &amp; Currency Data'!$B$2:$B$100),
      Languages!$A$1:$AE$1,
      0),
    FALSE)</f>
        <v>4人全員の最終的な収入が$15になる。</v>
      </c>
      <c r="U156" s="32" t="str">
        <f>VLOOKUP(
    Languages!A143,
    Languages!$A$2:$AE$310,
    MATCH(
      _xlfn.XLOOKUP(U$1, 'Language &amp; Currency Data'!$A$2:$A$100, 'Language &amp; Currency Data'!$B$2:$B$100),
      Languages!$A$1:$AE$1,
      0),
    FALSE)</f>
        <v>Empat individu itu akhirnya mempunyai pendapatan sebanyak $15.</v>
      </c>
      <c r="V156" s="32" t="str">
        <f>VLOOKUP(
    Languages!A143,
    Languages!$A$2:$AE$310,
    MATCH(
      _xlfn.XLOOKUP(V$1, 'Language &amp; Currency Data'!$A$2:$A$100, 'Language &amp; Currency Data'!$B$2:$B$100),
      Languages!$A$1:$AE$1,
      0),
    FALSE)</f>
        <v>Cada una de las cuatro personas termina con unos ingresos de $15.</v>
      </c>
      <c r="W156" s="14" t="str">
        <f>VLOOKUP(
    Languages!A143,
    Languages!$A$2:$AE$310,
    MATCH(
      _xlfn.XLOOKUP(W$1, 'Language &amp; Currency Data'!$A$2:$A$100, 'Language &amp; Currency Data'!$B$2:$B$100),
      Languages!$A$1:$AE$1,
      0),
    FALSE)</f>
        <v>De vier personen hebben uiteindelijk ieder een opbrengst van $15.</v>
      </c>
      <c r="X156" s="32" t="str">
        <f>VLOOKUP(
    Languages!A143,
    Languages!$A$2:$AE$310,
    MATCH(
      _xlfn.XLOOKUP(X$1, 'Language &amp; Currency Data'!$A$2:$A$100, 'Language &amp; Currency Data'!$B$2:$B$100),
      Languages!$A$1:$AE$1,
      0),
    FALSE)</f>
        <v>The four individuals each ends up with an income of $15.</v>
      </c>
      <c r="Y156" s="32" t="str">
        <f>VLOOKUP(
    Languages!A143,
    Languages!$A$2:$AE$310,
    MATCH(
      _xlfn.XLOOKUP(Y$1, 'Language &amp; Currency Data'!$A$2:$A$100, 'Language &amp; Currency Data'!$B$2:$B$100),
      Languages!$A$1:$AE$1,
      0),
    FALSE)</f>
        <v>De fire personene ender hver opp med en inntekt på $15.</v>
      </c>
      <c r="Z156" s="32" t="str">
        <f>VLOOKUP(
    Languages!A143,
    Languages!$A$2:$AE$310,
    MATCH(
      _xlfn.XLOOKUP(Z$1, 'Language &amp; Currency Data'!$A$2:$A$100, 'Language &amp; Currency Data'!$B$2:$B$100),
      Languages!$A$1:$AE$1,
      0),
    FALSE)</f>
        <v>چاروں افراد میں سے ہر ایک کی آمدنی 15$ بنتی ہے۔</v>
      </c>
      <c r="AA156" s="32" t="str">
        <f>VLOOKUP(
    Languages!A143,
    Languages!$A$2:$AE$310,
    MATCH(
      _xlfn.XLOOKUP(AA$1, 'Language &amp; Currency Data'!$A$2:$A$100, 'Language &amp; Currency Data'!$B$2:$B$100),
      Languages!$A$1:$AE$1,
      0),
    FALSE)</f>
        <v>Kikita ng $15 ang bawat isa sa apat na indibidwal sa bandang huli.</v>
      </c>
      <c r="AB156" s="32" t="str">
        <f>VLOOKUP(
    Languages!A143,
    Languages!$A$2:$AE$310,
    MATCH(
      _xlfn.XLOOKUP(AB$1, 'Language &amp; Currency Data'!$A$2:$A$100, 'Language &amp; Currency Data'!$B$2:$B$100),
      Languages!$A$1:$AE$1,
      0),
    FALSE)</f>
        <v>Wspomniane cztery osoby otrzymają dochód w wysokości $15 każda.</v>
      </c>
      <c r="AC156" t="str">
        <f>VLOOKUP(
    Languages!A143,
    Languages!$A$2:$AE$310,
    MATCH(
      _xlfn.XLOOKUP(AC$1, 'Language &amp; Currency Data'!$A$2:$A$100, 'Language &amp; Currency Data'!$B$2:$B$100),
      Languages!$A$1:$AE$1,
      0),
    FALSE)</f>
        <v>Cada um dos quatro indivíduos ficará com um ganho de $15.</v>
      </c>
      <c r="AD156" s="32" t="str">
        <f>VLOOKUP(
    Languages!A143,
    Languages!$A$2:$AE$310,
    MATCH(
      _xlfn.XLOOKUP(AD$1, 'Language &amp; Currency Data'!$A$2:$A$100, 'Language &amp; Currency Data'!$B$2:$B$100),
      Languages!$A$1:$AE$1,
      0),
    FALSE)</f>
        <v>Fiecare dintre cele patru persoane ajunge la un venit de $15.</v>
      </c>
      <c r="AE156" s="6" t="str">
        <f>VLOOKUP(
    Languages!A143,
    Languages!$A$2:$AE$310,
    MATCH(
      _xlfn.XLOOKUP(AE$1, 'Language &amp; Currency Data'!$A$2:$A$100, 'Language &amp; Currency Data'!$B$2:$B$100),
      Languages!$A$1:$AE$1,
      0),
    FALSE)</f>
        <v>Všetky štyri osoby skončia so zárobkom $15.</v>
      </c>
      <c r="AF156" s="6" t="str">
        <f>VLOOKUP(
    Languages!A143,
    Languages!$A$2:$AE$310,
    MATCH(
      _xlfn.XLOOKUP(AF$1, 'Language &amp; Currency Data'!$A$2:$A$100, 'Language &amp; Currency Data'!$B$2:$B$100),
      Languages!$A$1:$AE$1,
      0),
    FALSE)</f>
        <v>Die vier individue eindig elk met 'n inkomste van $15.</v>
      </c>
      <c r="AG156" s="6" t="str">
        <f>VLOOKUP(
    Languages!A143,
    Languages!$A$2:$AE$310,
    MATCH(
      _xlfn.XLOOKUP(AG$1, 'Language &amp; Currency Data'!$A$2:$A$100, 'Language &amp; Currency Data'!$B$2:$B$100),
      Languages!$A$1:$AE$1,
      0),
    FALSE)</f>
        <v>4명의 개인은 각각 $15의 수입을 얻게 됩니다.</v>
      </c>
      <c r="AH156" s="32" t="str">
        <f>VLOOKUP(
    Languages!A143,
    Languages!$A$2:$AE$310,
    MATCH(
      _xlfn.XLOOKUP(AH$1, 'Language &amp; Currency Data'!$A$2:$A$100, 'Language &amp; Currency Data'!$B$2:$B$100),
      Languages!$A$1:$AE$1,
      0),
    FALSE)</f>
        <v>Cada una de las cuatro personas termina con unos ingresos de $15.</v>
      </c>
      <c r="AI156" s="32" t="str">
        <f>VLOOKUP(
    Languages!A143,
    Languages!$A$2:$AE$310,
    MATCH(
      _xlfn.XLOOKUP(AI$1, 'Language &amp; Currency Data'!$A$2:$A$100, 'Language &amp; Currency Data'!$B$2:$B$100),
      Languages!$A$1:$AE$1,
      0),
    FALSE)</f>
        <v>De fyra personerna får i slutändan en inkomst på $15.</v>
      </c>
      <c r="AJ156" s="6" t="str">
        <f>VLOOKUP(
    Languages!A143,
    Languages!$A$2:$AE$310,
    MATCH(
      _xlfn.XLOOKUP(AJ$1, 'Language &amp; Currency Data'!$A$2:$A$100, 'Language &amp; Currency Data'!$B$2:$B$100),
      Languages!$A$1:$AE$1,
      0),
    FALSE)</f>
        <v>每人最終收入為 $15。</v>
      </c>
      <c r="AK156" s="32" t="str">
        <f>VLOOKUP(
    Languages!A143,
    Languages!$A$2:$AE$310,
    MATCH(
      _xlfn.XLOOKUP(AK$1, 'Language &amp; Currency Data'!$A$2:$A$100, 'Language &amp; Currency Data'!$B$2:$B$100),
      Languages!$A$1:$AE$1,
      0),
    FALSE)</f>
        <v>บุคคลทั้งสี่คนได้รับรายได้คนละ $15</v>
      </c>
      <c r="AL156" s="37" t="str">
        <f>VLOOKUP(
    Languages!A143,
    Languages!$A$2:$AE$310,
    MATCH(
      _xlfn.XLOOKUP(AL$1, 'Language &amp; Currency Data'!$A$2:$A$100, 'Language &amp; Currency Data'!$B$2:$B$100),
      Languages!$A$1:$AE$1,
      0),
    FALSE)</f>
        <v>Dört bireyin her biri $15 gelir elde eder.</v>
      </c>
      <c r="AM156" s="6" t="str">
        <f>VLOOKUP(
    Languages!A143,
    Languages!$A$2:$AE$310,
    MATCH(
      _xlfn.XLOOKUP(AM$1, 'Language &amp; Currency Data'!$A$2:$A$100, 'Language &amp; Currency Data'!$B$2:$B$100),
      Languages!$A$1:$AE$1,
      0),
    FALSE)</f>
        <v>The four individuals each ends up with an income of $15.</v>
      </c>
      <c r="AN156" s="6" t="str">
        <f>VLOOKUP(
    Languages!A143,
    Languages!$A$2:$AE$310,
    MATCH(
      _xlfn.XLOOKUP(AN$1, 'Language &amp; Currency Data'!$A$2:$A$100, 'Language &amp; Currency Data'!$B$2:$B$100),
      Languages!$A$1:$AE$1,
      0),
    FALSE)</f>
        <v>The four individuals each ends up with an income of $15.</v>
      </c>
      <c r="AO156" s="32" t="str">
        <f>VLOOKUP(
    Languages!A143,
    Languages!$A$2:$AE$310,
    MATCH(
      _xlfn.XLOOKUP(AO$1, 'Language &amp; Currency Data'!$A$2:$A$100, 'Language &amp; Currency Data'!$B$2:$B$100),
      Languages!$A$1:$AE$1,
      0),
    FALSE)</f>
        <v>Bốn cá nhân này mỗi người có thu nhập là $15.</v>
      </c>
      <c r="AP156" s="7" t="str">
        <f>VLOOKUP(
    Languages!A143,
    Languages!$A$2:$AE$310,
    MATCH(
      _xlfn.XLOOKUP("United Kingdom", 'Language &amp; Currency Data'!$A$2:$A$100, 'Language &amp; Currency Data'!$B$2:$B$100),
      Languages!$A$1:$AE$1,
      0),
    FALSE)</f>
        <v>The four individuals each ends up with an income of $15.</v>
      </c>
      <c r="AQ156" s="7" t="str">
        <f>VLOOKUP(
    Languages!A143,
    Languages!$A$2:$AE$310,
    MATCH(
      _xlfn.XLOOKUP("United Kingdom", 'Language &amp; Currency Data'!$A$2:$A$100, 'Language &amp; Currency Data'!$B$2:$B$100),
      Languages!$A$1:$AE$1,
      0),
    FALSE)</f>
        <v>The four individuals each ends up with an income of $15.</v>
      </c>
      <c r="AR156" s="7" t="str">
        <f>VLOOKUP(
    Languages!A143,
    Languages!$A$2:$AE$310,
    MATCH(
      _xlfn.XLOOKUP("United Kingdom", 'Language &amp; Currency Data'!$A$2:$A$100, 'Language &amp; Currency Data'!$B$2:$B$100),
      Languages!$A$1:$AE$1,
      0),
    FALSE)</f>
        <v>The four individuals each ends up with an income of $15.</v>
      </c>
      <c r="AS156" s="7" t="str">
        <f>VLOOKUP(
    Languages!A143,
    Languages!$A$2:$AE$310,
    MATCH(
      _xlfn.XLOOKUP("United Kingdom", 'Language &amp; Currency Data'!$A$2:$A$100, 'Language &amp; Currency Data'!$B$2:$B$100),
      Languages!$A$1:$AE$1,
      0),
    FALSE)</f>
        <v>The four individuals each ends up with an income of $15.</v>
      </c>
      <c r="AT156" s="7" t="str">
        <f>VLOOKUP(
    Languages!A143,
    Languages!$A$2:$AE$310,
    MATCH(
      _xlfn.XLOOKUP("United Kingdom", 'Language &amp; Currency Data'!$A$2:$A$100, 'Language &amp; Currency Data'!$B$2:$B$100),
      Languages!$A$1:$AE$1,
      0),
    FALSE)</f>
        <v>The four individuals each ends up with an income of $15.</v>
      </c>
      <c r="AU156" s="7" t="str">
        <f>VLOOKUP(
    Languages!A143,
    Languages!$A$2:$AE$310,
    MATCH(
      _xlfn.XLOOKUP("United Kingdom", 'Language &amp; Currency Data'!$A$2:$A$100, 'Language &amp; Currency Data'!$B$2:$B$100),
      Languages!$A$1:$AE$1,
      0),
    FALSE)</f>
        <v>The four individuals each ends up with an income of $15.</v>
      </c>
      <c r="AV156" s="7" t="str">
        <f>VLOOKUP(
    Languages!A143,
    Languages!$A$2:$AE$310,
    MATCH(
      _xlfn.XLOOKUP("United Kingdom", 'Language &amp; Currency Data'!$A$2:$A$100, 'Language &amp; Currency Data'!$B$2:$B$100),
      Languages!$A$1:$AE$1,
      0),
    FALSE)</f>
        <v>The four individuals each ends up with an income of $15.</v>
      </c>
      <c r="AW156" s="7" t="str">
        <f>VLOOKUP(
    Languages!A143,
    Languages!$A$2:$AE$310,
    MATCH(
      _xlfn.XLOOKUP("United Kingdom", 'Language &amp; Currency Data'!$A$2:$A$100, 'Language &amp; Currency Data'!$B$2:$B$100),
      Languages!$A$1:$AE$1,
      0),
    FALSE)</f>
        <v>The four individuals each ends up with an income of $15.</v>
      </c>
    </row>
    <row r="157" spans="1:49" s="7" customFormat="1" ht="57" x14ac:dyDescent="0.45">
      <c r="A157" s="7" t="str">
        <f>Languages!B144</f>
        <v>Explanation: They each keep their $10 and receive one quarter of the common fund, which is $7.5, and thus each ends up with $17.5.</v>
      </c>
      <c r="B157" s="6" t="str">
        <f>VLOOKUP(
    Languages!A144,
    Languages!$A$2:$AE$310,
    MATCH(
      _xlfn.XLOOKUP(B$1, 'Language &amp; Currency Data'!$A$2:$A$100, 'Language &amp; Currency Data'!$B$2:$B$100),
      Languages!$A$1:$AE$1,
      0),
    FALSE)</f>
        <v>Explicación: Cada una de ellas conserva sus $10 y recibe una cuarta parte del fondo común, que son $7.5, por lo que cada una termina con $17.5.</v>
      </c>
      <c r="C157" s="6" t="str">
        <f>VLOOKUP(
    Languages!A144,
    Languages!$A$2:$AE$310,
    MATCH(
      _xlfn.XLOOKUP(C$1, 'Language &amp; Currency Data'!$A$2:$A$100, 'Language &amp; Currency Data'!$B$2:$B$100),
      Languages!$A$1:$AE$1,
      0),
    FALSE)</f>
        <v>Explanation: They each keep their $10 and receive one quarter of the common fund, which is $7.5, and thus each ends up with $17.5.</v>
      </c>
      <c r="D157" s="6" t="str">
        <f>VLOOKUP(
    Languages!A144,
    Languages!$A$2:$AE$310,
    MATCH(
      _xlfn.XLOOKUP(D$1, 'Language &amp; Currency Data'!$A$2:$A$100, 'Language &amp; Currency Data'!$B$2:$B$100),
      Languages!$A$1:$AE$1,
      0),
    FALSE)</f>
        <v>This is the same as above when only two pay and might be wrong. They all pay in and all get the return back. Translation is ok, but the englihs version might be wrong in the first place?</v>
      </c>
      <c r="E157" s="14" t="str">
        <f>VLOOKUP(
    Languages!A144,
    Languages!$A$2:$AE$310,
    MATCH(
      _xlfn.XLOOKUP(E$1, 'Language &amp; Currency Data'!$A$2:$A$100, 'Language &amp; Currency Data'!$B$2:$B$100),
      Languages!$A$1:$AE$1,
      0),
    FALSE)</f>
        <v>Explicação: Cada um fica com os seus $10 e recebe um quarto do fundo comum, que equivale a $7.5, e assim cada um fica com $17.5.</v>
      </c>
      <c r="F157" s="4" t="str">
        <f>VLOOKUP(
    Languages!A144,
    Languages!$A$2:$AE$310,
    MATCH(
      _xlfn.XLOOKUP(F$1, 'Language &amp; Currency Data'!$A$2:$A$100, 'Language &amp; Currency Data'!$B$2:$B$100),
      Languages!$A$1:$AE$1,
      0),
    FALSE)</f>
        <v>Explanation: They each keep their $10 and receive one quarter of the common fund, which is $7.5, and thus each ends up with $17.5.</v>
      </c>
      <c r="G157" s="14" t="str">
        <f>VLOOKUP(
    Languages!A144,
    Languages!$A$2:$AE$310,
    MATCH(
      _xlfn.XLOOKUP(G$1, 'Language &amp; Currency Data'!$A$2:$A$100, 'Language &amp; Currency Data'!$B$2:$B$100),
      Languages!$A$1:$AE$1,
      0),
    FALSE)</f>
        <v>说明：这四个人都保留了他们各自的 $10 收益，且还分别可从共同基金中获得平分的四分之一收益（即 $7.5），因此每人最终获得 $17.5 的收入。</v>
      </c>
      <c r="H157" s="6" t="str">
        <f>VLOOKUP(
    Languages!A144,
    Languages!$A$2:$AE$310,
    MATCH(
      _xlfn.XLOOKUP(H$1, 'Language &amp; Currency Data'!$A$2:$A$100, 'Language &amp; Currency Data'!$B$2:$B$100),
      Languages!$A$1:$AE$1,
      0),
    FALSE)</f>
        <v>Explicación: Cada una de ellas conserva sus $10 y recibe una cuarta parte del fondo común, que son $7.5, por lo que cada una termina con $17.5.</v>
      </c>
      <c r="I157" s="6" t="str">
        <f>VLOOKUP(
    Languages!A144,
    Languages!$A$2:$AE$310,
    MATCH(
      _xlfn.XLOOKUP(I$1, 'Language &amp; Currency Data'!$A$2:$A$100, 'Language &amp; Currency Data'!$B$2:$B$100),
      Languages!$A$1:$AE$1,
      0),
    FALSE)</f>
        <v>Explicación: Cada una de ellas conserva sus $10 y recibe una cuarta parte del fondo común, que son $7.5, por lo que cada una termina con $17.5.</v>
      </c>
      <c r="J157" s="6" t="str">
        <f>VLOOKUP(
    Languages!A144,
    Languages!$A$2:$AE$310,
    MATCH(
      _xlfn.XLOOKUP(J$1, 'Language &amp; Currency Data'!$A$2:$A$100, 'Language &amp; Currency Data'!$B$2:$B$100),
      Languages!$A$1:$AE$1,
      0),
    FALSE)</f>
        <v>Vysvětlení: Každá si ponechá svých $10 a obdrží jednu čtvrtinu společného fondu, tedy $7.5, a každá tak nakonec získá $17.5.</v>
      </c>
      <c r="K157" s="6" t="str">
        <f>VLOOKUP(
    Languages!A144,
    Languages!$A$2:$AE$310,
    MATCH(
      _xlfn.XLOOKUP(K$1, 'Language &amp; Currency Data'!$A$2:$A$100, 'Language &amp; Currency Data'!$B$2:$B$100),
      Languages!$A$1:$AE$1,
      0),
    FALSE)</f>
        <v>Selitys: Molemmat pitävät ansaitsemansa $10 ja saavat yhden neljäsosan eli $7.5 yhteisestä rahastosta, ja siten kumpikin saa lopullista tuloa $17.5.</v>
      </c>
      <c r="L157" s="32" t="str">
        <f>VLOOKUP(
    Languages!A144,
    Languages!$A$2:$AE$310,
    MATCH(
      _xlfn.XLOOKUP(L$1, 'Language &amp; Currency Data'!$A$2:$A$100, 'Language &amp; Currency Data'!$B$2:$B$100),
      Languages!$A$1:$AE$1,
      0),
    FALSE)</f>
        <v>Explication : Chacune conserve ses $10 et reçoit un quart du fonds commun, soit $7.5 ; chacune finit donc avec $17.5.</v>
      </c>
      <c r="M157" s="32" t="str">
        <f>VLOOKUP(
    Languages!A144,
    Languages!$A$2:$AE$310,
    MATCH(
      _xlfn.XLOOKUP(M$1, 'Language &amp; Currency Data'!$A$2:$A$100, 'Language &amp; Currency Data'!$B$2:$B$100),
      Languages!$A$1:$AE$1,
      0),
    FALSE)</f>
        <v>This is the same as above when only two pay and might be wrong. They all pay in and all get the return back. Translation is ok, but the englihs version might be wrong in the first place?</v>
      </c>
      <c r="N157" s="6" t="str">
        <f>VLOOKUP(
    Languages!A144,
    Languages!$A$2:$AE$310,
    MATCH(
      _xlfn.XLOOKUP(N$1, 'Language &amp; Currency Data'!$A$2:$A$100, 'Language &amp; Currency Data'!$B$2:$B$100),
      Languages!$A$1:$AE$1,
      0),
    FALSE)</f>
        <v>Εξήγηση: κρατούν ο καθένας τα $10 του και λαμβάνουν το ένα τέταρτο του κοινού κεφαλαίου, το οποίο είναι $7.5, και έτσι ο καθένας καταλήγει με $17.5.</v>
      </c>
      <c r="O157" s="32" t="str">
        <f>VLOOKUP(
    Languages!A144,
    Languages!$A$2:$AE$310,
    MATCH(
      _xlfn.XLOOKUP(O$1, 'Language &amp; Currency Data'!$A$2:$A$100, 'Language &amp; Currency Data'!$B$2:$B$100),
      Languages!$A$1:$AE$1,
      0),
    FALSE)</f>
        <v>Magyarázat: Mindegyikük megtartja a saját $10-ját, és megkapja a közös alap egynegyedét, ami $7.5, így végül mindegyiküknek $17.5ja lesz.</v>
      </c>
      <c r="P157" s="6" t="str">
        <f>VLOOKUP(
    Languages!A144,
    Languages!$A$2:$AE$310,
    MATCH(
      _xlfn.XLOOKUP(P$1, 'Language &amp; Currency Data'!$A$2:$A$100, 'Language &amp; Currency Data'!$B$2:$B$100),
      Languages!$A$1:$AE$1,
      0),
    FALSE)</f>
        <v>स्पष्टीकरण: उनमें से हरेक अपने पास $10 रखता है और कॉमन फ़ंड का एक चौथाई हिस्सा प्राप्त करता है, जो $7.5 है, और इस प्रकार हरेक के पास $17.5 बचते हैं।</v>
      </c>
      <c r="Q157" s="6" t="str">
        <f>VLOOKUP(
    Languages!A144,
    Languages!$A$2:$AE$310,
    MATCH(
      _xlfn.XLOOKUP(Q$1, 'Language &amp; Currency Data'!$A$2:$A$100, 'Language &amp; Currency Data'!$B$2:$B$100),
      Languages!$A$1:$AE$1,
      0),
    FALSE)</f>
        <v>Penjelasan: Mereka masing-masing menyimpan $10 dan menerima seperempat dari dana bersama, yaitu $7.5, sehingga masing-masing berakhir dengan $17.5.</v>
      </c>
      <c r="R157" s="6" t="str">
        <f>VLOOKUP(
    Languages!A144,
    Languages!$A$2:$AE$310,
    MATCH(
      _xlfn.XLOOKUP(R$1, 'Language &amp; Currency Data'!$A$2:$A$100, 'Language &amp; Currency Data'!$B$2:$B$100),
      Languages!$A$1:$AE$1,
      0),
    FALSE)</f>
        <v>Explanation: They each keep their $10 and receive one quarter of the common fund, which is $7.5, and thus each ends up with $17.5.</v>
      </c>
      <c r="S157" s="14" t="str">
        <f>VLOOKUP(
    Languages!A144,
    Languages!$A$2:$AE$310,
    MATCH(
      _xlfn.XLOOKUP(S$1, 'Language &amp; Currency Data'!$A$2:$A$100, 'Language &amp; Currency Data'!$B$2:$B$100),
      Languages!$A$1:$AE$1,
      0),
    FALSE)</f>
        <v>Spiegazione: Ognuno di loro mantiene i propri $10 e riceve un quarto del fondo comune, pari a $7,5, quindi ognuno si ritroverà con $17,5.</v>
      </c>
      <c r="T157" s="14" t="str">
        <f>VLOOKUP(
    Languages!A144,
    Languages!$A$2:$AE$310,
    MATCH(
      _xlfn.XLOOKUP(T$1, 'Language &amp; Currency Data'!$A$2:$A$100, 'Language &amp; Currency Data'!$B$2:$B$100),
      Languages!$A$1:$AE$1,
      0),
    FALSE)</f>
        <v>解説:  彼らはそれぞれ$10を保持し、共通基金の4分の1である$7.5を受け取るため、最終的な収入は$17.5になる。</v>
      </c>
      <c r="U157" s="32" t="str">
        <f>VLOOKUP(
    Languages!A144,
    Languages!$A$2:$AE$310,
    MATCH(
      _xlfn.XLOOKUP(U$1, 'Language &amp; Currency Data'!$A$2:$A$100, 'Language &amp; Currency Data'!$B$2:$B$100),
      Languages!$A$1:$AE$1,
      0),
    FALSE)</f>
        <v>Penerangan: Setiap seorang daripada mereka menyimpan duit $10 mereka dan menerima satu perempat daripada dana bersama, iaitu $7.5, oleh itu, setiap seorang akhirnya mempunyai $17.5.</v>
      </c>
      <c r="V157" s="32" t="str">
        <f>VLOOKUP(
    Languages!A144,
    Languages!$A$2:$AE$310,
    MATCH(
      _xlfn.XLOOKUP(V$1, 'Language &amp; Currency Data'!$A$2:$A$100, 'Language &amp; Currency Data'!$B$2:$B$100),
      Languages!$A$1:$AE$1,
      0),
    FALSE)</f>
        <v>Explicación: Cada una de ellas conserva sus $10 y recibe una cuarta parte del fondo común, que son $7.5, por lo que cada una termina con $17.5.</v>
      </c>
      <c r="W157" s="14" t="str">
        <f>VLOOKUP(
    Languages!A144,
    Languages!$A$2:$AE$310,
    MATCH(
      _xlfn.XLOOKUP(W$1, 'Language &amp; Currency Data'!$A$2:$A$100, 'Language &amp; Currency Data'!$B$2:$B$100),
      Languages!$A$1:$AE$1,
      0),
    FALSE)</f>
        <v>Toelichting: Ieder van hen behoudt zijn $10 en ontvangt een kwart uit het gemeenschappelijk fonds, zijnde $7.5, en heeft uiteindelijk dus $17.5.</v>
      </c>
      <c r="X157" s="32" t="str">
        <f>VLOOKUP(
    Languages!A144,
    Languages!$A$2:$AE$310,
    MATCH(
      _xlfn.XLOOKUP(X$1, 'Language &amp; Currency Data'!$A$2:$A$100, 'Language &amp; Currency Data'!$B$2:$B$100),
      Languages!$A$1:$AE$1,
      0),
    FALSE)</f>
        <v>Explanation: They each keep their $10 and receive one quarter of the common fund, which is $7.5, and thus each ends up with $17.5.</v>
      </c>
      <c r="Y157" s="32" t="str">
        <f>VLOOKUP(
    Languages!A144,
    Languages!$A$2:$AE$310,
    MATCH(
      _xlfn.XLOOKUP(Y$1, 'Language &amp; Currency Data'!$A$2:$A$100, 'Language &amp; Currency Data'!$B$2:$B$100),
      Languages!$A$1:$AE$1,
      0),
    FALSE)</f>
        <v>Forklaring: De beholder hver sine $10 og mottar en fjerdedel av fellesfondet, som er $7.5, og ender dermed opp med $17.5 hver.</v>
      </c>
      <c r="Z157" s="32" t="str">
        <f>VLOOKUP(
    Languages!A144,
    Languages!$A$2:$AE$310,
    MATCH(
      _xlfn.XLOOKUP(Z$1, 'Language &amp; Currency Data'!$A$2:$A$100, 'Language &amp; Currency Data'!$B$2:$B$100),
      Languages!$A$1:$AE$1,
      0),
    FALSE)</f>
        <v>وضاحت: وہ اپنی 10$ کی کمائی اپنے پاس رکھتے ہیں اور مشترکہ فنڈ کا ایک چوتھائی حصہ حاصل کرتے ہیں، جو 7.5$ بنتا ہے، اور یوں ہر فرد کی آمدنی 17.5$ بنتی ہے۔</v>
      </c>
      <c r="AA157" s="32" t="str">
        <f>VLOOKUP(
    Languages!A144,
    Languages!$A$2:$AE$310,
    MATCH(
      _xlfn.XLOOKUP(AA$1, 'Language &amp; Currency Data'!$A$2:$A$100, 'Language &amp; Currency Data'!$B$2:$B$100),
      Languages!$A$1:$AE$1,
      0),
    FALSE)</f>
        <v>Paliwanag: Pare-pareho nilang itinabi ang kanilang $10 at tumanggap ng isang quarter ng common fund, iyon ay $7.5, kaya naman may $17.5 ang bawat isa.</v>
      </c>
      <c r="AB157" s="32" t="str">
        <f>VLOOKUP(
    Languages!A144,
    Languages!$A$2:$AE$310,
    MATCH(
      _xlfn.XLOOKUP(AB$1, 'Language &amp; Currency Data'!$A$2:$A$100, 'Language &amp; Currency Data'!$B$2:$B$100),
      Languages!$A$1:$AE$1,
      0),
    FALSE)</f>
        <v>Wyjaśnienie: Wszystkie osoby zatrzymują swoje $10 i otrzymują jedną czwartą wspólnego funduszu, czyli $7,5, więc każda z nich kończy z sumą $17,5.</v>
      </c>
      <c r="AC157" t="str">
        <f>VLOOKUP(
    Languages!A144,
    Languages!$A$2:$AE$310,
    MATCH(
      _xlfn.XLOOKUP(AC$1, 'Language &amp; Currency Data'!$A$2:$A$100, 'Language &amp; Currency Data'!$B$2:$B$100),
      Languages!$A$1:$AE$1,
      0),
    FALSE)</f>
        <v>Explicação: Cada um fica com os seus $10 e recebe um quarto do fundo comum, que equivale a $7.5, e assim cada um fica com $17.5.</v>
      </c>
      <c r="AD157" s="32" t="str">
        <f>VLOOKUP(
    Languages!A144,
    Languages!$A$2:$AE$310,
    MATCH(
      _xlfn.XLOOKUP(AD$1, 'Language &amp; Currency Data'!$A$2:$A$100, 'Language &amp; Currency Data'!$B$2:$B$100),
      Languages!$A$1:$AE$1,
      0),
    FALSE)</f>
        <v>Explicație: fiecare își păstrează suma de $10 și primește un sfert din fondul comun, care este de $7.5, și astfel fiecare ajunge la $17.5.</v>
      </c>
      <c r="AE157" s="6" t="str">
        <f>VLOOKUP(
    Languages!A144,
    Languages!$A$2:$AE$310,
    MATCH(
      _xlfn.XLOOKUP(AE$1, 'Language &amp; Currency Data'!$A$2:$A$100, 'Language &amp; Currency Data'!$B$2:$B$100),
      Languages!$A$1:$AE$1,
      0),
    FALSE)</f>
        <v>Vysvetlenie: Každá osoba si nechá sumu $10 a zároveň dostane štvrtinu zo spoločného fondu, čo predstavuje $7.5, každá osoba teda nakoniec bude mať $17.5.</v>
      </c>
      <c r="AF157" s="6" t="str">
        <f>VLOOKUP(
    Languages!A144,
    Languages!$A$2:$AE$310,
    MATCH(
      _xlfn.XLOOKUP(AF$1, 'Language &amp; Currency Data'!$A$2:$A$100, 'Language &amp; Currency Data'!$B$2:$B$100),
      Languages!$A$1:$AE$1,
      0),
    FALSE)</f>
        <v>Verduideliking: Hulle hou elkeen hul $10 en ontvang een kwart van die gemeenskaplike fonds, wat $7.5 is, en dus eindig elkeen met $17.5.</v>
      </c>
      <c r="AG157" s="6" t="str">
        <f>VLOOKUP(
    Languages!A144,
    Languages!$A$2:$AE$310,
    MATCH(
      _xlfn.XLOOKUP(AG$1, 'Language &amp; Currency Data'!$A$2:$A$100, 'Language &amp; Currency Data'!$B$2:$B$100),
      Languages!$A$1:$AE$1,
      0),
    FALSE)</f>
        <v>해설: 그들은 각각 $10를 그대로 소유하고, 공동 기금의 4분의 1인 $7.5를 받아 결국 각자 $17.5달러를 얻게 됩니다.</v>
      </c>
      <c r="AH157" s="32" t="str">
        <f>VLOOKUP(
    Languages!A144,
    Languages!$A$2:$AE$310,
    MATCH(
      _xlfn.XLOOKUP(AH$1, 'Language &amp; Currency Data'!$A$2:$A$100, 'Language &amp; Currency Data'!$B$2:$B$100),
      Languages!$A$1:$AE$1,
      0),
    FALSE)</f>
        <v>Explicación: Cada una de ellas conserva sus $10 y recibe una cuarta parte del fondo común, que son $7.5, por lo que cada una termina con $17.5.</v>
      </c>
      <c r="AI157" s="32" t="str">
        <f>VLOOKUP(
    Languages!A144,
    Languages!$A$2:$AE$310,
    MATCH(
      _xlfn.XLOOKUP(AI$1, 'Language &amp; Currency Data'!$A$2:$A$100, 'Language &amp; Currency Data'!$B$2:$B$100),
      Languages!$A$1:$AE$1,
      0),
    FALSE)</f>
        <v>Förklaring: Var och en behåller sina $10 och får en fjärdedel av den gemensamma fonden, vilket är $7.5, och därmed får var och en i slutändan 1$7.5.</v>
      </c>
      <c r="AJ157" s="6" t="str">
        <f>VLOOKUP(
    Languages!A144,
    Languages!$A$2:$AE$310,
    MATCH(
      _xlfn.XLOOKUP(AJ$1, 'Language &amp; Currency Data'!$A$2:$A$100, 'Language &amp; Currency Data'!$B$2:$B$100),
      Languages!$A$1:$AE$1,
      0),
    FALSE)</f>
        <v>計算說明：未提撥的人保留自己的 $10，同時從總基金中也分得四分之一 ($7.5)，因此最終收入為 $17.5。</v>
      </c>
      <c r="AK157" s="32" t="str">
        <f>VLOOKUP(
    Languages!A144,
    Languages!$A$2:$AE$310,
    MATCH(
      _xlfn.XLOOKUP(AK$1, 'Language &amp; Currency Data'!$A$2:$A$100, 'Language &amp; Currency Data'!$B$2:$B$100),
      Languages!$A$1:$AE$1,
      0),
    FALSE)</f>
        <v>คำอธิบาย: บุคคลทั้งหมดเก็บเงิน $10 ไว้และได้รับเงินหนึ่งในสี่จากเงินกองกลางซึ่งเท่ากับ $7.5 ดังนั้นแต่ละบุคคลจึงได้รับเงิน $17.5</v>
      </c>
      <c r="AL157" s="37" t="str">
        <f>VLOOKUP(
    Languages!A144,
    Languages!$A$2:$AE$310,
    MATCH(
      _xlfn.XLOOKUP(AL$1, 'Language &amp; Currency Data'!$A$2:$A$100, 'Language &amp; Currency Data'!$B$2:$B$100),
      Languages!$A$1:$AE$1,
      0),
    FALSE)</f>
        <v>Açıklama: Her biri kendi $10'ını tutar ve ortak fonun dörtte biri olan $7.5 tutarını alır ve sonuç olarak her biri $17.5'a sahip olur.</v>
      </c>
      <c r="AM157" s="6" t="str">
        <f>VLOOKUP(
    Languages!A144,
    Languages!$A$2:$AE$310,
    MATCH(
      _xlfn.XLOOKUP(AM$1, 'Language &amp; Currency Data'!$A$2:$A$100, 'Language &amp; Currency Data'!$B$2:$B$100),
      Languages!$A$1:$AE$1,
      0),
    FALSE)</f>
        <v>Explanation: They each keep their $10 and receive one quarter of the common fund, which is $7.5, and thus each ends up with $17.5.</v>
      </c>
      <c r="AN157" s="6" t="str">
        <f>VLOOKUP(
    Languages!A144,
    Languages!$A$2:$AE$310,
    MATCH(
      _xlfn.XLOOKUP(AN$1, 'Language &amp; Currency Data'!$A$2:$A$100, 'Language &amp; Currency Data'!$B$2:$B$100),
      Languages!$A$1:$AE$1,
      0),
    FALSE)</f>
        <v>Explanation: They each keep their $10 and receive one quarter of the common fund, which is $7.5, and thus each ends up with $17.5.</v>
      </c>
      <c r="AO157" s="32" t="str">
        <f>VLOOKUP(
    Languages!A144,
    Languages!$A$2:$AE$310,
    MATCH(
      _xlfn.XLOOKUP(AO$1, 'Language &amp; Currency Data'!$A$2:$A$100, 'Language &amp; Currency Data'!$B$2:$B$100),
      Languages!$A$1:$AE$1,
      0),
    FALSE)</f>
        <v>Giải thích: Mỗi người họ giữ lại $10 của họ và nhận được một phần tư quỹ chung là $7.5, do đó mỗi người sẽ có $17.5.</v>
      </c>
      <c r="AP157" s="7" t="str">
        <f>VLOOKUP(
    Languages!A144,
    Languages!$A$2:$AE$310,
    MATCH(
      _xlfn.XLOOKUP("United Kingdom", 'Language &amp; Currency Data'!$A$2:$A$100, 'Language &amp; Currency Data'!$B$2:$B$100),
      Languages!$A$1:$AE$1,
      0),
    FALSE)</f>
        <v>Explanation: They each keep their $10 and receive one quarter of the common fund, which is $7.5, and thus each ends up with $17.5.</v>
      </c>
      <c r="AQ157" s="7" t="str">
        <f>VLOOKUP(
    Languages!A144,
    Languages!$A$2:$AE$310,
    MATCH(
      _xlfn.XLOOKUP("United Kingdom", 'Language &amp; Currency Data'!$A$2:$A$100, 'Language &amp; Currency Data'!$B$2:$B$100),
      Languages!$A$1:$AE$1,
      0),
    FALSE)</f>
        <v>Explanation: They each keep their $10 and receive one quarter of the common fund, which is $7.5, and thus each ends up with $17.5.</v>
      </c>
      <c r="AR157" s="7" t="str">
        <f>VLOOKUP(
    Languages!A144,
    Languages!$A$2:$AE$310,
    MATCH(
      _xlfn.XLOOKUP("United Kingdom", 'Language &amp; Currency Data'!$A$2:$A$100, 'Language &amp; Currency Data'!$B$2:$B$100),
      Languages!$A$1:$AE$1,
      0),
    FALSE)</f>
        <v>Explanation: They each keep their $10 and receive one quarter of the common fund, which is $7.5, and thus each ends up with $17.5.</v>
      </c>
      <c r="AS157" s="7" t="str">
        <f>VLOOKUP(
    Languages!A144,
    Languages!$A$2:$AE$310,
    MATCH(
      _xlfn.XLOOKUP("United Kingdom", 'Language &amp; Currency Data'!$A$2:$A$100, 'Language &amp; Currency Data'!$B$2:$B$100),
      Languages!$A$1:$AE$1,
      0),
    FALSE)</f>
        <v>Explanation: They each keep their $10 and receive one quarter of the common fund, which is $7.5, and thus each ends up with $17.5.</v>
      </c>
      <c r="AT157" s="7" t="str">
        <f>VLOOKUP(
    Languages!A144,
    Languages!$A$2:$AE$310,
    MATCH(
      _xlfn.XLOOKUP("United Kingdom", 'Language &amp; Currency Data'!$A$2:$A$100, 'Language &amp; Currency Data'!$B$2:$B$100),
      Languages!$A$1:$AE$1,
      0),
    FALSE)</f>
        <v>Explanation: They each keep their $10 and receive one quarter of the common fund, which is $7.5, and thus each ends up with $17.5.</v>
      </c>
      <c r="AU157" s="7" t="str">
        <f>VLOOKUP(
    Languages!A144,
    Languages!$A$2:$AE$310,
    MATCH(
      _xlfn.XLOOKUP("United Kingdom", 'Language &amp; Currency Data'!$A$2:$A$100, 'Language &amp; Currency Data'!$B$2:$B$100),
      Languages!$A$1:$AE$1,
      0),
    FALSE)</f>
        <v>Explanation: They each keep their $10 and receive one quarter of the common fund, which is $7.5, and thus each ends up with $17.5.</v>
      </c>
      <c r="AV157" s="7" t="str">
        <f>VLOOKUP(
    Languages!A144,
    Languages!$A$2:$AE$310,
    MATCH(
      _xlfn.XLOOKUP("United Kingdom", 'Language &amp; Currency Data'!$A$2:$A$100, 'Language &amp; Currency Data'!$B$2:$B$100),
      Languages!$A$1:$AE$1,
      0),
    FALSE)</f>
        <v>Explanation: They each keep their $10 and receive one quarter of the common fund, which is $7.5, and thus each ends up with $17.5.</v>
      </c>
      <c r="AW157" s="7" t="str">
        <f>VLOOKUP(
    Languages!A144,
    Languages!$A$2:$AE$310,
    MATCH(
      _xlfn.XLOOKUP("United Kingdom", 'Language &amp; Currency Data'!$A$2:$A$100, 'Language &amp; Currency Data'!$B$2:$B$100),
      Languages!$A$1:$AE$1,
      0),
    FALSE)</f>
        <v>Explanation: They each keep their $10 and receive one quarter of the common fund, which is $7.5, and thus each ends up with $17.5.</v>
      </c>
    </row>
    <row r="158" spans="1:49" s="7" customFormat="1" ht="57" x14ac:dyDescent="0.45">
      <c r="A158" s="7" t="str">
        <f>Languages!B145</f>
        <v>You and 99 other respondents will make this decision for the four individuals. One of the 100 decisions will be randomly selected and implemented.</v>
      </c>
      <c r="B158" s="6" t="str">
        <f>VLOOKUP(
    Languages!A145,
    Languages!$A$2:$AE$310,
    MATCH(
      _xlfn.XLOOKUP(B$1, 'Language &amp; Currency Data'!$A$2:$A$100, 'Language &amp; Currency Data'!$B$2:$B$100),
      Languages!$A$1:$AE$1,
      0),
    FALSE)</f>
        <v>Usted y otros 99 encuestados tomarán esta decisión para esas cuatro personas. Se elegirá al azar una de las 100 decisiones y se aplicará.</v>
      </c>
      <c r="C158" s="6" t="str">
        <f>VLOOKUP(
    Languages!A145,
    Languages!$A$2:$AE$310,
    MATCH(
      _xlfn.XLOOKUP(C$1, 'Language &amp; Currency Data'!$A$2:$A$100, 'Language &amp; Currency Data'!$B$2:$B$100),
      Languages!$A$1:$AE$1,
      0),
    FALSE)</f>
        <v>You and 99 other respondents will make this decision for the four individuals. One of the 100 decisions will be randomly selected and implemented.</v>
      </c>
      <c r="D158" s="6" t="str">
        <f>VLOOKUP(
    Languages!A145,
    Languages!$A$2:$AE$310,
    MATCH(
      _xlfn.XLOOKUP(D$1, 'Language &amp; Currency Data'!$A$2:$A$100, 'Language &amp; Currency Data'!$B$2:$B$100),
      Languages!$A$1:$AE$1,
      0),
    FALSE)</f>
        <v>Sie und weitere 99 Teilnehmer treffen diese Entscheidung für die vier Personen. Eine der 100 Entscheidungen wird per Zufallsgenerator ausgewählt und realisiert.</v>
      </c>
      <c r="E158" s="14" t="str">
        <f>VLOOKUP(
    Languages!A145,
    Languages!$A$2:$AE$310,
    MATCH(
      _xlfn.XLOOKUP(E$1, 'Language &amp; Currency Data'!$A$2:$A$100, 'Language &amp; Currency Data'!$B$2:$B$100),
      Languages!$A$1:$AE$1,
      0),
    FALSE)</f>
        <v>Você e outros 99 inquiridos irão tomar esta decisão por estas quatro pessoas. Uma das 100 decisões será selecionada aleatoriamente e implementada.</v>
      </c>
      <c r="F158" s="4" t="str">
        <f>VLOOKUP(
    Languages!A145,
    Languages!$A$2:$AE$310,
    MATCH(
      _xlfn.XLOOKUP(F$1, 'Language &amp; Currency Data'!$A$2:$A$100, 'Language &amp; Currency Data'!$B$2:$B$100),
      Languages!$A$1:$AE$1,
      0),
    FALSE)</f>
        <v>You and 99 other respondents will make this decision for the four individuals. One of the 100 decisions will be randomly selected and implemented.</v>
      </c>
      <c r="G158" s="14" t="str">
        <f>VLOOKUP(
    Languages!A145,
    Languages!$A$2:$AE$310,
    MATCH(
      _xlfn.XLOOKUP(G$1, 'Language &amp; Currency Data'!$A$2:$A$100, 'Language &amp; Currency Data'!$B$2:$B$100),
      Languages!$A$1:$AE$1,
      0),
    FALSE)</f>
        <v>您和其他 99 位受访者将为这四个人做出这一决定。我们将从 100 位受访者所做决定中随机选取一个予以执行。</v>
      </c>
      <c r="H158" s="6" t="str">
        <f>VLOOKUP(
    Languages!A145,
    Languages!$A$2:$AE$310,
    MATCH(
      _xlfn.XLOOKUP(H$1, 'Language &amp; Currency Data'!$A$2:$A$100, 'Language &amp; Currency Data'!$B$2:$B$100),
      Languages!$A$1:$AE$1,
      0),
    FALSE)</f>
        <v>Usted y otros 99 encuestados tomarán esta decisión para esas cuatro personas. Se elegirá al azar una de las 100 decisiones y se aplicará.</v>
      </c>
      <c r="I158" s="6" t="str">
        <f>VLOOKUP(
    Languages!A145,
    Languages!$A$2:$AE$310,
    MATCH(
      _xlfn.XLOOKUP(I$1, 'Language &amp; Currency Data'!$A$2:$A$100, 'Language &amp; Currency Data'!$B$2:$B$100),
      Languages!$A$1:$AE$1,
      0),
    FALSE)</f>
        <v>Usted y otros 99 encuestados tomarán esta decisión para esas cuatro personas. Se elegirá al azar una de las 100 decisiones y se aplicará.</v>
      </c>
      <c r="J158" s="6" t="str">
        <f>VLOOKUP(
    Languages!A145,
    Languages!$A$2:$AE$310,
    MATCH(
      _xlfn.XLOOKUP(J$1, 'Language &amp; Currency Data'!$A$2:$A$100, 'Language &amp; Currency Data'!$B$2:$B$100),
      Languages!$A$1:$AE$1,
      0),
    FALSE)</f>
        <v>Toto rozhodnutí za čtyři osoby učiníte vy a 99 dalších respondentů. Jedno ze 100 rozhodnutí bude náhodně vybráno a realizováno.</v>
      </c>
      <c r="K158" s="6" t="str">
        <f>VLOOKUP(
    Languages!A145,
    Languages!$A$2:$AE$310,
    MATCH(
      _xlfn.XLOOKUP(K$1, 'Language &amp; Currency Data'!$A$2:$A$100, 'Language &amp; Currency Data'!$B$2:$B$100),
      Languages!$A$1:$AE$1,
      0),
    FALSE)</f>
        <v>Sinä ja 99 muuta vastaajaa teette tämän päätöksen näiden neljän henkilön puolesta. Sadasta päätöksestä valitaan satunnaisesti yksi, joka pannaan täytäntöön.</v>
      </c>
      <c r="L158" s="32" t="str">
        <f>VLOOKUP(
    Languages!A145,
    Languages!$A$2:$AE$310,
    MATCH(
      _xlfn.XLOOKUP(L$1, 'Language &amp; Currency Data'!$A$2:$A$100, 'Language &amp; Currency Data'!$B$2:$B$100),
      Languages!$A$1:$AE$1,
      0),
    FALSE)</f>
        <v>Vous et 99 autres personnes interrogées prendrez cette décision pour les quatre personnes. L'une des 100 décisions sera choisie au hasard et mise en œuvre.</v>
      </c>
      <c r="M158" s="32" t="str">
        <f>VLOOKUP(
    Languages!A145,
    Languages!$A$2:$AE$310,
    MATCH(
      _xlfn.XLOOKUP(M$1, 'Language &amp; Currency Data'!$A$2:$A$100, 'Language &amp; Currency Data'!$B$2:$B$100),
      Languages!$A$1:$AE$1,
      0),
    FALSE)</f>
        <v>Sie und weitere 99 Teilnehmer treffen diese Entscheidung für die vier Personen. Eine der 100 Entscheidungen wird per Zufallsgenerator ausgewählt und realisiert.</v>
      </c>
      <c r="N158" s="6" t="str">
        <f>VLOOKUP(
    Languages!A145,
    Languages!$A$2:$AE$310,
    MATCH(
      _xlfn.XLOOKUP(N$1, 'Language &amp; Currency Data'!$A$2:$A$100, 'Language &amp; Currency Data'!$B$2:$B$100),
      Languages!$A$1:$AE$1,
      0),
    FALSE)</f>
        <v>Εσείς και 99 άλλοι ερωτηθέντες θα λάβετε αυτήν την απόφαση για τα τέσσερα άτομα. Μία από τις 100 αποφάσεις θα επιλεγεί τυχαία και θα εφαρμοστεί.</v>
      </c>
      <c r="O158" s="32" t="str">
        <f>VLOOKUP(
    Languages!A145,
    Languages!$A$2:$AE$310,
    MATCH(
      _xlfn.XLOOKUP(O$1, 'Language &amp; Currency Data'!$A$2:$A$100, 'Language &amp; Currency Data'!$B$2:$B$100),
      Languages!$A$1:$AE$1,
      0),
    FALSE)</f>
        <v>Ön és 99 másik válaszadó hozza meg ezt a döntést a négy személy számára. A 100 döntés közül véletlenszerűen kiválasztunk és végrehajtunk egyet.</v>
      </c>
      <c r="P158" s="6" t="str">
        <f>VLOOKUP(
    Languages!A145,
    Languages!$A$2:$AE$310,
    MATCH(
      _xlfn.XLOOKUP(P$1, 'Language &amp; Currency Data'!$A$2:$A$100, 'Language &amp; Currency Data'!$B$2:$B$100),
      Languages!$A$1:$AE$1,
      0),
    FALSE)</f>
        <v>आप और 99 अन्य उत्तरदाता यह निर्णय चार व्यक्तियों के लिए लेंगे। 100 निर्णयों में से एक को बेतरतीब तरीके से चुना जाएगा और लागू किया जाएगा।</v>
      </c>
      <c r="Q158" s="6" t="str">
        <f>VLOOKUP(
    Languages!A145,
    Languages!$A$2:$AE$310,
    MATCH(
      _xlfn.XLOOKUP(Q$1, 'Language &amp; Currency Data'!$A$2:$A$100, 'Language &amp; Currency Data'!$B$2:$B$100),
      Languages!$A$1:$AE$1,
      0),
    FALSE)</f>
        <v>Anda dan 99 responden lainnya akan membuat keputusan ini untuk keempat individu tersebut. Salah satu dari 100 keputusan akan dipilih secara acak dan dilaksanakan.</v>
      </c>
      <c r="R158" s="6" t="str">
        <f>VLOOKUP(
    Languages!A145,
    Languages!$A$2:$AE$310,
    MATCH(
      _xlfn.XLOOKUP(R$1, 'Language &amp; Currency Data'!$A$2:$A$100, 'Language &amp; Currency Data'!$B$2:$B$100),
      Languages!$A$1:$AE$1,
      0),
    FALSE)</f>
        <v>You and 99 other respondents will make this decision for the four individuals. One of the 100 decisions will be randomly selected and implemented.</v>
      </c>
      <c r="S158" s="14" t="str">
        <f>VLOOKUP(
    Languages!A145,
    Languages!$A$2:$AE$310,
    MATCH(
      _xlfn.XLOOKUP(S$1, 'Language &amp; Currency Data'!$A$2:$A$100, 'Language &amp; Currency Data'!$B$2:$B$100),
      Languages!$A$1:$AE$1,
      0),
    FALSE)</f>
        <v>Lei e altri 99 intervistati prenderete questa decisione per i quattro individui. Una delle 100 decisioni sarà selezionata e attuata in modo casuale.</v>
      </c>
      <c r="T158" s="14" t="str">
        <f>VLOOKUP(
    Languages!A145,
    Languages!$A$2:$AE$310,
    MATCH(
      _xlfn.XLOOKUP(T$1, 'Language &amp; Currency Data'!$A$2:$A$100, 'Language &amp; Currency Data'!$B$2:$B$100),
      Languages!$A$1:$AE$1,
      0),
    FALSE)</f>
        <v>あなたと他の99人の回答者が、4人のためにこの決断を下します。100の決断のうち1つが無作為に選択され、実行されます。</v>
      </c>
      <c r="U158" s="32" t="str">
        <f>VLOOKUP(
    Languages!A145,
    Languages!$A$2:$AE$310,
    MATCH(
      _xlfn.XLOOKUP(U$1, 'Language &amp; Currency Data'!$A$2:$A$100, 'Language &amp; Currency Data'!$B$2:$B$100),
      Languages!$A$1:$AE$1,
      0),
    FALSE)</f>
        <v>Anda dan 99 responden lain akan membuat keputusan ini untuk empat individu itu. Satu daripada 100 keputusan akan dipilih secara rawak dan dilaksanakan.</v>
      </c>
      <c r="V158" s="32" t="str">
        <f>VLOOKUP(
    Languages!A145,
    Languages!$A$2:$AE$310,
    MATCH(
      _xlfn.XLOOKUP(V$1, 'Language &amp; Currency Data'!$A$2:$A$100, 'Language &amp; Currency Data'!$B$2:$B$100),
      Languages!$A$1:$AE$1,
      0),
    FALSE)</f>
        <v>Usted y otros 99 encuestados tomarán esta decisión para esas cuatro personas. Se elegirá al azar una de las 100 decisiones y se aplicará.</v>
      </c>
      <c r="W158" s="14" t="str">
        <f>VLOOKUP(
    Languages!A145,
    Languages!$A$2:$AE$310,
    MATCH(
      _xlfn.XLOOKUP(W$1, 'Language &amp; Currency Data'!$A$2:$A$100, 'Language &amp; Currency Data'!$B$2:$B$100),
      Languages!$A$1:$AE$1,
      0),
    FALSE)</f>
        <v>U en 99 andere respondenten nemen dit besluit voor de vier personen. Een van de 100 besluiten wordt willekeurig geselecteerd en geïmplementeerd.</v>
      </c>
      <c r="X158" s="32" t="str">
        <f>VLOOKUP(
    Languages!A145,
    Languages!$A$2:$AE$310,
    MATCH(
      _xlfn.XLOOKUP(X$1, 'Language &amp; Currency Data'!$A$2:$A$100, 'Language &amp; Currency Data'!$B$2:$B$100),
      Languages!$A$1:$AE$1,
      0),
    FALSE)</f>
        <v>You and 99 other respondents will make this decision for the four individuals. One of the 100 decisions will be randomly selected and implemented.</v>
      </c>
      <c r="Y158" s="32" t="str">
        <f>VLOOKUP(
    Languages!A145,
    Languages!$A$2:$AE$310,
    MATCH(
      _xlfn.XLOOKUP(Y$1, 'Language &amp; Currency Data'!$A$2:$A$100, 'Language &amp; Currency Data'!$B$2:$B$100),
      Languages!$A$1:$AE$1,
      0),
    FALSE)</f>
        <v>Du og 99 andre deltakere vil ta denne beslutningen for de fire personene. Én av de 100 beslutningene vil bli valgt tilfeldig og gjennomført.</v>
      </c>
      <c r="Z158" s="32" t="str">
        <f>VLOOKUP(
    Languages!A145,
    Languages!$A$2:$AE$310,
    MATCH(
      _xlfn.XLOOKUP(Z$1, 'Language &amp; Currency Data'!$A$2:$A$100, 'Language &amp; Currency Data'!$B$2:$B$100),
      Languages!$A$1:$AE$1,
      0),
    FALSE)</f>
        <v>آپ اور 99 دیگر جواب دہندگان چار افراد کے لیے یہ فیصلہ کریں گے۔ 100 فیصلوں میں سے ایک کو امکانی طور پر منتخب کیا جائے گا اور نافذ کیا جائے گا۔</v>
      </c>
      <c r="AA158" s="32" t="str">
        <f>VLOOKUP(
    Languages!A145,
    Languages!$A$2:$AE$310,
    MATCH(
      _xlfn.XLOOKUP(AA$1, 'Language &amp; Currency Data'!$A$2:$A$100, 'Language &amp; Currency Data'!$B$2:$B$100),
      Languages!$A$1:$AE$1,
      0),
    FALSE)</f>
        <v>Ikaw at ang 99 pang ibang respondent ang magdedesisyon ng ganito para sa apat na indibidwal. Isa sa 100 desisyon ang pipiliin nang random at ipapatupad.</v>
      </c>
      <c r="AB158" s="32" t="str">
        <f>VLOOKUP(
    Languages!A145,
    Languages!$A$2:$AE$310,
    MATCH(
      _xlfn.XLOOKUP(AB$1, 'Language &amp; Currency Data'!$A$2:$A$100, 'Language &amp; Currency Data'!$B$2:$B$100),
      Languages!$A$1:$AE$1,
      0),
    FALSE)</f>
        <v>Pan\/Pani i 99 innych respondentów podejmie decyzję w za te cztery osoby. Jedna z tych 100 decyzji zostanie losowo wybrana i zastosowana do opisywanej sytuacji.</v>
      </c>
      <c r="AC158" t="str">
        <f>VLOOKUP(
    Languages!A145,
    Languages!$A$2:$AE$310,
    MATCH(
      _xlfn.XLOOKUP(AC$1, 'Language &amp; Currency Data'!$A$2:$A$100, 'Language &amp; Currency Data'!$B$2:$B$100),
      Languages!$A$1:$AE$1,
      0),
    FALSE)</f>
        <v>Você e outros 99 inquiridos irão tomar esta decisão por estas quatro pessoas. Uma das 100 decisões será selecionada aleatoriamente e implementada.</v>
      </c>
      <c r="AD158" s="32" t="str">
        <f>VLOOKUP(
    Languages!A145,
    Languages!$A$2:$AE$310,
    MATCH(
      _xlfn.XLOOKUP(AD$1, 'Language &amp; Currency Data'!$A$2:$A$100, 'Language &amp; Currency Data'!$B$2:$B$100),
      Languages!$A$1:$AE$1,
      0),
    FALSE)</f>
        <v>Dvs. și alți 99 de respondenți veți lua această decizie pentru cele patru persoane. Una dintre cele 100 de decizii va fi selectată în mod aleatoriu și pusă în aplicare.</v>
      </c>
      <c r="AE158" s="6" t="str">
        <f>VLOOKUP(
    Languages!A145,
    Languages!$A$2:$AE$310,
    MATCH(
      _xlfn.XLOOKUP(AE$1, 'Language &amp; Currency Data'!$A$2:$A$100, 'Language &amp; Currency Data'!$B$2:$B$100),
      Languages!$A$1:$AE$1,
      0),
    FALSE)</f>
        <v>Vy a ďalších 99 respondentov prijmete rozhodnutie za dané štyri osoby. Náhodne sa vyberie a uplatní jedno zo 100 rozhodnutí.</v>
      </c>
      <c r="AF158" s="6" t="str">
        <f>VLOOKUP(
    Languages!A145,
    Languages!$A$2:$AE$310,
    MATCH(
      _xlfn.XLOOKUP(AF$1, 'Language &amp; Currency Data'!$A$2:$A$100, 'Language &amp; Currency Data'!$B$2:$B$100),
      Languages!$A$1:$AE$1,
      0),
    FALSE)</f>
        <v>Jy en 99 ander respondente sal hierdie besluit vir die vier individue neem. Een van die 100 besluite sal lukraak gekies en geïmplementeer word.</v>
      </c>
      <c r="AG158" s="6" t="str">
        <f>VLOOKUP(
    Languages!A145,
    Languages!$A$2:$AE$310,
    MATCH(
      _xlfn.XLOOKUP(AG$1, 'Language &amp; Currency Data'!$A$2:$A$100, 'Language &amp; Currency Data'!$B$2:$B$100),
      Languages!$A$1:$AE$1,
      0),
    FALSE)</f>
        <v>귀하와 나머지 99명의 응답자는 이 4명의 개인에 대한 결정을 내리게 됩니다. 100가지 결정 중 하나가 무작위로 선택되어 실행됩니다.</v>
      </c>
      <c r="AH158" s="32" t="str">
        <f>VLOOKUP(
    Languages!A145,
    Languages!$A$2:$AE$310,
    MATCH(
      _xlfn.XLOOKUP(AH$1, 'Language &amp; Currency Data'!$A$2:$A$100, 'Language &amp; Currency Data'!$B$2:$B$100),
      Languages!$A$1:$AE$1,
      0),
    FALSE)</f>
        <v>Usted y otros 99 encuestados tomarán esta decisión para esas cuatro personas. Se elegirá al azar una de las 100 decisiones y se aplicará.</v>
      </c>
      <c r="AI158" s="32" t="str">
        <f>VLOOKUP(
    Languages!A145,
    Languages!$A$2:$AE$310,
    MATCH(
      _xlfn.XLOOKUP(AI$1, 'Language &amp; Currency Data'!$A$2:$A$100, 'Language &amp; Currency Data'!$B$2:$B$100),
      Languages!$A$1:$AE$1,
      0),
    FALSE)</f>
        <v>Du och 99 andra respondenter kommer att fatta detta beslut för de fyra individerna. Ett av de 100 besluten kommer att slumpmässigt väljas ut och implementeras.</v>
      </c>
      <c r="AJ158" s="6" t="str">
        <f>VLOOKUP(
    Languages!A145,
    Languages!$A$2:$AE$310,
    MATCH(
      _xlfn.XLOOKUP(AJ$1, 'Language &amp; Currency Data'!$A$2:$A$100, 'Language &amp; Currency Data'!$B$2:$B$100),
      Languages!$A$1:$AE$1,
      0),
    FALSE)</f>
        <v>您和另外 99 位受訪者將共同為這四位參與者做出決定。最終將隨機選出其中一位的決定實際執行。</v>
      </c>
      <c r="AK158" s="32" t="str">
        <f>VLOOKUP(
    Languages!A145,
    Languages!$A$2:$AE$310,
    MATCH(
      _xlfn.XLOOKUP(AK$1, 'Language &amp; Currency Data'!$A$2:$A$100, 'Language &amp; Currency Data'!$B$2:$B$100),
      Languages!$A$1:$AE$1,
      0),
    FALSE)</f>
        <v>คุณและผู้ตอบแบบสำรวจอีก 99 คนจะเป็นผู้ตัดสินใจแทนบุคคลทั้งสี่คน เราจะสุ่มเลือกจากหนึ่งในการตัดสินใจทั้ง 100 แบบและนำไปดำเนินการ</v>
      </c>
      <c r="AL158" s="37" t="str">
        <f>VLOOKUP(
    Languages!A145,
    Languages!$A$2:$AE$310,
    MATCH(
      _xlfn.XLOOKUP(AL$1, 'Language &amp; Currency Data'!$A$2:$A$100, 'Language &amp; Currency Data'!$B$2:$B$100),
      Languages!$A$1:$AE$1,
      0),
    FALSE)</f>
        <v>Siz ve diğer 99 katılımcı dört kişi için bu kararı vereceksiniz. 100 karardan biri rastgele seçilecek ve uygulanacaktır.</v>
      </c>
      <c r="AM158" s="6" t="str">
        <f>VLOOKUP(
    Languages!A145,
    Languages!$A$2:$AE$310,
    MATCH(
      _xlfn.XLOOKUP(AM$1, 'Language &amp; Currency Data'!$A$2:$A$100, 'Language &amp; Currency Data'!$B$2:$B$100),
      Languages!$A$1:$AE$1,
      0),
    FALSE)</f>
        <v>You and 99 other respondents will make this decision for the four individuals. One of the 100 decisions will be randomly selected and implemented.</v>
      </c>
      <c r="AN158" s="6" t="str">
        <f>VLOOKUP(
    Languages!A145,
    Languages!$A$2:$AE$310,
    MATCH(
      _xlfn.XLOOKUP(AN$1, 'Language &amp; Currency Data'!$A$2:$A$100, 'Language &amp; Currency Data'!$B$2:$B$100),
      Languages!$A$1:$AE$1,
      0),
    FALSE)</f>
        <v>You and 99 other respondents will make this decision for the four individuals. One of the 100 decisions will be randomly selected and implemented.</v>
      </c>
      <c r="AO158" s="32" t="str">
        <f>VLOOKUP(
    Languages!A145,
    Languages!$A$2:$AE$310,
    MATCH(
      _xlfn.XLOOKUP(AO$1, 'Language &amp; Currency Data'!$A$2:$A$100, 'Language &amp; Currency Data'!$B$2:$B$100),
      Languages!$A$1:$AE$1,
      0),
    FALSE)</f>
        <v>Quý vị và 99 người được hỏi khác sẽ đưa ra quyết định này cho bốn cá nhân. Một trong 100 quyết định sẽ được chọn ngẫu nhiên và thực hiện.</v>
      </c>
      <c r="AP158" s="7" t="str">
        <f>VLOOKUP(
    Languages!A145,
    Languages!$A$2:$AE$310,
    MATCH(
      _xlfn.XLOOKUP("United Kingdom", 'Language &amp; Currency Data'!$A$2:$A$100, 'Language &amp; Currency Data'!$B$2:$B$100),
      Languages!$A$1:$AE$1,
      0),
    FALSE)</f>
        <v>You and 99 other respondents will make this decision for the four individuals. One of the 100 decisions will be randomly selected and implemented.</v>
      </c>
      <c r="AQ158" s="7" t="str">
        <f>VLOOKUP(
    Languages!A145,
    Languages!$A$2:$AE$310,
    MATCH(
      _xlfn.XLOOKUP("United Kingdom", 'Language &amp; Currency Data'!$A$2:$A$100, 'Language &amp; Currency Data'!$B$2:$B$100),
      Languages!$A$1:$AE$1,
      0),
    FALSE)</f>
        <v>You and 99 other respondents will make this decision for the four individuals. One of the 100 decisions will be randomly selected and implemented.</v>
      </c>
      <c r="AR158" s="7" t="str">
        <f>VLOOKUP(
    Languages!A145,
    Languages!$A$2:$AE$310,
    MATCH(
      _xlfn.XLOOKUP("United Kingdom", 'Language &amp; Currency Data'!$A$2:$A$100, 'Language &amp; Currency Data'!$B$2:$B$100),
      Languages!$A$1:$AE$1,
      0),
    FALSE)</f>
        <v>You and 99 other respondents will make this decision for the four individuals. One of the 100 decisions will be randomly selected and implemented.</v>
      </c>
      <c r="AS158" s="7" t="str">
        <f>VLOOKUP(
    Languages!A145,
    Languages!$A$2:$AE$310,
    MATCH(
      _xlfn.XLOOKUP("United Kingdom", 'Language &amp; Currency Data'!$A$2:$A$100, 'Language &amp; Currency Data'!$B$2:$B$100),
      Languages!$A$1:$AE$1,
      0),
    FALSE)</f>
        <v>You and 99 other respondents will make this decision for the four individuals. One of the 100 decisions will be randomly selected and implemented.</v>
      </c>
      <c r="AT158" s="7" t="str">
        <f>VLOOKUP(
    Languages!A145,
    Languages!$A$2:$AE$310,
    MATCH(
      _xlfn.XLOOKUP("United Kingdom", 'Language &amp; Currency Data'!$A$2:$A$100, 'Language &amp; Currency Data'!$B$2:$B$100),
      Languages!$A$1:$AE$1,
      0),
    FALSE)</f>
        <v>You and 99 other respondents will make this decision for the four individuals. One of the 100 decisions will be randomly selected and implemented.</v>
      </c>
      <c r="AU158" s="7" t="str">
        <f>VLOOKUP(
    Languages!A145,
    Languages!$A$2:$AE$310,
    MATCH(
      _xlfn.XLOOKUP("United Kingdom", 'Language &amp; Currency Data'!$A$2:$A$100, 'Language &amp; Currency Data'!$B$2:$B$100),
      Languages!$A$1:$AE$1,
      0),
    FALSE)</f>
        <v>You and 99 other respondents will make this decision for the four individuals. One of the 100 decisions will be randomly selected and implemented.</v>
      </c>
      <c r="AV158" s="7" t="str">
        <f>VLOOKUP(
    Languages!A145,
    Languages!$A$2:$AE$310,
    MATCH(
      _xlfn.XLOOKUP("United Kingdom", 'Language &amp; Currency Data'!$A$2:$A$100, 'Language &amp; Currency Data'!$B$2:$B$100),
      Languages!$A$1:$AE$1,
      0),
    FALSE)</f>
        <v>You and 99 other respondents will make this decision for the four individuals. One of the 100 decisions will be randomly selected and implemented.</v>
      </c>
      <c r="AW158" s="7" t="str">
        <f>VLOOKUP(
    Languages!A145,
    Languages!$A$2:$AE$310,
    MATCH(
      _xlfn.XLOOKUP("United Kingdom", 'Language &amp; Currency Data'!$A$2:$A$100, 'Language &amp; Currency Data'!$B$2:$B$100),
      Languages!$A$1:$AE$1,
      0),
    FALSE)</f>
        <v>You and 99 other respondents will make this decision for the four individuals. One of the 100 decisions will be randomly selected and implemented.</v>
      </c>
    </row>
    <row r="159" spans="1:49" s="7" customFormat="1" ht="42.75" x14ac:dyDescent="0.45">
      <c r="A159" s="7" t="str">
        <f>Languages!B146</f>
        <v>We now ask you to make a decision for these four individuals. Please mark your decision:</v>
      </c>
      <c r="B159" s="6" t="str">
        <f>VLOOKUP(
    Languages!A146,
    Languages!$A$2:$AE$310,
    MATCH(
      _xlfn.XLOOKUP(B$1, 'Language &amp; Currency Data'!$A$2:$A$100, 'Language &amp; Currency Data'!$B$2:$B$100),
      Languages!$A$1:$AE$1,
      0),
    FALSE)</f>
        <v>A continuación le pedimos que tome una decisión respecto a esas cuatro personas. Marque su decisión:</v>
      </c>
      <c r="C159" s="6" t="str">
        <f>VLOOKUP(
    Languages!A146,
    Languages!$A$2:$AE$310,
    MATCH(
      _xlfn.XLOOKUP(C$1, 'Language &amp; Currency Data'!$A$2:$A$100, 'Language &amp; Currency Data'!$B$2:$B$100),
      Languages!$A$1:$AE$1,
      0),
    FALSE)</f>
        <v>We now ask you to make a decision for these four individuals. Please mark your decision:</v>
      </c>
      <c r="D159" s="6" t="str">
        <f>VLOOKUP(
    Languages!A146,
    Languages!$A$2:$AE$310,
    MATCH(
      _xlfn.XLOOKUP(D$1, 'Language &amp; Currency Data'!$A$2:$A$100, 'Language &amp; Currency Data'!$B$2:$B$100),
      Languages!$A$1:$AE$1,
      0),
    FALSE)</f>
        <v>Wir möchten Sie nun bitten, für diese vier Personen eine Entscheidung zu treffen. Bitte Ihre Entscheidung kennzeichnen:</v>
      </c>
      <c r="E159" s="14" t="str">
        <f>VLOOKUP(
    Languages!A146,
    Languages!$A$2:$AE$310,
    MATCH(
      _xlfn.XLOOKUP(E$1, 'Language &amp; Currency Data'!$A$2:$A$100, 'Language &amp; Currency Data'!$B$2:$B$100),
      Languages!$A$1:$AE$1,
      0),
    FALSE)</f>
        <v>Solicitamos agora que tome uma decisão por estas quatro pessoas. Por favor, assinale a sua decisão:</v>
      </c>
      <c r="F159" s="4" t="str">
        <f>VLOOKUP(
    Languages!A146,
    Languages!$A$2:$AE$310,
    MATCH(
      _xlfn.XLOOKUP(F$1, 'Language &amp; Currency Data'!$A$2:$A$100, 'Language &amp; Currency Data'!$B$2:$B$100),
      Languages!$A$1:$AE$1,
      0),
    FALSE)</f>
        <v>We now ask you to make a decision for these four individuals. Please mark your decision:</v>
      </c>
      <c r="G159" s="14" t="str">
        <f>VLOOKUP(
    Languages!A146,
    Languages!$A$2:$AE$310,
    MATCH(
      _xlfn.XLOOKUP(G$1, 'Language &amp; Currency Data'!$A$2:$A$100, 'Language &amp; Currency Data'!$B$2:$B$100),
      Languages!$A$1:$AE$1,
      0),
    FALSE)</f>
        <v>现在，我们请您为这四个人做出决定。请标出您的决定：</v>
      </c>
      <c r="H159" s="6" t="str">
        <f>VLOOKUP(
    Languages!A146,
    Languages!$A$2:$AE$310,
    MATCH(
      _xlfn.XLOOKUP(H$1, 'Language &amp; Currency Data'!$A$2:$A$100, 'Language &amp; Currency Data'!$B$2:$B$100),
      Languages!$A$1:$AE$1,
      0),
    FALSE)</f>
        <v>A continuación le pedimos que tome una decisión respecto a esas cuatro personas. Marque su decisión:</v>
      </c>
      <c r="I159" s="6" t="str">
        <f>VLOOKUP(
    Languages!A146,
    Languages!$A$2:$AE$310,
    MATCH(
      _xlfn.XLOOKUP(I$1, 'Language &amp; Currency Data'!$A$2:$A$100, 'Language &amp; Currency Data'!$B$2:$B$100),
      Languages!$A$1:$AE$1,
      0),
    FALSE)</f>
        <v>A continuación le pedimos que tome una decisión respecto a esas cuatro personas. Marque su decisión:</v>
      </c>
      <c r="J159" s="6" t="str">
        <f>VLOOKUP(
    Languages!A146,
    Languages!$A$2:$AE$310,
    MATCH(
      _xlfn.XLOOKUP(J$1, 'Language &amp; Currency Data'!$A$2:$A$100, 'Language &amp; Currency Data'!$B$2:$B$100),
      Languages!$A$1:$AE$1,
      0),
    FALSE)</f>
        <v>Nyní vás požádáme, abyste učinili rozhodnutí za tyto čtyři osoby. Označte prosím své rozhodnutí:</v>
      </c>
      <c r="K159" s="6" t="str">
        <f>VLOOKUP(
    Languages!A146,
    Languages!$A$2:$AE$310,
    MATCH(
      _xlfn.XLOOKUP(K$1, 'Language &amp; Currency Data'!$A$2:$A$100, 'Language &amp; Currency Data'!$B$2:$B$100),
      Languages!$A$1:$AE$1,
      0),
    FALSE)</f>
        <v>Pyydämme sinua nyt tekemään päätöksen näiden neljän henkilön puolesta. Merkitse päätöksesi:</v>
      </c>
      <c r="L159" s="32" t="str">
        <f>VLOOKUP(
    Languages!A146,
    Languages!$A$2:$AE$310,
    MATCH(
      _xlfn.XLOOKUP(L$1, 'Language &amp; Currency Data'!$A$2:$A$100, 'Language &amp; Currency Data'!$B$2:$B$100),
      Languages!$A$1:$AE$1,
      0),
    FALSE)</f>
        <v>Nous vous demandons maintenant de prendre une décision pour ces quatre personnes. Veuillez indiquer votre décision :</v>
      </c>
      <c r="M159" s="32" t="str">
        <f>VLOOKUP(
    Languages!A146,
    Languages!$A$2:$AE$310,
    MATCH(
      _xlfn.XLOOKUP(M$1, 'Language &amp; Currency Data'!$A$2:$A$100, 'Language &amp; Currency Data'!$B$2:$B$100),
      Languages!$A$1:$AE$1,
      0),
    FALSE)</f>
        <v>Wir möchten Sie nun bitten, für diese vier Personen eine Entscheidung zu treffen. Bitte Ihre Entscheidung kennzeichnen:</v>
      </c>
      <c r="N159" s="6" t="str">
        <f>VLOOKUP(
    Languages!A146,
    Languages!$A$2:$AE$310,
    MATCH(
      _xlfn.XLOOKUP(N$1, 'Language &amp; Currency Data'!$A$2:$A$100, 'Language &amp; Currency Data'!$B$2:$B$100),
      Languages!$A$1:$AE$1,
      0),
    FALSE)</f>
        <v>Σας ζητάμε τώρα να πάρετε μια απόφαση για αυτά τα τέσσερα άτομα. Σημειώστε την απόφασή σας:</v>
      </c>
      <c r="O159" s="32" t="str">
        <f>VLOOKUP(
    Languages!A146,
    Languages!$A$2:$AE$310,
    MATCH(
      _xlfn.XLOOKUP(O$1, 'Language &amp; Currency Data'!$A$2:$A$100, 'Language &amp; Currency Data'!$B$2:$B$100),
      Languages!$A$1:$AE$1,
      0),
    FALSE)</f>
        <v>Most arra kérjük Önt, hogy hozzon döntést e négy személy számára. Kérjük, jelölje meg döntését:</v>
      </c>
      <c r="P159" s="6" t="str">
        <f>VLOOKUP(
    Languages!A146,
    Languages!$A$2:$AE$310,
    MATCH(
      _xlfn.XLOOKUP(P$1, 'Language &amp; Currency Data'!$A$2:$A$100, 'Language &amp; Currency Data'!$B$2:$B$100),
      Languages!$A$1:$AE$1,
      0),
    FALSE)</f>
        <v>अब हम आपसे इन चार व्यक्तियों के लिए निर्णय लेने को कहते हैं। कृपया अपना निर्णय चिह्नित करें:</v>
      </c>
      <c r="Q159" s="6" t="str">
        <f>VLOOKUP(
    Languages!A146,
    Languages!$A$2:$AE$310,
    MATCH(
      _xlfn.XLOOKUP(Q$1, 'Language &amp; Currency Data'!$A$2:$A$100, 'Language &amp; Currency Data'!$B$2:$B$100),
      Languages!$A$1:$AE$1,
      0),
    FALSE)</f>
        <v>Kami sekarang meminta Anda untuk membuat keputusan untuk keempat individu ini. Harap tandai keputusan Anda:</v>
      </c>
      <c r="R159" s="6" t="str">
        <f>VLOOKUP(
    Languages!A146,
    Languages!$A$2:$AE$310,
    MATCH(
      _xlfn.XLOOKUP(R$1, 'Language &amp; Currency Data'!$A$2:$A$100, 'Language &amp; Currency Data'!$B$2:$B$100),
      Languages!$A$1:$AE$1,
      0),
    FALSE)</f>
        <v>We now ask you to make a decision for these four individuals. Please mark your decision:</v>
      </c>
      <c r="S159" s="14" t="str">
        <f>VLOOKUP(
    Languages!A146,
    Languages!$A$2:$AE$310,
    MATCH(
      _xlfn.XLOOKUP(S$1, 'Language &amp; Currency Data'!$A$2:$A$100, 'Language &amp; Currency Data'!$B$2:$B$100),
      Languages!$A$1:$AE$1,
      0),
    FALSE)</f>
        <v>Ora Le chiediamo di prendere una decisione per questi quattro individui. Indichi la Sua decisione:</v>
      </c>
      <c r="T159" s="14" t="str">
        <f>VLOOKUP(
    Languages!A146,
    Languages!$A$2:$AE$310,
    MATCH(
      _xlfn.XLOOKUP(T$1, 'Language &amp; Currency Data'!$A$2:$A$100, 'Language &amp; Currency Data'!$B$2:$B$100),
      Languages!$A$1:$AE$1,
      0),
    FALSE)</f>
        <v>では、この4名について決断をお願いいたします。以下の選択肢からお選びください。</v>
      </c>
      <c r="U159" s="32" t="str">
        <f>VLOOKUP(
    Languages!A146,
    Languages!$A$2:$AE$310,
    MATCH(
      _xlfn.XLOOKUP(U$1, 'Language &amp; Currency Data'!$A$2:$A$100, 'Language &amp; Currency Data'!$B$2:$B$100),
      Languages!$A$1:$AE$1,
      0),
    FALSE)</f>
        <v>Kami sekarang meminta anda membuat keputusan untuk empat individu ini. Sila tandakan keputusan anda:</v>
      </c>
      <c r="V159" s="32" t="str">
        <f>VLOOKUP(
    Languages!A146,
    Languages!$A$2:$AE$310,
    MATCH(
      _xlfn.XLOOKUP(V$1, 'Language &amp; Currency Data'!$A$2:$A$100, 'Language &amp; Currency Data'!$B$2:$B$100),
      Languages!$A$1:$AE$1,
      0),
    FALSE)</f>
        <v>A continuación le pedimos que tome una decisión respecto a esas cuatro personas. Marque su decisión:</v>
      </c>
      <c r="W159" s="14" t="str">
        <f>VLOOKUP(
    Languages!A146,
    Languages!$A$2:$AE$310,
    MATCH(
      _xlfn.XLOOKUP(W$1, 'Language &amp; Currency Data'!$A$2:$A$100, 'Language &amp; Currency Data'!$B$2:$B$100),
      Languages!$A$1:$AE$1,
      0),
    FALSE)</f>
        <v>Wij vragen u nu een besluit te nemen voor deze vier personen. Markeer uw besluit:</v>
      </c>
      <c r="X159" s="32" t="str">
        <f>VLOOKUP(
    Languages!A146,
    Languages!$A$2:$AE$310,
    MATCH(
      _xlfn.XLOOKUP(X$1, 'Language &amp; Currency Data'!$A$2:$A$100, 'Language &amp; Currency Data'!$B$2:$B$100),
      Languages!$A$1:$AE$1,
      0),
    FALSE)</f>
        <v>We now ask you to make a decision for these four individuals. Please mark your decision:</v>
      </c>
      <c r="Y159" s="32" t="str">
        <f>VLOOKUP(
    Languages!A146,
    Languages!$A$2:$AE$310,
    MATCH(
      _xlfn.XLOOKUP(Y$1, 'Language &amp; Currency Data'!$A$2:$A$100, 'Language &amp; Currency Data'!$B$2:$B$100),
      Languages!$A$1:$AE$1,
      0),
    FALSE)</f>
        <v>Vi ber deg nå ta en beslutning for disse fire personene. Vennligst marker ditt valg:</v>
      </c>
      <c r="Z159" s="32" t="str">
        <f>VLOOKUP(
    Languages!A146,
    Languages!$A$2:$AE$310,
    MATCH(
      _xlfn.XLOOKUP(Z$1, 'Language &amp; Currency Data'!$A$2:$A$100, 'Language &amp; Currency Data'!$B$2:$B$100),
      Languages!$A$1:$AE$1,
      0),
    FALSE)</f>
        <v>اب ہم آپ سے درخواست کرتے ہیں کہ ان چاروں افراد کے لیے فیصلہ کریں۔ براہ کرم اپنا فیصلہ نشان زد کریں:</v>
      </c>
      <c r="AA159" s="32" t="str">
        <f>VLOOKUP(
    Languages!A146,
    Languages!$A$2:$AE$310,
    MATCH(
      _xlfn.XLOOKUP(AA$1, 'Language &amp; Currency Data'!$A$2:$A$100, 'Language &amp; Currency Data'!$B$2:$B$100),
      Languages!$A$1:$AE$1,
      0),
    FALSE)</f>
        <v>Hihilingin namin sa iyo ngayong magdesisyon para sa apat na indibidwal na ito. Pakimarkahan ang desisyon mo:</v>
      </c>
      <c r="AB159" s="32" t="str">
        <f>VLOOKUP(
    Languages!A146,
    Languages!$A$2:$AE$310,
    MATCH(
      _xlfn.XLOOKUP(AB$1, 'Language &amp; Currency Data'!$A$2:$A$100, 'Language &amp; Currency Data'!$B$2:$B$100),
      Languages!$A$1:$AE$1,
      0),
    FALSE)</f>
        <v>Teraz prosimy o dokonanie decyzji za te cztery osoby. Prosimy podjąć decyzję:</v>
      </c>
      <c r="AC159" t="str">
        <f>VLOOKUP(
    Languages!A146,
    Languages!$A$2:$AE$310,
    MATCH(
      _xlfn.XLOOKUP(AC$1, 'Language &amp; Currency Data'!$A$2:$A$100, 'Language &amp; Currency Data'!$B$2:$B$100),
      Languages!$A$1:$AE$1,
      0),
    FALSE)</f>
        <v>Solicitamos agora que tome uma decisão por estas quatro pessoas. Por favor, assinale a sua decisão:</v>
      </c>
      <c r="AD159" s="32" t="str">
        <f>VLOOKUP(
    Languages!A146,
    Languages!$A$2:$AE$310,
    MATCH(
      _xlfn.XLOOKUP(AD$1, 'Language &amp; Currency Data'!$A$2:$A$100, 'Language &amp; Currency Data'!$B$2:$B$100),
      Languages!$A$1:$AE$1,
      0),
    FALSE)</f>
        <v>Vă rugăm acum să luați o decizie pentru aceste patru persoane. Vă rugăm să marcați decizia dvs.:</v>
      </c>
      <c r="AE159" s="6" t="str">
        <f>VLOOKUP(
    Languages!A146,
    Languages!$A$2:$AE$310,
    MATCH(
      _xlfn.XLOOKUP(AE$1, 'Language &amp; Currency Data'!$A$2:$A$100, 'Language &amp; Currency Data'!$B$2:$B$100),
      Languages!$A$1:$AE$1,
      0),
    FALSE)</f>
        <v>Teraz vás požiadame, aby ste sa za tieto osoby rozhodli. Označte svoje rozhodnutie:</v>
      </c>
      <c r="AF159" s="6" t="str">
        <f>VLOOKUP(
    Languages!A146,
    Languages!$A$2:$AE$310,
    MATCH(
      _xlfn.XLOOKUP(AF$1, 'Language &amp; Currency Data'!$A$2:$A$100, 'Language &amp; Currency Data'!$B$2:$B$100),
      Languages!$A$1:$AE$1,
      0),
    FALSE)</f>
        <v>Ons vra u nou om 'n besluit vir hierdie vier individue te neem. Merk asseblief jou besluit:</v>
      </c>
      <c r="AG159" s="6" t="str">
        <f>VLOOKUP(
    Languages!A146,
    Languages!$A$2:$AE$310,
    MATCH(
      _xlfn.XLOOKUP(AG$1, 'Language &amp; Currency Data'!$A$2:$A$100, 'Language &amp; Currency Data'!$B$2:$B$100),
      Languages!$A$1:$AE$1,
      0),
    FALSE)</f>
        <v>이제 이 4명의 개인에 대해 결정을 내려주시기 바랍니다. 귀하의 결정을 표시해 주십시오.</v>
      </c>
      <c r="AH159" s="32" t="str">
        <f>VLOOKUP(
    Languages!A146,
    Languages!$A$2:$AE$310,
    MATCH(
      _xlfn.XLOOKUP(AH$1, 'Language &amp; Currency Data'!$A$2:$A$100, 'Language &amp; Currency Data'!$B$2:$B$100),
      Languages!$A$1:$AE$1,
      0),
    FALSE)</f>
        <v>A continuación le pedimos que tome una decisión respecto a esas cuatro personas. Marque su decisión:</v>
      </c>
      <c r="AI159" s="32" t="str">
        <f>VLOOKUP(
    Languages!A146,
    Languages!$A$2:$AE$310,
    MATCH(
      _xlfn.XLOOKUP(AI$1, 'Language &amp; Currency Data'!$A$2:$A$100, 'Language &amp; Currency Data'!$B$2:$B$100),
      Languages!$A$1:$AE$1,
      0),
    FALSE)</f>
        <v>Vi ber dig nu att fatta ett beslut för dessa fyra personer. Vänligen markera ditt beslut:</v>
      </c>
      <c r="AJ159" s="6" t="str">
        <f>VLOOKUP(
    Languages!A146,
    Languages!$A$2:$AE$310,
    MATCH(
      _xlfn.XLOOKUP(AJ$1, 'Language &amp; Currency Data'!$A$2:$A$100, 'Language &amp; Currency Data'!$B$2:$B$100),
      Languages!$A$1:$AE$1,
      0),
    FALSE)</f>
        <v>我們現在請您為這四位參與者做出選擇。請勾選您的決定：</v>
      </c>
      <c r="AK159" s="32" t="str">
        <f>VLOOKUP(
    Languages!A146,
    Languages!$A$2:$AE$310,
    MATCH(
      _xlfn.XLOOKUP(AK$1, 'Language &amp; Currency Data'!$A$2:$A$100, 'Language &amp; Currency Data'!$B$2:$B$100),
      Languages!$A$1:$AE$1,
      0),
    FALSE)</f>
        <v>ตอนนี้เราจะขอให้คุณตัดสินใจแทนบุคคลทั้งสี่คนนี้ โปรดระบุการตัดสินใจของคุณ:</v>
      </c>
      <c r="AL159" s="37" t="str">
        <f>VLOOKUP(
    Languages!A146,
    Languages!$A$2:$AE$310,
    MATCH(
      _xlfn.XLOOKUP(AL$1, 'Language &amp; Currency Data'!$A$2:$A$100, 'Language &amp; Currency Data'!$B$2:$B$100),
      Languages!$A$1:$AE$1,
      0),
    FALSE)</f>
        <v>Şimdi sizden bu dört kişi için bir karar vermenizi istiyoruz. Lütfen kararınızı işaretleyin:</v>
      </c>
      <c r="AM159" s="6" t="str">
        <f>VLOOKUP(
    Languages!A146,
    Languages!$A$2:$AE$310,
    MATCH(
      _xlfn.XLOOKUP(AM$1, 'Language &amp; Currency Data'!$A$2:$A$100, 'Language &amp; Currency Data'!$B$2:$B$100),
      Languages!$A$1:$AE$1,
      0),
    FALSE)</f>
        <v>We now ask you to make a decision for these four individuals. Please mark your decision:</v>
      </c>
      <c r="AN159" s="6" t="str">
        <f>VLOOKUP(
    Languages!A146,
    Languages!$A$2:$AE$310,
    MATCH(
      _xlfn.XLOOKUP(AN$1, 'Language &amp; Currency Data'!$A$2:$A$100, 'Language &amp; Currency Data'!$B$2:$B$100),
      Languages!$A$1:$AE$1,
      0),
    FALSE)</f>
        <v>We now ask you to make a decision for these four individuals. Please mark your decision:</v>
      </c>
      <c r="AO159" s="32" t="str">
        <f>VLOOKUP(
    Languages!A146,
    Languages!$A$2:$AE$310,
    MATCH(
      _xlfn.XLOOKUP(AO$1, 'Language &amp; Currency Data'!$A$2:$A$100, 'Language &amp; Currency Data'!$B$2:$B$100),
      Languages!$A$1:$AE$1,
      0),
    FALSE)</f>
        <v>Bây giờ chúng tôi yêu cầu quý vị đưa ra quyết định cho bốn cá nhân này. Vui lòng đánh dấu quyết định của quý vị:</v>
      </c>
      <c r="AP159" s="7" t="str">
        <f>VLOOKUP(
    Languages!A146,
    Languages!$A$2:$AE$310,
    MATCH(
      _xlfn.XLOOKUP("United Kingdom", 'Language &amp; Currency Data'!$A$2:$A$100, 'Language &amp; Currency Data'!$B$2:$B$100),
      Languages!$A$1:$AE$1,
      0),
    FALSE)</f>
        <v>We now ask you to make a decision for these four individuals. Please mark your decision:</v>
      </c>
      <c r="AQ159" s="7" t="str">
        <f>VLOOKUP(
    Languages!A146,
    Languages!$A$2:$AE$310,
    MATCH(
      _xlfn.XLOOKUP("United Kingdom", 'Language &amp; Currency Data'!$A$2:$A$100, 'Language &amp; Currency Data'!$B$2:$B$100),
      Languages!$A$1:$AE$1,
      0),
    FALSE)</f>
        <v>We now ask you to make a decision for these four individuals. Please mark your decision:</v>
      </c>
      <c r="AR159" s="7" t="str">
        <f>VLOOKUP(
    Languages!A146,
    Languages!$A$2:$AE$310,
    MATCH(
      _xlfn.XLOOKUP("United Kingdom", 'Language &amp; Currency Data'!$A$2:$A$100, 'Language &amp; Currency Data'!$B$2:$B$100),
      Languages!$A$1:$AE$1,
      0),
    FALSE)</f>
        <v>We now ask you to make a decision for these four individuals. Please mark your decision:</v>
      </c>
      <c r="AS159" s="7" t="str">
        <f>VLOOKUP(
    Languages!A146,
    Languages!$A$2:$AE$310,
    MATCH(
      _xlfn.XLOOKUP("United Kingdom", 'Language &amp; Currency Data'!$A$2:$A$100, 'Language &amp; Currency Data'!$B$2:$B$100),
      Languages!$A$1:$AE$1,
      0),
    FALSE)</f>
        <v>We now ask you to make a decision for these four individuals. Please mark your decision:</v>
      </c>
      <c r="AT159" s="7" t="str">
        <f>VLOOKUP(
    Languages!A146,
    Languages!$A$2:$AE$310,
    MATCH(
      _xlfn.XLOOKUP("United Kingdom", 'Language &amp; Currency Data'!$A$2:$A$100, 'Language &amp; Currency Data'!$B$2:$B$100),
      Languages!$A$1:$AE$1,
      0),
    FALSE)</f>
        <v>We now ask you to make a decision for these four individuals. Please mark your decision:</v>
      </c>
      <c r="AU159" s="7" t="str">
        <f>VLOOKUP(
    Languages!A146,
    Languages!$A$2:$AE$310,
    MATCH(
      _xlfn.XLOOKUP("United Kingdom", 'Language &amp; Currency Data'!$A$2:$A$100, 'Language &amp; Currency Data'!$B$2:$B$100),
      Languages!$A$1:$AE$1,
      0),
    FALSE)</f>
        <v>We now ask you to make a decision for these four individuals. Please mark your decision:</v>
      </c>
      <c r="AV159" s="7" t="str">
        <f>VLOOKUP(
    Languages!A146,
    Languages!$A$2:$AE$310,
    MATCH(
      _xlfn.XLOOKUP("United Kingdom", 'Language &amp; Currency Data'!$A$2:$A$100, 'Language &amp; Currency Data'!$B$2:$B$100),
      Languages!$A$1:$AE$1,
      0),
    FALSE)</f>
        <v>We now ask you to make a decision for these four individuals. Please mark your decision:</v>
      </c>
      <c r="AW159" s="7" t="str">
        <f>VLOOKUP(
    Languages!A146,
    Languages!$A$2:$AE$310,
    MATCH(
      _xlfn.XLOOKUP("United Kingdom", 'Language &amp; Currency Data'!$A$2:$A$100, 'Language &amp; Currency Data'!$B$2:$B$100),
      Languages!$A$1:$AE$1,
      0),
    FALSE)</f>
        <v>We now ask you to make a decision for these four individuals. Please mark your decision:</v>
      </c>
    </row>
    <row r="160" spans="1:49" s="7" customFormat="1" ht="71.25" x14ac:dyDescent="0.45">
      <c r="A160" s="7" t="str">
        <f>Languages!B147</f>
        <v xml:space="preserve">We asked each of the four individuals independently and anonymously what they will do if they have the freedom to choose how much of their earnings to contribute to the common fund. </v>
      </c>
      <c r="B160" s="6" t="str">
        <f>VLOOKUP(
    Languages!A147,
    Languages!$A$2:$AE$310,
    MATCH(
      _xlfn.XLOOKUP(B$1, 'Language &amp; Currency Data'!$A$2:$A$100, 'Language &amp; Currency Data'!$B$2:$B$100),
      Languages!$A$1:$AE$1,
      0),
    FALSE)</f>
        <v xml:space="preserve">Preguntamos a cada una de las cuatro personas de forma independiente y anónima qué harían si tuvieran libertad para elegir qué parte de sus ingresos aportar al fondo común. </v>
      </c>
      <c r="C160" s="6" t="str">
        <f>VLOOKUP(
    Languages!A147,
    Languages!$A$2:$AE$310,
    MATCH(
      _xlfn.XLOOKUP(C$1, 'Language &amp; Currency Data'!$A$2:$A$100, 'Language &amp; Currency Data'!$B$2:$B$100),
      Languages!$A$1:$AE$1,
      0),
    FALSE)</f>
        <v xml:space="preserve">We asked each of the four individuals independently and anonymously what they will do if they have the freedom to choose how much of their earnings to contribute to the common fund. </v>
      </c>
      <c r="D160" s="6" t="str">
        <f>VLOOKUP(
    Languages!A147,
    Languages!$A$2:$AE$310,
    MATCH(
      _xlfn.XLOOKUP(D$1, 'Language &amp; Currency Data'!$A$2:$A$100, 'Language &amp; Currency Data'!$B$2:$B$100),
      Languages!$A$1:$AE$1,
      0),
    FALSE)</f>
        <v xml:space="preserve">Wir haben jede der vier Personen einzeln und anonym dazu befragt, wie sie sich entscheiden, wenn sie wählen könnten, welchen Anteil ihres Einkommens sie in den Gemeinschaftsfonds einzahlen. </v>
      </c>
      <c r="E160" s="14" t="str">
        <f>VLOOKUP(
    Languages!A147,
    Languages!$A$2:$AE$310,
    MATCH(
      _xlfn.XLOOKUP(E$1, 'Language &amp; Currency Data'!$A$2:$A$100, 'Language &amp; Currency Data'!$B$2:$B$100),
      Languages!$A$1:$AE$1,
      0),
    FALSE)</f>
        <v>Perguntamos a cada um dos quatro indivíduos, de forma independente e anônima, o que fariam se tivessem a liberdade de escolher a percentagem dos seus ganhos com que contribuiriam para o fundo comum.</v>
      </c>
      <c r="F160" s="4" t="str">
        <f>VLOOKUP(
    Languages!A147,
    Languages!$A$2:$AE$310,
    MATCH(
      _xlfn.XLOOKUP(F$1, 'Language &amp; Currency Data'!$A$2:$A$100, 'Language &amp; Currency Data'!$B$2:$B$100),
      Languages!$A$1:$AE$1,
      0),
    FALSE)</f>
        <v xml:space="preserve">We asked each of the four individuals independently and anonymously what they will do if they have the freedom to choose how much of their earnings to contribute to the common fund. </v>
      </c>
      <c r="G160" s="14" t="str">
        <f>VLOOKUP(
    Languages!A147,
    Languages!$A$2:$AE$310,
    MATCH(
      _xlfn.XLOOKUP(G$1, 'Language &amp; Currency Data'!$A$2:$A$100, 'Language &amp; Currency Data'!$B$2:$B$100),
      Languages!$A$1:$AE$1,
      0),
    FALSE)</f>
        <v xml:space="preserve">我们以匿名形式分别向这四个人提问，如果其可自由选择拿出多少收益投入共同基金，其将如何抉择。 </v>
      </c>
      <c r="H160" s="6" t="str">
        <f>VLOOKUP(
    Languages!A147,
    Languages!$A$2:$AE$310,
    MATCH(
      _xlfn.XLOOKUP(H$1, 'Language &amp; Currency Data'!$A$2:$A$100, 'Language &amp; Currency Data'!$B$2:$B$100),
      Languages!$A$1:$AE$1,
      0),
    FALSE)</f>
        <v xml:space="preserve">Preguntamos a cada una de las cuatro personas de forma independiente y anónima qué harían si tuvieran libertad para elegir qué parte de sus ingresos aportar al fondo común. </v>
      </c>
      <c r="I160" s="6" t="str">
        <f>VLOOKUP(
    Languages!A147,
    Languages!$A$2:$AE$310,
    MATCH(
      _xlfn.XLOOKUP(I$1, 'Language &amp; Currency Data'!$A$2:$A$100, 'Language &amp; Currency Data'!$B$2:$B$100),
      Languages!$A$1:$AE$1,
      0),
    FALSE)</f>
        <v xml:space="preserve">Preguntamos a cada una de las cuatro personas de forma independiente y anónima qué harían si tuvieran libertad para elegir qué parte de sus ingresos aportar al fondo común. </v>
      </c>
      <c r="J160" s="6" t="str">
        <f>VLOOKUP(
    Languages!A147,
    Languages!$A$2:$AE$310,
    MATCH(
      _xlfn.XLOOKUP(J$1, 'Language &amp; Currency Data'!$A$2:$A$100, 'Language &amp; Currency Data'!$B$2:$B$100),
      Languages!$A$1:$AE$1,
      0),
    FALSE)</f>
        <v>Zeptali jsme se samostatně a anonymně každé ze čtyř osob, co by udělala, kdyby měla svobodu volby, jakou částí svého výdělku přispěje do společného fondu.</v>
      </c>
      <c r="K160" s="6" t="str">
        <f>VLOOKUP(
    Languages!A147,
    Languages!$A$2:$AE$310,
    MATCH(
      _xlfn.XLOOKUP(K$1, 'Language &amp; Currency Data'!$A$2:$A$100, 'Language &amp; Currency Data'!$B$2:$B$100),
      Languages!$A$1:$AE$1,
      0),
    FALSE)</f>
        <v>Kysyimme jokaiselta näiltä neljältä henkilöltä erikseen ja nimettömänä, mitä he tekevät, jos heillä on vapaus valita, kuinka suuren osan tuloistaan he lahjoittavat yhteiseen rahastoon.</v>
      </c>
      <c r="L160" s="32" t="str">
        <f>VLOOKUP(
    Languages!A147,
    Languages!$A$2:$AE$310,
    MATCH(
      _xlfn.XLOOKUP(L$1, 'Language &amp; Currency Data'!$A$2:$A$100, 'Language &amp; Currency Data'!$B$2:$B$100),
      Languages!$A$1:$AE$1,
      0),
    FALSE)</f>
        <v xml:space="preserve">Nous avons demandé à chacune des quatre personnes, de manière indépendante et anonyme, ce qu'elles feraient si elles avaient la liberté de choisir la part de leurs revenus versée au fonds commun. </v>
      </c>
      <c r="M160" s="32" t="str">
        <f>VLOOKUP(
    Languages!A147,
    Languages!$A$2:$AE$310,
    MATCH(
      _xlfn.XLOOKUP(M$1, 'Language &amp; Currency Data'!$A$2:$A$100, 'Language &amp; Currency Data'!$B$2:$B$100),
      Languages!$A$1:$AE$1,
      0),
    FALSE)</f>
        <v xml:space="preserve">Wir haben jede der vier Personen einzeln und anonym dazu befragt, wie sie sich entscheiden, wenn sie wählen könnten, welchen Anteil ihres Einkommens sie in den Gemeinschaftsfonds einzahlen. </v>
      </c>
      <c r="N160" s="6" t="str">
        <f>VLOOKUP(
    Languages!A147,
    Languages!$A$2:$AE$310,
    MATCH(
      _xlfn.XLOOKUP(N$1, 'Language &amp; Currency Data'!$A$2:$A$100, 'Language &amp; Currency Data'!$B$2:$B$100),
      Languages!$A$1:$AE$1,
      0),
    FALSE)</f>
        <v>Ρωτήσαμε καθένα από τα τέσσερα άτομα ανεξάρτητα και ανώνυμα τί θα έκαναν εάν είχαν την ελευθερία να επιλέξουν πόσο από τα κέρδη τους θα συνεισφέρουν στο κοινό ταμείο.</v>
      </c>
      <c r="O160" s="32" t="str">
        <f>VLOOKUP(
    Languages!A147,
    Languages!$A$2:$AE$310,
    MATCH(
      _xlfn.XLOOKUP(O$1, 'Language &amp; Currency Data'!$A$2:$A$100, 'Language &amp; Currency Data'!$B$2:$B$100),
      Languages!$A$1:$AE$1,
      0),
    FALSE)</f>
        <v xml:space="preserve">Egymástól függetlenül és név nélkül, mind a négy személyt megkérdeztük, hogy mit tennének, ha szabadon dönthetnének arról, hogy keresetükből mennyit fizetnek be a közös alapba. </v>
      </c>
      <c r="P160" s="6" t="str">
        <f>VLOOKUP(
    Languages!A147,
    Languages!$A$2:$AE$310,
    MATCH(
      _xlfn.XLOOKUP(P$1, 'Language &amp; Currency Data'!$A$2:$A$100, 'Language &amp; Currency Data'!$B$2:$B$100),
      Languages!$A$1:$AE$1,
      0),
    FALSE)</f>
        <v xml:space="preserve">हमने चार व्यक्तियों में से हरेक से स्वतंत्र रूप से और बेनाम तौर से पूछा कि अगर उन्हें यह चुनने की स्वतंत्रता हो कि वे अपनी कमाई का कितना हिस्सा, कॉमन फ़ंड में योगदान करना चाहते हैं तो वे क्या करेंगे। </v>
      </c>
      <c r="Q160" s="6" t="str">
        <f>VLOOKUP(
    Languages!A147,
    Languages!$A$2:$AE$310,
    MATCH(
      _xlfn.XLOOKUP(Q$1, 'Language &amp; Currency Data'!$A$2:$A$100, 'Language &amp; Currency Data'!$B$2:$B$100),
      Languages!$A$1:$AE$1,
      0),
    FALSE)</f>
        <v>Kami bertanya kepada masing-masing dari keempat individu secara independen dan anonim tentang apa yang akan mereka lakukan jika mereka memiliki kebebasan untuk memilih seberapa banyak penghasilan mereka yang akan disumbangkan ke dana bersama.</v>
      </c>
      <c r="R160" s="6" t="str">
        <f>VLOOKUP(
    Languages!A147,
    Languages!$A$2:$AE$310,
    MATCH(
      _xlfn.XLOOKUP(R$1, 'Language &amp; Currency Data'!$A$2:$A$100, 'Language &amp; Currency Data'!$B$2:$B$100),
      Languages!$A$1:$AE$1,
      0),
    FALSE)</f>
        <v xml:space="preserve">We asked each of the four individuals independently and anonymously what they will do if they have the freedom to choose how much of their earnings to contribute to the common fund. </v>
      </c>
      <c r="S160" s="14" t="str">
        <f>VLOOKUP(
    Languages!A147,
    Languages!$A$2:$AE$310,
    MATCH(
      _xlfn.XLOOKUP(S$1, 'Language &amp; Currency Data'!$A$2:$A$100, 'Language &amp; Currency Data'!$B$2:$B$100),
      Languages!$A$1:$AE$1,
      0),
    FALSE)</f>
        <v xml:space="preserve">Abbiamo chiesto a ciascuno dei quattro individui, in modo indipendente e anonimo, cosa farebbero se avessero libertà di scelta riguardo alla quota del proprio importo guadagnato con cui contribuire al fondo comune. </v>
      </c>
      <c r="T160" s="14" t="str">
        <f>VLOOKUP(
    Languages!A147,
    Languages!$A$2:$AE$310,
    MATCH(
      _xlfn.XLOOKUP(T$1, 'Language &amp; Currency Data'!$A$2:$A$100, 'Language &amp; Currency Data'!$B$2:$B$100),
      Languages!$A$1:$AE$1,
      0),
    FALSE)</f>
        <v>この4人それぞれに、収入のどれだけを共通基金に寄付するかを自由に選択できるとしたらどうするかを、個別に匿名で尋ねました。</v>
      </c>
      <c r="U160" s="32" t="str">
        <f>VLOOKUP(
    Languages!A147,
    Languages!$A$2:$AE$310,
    MATCH(
      _xlfn.XLOOKUP(U$1, 'Language &amp; Currency Data'!$A$2:$A$100, 'Language &amp; Currency Data'!$B$2:$B$100),
      Languages!$A$1:$AE$1,
      0),
    FALSE)</f>
        <v xml:space="preserve">Kami bertanya kepada setiap daripada empat individu itu secara berasingan dan tanpa nama apa yang akan mereka lakukan jika mereka mempunyai kebebasan untuk memilih berapa banyak daripada pendapatan mereka yang akan disumbangkan kepada dana bersama. </v>
      </c>
      <c r="V160" s="32" t="str">
        <f>VLOOKUP(
    Languages!A147,
    Languages!$A$2:$AE$310,
    MATCH(
      _xlfn.XLOOKUP(V$1, 'Language &amp; Currency Data'!$A$2:$A$100, 'Language &amp; Currency Data'!$B$2:$B$100),
      Languages!$A$1:$AE$1,
      0),
    FALSE)</f>
        <v xml:space="preserve">Preguntamos a cada una de las cuatro personas de forma independiente y anónima qué harían si tuvieran libertad para elegir qué parte de sus ingresos aportar al fondo común. </v>
      </c>
      <c r="W160" s="14" t="str">
        <f>VLOOKUP(
    Languages!A147,
    Languages!$A$2:$AE$310,
    MATCH(
      _xlfn.XLOOKUP(W$1, 'Language &amp; Currency Data'!$A$2:$A$100, 'Language &amp; Currency Data'!$B$2:$B$100),
      Languages!$A$1:$AE$1,
      0),
    FALSE)</f>
        <v xml:space="preserve">We vroegen ieder van de vier personen afzonderlijk en anoniem wat zij zouden doen als zij vrij kunnen kiezen welk deel van hun verdiende bedrag zij aan het gemeenschappelijk fonds zouden bijdragen. </v>
      </c>
      <c r="X160" s="32" t="str">
        <f>VLOOKUP(
    Languages!A147,
    Languages!$A$2:$AE$310,
    MATCH(
      _xlfn.XLOOKUP(X$1, 'Language &amp; Currency Data'!$A$2:$A$100, 'Language &amp; Currency Data'!$B$2:$B$100),
      Languages!$A$1:$AE$1,
      0),
    FALSE)</f>
        <v xml:space="preserve">We asked each of the four individuals independently and anonymously what they will do if they have the freedom to choose how much of their earnings to contribute to the common fund. </v>
      </c>
      <c r="Y160" s="32" t="str">
        <f>VLOOKUP(
    Languages!A147,
    Languages!$A$2:$AE$310,
    MATCH(
      _xlfn.XLOOKUP(Y$1, 'Language &amp; Currency Data'!$A$2:$A$100, 'Language &amp; Currency Data'!$B$2:$B$100),
      Languages!$A$1:$AE$1,
      0),
    FALSE)</f>
        <v xml:space="preserve">Vi spurte hver av de fire personene, uavhengig og anonymt, hva de ville gjøre dersom de selv fikk velge hvor mye av inntekten sin de ville gi til fellesfondet. </v>
      </c>
      <c r="Z160" s="32" t="str">
        <f>VLOOKUP(
    Languages!A147,
    Languages!$A$2:$AE$310,
    MATCH(
      _xlfn.XLOOKUP(Z$1, 'Language &amp; Currency Data'!$A$2:$A$100, 'Language &amp; Currency Data'!$B$2:$B$100),
      Languages!$A$1:$AE$1,
      0),
    FALSE)</f>
        <v>ہم نے ہر ایک فرد سے علیحدہ طور پر اور گمنام طور پر پوچھا کہ اگر انہیں یہ آزادی دی جائے کہ وہ اپنی کمائی میں سے جتنی رقم مشترکہ فنڈ میں عطیہ کرنا چاہتے ہیں، تو وہ کتنی رقم دیں گے۔</v>
      </c>
      <c r="AA160" s="32" t="str">
        <f>VLOOKUP(
    Languages!A147,
    Languages!$A$2:$AE$310,
    MATCH(
      _xlfn.XLOOKUP(AA$1, 'Language &amp; Currency Data'!$A$2:$A$100, 'Language &amp; Currency Data'!$B$2:$B$100),
      Languages!$A$1:$AE$1,
      0),
    FALSE)</f>
        <v xml:space="preserve">Tinanong namin ang bawat isa sa apat na indibidwal nang magkakahiwalay at anonymous kung anong gagawin nila kung may kalayaan silang piliin kung magkano sa kanilang mga kinita ang iaambag sa common fund. </v>
      </c>
      <c r="AB160" s="32" t="str">
        <f>VLOOKUP(
    Languages!A147,
    Languages!$A$2:$AE$310,
    MATCH(
      _xlfn.XLOOKUP(AB$1, 'Language &amp; Currency Data'!$A$2:$A$100, 'Language &amp; Currency Data'!$B$2:$B$100),
      Languages!$A$1:$AE$1,
      0),
    FALSE)</f>
        <v xml:space="preserve">Zapytaliśmy każdą z czterech osób niezależnie i anonimowo, co zrobi, jeśli będzie miała wolność wyboru, ile swoich zarobków wpłaci do wspólnego funduszu. </v>
      </c>
      <c r="AC160" t="str">
        <f>VLOOKUP(
    Languages!A147,
    Languages!$A$2:$AE$310,
    MATCH(
      _xlfn.XLOOKUP(AC$1, 'Language &amp; Currency Data'!$A$2:$A$100, 'Language &amp; Currency Data'!$B$2:$B$100),
      Languages!$A$1:$AE$1,
      0),
    FALSE)</f>
        <v xml:space="preserve">Perguntámos a cada um dos quatro indivíduos, de forma independente e anónima, o que fariam se tivessem a liberdade de escolher a percentagem dos seus ganhos com que contribuiriam para o fundo comum. </v>
      </c>
      <c r="AD160" s="32" t="str">
        <f>VLOOKUP(
    Languages!A147,
    Languages!$A$2:$AE$310,
    MATCH(
      _xlfn.XLOOKUP(AD$1, 'Language &amp; Currency Data'!$A$2:$A$100, 'Language &amp; Currency Data'!$B$2:$B$100),
      Languages!$A$1:$AE$1,
      0),
    FALSE)</f>
        <v>Am întrebat fiecare dintre cele patru persoane în mod independent și anonim ce vor face dacă au libertatea de a alege cu cât din câștigurile lor să contribuie la fondul comun.</v>
      </c>
      <c r="AE160" s="6" t="str">
        <f>VLOOKUP(
    Languages!A147,
    Languages!$A$2:$AE$310,
    MATCH(
      _xlfn.XLOOKUP(AE$1, 'Language &amp; Currency Data'!$A$2:$A$100, 'Language &amp; Currency Data'!$B$2:$B$100),
      Languages!$A$1:$AE$1,
      0),
    FALSE)</f>
        <v xml:space="preserve">Všetky štyri osoby sme sa jednotlivo a anonymne opýtali, čo by urobili, ak by sa mohli slobodne rozhodnúť, akou časťou zo svojho zárobku by prispeli do spoločného fondu. </v>
      </c>
      <c r="AF160" s="6" t="str">
        <f>VLOOKUP(
    Languages!A147,
    Languages!$A$2:$AE$310,
    MATCH(
      _xlfn.XLOOKUP(AF$1, 'Language &amp; Currency Data'!$A$2:$A$100, 'Language &amp; Currency Data'!$B$2:$B$100),
      Languages!$A$1:$AE$1,
      0),
    FALSE)</f>
        <v xml:space="preserve">Ons het elkeen van die vier individue onafhanklik en anoniem gevra wat hulle sou doen as hulle die vryheid het om te kies hoeveel van hul verdienste hulle tot die gemeenskaplike fonds wil bydra. </v>
      </c>
      <c r="AG160" s="6" t="str">
        <f>VLOOKUP(
    Languages!A147,
    Languages!$A$2:$AE$310,
    MATCH(
      _xlfn.XLOOKUP(AG$1, 'Language &amp; Currency Data'!$A$2:$A$100, 'Language &amp; Currency Data'!$B$2:$B$100),
      Languages!$A$1:$AE$1,
      0),
    FALSE)</f>
        <v xml:space="preserve">저희는 4명의 개인 각자에게 독립적으로, 그리고 익명으로 자신의 수입 중 얼마를 공동 기금에 기부할지 자유롭게 선택할 수 있다면 어떻게 할 것인지 물어보았습니다. </v>
      </c>
      <c r="AH160" s="32" t="str">
        <f>VLOOKUP(
    Languages!A147,
    Languages!$A$2:$AE$310,
    MATCH(
      _xlfn.XLOOKUP(AH$1, 'Language &amp; Currency Data'!$A$2:$A$100, 'Language &amp; Currency Data'!$B$2:$B$100),
      Languages!$A$1:$AE$1,
      0),
    FALSE)</f>
        <v xml:space="preserve">Preguntamos a cada una de las cuatro personas de forma independiente y anónima qué harían si tuvieran libertad para elegir qué parte de sus ingresos aportar al fondo común. </v>
      </c>
      <c r="AI160" s="32" t="str">
        <f>VLOOKUP(
    Languages!A147,
    Languages!$A$2:$AE$310,
    MATCH(
      _xlfn.XLOOKUP(AI$1, 'Language &amp; Currency Data'!$A$2:$A$100, 'Language &amp; Currency Data'!$B$2:$B$100),
      Languages!$A$1:$AE$1,
      0),
    FALSE)</f>
        <v xml:space="preserve">Vi frågade var och en av de fyra personerna oberoende och anonymt vad de skulle göra om de hade friheten att välja hur mycket av sina intäkter de skulle bidra med till den gemensamma fonden. </v>
      </c>
      <c r="AJ160" s="6" t="str">
        <f>VLOOKUP(
    Languages!A147,
    Languages!$A$2:$AE$310,
    MATCH(
      _xlfn.XLOOKUP(AJ$1, 'Language &amp; Currency Data'!$A$2:$A$100, 'Language &amp; Currency Data'!$B$2:$B$100),
      Languages!$A$1:$AE$1,
      0),
    FALSE)</f>
        <v xml:space="preserve">我們已以匿名且個別訪談的方式詢問這四位參與者，在可自由選擇的情況下，他們會如何決定提撥金額。 </v>
      </c>
      <c r="AK160" s="32" t="str">
        <f>VLOOKUP(
    Languages!A147,
    Languages!$A$2:$AE$310,
    MATCH(
      _xlfn.XLOOKUP(AK$1, 'Language &amp; Currency Data'!$A$2:$A$100, 'Language &amp; Currency Data'!$B$2:$B$100),
      Languages!$A$1:$AE$1,
      0),
    FALSE)</f>
        <v xml:space="preserve">เราสอบถามบุคคลทั้งสี่คนอย่างเป็นอิสระและไม่เปิดเผยตัวตนว่าบุคคลเหล่านี้จะดำเนินการอย่างไรหากมีอิสระในการเลือกจำนวนเงินรายได้ที่จะนำไปสมทบเข้าเงินกองกลาง </v>
      </c>
      <c r="AL160" s="37" t="str">
        <f>VLOOKUP(
    Languages!A147,
    Languages!$A$2:$AE$310,
    MATCH(
      _xlfn.XLOOKUP(AL$1, 'Language &amp; Currency Data'!$A$2:$A$100, 'Language &amp; Currency Data'!$B$2:$B$100),
      Languages!$A$1:$AE$1,
      0),
    FALSE)</f>
        <v xml:space="preserve">Dört bireyin her birine bağımsız ve anonim olarak kazançlarının ne kadarını ortak fona aktaracaklarını seçme özgürlüğüne sahip olmaları durumunda ne yapacaklarını sorduk. </v>
      </c>
      <c r="AM160" s="6" t="str">
        <f>VLOOKUP(
    Languages!A147,
    Languages!$A$2:$AE$310,
    MATCH(
      _xlfn.XLOOKUP(AM$1, 'Language &amp; Currency Data'!$A$2:$A$100, 'Language &amp; Currency Data'!$B$2:$B$100),
      Languages!$A$1:$AE$1,
      0),
    FALSE)</f>
        <v xml:space="preserve">We asked each of the four individuals independently and anonymously what they will do if they have the freedom to choose how much of their earnings to contribute to the common fund. </v>
      </c>
      <c r="AN160" s="6" t="str">
        <f>VLOOKUP(
    Languages!A147,
    Languages!$A$2:$AE$310,
    MATCH(
      _xlfn.XLOOKUP(AN$1, 'Language &amp; Currency Data'!$A$2:$A$100, 'Language &amp; Currency Data'!$B$2:$B$100),
      Languages!$A$1:$AE$1,
      0),
    FALSE)</f>
        <v xml:space="preserve">We asked each of the four individuals independently and anonymously what they will do if they have the freedom to choose how much of their earnings to contribute to the common fund. </v>
      </c>
      <c r="AO160" s="32" t="str">
        <f>VLOOKUP(
    Languages!A147,
    Languages!$A$2:$AE$310,
    MATCH(
      _xlfn.XLOOKUP(AO$1, 'Language &amp; Currency Data'!$A$2:$A$100, 'Language &amp; Currency Data'!$B$2:$B$100),
      Languages!$A$1:$AE$1,
      0),
    FALSE)</f>
        <v>Chúng tôi đã hỏi riêng và ẩn danh từng cá nhân về việc họ sẽ làm gì nếu họ được tự do lựa chọn mức đóng góp từ thu nhập của họ vào quỹ chung.</v>
      </c>
      <c r="AP160" s="7" t="str">
        <f>VLOOKUP(
    Languages!A147,
    Languages!$A$2:$AE$310,
    MATCH(
      _xlfn.XLOOKUP("United Kingdom", 'Language &amp; Currency Data'!$A$2:$A$100, 'Language &amp; Currency Data'!$B$2:$B$100),
      Languages!$A$1:$AE$1,
      0),
    FALSE)</f>
        <v xml:space="preserve">We asked each of the four individuals independently and anonymously what they will do if they have the freedom to choose how much of their earnings to contribute to the common fund. </v>
      </c>
      <c r="AQ160" s="7" t="str">
        <f>VLOOKUP(
    Languages!A147,
    Languages!$A$2:$AE$310,
    MATCH(
      _xlfn.XLOOKUP("United Kingdom", 'Language &amp; Currency Data'!$A$2:$A$100, 'Language &amp; Currency Data'!$B$2:$B$100),
      Languages!$A$1:$AE$1,
      0),
    FALSE)</f>
        <v xml:space="preserve">We asked each of the four individuals independently and anonymously what they will do if they have the freedom to choose how much of their earnings to contribute to the common fund. </v>
      </c>
      <c r="AR160" s="7" t="str">
        <f>VLOOKUP(
    Languages!A147,
    Languages!$A$2:$AE$310,
    MATCH(
      _xlfn.XLOOKUP("United Kingdom", 'Language &amp; Currency Data'!$A$2:$A$100, 'Language &amp; Currency Data'!$B$2:$B$100),
      Languages!$A$1:$AE$1,
      0),
    FALSE)</f>
        <v xml:space="preserve">We asked each of the four individuals independently and anonymously what they will do if they have the freedom to choose how much of their earnings to contribute to the common fund. </v>
      </c>
      <c r="AS160" s="7" t="str">
        <f>VLOOKUP(
    Languages!A147,
    Languages!$A$2:$AE$310,
    MATCH(
      _xlfn.XLOOKUP("United Kingdom", 'Language &amp; Currency Data'!$A$2:$A$100, 'Language &amp; Currency Data'!$B$2:$B$100),
      Languages!$A$1:$AE$1,
      0),
    FALSE)</f>
        <v xml:space="preserve">We asked each of the four individuals independently and anonymously what they will do if they have the freedom to choose how much of their earnings to contribute to the common fund. </v>
      </c>
      <c r="AT160" s="7" t="str">
        <f>VLOOKUP(
    Languages!A147,
    Languages!$A$2:$AE$310,
    MATCH(
      _xlfn.XLOOKUP("United Kingdom", 'Language &amp; Currency Data'!$A$2:$A$100, 'Language &amp; Currency Data'!$B$2:$B$100),
      Languages!$A$1:$AE$1,
      0),
    FALSE)</f>
        <v xml:space="preserve">We asked each of the four individuals independently and anonymously what they will do if they have the freedom to choose how much of their earnings to contribute to the common fund. </v>
      </c>
      <c r="AU160" s="7" t="str">
        <f>VLOOKUP(
    Languages!A147,
    Languages!$A$2:$AE$310,
    MATCH(
      _xlfn.XLOOKUP("United Kingdom", 'Language &amp; Currency Data'!$A$2:$A$100, 'Language &amp; Currency Data'!$B$2:$B$100),
      Languages!$A$1:$AE$1,
      0),
    FALSE)</f>
        <v xml:space="preserve">We asked each of the four individuals independently and anonymously what they will do if they have the freedom to choose how much of their earnings to contribute to the common fund. </v>
      </c>
      <c r="AV160" s="7" t="str">
        <f>VLOOKUP(
    Languages!A147,
    Languages!$A$2:$AE$310,
    MATCH(
      _xlfn.XLOOKUP("United Kingdom", 'Language &amp; Currency Data'!$A$2:$A$100, 'Language &amp; Currency Data'!$B$2:$B$100),
      Languages!$A$1:$AE$1,
      0),
    FALSE)</f>
        <v xml:space="preserve">We asked each of the four individuals independently and anonymously what they will do if they have the freedom to choose how much of their earnings to contribute to the common fund. </v>
      </c>
      <c r="AW160" s="7" t="str">
        <f>VLOOKUP(
    Languages!A147,
    Languages!$A$2:$AE$310,
    MATCH(
      _xlfn.XLOOKUP("United Kingdom", 'Language &amp; Currency Data'!$A$2:$A$100, 'Language &amp; Currency Data'!$B$2:$B$100),
      Languages!$A$1:$AE$1,
      0),
    FALSE)</f>
        <v xml:space="preserve">We asked each of the four individuals independently and anonymously what they will do if they have the freedom to choose how much of their earnings to contribute to the common fund. </v>
      </c>
    </row>
    <row r="161" spans="1:49" s="7" customFormat="1" ht="57" x14ac:dyDescent="0.45">
      <c r="A161" s="7" t="str">
        <f>Languages!B148</f>
        <v xml:space="preserve">Two of the individuals will choose to contribute all their earnings, regardless of how much the other individuals choose to contribute.  </v>
      </c>
      <c r="B161" s="6" t="str">
        <f>VLOOKUP(
    Languages!A148,
    Languages!$A$2:$AE$310,
    MATCH(
      _xlfn.XLOOKUP(B$1, 'Language &amp; Currency Data'!$A$2:$A$100, 'Language &amp; Currency Data'!$B$2:$B$100),
      Languages!$A$1:$AE$1,
      0),
    FALSE)</f>
        <v xml:space="preserve">Dos de las personas decidirán aportar todos sus ingresos, independientemente de lo que decidan aportar las otras personas.  </v>
      </c>
      <c r="C161" s="6" t="str">
        <f>VLOOKUP(
    Languages!A148,
    Languages!$A$2:$AE$310,
    MATCH(
      _xlfn.XLOOKUP(C$1, 'Language &amp; Currency Data'!$A$2:$A$100, 'Language &amp; Currency Data'!$B$2:$B$100),
      Languages!$A$1:$AE$1,
      0),
    FALSE)</f>
        <v xml:space="preserve">Two of the individuals will choose to contribute all their earnings, regardless of how much the other individuals choose to contribute.  </v>
      </c>
      <c r="D161" s="6" t="str">
        <f>VLOOKUP(
    Languages!A148,
    Languages!$A$2:$AE$310,
    MATCH(
      _xlfn.XLOOKUP(D$1, 'Language &amp; Currency Data'!$A$2:$A$100, 'Language &amp; Currency Data'!$B$2:$B$100),
      Languages!$A$1:$AE$1,
      0),
    FALSE)</f>
        <v xml:space="preserve">Zwei Personen zahlen ihr gesamtes Einkommen ein – ganz egal, wie viel die anderen Personen einzahlen.  </v>
      </c>
      <c r="E161" s="14" t="str">
        <f>VLOOKUP(
    Languages!A148,
    Languages!$A$2:$AE$310,
    MATCH(
      _xlfn.XLOOKUP(E$1, 'Language &amp; Currency Data'!$A$2:$A$100, 'Language &amp; Currency Data'!$B$2:$B$100),
      Languages!$A$1:$AE$1,
      0),
    FALSE)</f>
        <v xml:space="preserve">Dois dos indivíduos escolherão contribuir com todos os seus ganhos, independentemente do montante com que os outros indivíduos escolherem contribuir.  </v>
      </c>
      <c r="F161" s="4" t="str">
        <f>VLOOKUP(
    Languages!A148,
    Languages!$A$2:$AE$310,
    MATCH(
      _xlfn.XLOOKUP(F$1, 'Language &amp; Currency Data'!$A$2:$A$100, 'Language &amp; Currency Data'!$B$2:$B$100),
      Languages!$A$1:$AE$1,
      0),
    FALSE)</f>
        <v xml:space="preserve">Two of the individuals will choose to contribute all their earnings, regardless of how much the other individuals choose to contribute.  </v>
      </c>
      <c r="G161" s="14" t="str">
        <f>VLOOKUP(
    Languages!A148,
    Languages!$A$2:$AE$310,
    MATCH(
      _xlfn.XLOOKUP(G$1, 'Language &amp; Currency Data'!$A$2:$A$100, 'Language &amp; Currency Data'!$B$2:$B$100),
      Languages!$A$1:$AE$1,
      0),
    FALSE)</f>
        <v xml:space="preserve">无论其他人选择投入多少，其中有两个人都将选择投入其全部收益。  </v>
      </c>
      <c r="H161" s="6" t="str">
        <f>VLOOKUP(
    Languages!A148,
    Languages!$A$2:$AE$310,
    MATCH(
      _xlfn.XLOOKUP(H$1, 'Language &amp; Currency Data'!$A$2:$A$100, 'Language &amp; Currency Data'!$B$2:$B$100),
      Languages!$A$1:$AE$1,
      0),
    FALSE)</f>
        <v xml:space="preserve">Dos de las personas decidirán aportar todos sus ingresos, independientemente de lo que decidan aportar las otras personas.  </v>
      </c>
      <c r="I161" s="6" t="str">
        <f>VLOOKUP(
    Languages!A148,
    Languages!$A$2:$AE$310,
    MATCH(
      _xlfn.XLOOKUP(I$1, 'Language &amp; Currency Data'!$A$2:$A$100, 'Language &amp; Currency Data'!$B$2:$B$100),
      Languages!$A$1:$AE$1,
      0),
    FALSE)</f>
        <v xml:space="preserve">Dos de las personas decidirán aportar todos sus ingresos, independientemente de lo que decidan aportar las otras personas.  </v>
      </c>
      <c r="J161" s="6" t="str">
        <f>VLOOKUP(
    Languages!A148,
    Languages!$A$2:$AE$310,
    MATCH(
      _xlfn.XLOOKUP(J$1, 'Language &amp; Currency Data'!$A$2:$A$100, 'Language &amp; Currency Data'!$B$2:$B$100),
      Languages!$A$1:$AE$1,
      0),
    FALSE)</f>
        <v xml:space="preserve">Dvě z nich se rozhodnou přispět celým svým výdělkem, bez ohledu na to, kolik se rozhodnou přispět ostatní.  </v>
      </c>
      <c r="K161" s="6" t="str">
        <f>VLOOKUP(
    Languages!A148,
    Languages!$A$2:$AE$310,
    MATCH(
      _xlfn.XLOOKUP(K$1, 'Language &amp; Currency Data'!$A$2:$A$100, 'Language &amp; Currency Data'!$B$2:$B$100),
      Languages!$A$1:$AE$1,
      0),
    FALSE)</f>
        <v>Kaksi henkilöistä päättää lahjoittaa kaikki tulonsa riippumatta siitä, kuinka paljon toiset henkilöt päättävät lahjoittaa.</v>
      </c>
      <c r="L161" s="32" t="str">
        <f>VLOOKUP(
    Languages!A148,
    Languages!$A$2:$AE$310,
    MATCH(
      _xlfn.XLOOKUP(L$1, 'Language &amp; Currency Data'!$A$2:$A$100, 'Language &amp; Currency Data'!$B$2:$B$100),
      Languages!$A$1:$AE$1,
      0),
    FALSE)</f>
        <v>Deux d'entre elles ont choisi d'y verser la totalité de leurs revenus, quel que soit le montant des contributions des autres.</v>
      </c>
      <c r="M161" s="32" t="str">
        <f>VLOOKUP(
    Languages!A148,
    Languages!$A$2:$AE$310,
    MATCH(
      _xlfn.XLOOKUP(M$1, 'Language &amp; Currency Data'!$A$2:$A$100, 'Language &amp; Currency Data'!$B$2:$B$100),
      Languages!$A$1:$AE$1,
      0),
    FALSE)</f>
        <v xml:space="preserve">Zwei Personen zahlen ihr gesamtes Einkommen ein – ganz egal, wie viel die anderen Personen einzahlen.  </v>
      </c>
      <c r="N161" s="6" t="str">
        <f>VLOOKUP(
    Languages!A148,
    Languages!$A$2:$AE$310,
    MATCH(
      _xlfn.XLOOKUP(N$1, 'Language &amp; Currency Data'!$A$2:$A$100, 'Language &amp; Currency Data'!$B$2:$B$100),
      Languages!$A$1:$AE$1,
      0),
    FALSE)</f>
        <v>Δύο από τα άτομα θα επιλέξουν να συνεισφέρουν όλα τα κέρδη τους, ανεξάρτητα από το πόσο επιλέγουν να συνεισφέρουν τα άλλα άτομα.</v>
      </c>
      <c r="O161" s="32" t="str">
        <f>VLOOKUP(
    Languages!A148,
    Languages!$A$2:$AE$310,
    MATCH(
      _xlfn.XLOOKUP(O$1, 'Language &amp; Currency Data'!$A$2:$A$100, 'Language &amp; Currency Data'!$B$2:$B$100),
      Languages!$A$1:$AE$1,
      0),
    FALSE)</f>
        <v xml:space="preserve">A személyek közül ketten úgy döntenek, hogy az összes keresetüket befizetik, függetlenül attól, hogy a többi személy mennyit fizet be.  </v>
      </c>
      <c r="P161" s="6" t="str">
        <f>VLOOKUP(
    Languages!A148,
    Languages!$A$2:$AE$310,
    MATCH(
      _xlfn.XLOOKUP(P$1, 'Language &amp; Currency Data'!$A$2:$A$100, 'Language &amp; Currency Data'!$B$2:$B$100),
      Languages!$A$1:$AE$1,
      0),
    FALSE)</f>
        <v xml:space="preserve">दो व्यक्ति अपनी सारी कमाई को योगदान करने का विकल्प चुनेंगे, भले ही दूसरे व्यक्ति कितना भी योगदान करना चाहें।  </v>
      </c>
      <c r="Q161" s="6" t="str">
        <f>VLOOKUP(
    Languages!A148,
    Languages!$A$2:$AE$310,
    MATCH(
      _xlfn.XLOOKUP(Q$1, 'Language &amp; Currency Data'!$A$2:$A$100, 'Language &amp; Currency Data'!$B$2:$B$100),
      Languages!$A$1:$AE$1,
      0),
    FALSE)</f>
        <v>Dua dari individu tersebut akan memilih untuk menyumbangkan seluruh penghasilan mereka, terlepas dari seberapa banyak individu lainnya memilih untuk menyumbangkan.</v>
      </c>
      <c r="R161" s="6" t="str">
        <f>VLOOKUP(
    Languages!A148,
    Languages!$A$2:$AE$310,
    MATCH(
      _xlfn.XLOOKUP(R$1, 'Language &amp; Currency Data'!$A$2:$A$100, 'Language &amp; Currency Data'!$B$2:$B$100),
      Languages!$A$1:$AE$1,
      0),
    FALSE)</f>
        <v xml:space="preserve">Two of the individuals will choose to contribute all their earnings, regardless of how much the other individuals choose to contribute.  </v>
      </c>
      <c r="S161" s="14" t="str">
        <f>VLOOKUP(
    Languages!A148,
    Languages!$A$2:$AE$310,
    MATCH(
      _xlfn.XLOOKUP(S$1, 'Language &amp; Currency Data'!$A$2:$A$100, 'Language &amp; Currency Data'!$B$2:$B$100),
      Languages!$A$1:$AE$1,
      0),
    FALSE)</f>
        <v xml:space="preserve">Due degli individui sceglieranno di contribuire con l'intero importo guadagnato, indipendentemente dalla quota con cui gli altri individui sceglieranno di contribuire.  </v>
      </c>
      <c r="T161" s="14" t="str">
        <f>VLOOKUP(
    Languages!A148,
    Languages!$A$2:$AE$310,
    MATCH(
      _xlfn.XLOOKUP(T$1, 'Language &amp; Currency Data'!$A$2:$A$100, 'Language &amp; Currency Data'!$B$2:$B$100),
      Languages!$A$1:$AE$1,
      0),
    FALSE)</f>
        <v>2人は、他の個人がいくら寄付するかに関係なく、収入のすべてを寄付することを選択する。</v>
      </c>
      <c r="U161" s="32" t="str">
        <f>VLOOKUP(
    Languages!A148,
    Languages!$A$2:$AE$310,
    MATCH(
      _xlfn.XLOOKUP(U$1, 'Language &amp; Currency Data'!$A$2:$A$100, 'Language &amp; Currency Data'!$B$2:$B$100),
      Languages!$A$1:$AE$1,
      0),
    FALSE)</f>
        <v xml:space="preserve">Dua daripada individu itu akan memilih untuk menyumbangkan semua pendapatan mereka, tidak kira berapa banyak individu lain memilih untuk menyumbang.  </v>
      </c>
      <c r="V161" s="32" t="str">
        <f>VLOOKUP(
    Languages!A148,
    Languages!$A$2:$AE$310,
    MATCH(
      _xlfn.XLOOKUP(V$1, 'Language &amp; Currency Data'!$A$2:$A$100, 'Language &amp; Currency Data'!$B$2:$B$100),
      Languages!$A$1:$AE$1,
      0),
    FALSE)</f>
        <v xml:space="preserve">Dos de las personas decidirán aportar todos sus ingresos, independientemente de lo que decidan aportar las otras personas.  </v>
      </c>
      <c r="W161" s="14" t="str">
        <f>VLOOKUP(
    Languages!A148,
    Languages!$A$2:$AE$310,
    MATCH(
      _xlfn.XLOOKUP(W$1, 'Language &amp; Currency Data'!$A$2:$A$100, 'Language &amp; Currency Data'!$B$2:$B$100),
      Languages!$A$1:$AE$1,
      0),
    FALSE)</f>
        <v xml:space="preserve">Twee van hen kiezen ervoor hun volledige verdiende bedrag bij te dragen, ongeacht de hoogte van het door de andere personen bijgedragen bedrag. </v>
      </c>
      <c r="X161" s="32" t="str">
        <f>VLOOKUP(
    Languages!A148,
    Languages!$A$2:$AE$310,
    MATCH(
      _xlfn.XLOOKUP(X$1, 'Language &amp; Currency Data'!$A$2:$A$100, 'Language &amp; Currency Data'!$B$2:$B$100),
      Languages!$A$1:$AE$1,
      0),
    FALSE)</f>
        <v xml:space="preserve">Two of the individuals will choose to contribute all their earnings, regardless of how much the other individuals choose to contribute.  </v>
      </c>
      <c r="Y161" s="32" t="str">
        <f>VLOOKUP(
    Languages!A148,
    Languages!$A$2:$AE$310,
    MATCH(
      _xlfn.XLOOKUP(Y$1, 'Language &amp; Currency Data'!$A$2:$A$100, 'Language &amp; Currency Data'!$B$2:$B$100),
      Languages!$A$1:$AE$1,
      0),
    FALSE)</f>
        <v>To av personene vil velge å gi hele inntekten sin, uansett hvor mye de andre velger å bidra med.</v>
      </c>
      <c r="Z161" s="32" t="str">
        <f>VLOOKUP(
    Languages!A148,
    Languages!$A$2:$AE$310,
    MATCH(
      _xlfn.XLOOKUP(Z$1, 'Language &amp; Currency Data'!$A$2:$A$100, 'Language &amp; Currency Data'!$B$2:$B$100),
      Languages!$A$1:$AE$1,
      0),
    FALSE)</f>
        <v>دو افراد اپنی تمام کمائی دینے کا انتخاب کریں گے، چاہے دیگر افراد کتنی بھی رقم عطیہ کرنے کا فیصلہ کریں۔</v>
      </c>
      <c r="AA161" s="32" t="str">
        <f>VLOOKUP(
    Languages!A148,
    Languages!$A$2:$AE$310,
    MATCH(
      _xlfn.XLOOKUP(AA$1, 'Language &amp; Currency Data'!$A$2:$A$100, 'Language &amp; Currency Data'!$B$2:$B$100),
      Languages!$A$1:$AE$1,
      0),
    FALSE)</f>
        <v xml:space="preserve">Dalawa sa mga indibidwal ang pipiliing iambag ang lahat ng kanilang mga kinita, kahit magkano pa ang pipiliing iaambag ng ibang mga indibidwal.  </v>
      </c>
      <c r="AB161" s="32" t="str">
        <f>VLOOKUP(
    Languages!A148,
    Languages!$A$2:$AE$310,
    MATCH(
      _xlfn.XLOOKUP(AB$1, 'Language &amp; Currency Data'!$A$2:$A$100, 'Language &amp; Currency Data'!$B$2:$B$100),
      Languages!$A$1:$AE$1,
      0),
    FALSE)</f>
        <v xml:space="preserve">Dwie osoby wpłacą wszystkie swoje zarobki, niezależnie od tego, ile zdecydują się wpłacić pozostałe osoby.  </v>
      </c>
      <c r="AC161" t="str">
        <f>VLOOKUP(
    Languages!A148,
    Languages!$A$2:$AE$310,
    MATCH(
      _xlfn.XLOOKUP(AC$1, 'Language &amp; Currency Data'!$A$2:$A$100, 'Language &amp; Currency Data'!$B$2:$B$100),
      Languages!$A$1:$AE$1,
      0),
    FALSE)</f>
        <v xml:space="preserve">Dois dos indivíduos escolherão contribuir com todos os seus ganhos, independentemente do montante com que os outros indivíduos escolherem contribuir.  </v>
      </c>
      <c r="AD161" s="32" t="str">
        <f>VLOOKUP(
    Languages!A148,
    Languages!$A$2:$AE$310,
    MATCH(
      _xlfn.XLOOKUP(AD$1, 'Language &amp; Currency Data'!$A$2:$A$100, 'Language &amp; Currency Data'!$B$2:$B$100),
      Languages!$A$1:$AE$1,
      0),
    FALSE)</f>
        <v>Două dintre persoane vor alege să contribuie cu toate câștigurile lor, indiferent de cât de mult aleg celelalte persoane să contribuie.</v>
      </c>
      <c r="AE161" s="6" t="str">
        <f>VLOOKUP(
    Languages!A148,
    Languages!$A$2:$AE$310,
    MATCH(
      _xlfn.XLOOKUP(AE$1, 'Language &amp; Currency Data'!$A$2:$A$100, 'Language &amp; Currency Data'!$B$2:$B$100),
      Languages!$A$1:$AE$1,
      0),
    FALSE)</f>
        <v xml:space="preserve">Dve osoby sa rozhodnú prispieť celým svojím zárobkom bez ohľadu na to, akou sumou sa rozhodnú prispieť ostatné dve osoby.  </v>
      </c>
      <c r="AF161" s="6" t="str">
        <f>VLOOKUP(
    Languages!A148,
    Languages!$A$2:$AE$310,
    MATCH(
      _xlfn.XLOOKUP(AF$1, 'Language &amp; Currency Data'!$A$2:$A$100, 'Language &amp; Currency Data'!$B$2:$B$100),
      Languages!$A$1:$AE$1,
      0),
    FALSE)</f>
        <v xml:space="preserve">Twee van die individue sal kies om al hul verdienste by te dra, ongeag hoeveel die ander individue kies om by te dra.  </v>
      </c>
      <c r="AG161" s="6" t="str">
        <f>VLOOKUP(
    Languages!A148,
    Languages!$A$2:$AE$310,
    MATCH(
      _xlfn.XLOOKUP(AG$1, 'Language &amp; Currency Data'!$A$2:$A$100, 'Language &amp; Currency Data'!$B$2:$B$100),
      Languages!$A$1:$AE$1,
      0),
    FALSE)</f>
        <v xml:space="preserve">두 명의 개인은 다른 사람들의 기부 금액과 상관없이 자신이 벌어들인 모든 수입을 기부하기로 선택할 것입니다.  </v>
      </c>
      <c r="AH161" s="32" t="str">
        <f>VLOOKUP(
    Languages!A148,
    Languages!$A$2:$AE$310,
    MATCH(
      _xlfn.XLOOKUP(AH$1, 'Language &amp; Currency Data'!$A$2:$A$100, 'Language &amp; Currency Data'!$B$2:$B$100),
      Languages!$A$1:$AE$1,
      0),
    FALSE)</f>
        <v xml:space="preserve">Dos de las personas decidirán aportar todos sus ingresos, independientemente de lo que decidan aportar las otras personas.  </v>
      </c>
      <c r="AI161" s="32" t="str">
        <f>VLOOKUP(
    Languages!A148,
    Languages!$A$2:$AE$310,
    MATCH(
      _xlfn.XLOOKUP(AI$1, 'Language &amp; Currency Data'!$A$2:$A$100, 'Language &amp; Currency Data'!$B$2:$B$100),
      Languages!$A$1:$AE$1,
      0),
    FALSE)</f>
        <v xml:space="preserve">Två av personerna kommer att välja att bidra med alla sina intäkter, oavsett hur mycket de andra personerna väljer att bidra med.  </v>
      </c>
      <c r="AJ161" s="6" t="str">
        <f>VLOOKUP(
    Languages!A148,
    Languages!$A$2:$AE$310,
    MATCH(
      _xlfn.XLOOKUP(AJ$1, 'Language &amp; Currency Data'!$A$2:$A$100, 'Language &amp; Currency Data'!$B$2:$B$100),
      Languages!$A$1:$AE$1,
      0),
    FALSE)</f>
        <v xml:space="preserve">有兩位表示，無論其他人怎麼做，他們都會全數提撥自己的收入。  </v>
      </c>
      <c r="AK161" s="32" t="str">
        <f>VLOOKUP(
    Languages!A148,
    Languages!$A$2:$AE$310,
    MATCH(
      _xlfn.XLOOKUP(AK$1, 'Language &amp; Currency Data'!$A$2:$A$100, 'Language &amp; Currency Data'!$B$2:$B$100),
      Languages!$A$1:$AE$1,
      0),
    FALSE)</f>
        <v xml:space="preserve">บุคคลสองคนเลือกที่จะนำรายได้ทั้งหมดของตนไปสมทบเข้าเงินกองกลาง ไม่ว่าบุคคลอื่นจะเลือกนำรายได้ไปสมทบเท่าใดก็ตาม  </v>
      </c>
      <c r="AL161" s="37" t="str">
        <f>VLOOKUP(
    Languages!A148,
    Languages!$A$2:$AE$310,
    MATCH(
      _xlfn.XLOOKUP(AL$1, 'Language &amp; Currency Data'!$A$2:$A$100, 'Language &amp; Currency Data'!$B$2:$B$100),
      Languages!$A$1:$AE$1,
      0),
    FALSE)</f>
        <v>Bireylerden ikisi, diğer bireylerin ne kadar katkıda bulunmayı seçtiğinden bağımsız olarak kazançlarının tamamını katkıda bulunmayı seçecektir.</v>
      </c>
      <c r="AM161" s="6" t="str">
        <f>VLOOKUP(
    Languages!A148,
    Languages!$A$2:$AE$310,
    MATCH(
      _xlfn.XLOOKUP(AM$1, 'Language &amp; Currency Data'!$A$2:$A$100, 'Language &amp; Currency Data'!$B$2:$B$100),
      Languages!$A$1:$AE$1,
      0),
    FALSE)</f>
        <v xml:space="preserve">Two of the individuals will choose to contribute all their earnings, regardless of how much the other individuals choose to contribute.  </v>
      </c>
      <c r="AN161" s="6" t="str">
        <f>VLOOKUP(
    Languages!A148,
    Languages!$A$2:$AE$310,
    MATCH(
      _xlfn.XLOOKUP(AN$1, 'Language &amp; Currency Data'!$A$2:$A$100, 'Language &amp; Currency Data'!$B$2:$B$100),
      Languages!$A$1:$AE$1,
      0),
    FALSE)</f>
        <v xml:space="preserve">Two of the individuals will choose to contribute all their earnings, regardless of how much the other individuals choose to contribute.  </v>
      </c>
      <c r="AO161" s="32" t="str">
        <f>VLOOKUP(
    Languages!A148,
    Languages!$A$2:$AE$310,
    MATCH(
      _xlfn.XLOOKUP(AO$1, 'Language &amp; Currency Data'!$A$2:$A$100, 'Language &amp; Currency Data'!$B$2:$B$100),
      Languages!$A$1:$AE$1,
      0),
    FALSE)</f>
        <v>Hai cá nhân sẽ chọn đóng góp toàn bộ thu nhập của họ, bất kể số tiền mà những cá nhân còn lại chọn đóng góp.</v>
      </c>
      <c r="AP161" s="7" t="str">
        <f>VLOOKUP(
    Languages!A148,
    Languages!$A$2:$AE$310,
    MATCH(
      _xlfn.XLOOKUP("United Kingdom", 'Language &amp; Currency Data'!$A$2:$A$100, 'Language &amp; Currency Data'!$B$2:$B$100),
      Languages!$A$1:$AE$1,
      0),
    FALSE)</f>
        <v xml:space="preserve">Two of the individuals will choose to contribute all their earnings, regardless of how much the other individuals choose to contribute.  </v>
      </c>
      <c r="AQ161" s="7" t="str">
        <f>VLOOKUP(
    Languages!A148,
    Languages!$A$2:$AE$310,
    MATCH(
      _xlfn.XLOOKUP("United Kingdom", 'Language &amp; Currency Data'!$A$2:$A$100, 'Language &amp; Currency Data'!$B$2:$B$100),
      Languages!$A$1:$AE$1,
      0),
    FALSE)</f>
        <v xml:space="preserve">Two of the individuals will choose to contribute all their earnings, regardless of how much the other individuals choose to contribute.  </v>
      </c>
      <c r="AR161" s="7" t="str">
        <f>VLOOKUP(
    Languages!A148,
    Languages!$A$2:$AE$310,
    MATCH(
      _xlfn.XLOOKUP("United Kingdom", 'Language &amp; Currency Data'!$A$2:$A$100, 'Language &amp; Currency Data'!$B$2:$B$100),
      Languages!$A$1:$AE$1,
      0),
    FALSE)</f>
        <v xml:space="preserve">Two of the individuals will choose to contribute all their earnings, regardless of how much the other individuals choose to contribute.  </v>
      </c>
      <c r="AS161" s="7" t="str">
        <f>VLOOKUP(
    Languages!A148,
    Languages!$A$2:$AE$310,
    MATCH(
      _xlfn.XLOOKUP("United Kingdom", 'Language &amp; Currency Data'!$A$2:$A$100, 'Language &amp; Currency Data'!$B$2:$B$100),
      Languages!$A$1:$AE$1,
      0),
    FALSE)</f>
        <v xml:space="preserve">Two of the individuals will choose to contribute all their earnings, regardless of how much the other individuals choose to contribute.  </v>
      </c>
      <c r="AT161" s="7" t="str">
        <f>VLOOKUP(
    Languages!A148,
    Languages!$A$2:$AE$310,
    MATCH(
      _xlfn.XLOOKUP("United Kingdom", 'Language &amp; Currency Data'!$A$2:$A$100, 'Language &amp; Currency Data'!$B$2:$B$100),
      Languages!$A$1:$AE$1,
      0),
    FALSE)</f>
        <v xml:space="preserve">Two of the individuals will choose to contribute all their earnings, regardless of how much the other individuals choose to contribute.  </v>
      </c>
      <c r="AU161" s="7" t="str">
        <f>VLOOKUP(
    Languages!A148,
    Languages!$A$2:$AE$310,
    MATCH(
      _xlfn.XLOOKUP("United Kingdom", 'Language &amp; Currency Data'!$A$2:$A$100, 'Language &amp; Currency Data'!$B$2:$B$100),
      Languages!$A$1:$AE$1,
      0),
    FALSE)</f>
        <v xml:space="preserve">Two of the individuals will choose to contribute all their earnings, regardless of how much the other individuals choose to contribute.  </v>
      </c>
      <c r="AV161" s="7" t="str">
        <f>VLOOKUP(
    Languages!A148,
    Languages!$A$2:$AE$310,
    MATCH(
      _xlfn.XLOOKUP("United Kingdom", 'Language &amp; Currency Data'!$A$2:$A$100, 'Language &amp; Currency Data'!$B$2:$B$100),
      Languages!$A$1:$AE$1,
      0),
    FALSE)</f>
        <v xml:space="preserve">Two of the individuals will choose to contribute all their earnings, regardless of how much the other individuals choose to contribute.  </v>
      </c>
      <c r="AW161" s="7" t="str">
        <f>VLOOKUP(
    Languages!A148,
    Languages!$A$2:$AE$310,
    MATCH(
      _xlfn.XLOOKUP("United Kingdom", 'Language &amp; Currency Data'!$A$2:$A$100, 'Language &amp; Currency Data'!$B$2:$B$100),
      Languages!$A$1:$AE$1,
      0),
    FALSE)</f>
        <v xml:space="preserve">Two of the individuals will choose to contribute all their earnings, regardless of how much the other individuals choose to contribute.  </v>
      </c>
    </row>
    <row r="162" spans="1:49" s="7" customFormat="1" ht="57" x14ac:dyDescent="0.45">
      <c r="A162" s="7" t="str">
        <f>Languages!B149</f>
        <v xml:space="preserve">Two of the individuals will choose not to contribute any of their earnings, regardless of how much the other individuals choose to contribute. </v>
      </c>
      <c r="B162" s="6" t="str">
        <f>VLOOKUP(
    Languages!A149,
    Languages!$A$2:$AE$310,
    MATCH(
      _xlfn.XLOOKUP(B$1, 'Language &amp; Currency Data'!$A$2:$A$100, 'Language &amp; Currency Data'!$B$2:$B$100),
      Languages!$A$1:$AE$1,
      0),
    FALSE)</f>
        <v xml:space="preserve">Dos de las personas decidirán no aportar nada de sus ingresos, independientemente de cuánto decidan aportar las demás personas. </v>
      </c>
      <c r="C162" s="6" t="str">
        <f>VLOOKUP(
    Languages!A149,
    Languages!$A$2:$AE$310,
    MATCH(
      _xlfn.XLOOKUP(C$1, 'Language &amp; Currency Data'!$A$2:$A$100, 'Language &amp; Currency Data'!$B$2:$B$100),
      Languages!$A$1:$AE$1,
      0),
    FALSE)</f>
        <v xml:space="preserve">Two of the individuals will choose not to contribute any of their earnings, regardless of how much the other individuals choose to contribute. </v>
      </c>
      <c r="D162" s="6" t="str">
        <f>VLOOKUP(
    Languages!A149,
    Languages!$A$2:$AE$310,
    MATCH(
      _xlfn.XLOOKUP(D$1, 'Language &amp; Currency Data'!$A$2:$A$100, 'Language &amp; Currency Data'!$B$2:$B$100),
      Languages!$A$1:$AE$1,
      0),
    FALSE)</f>
        <v xml:space="preserve">Zwei Personen zahlen nichts von ihrem Einkommen ein – ganz egal, wie viel die anderen Personen einzahlen. </v>
      </c>
      <c r="E162" s="14" t="str">
        <f>VLOOKUP(
    Languages!A149,
    Languages!$A$2:$AE$310,
    MATCH(
      _xlfn.XLOOKUP(E$1, 'Language &amp; Currency Data'!$A$2:$A$100, 'Language &amp; Currency Data'!$B$2:$B$100),
      Languages!$A$1:$AE$1,
      0),
    FALSE)</f>
        <v xml:space="preserve">Dois dos indivíduos escolherão não contribuir com nenhum dos seus ganhos, independentemente do montante com que os outros indivíduos escolherem contribuir. </v>
      </c>
      <c r="F162" s="4" t="str">
        <f>VLOOKUP(
    Languages!A149,
    Languages!$A$2:$AE$310,
    MATCH(
      _xlfn.XLOOKUP(F$1, 'Language &amp; Currency Data'!$A$2:$A$100, 'Language &amp; Currency Data'!$B$2:$B$100),
      Languages!$A$1:$AE$1,
      0),
    FALSE)</f>
        <v xml:space="preserve">Two of the individuals will choose not to contribute any of their earnings, regardless of how much the other individuals choose to contribute. </v>
      </c>
      <c r="G162" s="14" t="str">
        <f>VLOOKUP(
    Languages!A149,
    Languages!$A$2:$AE$310,
    MATCH(
      _xlfn.XLOOKUP(G$1, 'Language &amp; Currency Data'!$A$2:$A$100, 'Language &amp; Currency Data'!$B$2:$B$100),
      Languages!$A$1:$AE$1,
      0),
    FALSE)</f>
        <v xml:space="preserve">无论其他人选择投入多少，其中有两个人都将选择分文不投。 </v>
      </c>
      <c r="H162" s="6" t="str">
        <f>VLOOKUP(
    Languages!A149,
    Languages!$A$2:$AE$310,
    MATCH(
      _xlfn.XLOOKUP(H$1, 'Language &amp; Currency Data'!$A$2:$A$100, 'Language &amp; Currency Data'!$B$2:$B$100),
      Languages!$A$1:$AE$1,
      0),
    FALSE)</f>
        <v xml:space="preserve">Dos de las personas decidirán no aportar nada de sus ingresos, independientemente de cuánto decidan aportar las demás personas. </v>
      </c>
      <c r="I162" s="6" t="str">
        <f>VLOOKUP(
    Languages!A149,
    Languages!$A$2:$AE$310,
    MATCH(
      _xlfn.XLOOKUP(I$1, 'Language &amp; Currency Data'!$A$2:$A$100, 'Language &amp; Currency Data'!$B$2:$B$100),
      Languages!$A$1:$AE$1,
      0),
    FALSE)</f>
        <v xml:space="preserve">Dos de las personas decidirán no aportar nada de sus ingresos, independientemente de cuánto decidan aportar las demás personas. </v>
      </c>
      <c r="J162" s="6" t="str">
        <f>VLOOKUP(
    Languages!A149,
    Languages!$A$2:$AE$310,
    MATCH(
      _xlfn.XLOOKUP(J$1, 'Language &amp; Currency Data'!$A$2:$A$100, 'Language &amp; Currency Data'!$B$2:$B$100),
      Languages!$A$1:$AE$1,
      0),
    FALSE)</f>
        <v xml:space="preserve">Dvě z nich se rozhodnou nepřispět žádnou částí svého výdělku, bez ohledu na to, kolik se rozhodnou přispět ostatní. </v>
      </c>
      <c r="K162" s="6" t="str">
        <f>VLOOKUP(
    Languages!A149,
    Languages!$A$2:$AE$310,
    MATCH(
      _xlfn.XLOOKUP(K$1, 'Language &amp; Currency Data'!$A$2:$A$100, 'Language &amp; Currency Data'!$B$2:$B$100),
      Languages!$A$1:$AE$1,
      0),
    FALSE)</f>
        <v>Kaksi henkilöistä päättää, etteivät lahjoita mitään osaa tuloistaan riippumatta siitä, kuinka paljon toiset henkilöt päättävät lahjoittaa.</v>
      </c>
      <c r="L162" s="32" t="str">
        <f>VLOOKUP(
    Languages!A149,
    Languages!$A$2:$AE$310,
    MATCH(
      _xlfn.XLOOKUP(L$1, 'Language &amp; Currency Data'!$A$2:$A$100, 'Language &amp; Currency Data'!$B$2:$B$100),
      Languages!$A$1:$AE$1,
      0),
    FALSE)</f>
        <v>Deux d'entre elles ont choisi de ne pas y contribuer, quel que soit le montant des contributions des autres.</v>
      </c>
      <c r="M162" s="32" t="str">
        <f>VLOOKUP(
    Languages!A149,
    Languages!$A$2:$AE$310,
    MATCH(
      _xlfn.XLOOKUP(M$1, 'Language &amp; Currency Data'!$A$2:$A$100, 'Language &amp; Currency Data'!$B$2:$B$100),
      Languages!$A$1:$AE$1,
      0),
    FALSE)</f>
        <v xml:space="preserve">Zwei Personen zahlen nichts von ihrem Einkommen ein – ganz egal, wie viel die anderen Personen einzahlen. </v>
      </c>
      <c r="N162" s="6" t="str">
        <f>VLOOKUP(
    Languages!A149,
    Languages!$A$2:$AE$310,
    MATCH(
      _xlfn.XLOOKUP(N$1, 'Language &amp; Currency Data'!$A$2:$A$100, 'Language &amp; Currency Data'!$B$2:$B$100),
      Languages!$A$1:$AE$1,
      0),
    FALSE)</f>
        <v>Δύο από τα άτομα θα επιλέξουν να μην συνεισφέρουν τίποτα από τα κέρδη τους, ανεξάρτητα από το πόσο επιλέγουν να συνεισφέρουν τα άλλα άτομα.</v>
      </c>
      <c r="O162" s="32" t="str">
        <f>VLOOKUP(
    Languages!A149,
    Languages!$A$2:$AE$310,
    MATCH(
      _xlfn.XLOOKUP(O$1, 'Language &amp; Currency Data'!$A$2:$A$100, 'Language &amp; Currency Data'!$B$2:$B$100),
      Languages!$A$1:$AE$1,
      0),
    FALSE)</f>
        <v xml:space="preserve">Két személy úgy dönt, hogy nem fizetnek be a keresetükből, függetlenül attól, hogy a többi személy mennyit fizet be. </v>
      </c>
      <c r="P162" s="6" t="str">
        <f>VLOOKUP(
    Languages!A149,
    Languages!$A$2:$AE$310,
    MATCH(
      _xlfn.XLOOKUP(P$1, 'Language &amp; Currency Data'!$A$2:$A$100, 'Language &amp; Currency Data'!$B$2:$B$100),
      Languages!$A$1:$AE$1,
      0),
    FALSE)</f>
        <v xml:space="preserve">दो व्यक्ति अपनी सारी कमाई को योगदान न करने का विकल्प चुनेंगे, भले ही दूसरे व्यक्ति कितना भी योगदान करना चाहें। </v>
      </c>
      <c r="Q162" s="6" t="str">
        <f>VLOOKUP(
    Languages!A149,
    Languages!$A$2:$AE$310,
    MATCH(
      _xlfn.XLOOKUP(Q$1, 'Language &amp; Currency Data'!$A$2:$A$100, 'Language &amp; Currency Data'!$B$2:$B$100),
      Languages!$A$1:$AE$1,
      0),
    FALSE)</f>
        <v>Dua dari individu tersebut akan memilih untuk tidak menyumbangkan penghasilan mereka sama sekali, terlepas dari seberapa banyak individu lainnya memilih untuk menyumbangkan.</v>
      </c>
      <c r="R162" s="6" t="str">
        <f>VLOOKUP(
    Languages!A149,
    Languages!$A$2:$AE$310,
    MATCH(
      _xlfn.XLOOKUP(R$1, 'Language &amp; Currency Data'!$A$2:$A$100, 'Language &amp; Currency Data'!$B$2:$B$100),
      Languages!$A$1:$AE$1,
      0),
    FALSE)</f>
        <v xml:space="preserve">Two of the individuals will choose not to contribute any of their earnings, regardless of how much the other individuals choose to contribute. </v>
      </c>
      <c r="S162" s="14" t="str">
        <f>VLOOKUP(
    Languages!A149,
    Languages!$A$2:$AE$310,
    MATCH(
      _xlfn.XLOOKUP(S$1, 'Language &amp; Currency Data'!$A$2:$A$100, 'Language &amp; Currency Data'!$B$2:$B$100),
      Languages!$A$1:$AE$1,
      0),
    FALSE)</f>
        <v xml:space="preserve">Due degli individui sceglieranno di non contribuire affatto con l'importo guadagnato, indipendentemente dalla quota con cui gli altri individui sceglieranno di contribuire. </v>
      </c>
      <c r="T162" s="14" t="str">
        <f>VLOOKUP(
    Languages!A149,
    Languages!$A$2:$AE$310,
    MATCH(
      _xlfn.XLOOKUP(T$1, 'Language &amp; Currency Data'!$A$2:$A$100, 'Language &amp; Currency Data'!$B$2:$B$100),
      Languages!$A$1:$AE$1,
      0),
    FALSE)</f>
        <v>残りの2人は、他の個人がいくら寄付するかに関係なく、収入をいっさい寄付しないことを選択する。</v>
      </c>
      <c r="U162" s="32" t="str">
        <f>VLOOKUP(
    Languages!A149,
    Languages!$A$2:$AE$310,
    MATCH(
      _xlfn.XLOOKUP(U$1, 'Language &amp; Currency Data'!$A$2:$A$100, 'Language &amp; Currency Data'!$B$2:$B$100),
      Languages!$A$1:$AE$1,
      0),
    FALSE)</f>
        <v xml:space="preserve">Dua daripada individu itu akan memilih untuk tidak menyumbangkan langsung pendapatan mereka, tidak kira berapa banyak individu lain memilih untuk menyumbang. </v>
      </c>
      <c r="V162" s="32" t="str">
        <f>VLOOKUP(
    Languages!A149,
    Languages!$A$2:$AE$310,
    MATCH(
      _xlfn.XLOOKUP(V$1, 'Language &amp; Currency Data'!$A$2:$A$100, 'Language &amp; Currency Data'!$B$2:$B$100),
      Languages!$A$1:$AE$1,
      0),
    FALSE)</f>
        <v xml:space="preserve">Dos de las personas decidirán no aportar nada de sus ingresos, independientemente de cuánto decidan aportar las demás personas. </v>
      </c>
      <c r="W162" s="14" t="str">
        <f>VLOOKUP(
    Languages!A149,
    Languages!$A$2:$AE$310,
    MATCH(
      _xlfn.XLOOKUP(W$1, 'Language &amp; Currency Data'!$A$2:$A$100, 'Language &amp; Currency Data'!$B$2:$B$100),
      Languages!$A$1:$AE$1,
      0),
    FALSE)</f>
        <v xml:space="preserve">Twee van de personen kiezen ervoor niets van hun verdiende bedrag bij te dragen, ongeacht de hoogte van het door de andere personen bijgedragen bedrag. </v>
      </c>
      <c r="X162" s="32" t="str">
        <f>VLOOKUP(
    Languages!A149,
    Languages!$A$2:$AE$310,
    MATCH(
      _xlfn.XLOOKUP(X$1, 'Language &amp; Currency Data'!$A$2:$A$100, 'Language &amp; Currency Data'!$B$2:$B$100),
      Languages!$A$1:$AE$1,
      0),
    FALSE)</f>
        <v xml:space="preserve">Two of the individuals will choose not to contribute any of their earnings, regardless of how much the other individuals choose to contribute. </v>
      </c>
      <c r="Y162" s="32" t="str">
        <f>VLOOKUP(
    Languages!A149,
    Languages!$A$2:$AE$310,
    MATCH(
      _xlfn.XLOOKUP(Y$1, 'Language &amp; Currency Data'!$A$2:$A$100, 'Language &amp; Currency Data'!$B$2:$B$100),
      Languages!$A$1:$AE$1,
      0),
    FALSE)</f>
        <v xml:space="preserve">To av personene vil velge å ikke bidra med noe av inntekten sin, uansett hvor mye de andre velger å bidra med. </v>
      </c>
      <c r="Z162" s="32" t="str">
        <f>VLOOKUP(
    Languages!A149,
    Languages!$A$2:$AE$310,
    MATCH(
      _xlfn.XLOOKUP(Z$1, 'Language &amp; Currency Data'!$A$2:$A$100, 'Language &amp; Currency Data'!$B$2:$B$100),
      Languages!$A$1:$AE$1,
      0),
    FALSE)</f>
        <v>دو افراد اپنی کمائی میں سے کچھ بھی دینے کا انتخاب نہیں کریں گے، چاہے دیگر افراد کتنی بھی رقم عطیہ کرنے کا فیصلہ کریں۔</v>
      </c>
      <c r="AA162" s="32" t="str">
        <f>VLOOKUP(
    Languages!A149,
    Languages!$A$2:$AE$310,
    MATCH(
      _xlfn.XLOOKUP(AA$1, 'Language &amp; Currency Data'!$A$2:$A$100, 'Language &amp; Currency Data'!$B$2:$B$100),
      Languages!$A$1:$AE$1,
      0),
    FALSE)</f>
        <v xml:space="preserve">Dalawa sa mga indibidwal ang pipiliing hindi iambag ang anuman sa kanilang mga kinita, kahit magkano pa ang pipiliing iaambag ng ibang mga indibidwal. </v>
      </c>
      <c r="AB162" s="32" t="str">
        <f>VLOOKUP(
    Languages!A149,
    Languages!$A$2:$AE$310,
    MATCH(
      _xlfn.XLOOKUP(AB$1, 'Language &amp; Currency Data'!$A$2:$A$100, 'Language &amp; Currency Data'!$B$2:$B$100),
      Languages!$A$1:$AE$1,
      0),
    FALSE)</f>
        <v xml:space="preserve">Dwie osoby nie wpłacą niczego ze swoich zarobków, niezależnie od tego, ile zdecydują się wpłacić pozostałe osoby. </v>
      </c>
      <c r="AC162" t="str">
        <f>VLOOKUP(
    Languages!A149,
    Languages!$A$2:$AE$310,
    MATCH(
      _xlfn.XLOOKUP(AC$1, 'Language &amp; Currency Data'!$A$2:$A$100, 'Language &amp; Currency Data'!$B$2:$B$100),
      Languages!$A$1:$AE$1,
      0),
    FALSE)</f>
        <v xml:space="preserve">Dois dos indivíduos escolherão não contribuir com nenhum dos seus ganhos, independentemente do montante com que os outros indivíduos escolherem contribuir. </v>
      </c>
      <c r="AD162" s="32" t="str">
        <f>VLOOKUP(
    Languages!A149,
    Languages!$A$2:$AE$310,
    MATCH(
      _xlfn.XLOOKUP(AD$1, 'Language &amp; Currency Data'!$A$2:$A$100, 'Language &amp; Currency Data'!$B$2:$B$100),
      Languages!$A$1:$AE$1,
      0),
    FALSE)</f>
        <v>Două dintre persoane vor alege să nu contribuie cu nimic din câștigurile lor, indiferent de cât de mult aleg celelalte persoane să contribuie.</v>
      </c>
      <c r="AE162" s="6" t="str">
        <f>VLOOKUP(
    Languages!A149,
    Languages!$A$2:$AE$310,
    MATCH(
      _xlfn.XLOOKUP(AE$1, 'Language &amp; Currency Data'!$A$2:$A$100, 'Language &amp; Currency Data'!$B$2:$B$100),
      Languages!$A$1:$AE$1,
      0),
    FALSE)</f>
        <v xml:space="preserve">Dve osoby sa rozhodnú neprispieť žiadnou časťou zárobku bez ohľadu na to, akou sumou sa rozhodnú prispieť ostatné dve osoby. </v>
      </c>
      <c r="AF162" s="6" t="str">
        <f>VLOOKUP(
    Languages!A149,
    Languages!$A$2:$AE$310,
    MATCH(
      _xlfn.XLOOKUP(AF$1, 'Language &amp; Currency Data'!$A$2:$A$100, 'Language &amp; Currency Data'!$B$2:$B$100),
      Languages!$A$1:$AE$1,
      0),
    FALSE)</f>
        <v xml:space="preserve">Twee van die individue sal nie kies om al hul verdienste by te dra, ongeag hoeveel die ander individue kies om by te dra. </v>
      </c>
      <c r="AG162" s="6" t="str">
        <f>VLOOKUP(
    Languages!A149,
    Languages!$A$2:$AE$310,
    MATCH(
      _xlfn.XLOOKUP(AG$1, 'Language &amp; Currency Data'!$A$2:$A$100, 'Language &amp; Currency Data'!$B$2:$B$100),
      Languages!$A$1:$AE$1,
      0),
    FALSE)</f>
        <v xml:space="preserve">두 명의 개인은 다른 사람들의 기부 금액과 상관없이 자신이 벌어들인 수입을 전혀 기부하지 않기로 선택할 것입니다. </v>
      </c>
      <c r="AH162" s="32" t="str">
        <f>VLOOKUP(
    Languages!A149,
    Languages!$A$2:$AE$310,
    MATCH(
      _xlfn.XLOOKUP(AH$1, 'Language &amp; Currency Data'!$A$2:$A$100, 'Language &amp; Currency Data'!$B$2:$B$100),
      Languages!$A$1:$AE$1,
      0),
    FALSE)</f>
        <v xml:space="preserve">Dos de las personas decidirán no aportar nada de sus ingresos, independientemente de cuánto decidan aportar las demás personas. </v>
      </c>
      <c r="AI162" s="32" t="str">
        <f>VLOOKUP(
    Languages!A149,
    Languages!$A$2:$AE$310,
    MATCH(
      _xlfn.XLOOKUP(AI$1, 'Language &amp; Currency Data'!$A$2:$A$100, 'Language &amp; Currency Data'!$B$2:$B$100),
      Languages!$A$1:$AE$1,
      0),
    FALSE)</f>
        <v xml:space="preserve">Två av personerna kommer att välja att inte bidra med några av sina intäkter, oavsett hur mycket de andra personerna väljer att bidra med. </v>
      </c>
      <c r="AJ162" s="6" t="str">
        <f>VLOOKUP(
    Languages!A149,
    Languages!$A$2:$AE$310,
    MATCH(
      _xlfn.XLOOKUP(AJ$1, 'Language &amp; Currency Data'!$A$2:$A$100, 'Language &amp; Currency Data'!$B$2:$B$100),
      Languages!$A$1:$AE$1,
      0),
    FALSE)</f>
        <v xml:space="preserve">另兩位表示，無論其他人怎麼做，他們都不會提撥任何收入。 </v>
      </c>
      <c r="AK162" s="32" t="str">
        <f>VLOOKUP(
    Languages!A149,
    Languages!$A$2:$AE$310,
    MATCH(
      _xlfn.XLOOKUP(AK$1, 'Language &amp; Currency Data'!$A$2:$A$100, 'Language &amp; Currency Data'!$B$2:$B$100),
      Languages!$A$1:$AE$1,
      0),
    FALSE)</f>
        <v xml:space="preserve">บุคคลสองคนเลือกที่จะไม่นำรายได้ของตนไปสมทบเข้าเงินกองกลางเลย ไม่ว่าบุคคลอื่นจะเลือกนำรายได้ไปสมทบเท่าใดก็ตาม </v>
      </c>
      <c r="AL162" s="37" t="str">
        <f>VLOOKUP(
    Languages!A149,
    Languages!$A$2:$AE$310,
    MATCH(
      _xlfn.XLOOKUP(AL$1, 'Language &amp; Currency Data'!$A$2:$A$100, 'Language &amp; Currency Data'!$B$2:$B$100),
      Languages!$A$1:$AE$1,
      0),
    FALSE)</f>
        <v>Bireylerden ikisi, diğer bireylerin ne kadar katkıda bulunmayı seçtiğinden bağımsız olarak kazançlarının hiçbirini katkıda bulunmamayı seçecektir.</v>
      </c>
      <c r="AM162" s="6" t="str">
        <f>VLOOKUP(
    Languages!A149,
    Languages!$A$2:$AE$310,
    MATCH(
      _xlfn.XLOOKUP(AM$1, 'Language &amp; Currency Data'!$A$2:$A$100, 'Language &amp; Currency Data'!$B$2:$B$100),
      Languages!$A$1:$AE$1,
      0),
    FALSE)</f>
        <v xml:space="preserve">Two of the individuals will choose not to contribute any of their earnings, regardless of how much the other individuals choose to contribute. </v>
      </c>
      <c r="AN162" s="6" t="str">
        <f>VLOOKUP(
    Languages!A149,
    Languages!$A$2:$AE$310,
    MATCH(
      _xlfn.XLOOKUP(AN$1, 'Language &amp; Currency Data'!$A$2:$A$100, 'Language &amp; Currency Data'!$B$2:$B$100),
      Languages!$A$1:$AE$1,
      0),
    FALSE)</f>
        <v xml:space="preserve">Two of the individuals will choose not to contribute any of their earnings, regardless of how much the other individuals choose to contribute. </v>
      </c>
      <c r="AO162" s="32" t="str">
        <f>VLOOKUP(
    Languages!A149,
    Languages!$A$2:$AE$310,
    MATCH(
      _xlfn.XLOOKUP(AO$1, 'Language &amp; Currency Data'!$A$2:$A$100, 'Language &amp; Currency Data'!$B$2:$B$100),
      Languages!$A$1:$AE$1,
      0),
    FALSE)</f>
        <v>Hai cá nhân sẽ chọn không đóng góp bất kỳ khoản thu nhập nào của họ, bất kể số tiền mà những cá nhân còn lại chọn đóng góp.</v>
      </c>
      <c r="AP162" s="7" t="str">
        <f>VLOOKUP(
    Languages!A149,
    Languages!$A$2:$AE$310,
    MATCH(
      _xlfn.XLOOKUP("United Kingdom", 'Language &amp; Currency Data'!$A$2:$A$100, 'Language &amp; Currency Data'!$B$2:$B$100),
      Languages!$A$1:$AE$1,
      0),
    FALSE)</f>
        <v xml:space="preserve">Two of the individuals will choose not to contribute any of their earnings, regardless of how much the other individuals choose to contribute. </v>
      </c>
      <c r="AQ162" s="7" t="str">
        <f>VLOOKUP(
    Languages!A149,
    Languages!$A$2:$AE$310,
    MATCH(
      _xlfn.XLOOKUP("United Kingdom", 'Language &amp; Currency Data'!$A$2:$A$100, 'Language &amp; Currency Data'!$B$2:$B$100),
      Languages!$A$1:$AE$1,
      0),
    FALSE)</f>
        <v xml:space="preserve">Two of the individuals will choose not to contribute any of their earnings, regardless of how much the other individuals choose to contribute. </v>
      </c>
      <c r="AR162" s="7" t="str">
        <f>VLOOKUP(
    Languages!A149,
    Languages!$A$2:$AE$310,
    MATCH(
      _xlfn.XLOOKUP("United Kingdom", 'Language &amp; Currency Data'!$A$2:$A$100, 'Language &amp; Currency Data'!$B$2:$B$100),
      Languages!$A$1:$AE$1,
      0),
    FALSE)</f>
        <v xml:space="preserve">Two of the individuals will choose not to contribute any of their earnings, regardless of how much the other individuals choose to contribute. </v>
      </c>
      <c r="AS162" s="7" t="str">
        <f>VLOOKUP(
    Languages!A149,
    Languages!$A$2:$AE$310,
    MATCH(
      _xlfn.XLOOKUP("United Kingdom", 'Language &amp; Currency Data'!$A$2:$A$100, 'Language &amp; Currency Data'!$B$2:$B$100),
      Languages!$A$1:$AE$1,
      0),
    FALSE)</f>
        <v xml:space="preserve">Two of the individuals will choose not to contribute any of their earnings, regardless of how much the other individuals choose to contribute. </v>
      </c>
      <c r="AT162" s="7" t="str">
        <f>VLOOKUP(
    Languages!A149,
    Languages!$A$2:$AE$310,
    MATCH(
      _xlfn.XLOOKUP("United Kingdom", 'Language &amp; Currency Data'!$A$2:$A$100, 'Language &amp; Currency Data'!$B$2:$B$100),
      Languages!$A$1:$AE$1,
      0),
    FALSE)</f>
        <v xml:space="preserve">Two of the individuals will choose not to contribute any of their earnings, regardless of how much the other individuals choose to contribute. </v>
      </c>
      <c r="AU162" s="7" t="str">
        <f>VLOOKUP(
    Languages!A149,
    Languages!$A$2:$AE$310,
    MATCH(
      _xlfn.XLOOKUP("United Kingdom", 'Language &amp; Currency Data'!$A$2:$A$100, 'Language &amp; Currency Data'!$B$2:$B$100),
      Languages!$A$1:$AE$1,
      0),
    FALSE)</f>
        <v xml:space="preserve">Two of the individuals will choose not to contribute any of their earnings, regardless of how much the other individuals choose to contribute. </v>
      </c>
      <c r="AV162" s="7" t="str">
        <f>VLOOKUP(
    Languages!A149,
    Languages!$A$2:$AE$310,
    MATCH(
      _xlfn.XLOOKUP("United Kingdom", 'Language &amp; Currency Data'!$A$2:$A$100, 'Language &amp; Currency Data'!$B$2:$B$100),
      Languages!$A$1:$AE$1,
      0),
    FALSE)</f>
        <v xml:space="preserve">Two of the individuals will choose not to contribute any of their earnings, regardless of how much the other individuals choose to contribute. </v>
      </c>
      <c r="AW162" s="7" t="str">
        <f>VLOOKUP(
    Languages!A149,
    Languages!$A$2:$AE$310,
    MATCH(
      _xlfn.XLOOKUP("United Kingdom", 'Language &amp; Currency Data'!$A$2:$A$100, 'Language &amp; Currency Data'!$B$2:$B$100),
      Languages!$A$1:$AE$1,
      0),
    FALSE)</f>
        <v xml:space="preserve">Two of the individuals will choose not to contribute any of their earnings, regardless of how much the other individuals choose to contribute. </v>
      </c>
    </row>
    <row r="163" spans="1:49" s="7" customFormat="1" ht="85.5" x14ac:dyDescent="0.45">
      <c r="A163" s="7" t="str">
        <f>Languages!B150</f>
        <v>We will ask you to decide whether the four individuals should have the freedom to choose how much to contribute to the common fund, or each be required to contribute $5 of their earnings. You must choose between the following two alternatives:</v>
      </c>
      <c r="B163" s="6" t="str">
        <f>VLOOKUP(
    Languages!A150,
    Languages!$A$2:$AE$310,
    MATCH(
      _xlfn.XLOOKUP(B$1, 'Language &amp; Currency Data'!$A$2:$A$100, 'Language &amp; Currency Data'!$B$2:$B$100),
      Languages!$A$1:$AE$1,
      0),
    FALSE)</f>
        <v>Le pediremos que decida si las cuatro personas deben tener libertad para elegir cuánto aportar al fondo común o si se debe obligar a cada una a aportar $5 de sus ingresos. Debe elegir entre las dos siguientes opciones:</v>
      </c>
      <c r="C163" s="6" t="str">
        <f>VLOOKUP(
    Languages!A150,
    Languages!$A$2:$AE$310,
    MATCH(
      _xlfn.XLOOKUP(C$1, 'Language &amp; Currency Data'!$A$2:$A$100, 'Language &amp; Currency Data'!$B$2:$B$100),
      Languages!$A$1:$AE$1,
      0),
    FALSE)</f>
        <v>We will ask you to decide whether the four individuals should have the freedom to choose how much to contribute to the common fund, or each be required to contribute $5 of their earnings. You must choose between the following two alternatives:</v>
      </c>
      <c r="D163" s="6" t="str">
        <f>VLOOKUP(
    Languages!A150,
    Languages!$A$2:$AE$310,
    MATCH(
      _xlfn.XLOOKUP(D$1, 'Language &amp; Currency Data'!$A$2:$A$100, 'Language &amp; Currency Data'!$B$2:$B$100),
      Languages!$A$1:$AE$1,
      0),
    FALSE)</f>
        <v>Wir werden Sie um die Entscheidung bitten, ob die vier Personen frei wählen können, wie viel sie in den Gemeinschaftsfonds einzahlen oder, ob jeder $5 von seinem Einkommen einzahlen muss. Sie müssen sich zwischen den beiden folgenden Alternativen entscheiden:</v>
      </c>
      <c r="E163" s="14" t="str">
        <f>VLOOKUP(
    Languages!A150,
    Languages!$A$2:$AE$310,
    MATCH(
      _xlfn.XLOOKUP(E$1, 'Language &amp; Currency Data'!$A$2:$A$100, 'Language &amp; Currency Data'!$B$2:$B$100),
      Languages!$A$1:$AE$1,
      0),
    FALSE)</f>
        <v>Pedimos que você decida se os quatro indivíduos devem ter a liberdade de escolher com quanto querem contribuir para o fundo comum ou se devem ser obrigados a contribuir com todos os seus ganhos. É necessário escolher entre as duas alternativas a seguir:</v>
      </c>
      <c r="F163" s="4" t="str">
        <f>VLOOKUP(
    Languages!A150,
    Languages!$A$2:$AE$310,
    MATCH(
      _xlfn.XLOOKUP(F$1, 'Language &amp; Currency Data'!$A$2:$A$100, 'Language &amp; Currency Data'!$B$2:$B$100),
      Languages!$A$1:$AE$1,
      0),
    FALSE)</f>
        <v>We will ask you to decide whether the four individuals should have the freedom to choose how much to contribute to the common fund, or each be required to contribute $5 of their earnings. You must choose between the following two alternatives:</v>
      </c>
      <c r="G163" s="14" t="str">
        <f>VLOOKUP(
    Languages!A150,
    Languages!$A$2:$AE$310,
    MATCH(
      _xlfn.XLOOKUP(G$1, 'Language &amp; Currency Data'!$A$2:$A$100, 'Language &amp; Currency Data'!$B$2:$B$100),
      Languages!$A$1:$AE$1,
      0),
    FALSE)</f>
        <v>我们将请您决定，这四个人应可自由选择拿出多少收益投入共同基金，还是应分别按要求各自从其收益中拿出 $5 投入共同基金。您必须在以下两个方案之间做出抉择：</v>
      </c>
      <c r="H163" s="6" t="str">
        <f>VLOOKUP(
    Languages!A150,
    Languages!$A$2:$AE$310,
    MATCH(
      _xlfn.XLOOKUP(H$1, 'Language &amp; Currency Data'!$A$2:$A$100, 'Language &amp; Currency Data'!$B$2:$B$100),
      Languages!$A$1:$AE$1,
      0),
    FALSE)</f>
        <v>Le pediremos que decida si las cuatro personas deben tener libertad para elegir cuánto aportar al fondo común o si se debe obligar a cada una a aportar $5 de sus ingresos. Debe elegir entre las dos siguientes opciones:</v>
      </c>
      <c r="I163" s="6" t="str">
        <f>VLOOKUP(
    Languages!A150,
    Languages!$A$2:$AE$310,
    MATCH(
      _xlfn.XLOOKUP(I$1, 'Language &amp; Currency Data'!$A$2:$A$100, 'Language &amp; Currency Data'!$B$2:$B$100),
      Languages!$A$1:$AE$1,
      0),
    FALSE)</f>
        <v>Le pediremos que decida si las cuatro personas deben tener libertad para elegir cuánto aportar al fondo común o si se debe obligar a cada una a aportar $5 de sus ingresos. Debe elegir entre las dos siguientes opciones:</v>
      </c>
      <c r="J163" s="6" t="str">
        <f>VLOOKUP(
    Languages!A150,
    Languages!$A$2:$AE$310,
    MATCH(
      _xlfn.XLOOKUP(J$1, 'Language &amp; Currency Data'!$A$2:$A$100, 'Language &amp; Currency Data'!$B$2:$B$100),
      Languages!$A$1:$AE$1,
      0),
    FALSE)</f>
        <v xml:space="preserve">Požádáme vás, abyste rozhodli, zda by tyto čtyři osoby měly mít svobodu volby, kolik přispějí do společného fondu, nebo zda by každá z nich měla být povinna přispět částkou 5 dolarů ze svého výdělku. Musíte si vybrat jednu z následujících dvou možností: </v>
      </c>
      <c r="K163" s="6" t="str">
        <f>VLOOKUP(
    Languages!A150,
    Languages!$A$2:$AE$310,
    MATCH(
      _xlfn.XLOOKUP(K$1, 'Language &amp; Currency Data'!$A$2:$A$100, 'Language &amp; Currency Data'!$B$2:$B$100),
      Languages!$A$1:$AE$1,
      0),
    FALSE)</f>
        <v>Pyydämme sinua päättämään, pitäisikö näillä neljällä henkilöllä olla vapaus valita, kuinka paljon he lahjoittavat yhteiseen rahastoon, vai pitäisikö heidän kaikkien olla velvollisia lahjoittamaan $5 tuloistaan. Sinun täytyy valita seuraavista kahdesta vaihtoehdosta:</v>
      </c>
      <c r="L163" s="32" t="str">
        <f>VLOOKUP(
    Languages!A150,
    Languages!$A$2:$AE$310,
    MATCH(
      _xlfn.XLOOKUP(L$1, 'Language &amp; Currency Data'!$A$2:$A$100, 'Language &amp; Currency Data'!$B$2:$B$100),
      Languages!$A$1:$AE$1,
      0),
    FALSE)</f>
        <v>Nous vous demandons de décider si les quatre personnes doivent avoir la liberté de choisir le montant de leur contribution au fonds commun, ou si chacune d'entre elles doit contribuer à hauteur de $5 de ses revenus. Vous devez choisir entre les deux options suivantes :</v>
      </c>
      <c r="M163" s="32" t="str">
        <f>VLOOKUP(
    Languages!A150,
    Languages!$A$2:$AE$310,
    MATCH(
      _xlfn.XLOOKUP(M$1, 'Language &amp; Currency Data'!$A$2:$A$100, 'Language &amp; Currency Data'!$B$2:$B$100),
      Languages!$A$1:$AE$1,
      0),
    FALSE)</f>
        <v>Wir werden Sie um die Entscheidung bitten, ob die vier Personen frei wählen können, wie viel sie in den Gemeinschaftsfonds einzahlen oder, ob jeder $5 von seinem Einkommen einzahlen muss. Sie müssen sich zwischen den beiden folgenden Alternativen entscheiden:</v>
      </c>
      <c r="N163" s="6" t="str">
        <f>VLOOKUP(
    Languages!A150,
    Languages!$A$2:$AE$310,
    MATCH(
      _xlfn.XLOOKUP(N$1, 'Language &amp; Currency Data'!$A$2:$A$100, 'Language &amp; Currency Data'!$B$2:$B$100),
      Languages!$A$1:$AE$1,
      0),
    FALSE)</f>
        <v>Θα σας ζητήσουμε να αποφασίσετε εάν τα τέσσερα άτομα θα πρέπει να έχουν την ελευθερία να επιλέξουν το ποσό που θα συνεισφέρουν στο κοινό ταμείο ή εάν ο καθένας θα πρέπει να συνεισφέρει $5 από τα κέρδη του. Πρέπει να επιλέξετε μεταξύ των ακόλουθων δύο εναλλακτικών επιλογών:</v>
      </c>
      <c r="O163" s="32" t="str">
        <f>VLOOKUP(
    Languages!A150,
    Languages!$A$2:$AE$310,
    MATCH(
      _xlfn.XLOOKUP(O$1, 'Language &amp; Currency Data'!$A$2:$A$100, 'Language &amp; Currency Data'!$B$2:$B$100),
      Languages!$A$1:$AE$1,
      0),
    FALSE)</f>
        <v>Arra kérjük Önt, hogy döntsön arról, hogy a négy személy szabadon választhatja meg, hogy mennyit fizet be a közös alapba, vagy mindegyiküknek $5tal kell hozzájárulnia a jövedelméből. Önnek a következő két alternatíva közül kell választania:</v>
      </c>
      <c r="P163" s="6" t="str">
        <f>VLOOKUP(
    Languages!A150,
    Languages!$A$2:$AE$310,
    MATCH(
      _xlfn.XLOOKUP(P$1, 'Language &amp; Currency Data'!$A$2:$A$100, 'Language &amp; Currency Data'!$B$2:$B$100),
      Languages!$A$1:$AE$1,
      0),
    FALSE)</f>
        <v>हम आपसे यह निर्धारित करने को कहेंगे कि क्या चारों व्यक्तियों को यह चुनने की स्वतंत्रता होनी चाहिए कि वे कॉमन फ़ंड में कितना योगदान करना चाहते हैं, या हरेक को अपनी कमाई के $5 का योगदान करने की जरूरत होनी चाहिए। आपको निम्नांकित दो विकल्पों में से चुनना होगा:</v>
      </c>
      <c r="Q163" s="6" t="str">
        <f>VLOOKUP(
    Languages!A150,
    Languages!$A$2:$AE$310,
    MATCH(
      _xlfn.XLOOKUP(Q$1, 'Language &amp; Currency Data'!$A$2:$A$100, 'Language &amp; Currency Data'!$B$2:$B$100),
      Languages!$A$1:$AE$1,
      0),
    FALSE)</f>
        <v>Kami akan meminta Anda untuk memutuskan apakah keempat individu tersebut harus memiliki kebebasan untuk memilih seberapa banyak yang akan disumbangkan ke dana bersama, atau masing-masing diwajibkan untuk menyumbangkan $5 dari penghasilan mereka. Anda harus memilih antara dua alternatif berikut:</v>
      </c>
      <c r="R163" s="6" t="str">
        <f>VLOOKUP(
    Languages!A150,
    Languages!$A$2:$AE$310,
    MATCH(
      _xlfn.XLOOKUP(R$1, 'Language &amp; Currency Data'!$A$2:$A$100, 'Language &amp; Currency Data'!$B$2:$B$100),
      Languages!$A$1:$AE$1,
      0),
    FALSE)</f>
        <v>We will ask you to decide whether the four individuals should have the freedom to choose how much to contribute to the common fund, or each be required to contribute $5 of their earnings. You must choose between the following two alternatives:</v>
      </c>
      <c r="S163" s="14" t="str">
        <f>VLOOKUP(
    Languages!A150,
    Languages!$A$2:$AE$310,
    MATCH(
      _xlfn.XLOOKUP(S$1, 'Language &amp; Currency Data'!$A$2:$A$100, 'Language &amp; Currency Data'!$B$2:$B$100),
      Languages!$A$1:$AE$1,
      0),
    FALSE)</f>
        <v>Le chiederemo di decidere se i quattro individui debbano avere libertà di scelta riguardo alla quota del proprio importo guadagnato con cui contribuire al fondo comune, oppure se ognuno sia tenuto a contribuire con $5 del proprio importo guadagnato. Deve scegliere tra le due alternative seguenti:</v>
      </c>
      <c r="T163" s="14" t="str">
        <f>VLOOKUP(
    Languages!A150,
    Languages!$A$2:$AE$310,
    MATCH(
      _xlfn.XLOOKUP(T$1, 'Language &amp; Currency Data'!$A$2:$A$100, 'Language &amp; Currency Data'!$B$2:$B$100),
      Languages!$A$1:$AE$1,
      0),
    FALSE)</f>
        <v>4人の個人が共通基金にいくら寄付するかを自由に選択できるようにするか、それとも各自が収入のうち$5を寄付することを義務付けるか、決断してください。以下の2つの選択肢から選んでください。</v>
      </c>
      <c r="U163" s="32" t="str">
        <f>VLOOKUP(
    Languages!A150,
    Languages!$A$2:$AE$310,
    MATCH(
      _xlfn.XLOOKUP(U$1, 'Language &amp; Currency Data'!$A$2:$A$100, 'Language &amp; Currency Data'!$B$2:$B$100),
      Languages!$A$1:$AE$1,
      0),
    FALSE)</f>
        <v>Kami akan meminta anda memutuskan sama ada empat individu itu sepatutnya mempunyai kebebasan untuk memilih berapa banyak yang ingin disumbangkan kepada dana bersama, atau setiap seorang dikehendaki menyumbangkan $5 daripada pendapatan mereka. Anda mesti memilih antara dua alternatif berikut:</v>
      </c>
      <c r="V163" s="32" t="str">
        <f>VLOOKUP(
    Languages!A150,
    Languages!$A$2:$AE$310,
    MATCH(
      _xlfn.XLOOKUP(V$1, 'Language &amp; Currency Data'!$A$2:$A$100, 'Language &amp; Currency Data'!$B$2:$B$100),
      Languages!$A$1:$AE$1,
      0),
    FALSE)</f>
        <v>Le pediremos que decida si las cuatro personas deben tener libertad para elegir cuánto aportar al fondo común o si se debe obligar a cada una a aportar $5 de sus ingresos. Debe elegir entre las dos siguientes opciones:</v>
      </c>
      <c r="W163" s="14" t="str">
        <f>VLOOKUP(
    Languages!A150,
    Languages!$A$2:$AE$310,
    MATCH(
      _xlfn.XLOOKUP(W$1, 'Language &amp; Currency Data'!$A$2:$A$100, 'Language &amp; Currency Data'!$B$2:$B$100),
      Languages!$A$1:$AE$1,
      0),
    FALSE)</f>
        <v>We vragen u te beslissen of de vier personen vrij moeten kunnen kiezen welk deel van hun verdiende bedrag zij aan het gemeenschappelijk fonds bijdragen, dan wel of ieder van hen verplicht wordt $5 van zijn volledige verdiende bedrag bij te dragen. U moet een van de volgende twee opties kiezen:</v>
      </c>
      <c r="X163" s="32" t="str">
        <f>VLOOKUP(
    Languages!A150,
    Languages!$A$2:$AE$310,
    MATCH(
      _xlfn.XLOOKUP(X$1, 'Language &amp; Currency Data'!$A$2:$A$100, 'Language &amp; Currency Data'!$B$2:$B$100),
      Languages!$A$1:$AE$1,
      0),
    FALSE)</f>
        <v>We will ask you to decide whether the four individuals should have the freedom to choose how much to contribute to the common fund, or each be required to contribute $5 of their earnings. You must choose between the following two alternatives:</v>
      </c>
      <c r="Y163" s="32" t="str">
        <f>VLOOKUP(
    Languages!A150,
    Languages!$A$2:$AE$310,
    MATCH(
      _xlfn.XLOOKUP(Y$1, 'Language &amp; Currency Data'!$A$2:$A$100, 'Language &amp; Currency Data'!$B$2:$B$100),
      Languages!$A$1:$AE$1,
      0),
    FALSE)</f>
        <v>Vi vil nå be deg ta stilling til om de fire personene skal få frihet til å bestemme hvor mye de vil bidra med til fellesfondet, eller om hver av dem skal være pålagt å bidra med $5 av inntekten. Du må velge mellom følgende to alternativer:</v>
      </c>
      <c r="Z163" s="32" t="str">
        <f>VLOOKUP(
    Languages!A150,
    Languages!$A$2:$AE$310,
    MATCH(
      _xlfn.XLOOKUP(Z$1, 'Language &amp; Currency Data'!$A$2:$A$100, 'Language &amp; Currency Data'!$B$2:$B$100),
      Languages!$A$1:$AE$1,
      0),
    FALSE)</f>
        <v>ہم آپ سے یہ فیصلہ کرنے کو کہیں گے کہ آیا ان چاروں افراد کو یہ آزادی دی جائے کہ وہ مشترکہ فنڈ میں کتنی رقم عطیہ کرنا چاہتے ہیں، یا انہیں اپنی کمائی میں سے 5$ دینے کے لیے پابند کیا جائے۔ آپ کو درج ذیل دو متبادلات میں سے ایک کو منتخب کرنا ہو گا:</v>
      </c>
      <c r="AA163" s="32" t="str">
        <f>VLOOKUP(
    Languages!A150,
    Languages!$A$2:$AE$310,
    MATCH(
      _xlfn.XLOOKUP(AA$1, 'Language &amp; Currency Data'!$A$2:$A$100, 'Language &amp; Currency Data'!$B$2:$B$100),
      Languages!$A$1:$AE$1,
      0),
    FALSE)</f>
        <v>Hihilingin namin sa iyong magpasiya kung dapat na may kalayaan ang apat na indibidwal na piliin kung magkano ang iaambag nila sa kanilang common fund, o hihilingin sa bawat isa na iambag ang $5 ng kanilang mga kinita. Dapat kang pumili sa pagitan ng dalawang alternatibo:</v>
      </c>
      <c r="AB163" s="32" t="str">
        <f>VLOOKUP(
    Languages!A150,
    Languages!$A$2:$AE$310,
    MATCH(
      _xlfn.XLOOKUP(AB$1, 'Language &amp; Currency Data'!$A$2:$A$100, 'Language &amp; Currency Data'!$B$2:$B$100),
      Languages!$A$1:$AE$1,
      0),
    FALSE)</f>
        <v>Poprosimy Pana\/Panią o podjęcie decyzji, czy te cztery osoby powinny mieć wolność wyboru kwoty, jaką chcą wpłacić do funduszu wspólnego, czy też każda z nich powinna mieć obowiązek wpłacić $5 ze swoich zarobków. Musi Pan\/Pani wybrać jedną z dwóch poniższych alternatyw:</v>
      </c>
      <c r="AC163" t="str">
        <f>VLOOKUP(
    Languages!A150,
    Languages!$A$2:$AE$310,
    MATCH(
      _xlfn.XLOOKUP(AC$1, 'Language &amp; Currency Data'!$A$2:$A$100, 'Language &amp; Currency Data'!$B$2:$B$100),
      Languages!$A$1:$AE$1,
      0),
    FALSE)</f>
        <v>Pedimos-lhe que decida se os quatro indivíduos devem ter a liberdade de escolher com quanto querem contribuir para o fundo comum ou se devem ser obrigados a contribuir com $5 dos seus ganhos. É necessário escolher entre as duas alternativas a seguir:</v>
      </c>
      <c r="AD163" s="32" t="str">
        <f>VLOOKUP(
    Languages!A150,
    Languages!$A$2:$AE$310,
    MATCH(
      _xlfn.XLOOKUP(AD$1, 'Language &amp; Currency Data'!$A$2:$A$100, 'Language &amp; Currency Data'!$B$2:$B$100),
      Languages!$A$1:$AE$1,
      0),
    FALSE)</f>
        <v>Vă rugăm să decideți dacă cele patru persoane ar trebui să aibă libertatea de a alege cu ce sumă să contribuie la fondul comun sau dacă fiecare persoană ar trebui să contribuie cu $5 din câștigurile sale. Trebuie să alegeți între următoarele două alternative:</v>
      </c>
      <c r="AE163" s="6" t="str">
        <f>VLOOKUP(
    Languages!A150,
    Languages!$A$2:$AE$310,
    MATCH(
      _xlfn.XLOOKUP(AE$1, 'Language &amp; Currency Data'!$A$2:$A$100, 'Language &amp; Currency Data'!$B$2:$B$100),
      Languages!$A$1:$AE$1,
      0),
    FALSE)</f>
        <v>Chceli by sme vás požiadať, aby ste rozhodli, či by tieto štyri osoby mali mať možnosť slobodne sa rozhodnúť, akou čiastkou prispieť do spoločného fondu alebo by mali všetci prispieť čiastkou $5 zo svojho zárobku. Musíte sa rozhodnúť medzi týmito dvomi možnosťami:</v>
      </c>
      <c r="AF163" s="6" t="str">
        <f>VLOOKUP(
    Languages!A150,
    Languages!$A$2:$AE$310,
    MATCH(
      _xlfn.XLOOKUP(AF$1, 'Language &amp; Currency Data'!$A$2:$A$100, 'Language &amp; Currency Data'!$B$2:$B$100),
      Languages!$A$1:$AE$1,
      0),
    FALSE)</f>
        <v>Ons sal u vra om te besluit of die vier individue die vryheid moet hê om te kies hoeveel hulle tot die gemeenskaplike fonds wil bydra, of of elkeen verplig moet word om $5 van hul verdienste by te dra. U moet tussen die volgende twee alternatiewe kies:</v>
      </c>
      <c r="AG163" s="6" t="str">
        <f>VLOOKUP(
    Languages!A150,
    Languages!$A$2:$AE$310,
    MATCH(
      _xlfn.XLOOKUP(AG$1, 'Language &amp; Currency Data'!$A$2:$A$100, 'Language &amp; Currency Data'!$B$2:$B$100),
      Languages!$A$1:$AE$1,
      0),
    FALSE)</f>
        <v>저희는 귀하에게 4명의 개인이 공동 기금에 얼마를 기부할지 자유롭게 선택할 수 있도록 허용할지, 아니면 각자가 자신의 수입 중 $5를 반드시 기부하도록 할지를 결정해 달라고 요청드릴 것입니다. 다음 두 가지 대안 중 하나를 선택해야 합니다.</v>
      </c>
      <c r="AH163" s="32" t="str">
        <f>VLOOKUP(
    Languages!A150,
    Languages!$A$2:$AE$310,
    MATCH(
      _xlfn.XLOOKUP(AH$1, 'Language &amp; Currency Data'!$A$2:$A$100, 'Language &amp; Currency Data'!$B$2:$B$100),
      Languages!$A$1:$AE$1,
      0),
    FALSE)</f>
        <v>Le pediremos que decida si las cuatro personas deben tener libertad para elegir cuánto aportar al fondo común o si se debe obligar a cada una a aportar $5 de sus ingresos. Debe elegir entre las dos siguientes opciones:</v>
      </c>
      <c r="AI163" s="32" t="str">
        <f>VLOOKUP(
    Languages!A150,
    Languages!$A$2:$AE$310,
    MATCH(
      _xlfn.XLOOKUP(AI$1, 'Language &amp; Currency Data'!$A$2:$A$100, 'Language &amp; Currency Data'!$B$2:$B$100),
      Languages!$A$1:$AE$1,
      0),
    FALSE)</f>
        <v>Vi kommer att be dig att bestämma om de fyra personerna ska ha frihet att välja hur mycket de vill bidra med till den gemensamma fonden, eller om var och en ska bidra med $5 av sina intäkter. Du måste välja mellan följande två alternativ:</v>
      </c>
      <c r="AJ163" s="6" t="str">
        <f>VLOOKUP(
    Languages!A150,
    Languages!$A$2:$AE$310,
    MATCH(
      _xlfn.XLOOKUP(AJ$1, 'Language &amp; Currency Data'!$A$2:$A$100, 'Language &amp; Currency Data'!$B$2:$B$100),
      Languages!$A$1:$AE$1,
      0),
    FALSE)</f>
        <v>我們現在請您決定：這四人是否應該可自由選擇提撥比例，還是每人都應被強制提撥收入的其中 $5。您必須在以下兩個選項中做出選擇：</v>
      </c>
      <c r="AK163" s="32" t="str">
        <f>VLOOKUP(
    Languages!A150,
    Languages!$A$2:$AE$310,
    MATCH(
      _xlfn.XLOOKUP(AK$1, 'Language &amp; Currency Data'!$A$2:$A$100, 'Language &amp; Currency Data'!$B$2:$B$100),
      Languages!$A$1:$AE$1,
      0),
    FALSE)</f>
        <v>เราจะขอให้คุณตัดสินใจว่าบุคคลทั้งสี่คนควรมีอิสระในการเลือกจำนวนเงินที่จะนำไปสมทบเข้าเงินกองกลางหรือไม่ หรือแต่ละบุคคลจะต้องนำเงิน $5 จากรายได้ไปสมทบ คุณต้องเลือกระหว่างสองทางเลือกดังต่อไปนี้:</v>
      </c>
      <c r="AL163" s="37" t="str">
        <f>VLOOKUP(
    Languages!A150,
    Languages!$A$2:$AE$310,
    MATCH(
      _xlfn.XLOOKUP(AL$1, 'Language &amp; Currency Data'!$A$2:$A$100, 'Language &amp; Currency Data'!$B$2:$B$100),
      Languages!$A$1:$AE$1,
      0),
    FALSE)</f>
        <v>Sizden, dört bireyin ortak fona ne kadar katkıda bulunacaklarını seçme özgürlüğüne mi sahip olmaları gerektiğine yoksa her birinin kazançlarının $5 tutarını katkıda bulunmaları mı gerektiğine karar vermenizi isteyeceğiz. Aşağıdaki iki alternatif arasında seçim yapmalısınız:</v>
      </c>
      <c r="AM163" s="6" t="str">
        <f>VLOOKUP(
    Languages!A150,
    Languages!$A$2:$AE$310,
    MATCH(
      _xlfn.XLOOKUP(AM$1, 'Language &amp; Currency Data'!$A$2:$A$100, 'Language &amp; Currency Data'!$B$2:$B$100),
      Languages!$A$1:$AE$1,
      0),
    FALSE)</f>
        <v>We will ask you to decide whether the four individuals should have the freedom to choose how much to contribute to the common fund, or each be required to contribute $5 of their earnings. You must choose between the following two alternatives:</v>
      </c>
      <c r="AN163" s="6" t="str">
        <f>VLOOKUP(
    Languages!A150,
    Languages!$A$2:$AE$310,
    MATCH(
      _xlfn.XLOOKUP(AN$1, 'Language &amp; Currency Data'!$A$2:$A$100, 'Language &amp; Currency Data'!$B$2:$B$100),
      Languages!$A$1:$AE$1,
      0),
    FALSE)</f>
        <v>We will ask you to decide whether the four individuals should have the freedom to choose how much to contribute to the common fund, or each be required to contribute $5 of their earnings. You must choose between the following two alternatives:</v>
      </c>
      <c r="AO163" s="32" t="str">
        <f>VLOOKUP(
    Languages!A150,
    Languages!$A$2:$AE$310,
    MATCH(
      _xlfn.XLOOKUP(AO$1, 'Language &amp; Currency Data'!$A$2:$A$100, 'Language &amp; Currency Data'!$B$2:$B$100),
      Languages!$A$1:$AE$1,
      0),
    FALSE)</f>
        <v>Chúng tôi sẽ yêu cầu quý vị quyết định xem bốn cá nhân có được tự do lựa chọn số tiền đóng góp vào quỹ chung hay không, hay mỗi cá nhân phải đóng góp $5 trong thu nhập của họ. Quý vị phải lựa chọn giữa hai phương án sau:</v>
      </c>
      <c r="AP163" s="7" t="str">
        <f>VLOOKUP(
    Languages!A150,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$5 of their earnings. You must choose between the following two alternatives:</v>
      </c>
      <c r="AQ163" s="7" t="str">
        <f>VLOOKUP(
    Languages!A150,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$5 of their earnings. You must choose between the following two alternatives:</v>
      </c>
      <c r="AR163" s="7" t="str">
        <f>VLOOKUP(
    Languages!A150,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$5 of their earnings. You must choose between the following two alternatives:</v>
      </c>
      <c r="AS163" s="7" t="str">
        <f>VLOOKUP(
    Languages!A150,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$5 of their earnings. You must choose between the following two alternatives:</v>
      </c>
      <c r="AT163" s="7" t="str">
        <f>VLOOKUP(
    Languages!A150,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$5 of their earnings. You must choose between the following two alternatives:</v>
      </c>
      <c r="AU163" s="7" t="str">
        <f>VLOOKUP(
    Languages!A150,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$5 of their earnings. You must choose between the following two alternatives:</v>
      </c>
      <c r="AV163" s="7" t="str">
        <f>VLOOKUP(
    Languages!A150,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$5 of their earnings. You must choose between the following two alternatives:</v>
      </c>
      <c r="AW163" s="7" t="str">
        <f>VLOOKUP(
    Languages!A150,
    Languages!$A$2:$AE$310,
    MATCH(
      _xlfn.XLOOKUP("United Kingdom", 'Language &amp; Currency Data'!$A$2:$A$100, 'Language &amp; Currency Data'!$B$2:$B$100),
      Languages!$A$1:$AE$1,
      0),
    FALSE)</f>
        <v>We will ask you to decide whether the four individuals should have the freedom to choose how much to contribute to the common fund, or each be required to contribute $5 of their earnings. You must choose between the following two alternatives:</v>
      </c>
    </row>
    <row r="164" spans="1:49" s="7" customFormat="1" ht="71.25" x14ac:dyDescent="0.45">
      <c r="A164" s="7" t="str">
        <f>Languages!B151</f>
        <v xml:space="preserve">The four individuals are free to choose how much of their earnings to contribute to the common fund. In this case, two individuals each contribute all of their earnings ($10) to the common fund, and two individuals each contribute nothing ($0). </v>
      </c>
      <c r="B164" s="6" t="str">
        <f>VLOOKUP(
    Languages!A151,
    Languages!$A$2:$AE$310,
    MATCH(
      _xlfn.XLOOKUP(B$1, 'Language &amp; Currency Data'!$A$2:$A$100, 'Language &amp; Currency Data'!$B$2:$B$100),
      Languages!$A$1:$AE$1,
      0),
    FALSE)</f>
        <v xml:space="preserve">Las cuatro personas pueden decidir libremente qué parte de sus ingresos aportan al fondo común. En este caso, dos personas aportan cada una la totalidad de sus ingresos ($10) al fondo común, y dos personas no aportan nada cada una ($0). </v>
      </c>
      <c r="C164" s="6" t="str">
        <f>VLOOKUP(
    Languages!A151,
    Languages!$A$2:$AE$310,
    MATCH(
      _xlfn.XLOOKUP(C$1, 'Language &amp; Currency Data'!$A$2:$A$100, 'Language &amp; Currency Data'!$B$2:$B$100),
      Languages!$A$1:$AE$1,
      0),
    FALSE)</f>
        <v xml:space="preserve">The four individuals are free to choose how much of their earnings to contribute to the common fund. In this case, two individuals each contribute all of their earnings ($10) to the common fund, and two individuals each contribute nothing ($0). </v>
      </c>
      <c r="D164" s="6" t="str">
        <f>VLOOKUP(
    Languages!A151,
    Languages!$A$2:$AE$310,
    MATCH(
      _xlfn.XLOOKUP(D$1, 'Language &amp; Currency Data'!$A$2:$A$100, 'Language &amp; Currency Data'!$B$2:$B$100),
      Languages!$A$1:$AE$1,
      0),
    FALSE)</f>
        <v xml:space="preserve">Die vier Personen können frei wählen, wie viel ihres Einkommens sie in den Gemeinschaftsfonds einzahlen. In diesem Fall zahlen zwei Personen jeweils ihr gesamtes Einkommen ($10) und zwei Personen nichts ($0) in den Gemeinschaftsfonds ein. </v>
      </c>
      <c r="E164" s="14" t="str">
        <f>VLOOKUP(
    Languages!A151,
    Languages!$A$2:$AE$310,
    MATCH(
      _xlfn.XLOOKUP(E$1, 'Language &amp; Currency Data'!$A$2:$A$100, 'Language &amp; Currency Data'!$B$2:$B$100),
      Languages!$A$1:$AE$1,
      0),
    FALSE)</f>
        <v xml:space="preserve">Os quatro indivíduos são livres de escolher a parte dos seus ganhos com a que desejam contribuir para o fundo comum. Neste caso, dois indivíduos contribuem com todos os seus ganhos ($10 ) para o fundo comum e dois indivíduos não contribuem com nada ($0 ). </v>
      </c>
      <c r="F164" s="4" t="str">
        <f>VLOOKUP(
    Languages!A151,
    Languages!$A$2:$AE$310,
    MATCH(
      _xlfn.XLOOKUP(F$1, 'Language &amp; Currency Data'!$A$2:$A$100, 'Language &amp; Currency Data'!$B$2:$B$100),
      Languages!$A$1:$AE$1,
      0),
    FALSE)</f>
        <v xml:space="preserve">The four individuals are free to choose how much of their earnings to contribute to the common fund. In this case, two individuals each contribute all of their earnings ($10) to the common fund, and two individuals each contribute nothing ($0). </v>
      </c>
      <c r="G164" s="14" t="str">
        <f>VLOOKUP(
    Languages!A151,
    Languages!$A$2:$AE$310,
    MATCH(
      _xlfn.XLOOKUP(G$1, 'Language &amp; Currency Data'!$A$2:$A$100, 'Language &amp; Currency Data'!$B$2:$B$100),
      Languages!$A$1:$AE$1,
      0),
    FALSE)</f>
        <v xml:space="preserve">这四个人可自由选择拿出多少收益投入共同基金。在这种情况下，其中两个人分别将其收益 ($10) 全部投入共同基金，而另外两个人则分文不投 ($0)。 </v>
      </c>
      <c r="H164" s="6" t="str">
        <f>VLOOKUP(
    Languages!A151,
    Languages!$A$2:$AE$310,
    MATCH(
      _xlfn.XLOOKUP(H$1, 'Language &amp; Currency Data'!$A$2:$A$100, 'Language &amp; Currency Data'!$B$2:$B$100),
      Languages!$A$1:$AE$1,
      0),
    FALSE)</f>
        <v xml:space="preserve">Las cuatro personas pueden decidir libremente qué parte de sus ingresos aportan al fondo común. En este caso, dos personas aportan cada una la totalidad de sus ingresos ($10) al fondo común, y dos personas no aportan nada cada una ($0). </v>
      </c>
      <c r="I164" s="6" t="str">
        <f>VLOOKUP(
    Languages!A151,
    Languages!$A$2:$AE$310,
    MATCH(
      _xlfn.XLOOKUP(I$1, 'Language &amp; Currency Data'!$A$2:$A$100, 'Language &amp; Currency Data'!$B$2:$B$100),
      Languages!$A$1:$AE$1,
      0),
    FALSE)</f>
        <v xml:space="preserve">Las cuatro personas pueden decidir libremente qué parte de sus ingresos aportan al fondo común. En este caso, dos personas aportan cada una la totalidad de sus ingresos ($10) al fondo común, y dos personas no aportan nada cada una ($0). </v>
      </c>
      <c r="J164" s="6" t="str">
        <f>VLOOKUP(
    Languages!A151,
    Languages!$A$2:$AE$310,
    MATCH(
      _xlfn.XLOOKUP(J$1, 'Language &amp; Currency Data'!$A$2:$A$100, 'Language &amp; Currency Data'!$B$2:$B$100),
      Languages!$A$1:$AE$1,
      0),
    FALSE)</f>
        <v>Čtyři osoby se mohou svobodně rozhodnout, jakou částí svého výdělku přispějí do společného fondu. V tomto případě dvě osoby přispějí do společného fondu celým svým výdělkem ($10) a dvě osoby nepřispějí ničím ($0).</v>
      </c>
      <c r="K164" s="6" t="str">
        <f>VLOOKUP(
    Languages!A151,
    Languages!$A$2:$AE$310,
    MATCH(
      _xlfn.XLOOKUP(K$1, 'Language &amp; Currency Data'!$A$2:$A$100, 'Language &amp; Currency Data'!$B$2:$B$100),
      Languages!$A$1:$AE$1,
      0),
    FALSE)</f>
        <v>Nämä neljä henkilöä voivat vapaasti valita, kuinka suuren osan tuloistaan he lahjoittavat yhteiseen rahastoon. Tässä tapauksessa kaksi henkilöä lahjoittaa kaikki tulonsa ($10) yhteiseen rahastoon, kun taas kaksi henkilöä ei lahjoita mitään ($0).</v>
      </c>
      <c r="L164" s="32" t="str">
        <f>VLOOKUP(
    Languages!A151,
    Languages!$A$2:$AE$310,
    MATCH(
      _xlfn.XLOOKUP(L$1, 'Language &amp; Currency Data'!$A$2:$A$100, 'Language &amp; Currency Data'!$B$2:$B$100),
      Languages!$A$1:$AE$1,
      0),
    FALSE)</f>
        <v xml:space="preserve">Les quatre personnes sont libres de choisir la part de leurs revenus versée au fonds commun. Dans ce cas, deux personnes versent chacune la totalité de leurs revenus ($10) au fonds commun, et deux personnes ne versent rien ($0). </v>
      </c>
      <c r="M164" s="32" t="str">
        <f>VLOOKUP(
    Languages!A151,
    Languages!$A$2:$AE$310,
    MATCH(
      _xlfn.XLOOKUP(M$1, 'Language &amp; Currency Data'!$A$2:$A$100, 'Language &amp; Currency Data'!$B$2:$B$100),
      Languages!$A$1:$AE$1,
      0),
    FALSE)</f>
        <v xml:space="preserve">Die vier Personen können frei wählen, wie viel ihres Einkommens sie in den Gemeinschaftsfonds einzahlen. In diesem Fall zahlen zwei Personen jeweils ihr gesamtes Einkommen ($10) und zwei Personen nichts ($0) in den Gemeinschaftsfonds ein. </v>
      </c>
      <c r="N164" s="6" t="str">
        <f>VLOOKUP(
    Languages!A151,
    Languages!$A$2:$AE$310,
    MATCH(
      _xlfn.XLOOKUP(N$1, 'Language &amp; Currency Data'!$A$2:$A$100, 'Language &amp; Currency Data'!$B$2:$B$100),
      Languages!$A$1:$AE$1,
      0),
    FALSE)</f>
        <v>Τα τέσσερα άτομα είναι ελεύθερα να επιλέξουν το ποσό των κερδών τους που θα συνεισφέρουν στο κοινό ταμείο. Σε αυτήν την περίπτωση, δύο άτομα συνεισφέρουν όλα τα κέρδη τους ($10) στο κοινό ταμείο και δύο άτομα δεν συνεισφέρουν τίποτα ($0).</v>
      </c>
      <c r="O164" s="32" t="str">
        <f>VLOOKUP(
    Languages!A151,
    Languages!$A$2:$AE$310,
    MATCH(
      _xlfn.XLOOKUP(O$1, 'Language &amp; Currency Data'!$A$2:$A$100, 'Language &amp; Currency Data'!$B$2:$B$100),
      Languages!$A$1:$AE$1,
      0),
    FALSE)</f>
        <v xml:space="preserve">A négy személy szabadon dönthet arról, hogy jövedelmükből mennyit fizetnek be a közös alapba. Ebben az esetben két személy a teljes jövedelmét ($10) a közös alapba fizeti be, két személy pedig semmit ($0). </v>
      </c>
      <c r="P164" s="6" t="str">
        <f>VLOOKUP(
    Languages!A151,
    Languages!$A$2:$AE$310,
    MATCH(
      _xlfn.XLOOKUP(P$1, 'Language &amp; Currency Data'!$A$2:$A$100, 'Language &amp; Currency Data'!$B$2:$B$100),
      Languages!$A$1:$AE$1,
      0),
    FALSE)</f>
        <v xml:space="preserve">चारों व्यक्ति यह चुनने के लिए स्वतंत्र हैं कि वे अपनी कमाई के कितने हिस्से का योगदान, कॉमन फ़ंड में देंगे। इस केस में, दो व्यक्ति अपनी सारी कमाई ($10), कॉमन फ़ंड में लगा देंगे, और दो व्यक्ति कुछ भी नहीं ($0) देंगे। </v>
      </c>
      <c r="Q164" s="6" t="str">
        <f>VLOOKUP(
    Languages!A151,
    Languages!$A$2:$AE$310,
    MATCH(
      _xlfn.XLOOKUP(Q$1, 'Language &amp; Currency Data'!$A$2:$A$100, 'Language &amp; Currency Data'!$B$2:$B$100),
      Languages!$A$1:$AE$1,
      0),
    FALSE)</f>
        <v>Keempat individu bebas memilih seberapa banyak penghasilan mereka yang akan disumbangkan ke dana bersama. Dalam hal ini, dua individu masing-masing menyumbangkan seluruh penghasilan mereka ($10) ke dana bersama, dan dua individu masing-masing tidak menyumbangkan apa pun ($0).</v>
      </c>
      <c r="R164" s="6" t="str">
        <f>VLOOKUP(
    Languages!A151,
    Languages!$A$2:$AE$310,
    MATCH(
      _xlfn.XLOOKUP(R$1, 'Language &amp; Currency Data'!$A$2:$A$100, 'Language &amp; Currency Data'!$B$2:$B$100),
      Languages!$A$1:$AE$1,
      0),
    FALSE)</f>
        <v xml:space="preserve">The four individuals are free to choose how much of their earnings to contribute to the common fund. In this case, two individuals each contribute all of their earnings ($10) to the common fund, and two individuals each contribute nothing ($0). </v>
      </c>
      <c r="S164" s="14" t="str">
        <f>VLOOKUP(
    Languages!A151,
    Languages!$A$2:$AE$310,
    MATCH(
      _xlfn.XLOOKUP(S$1, 'Language &amp; Currency Data'!$A$2:$A$100, 'Language &amp; Currency Data'!$B$2:$B$100),
      Languages!$A$1:$AE$1,
      0),
    FALSE)</f>
        <v xml:space="preserve">I quattro individui hanno libertà di scelta riguardo alla quota del proprio importo guadagnato con cui contribuire al fondo comune. In questo caso, due individui contribuiscono ciascuno con l'intero importo guadagnato ($10) al fondo comune, e due individui non contribuiscono affatto ($0). </v>
      </c>
      <c r="T164" s="14" t="str">
        <f>VLOOKUP(
    Languages!A151,
    Languages!$A$2:$AE$310,
    MATCH(
      _xlfn.XLOOKUP(T$1, 'Language &amp; Currency Data'!$A$2:$A$100, 'Language &amp; Currency Data'!$B$2:$B$100),
      Languages!$A$1:$AE$1,
      0),
    FALSE)</f>
        <v>4人はそれぞれ、収入のうちどれだけを共通基金に寄付するかを自由に選択できる。この場合、2人はそれぞれ収入の全額（$10）を共通基金に寄付し、残りの2人はそれぞれ何も寄付しない（$0）とする。</v>
      </c>
      <c r="U164" s="32" t="str">
        <f>VLOOKUP(
    Languages!A151,
    Languages!$A$2:$AE$310,
    MATCH(
      _xlfn.XLOOKUP(U$1, 'Language &amp; Currency Data'!$A$2:$A$100, 'Language &amp; Currency Data'!$B$2:$B$100),
      Languages!$A$1:$AE$1,
      0),
    FALSE)</f>
        <v xml:space="preserve">Empat individu itu bebas untuk memilih berapa banyak daripada pendapatan mereka yang hendak disumbangkan kepada dana bersama. Dalam kes ini, dua individu masing-masing menyumbangkan semua pendapatan mereka ($10) kepada dana bersama, dan dua individu lagi masing-masing tidak menyumbangkan apa-apa ($0). </v>
      </c>
      <c r="V164" s="32" t="str">
        <f>VLOOKUP(
    Languages!A151,
    Languages!$A$2:$AE$310,
    MATCH(
      _xlfn.XLOOKUP(V$1, 'Language &amp; Currency Data'!$A$2:$A$100, 'Language &amp; Currency Data'!$B$2:$B$100),
      Languages!$A$1:$AE$1,
      0),
    FALSE)</f>
        <v xml:space="preserve">Las cuatro personas pueden decidir libremente qué parte de sus ingresos aportan al fondo común. En este caso, dos personas aportan cada una la totalidad de sus ingresos ($10) al fondo común, y dos personas no aportan nada cada una ($0). </v>
      </c>
      <c r="W164" s="14" t="str">
        <f>VLOOKUP(
    Languages!A151,
    Languages!$A$2:$AE$310,
    MATCH(
      _xlfn.XLOOKUP(W$1, 'Language &amp; Currency Data'!$A$2:$A$100, 'Language &amp; Currency Data'!$B$2:$B$100),
      Languages!$A$1:$AE$1,
      0),
    FALSE)</f>
        <v xml:space="preserve">De vier personen zijn vrij te kiezen welk deel van hun verdiende bedrag zij aan het gemeenschappelijk fonds bijdragen. In dit geval dragen twee personen hun volledige verdiende bedrag ($10) bij aan het gemeenschappelijk fonds en twee personen dragen niets bij ($0). </v>
      </c>
      <c r="X164" s="32" t="str">
        <f>VLOOKUP(
    Languages!A151,
    Languages!$A$2:$AE$310,
    MATCH(
      _xlfn.XLOOKUP(X$1, 'Language &amp; Currency Data'!$A$2:$A$100, 'Language &amp; Currency Data'!$B$2:$B$100),
      Languages!$A$1:$AE$1,
      0),
    FALSE)</f>
        <v xml:space="preserve">The four individuals are free to choose how much of their earnings to contribute to the common fund. In this case, two individuals each contribute all of their earnings ($10) to the common fund, and two individuals each contribute nothing ($0). </v>
      </c>
      <c r="Y164" s="32" t="str">
        <f>VLOOKUP(
    Languages!A151,
    Languages!$A$2:$AE$310,
    MATCH(
      _xlfn.XLOOKUP(Y$1, 'Language &amp; Currency Data'!$A$2:$A$100, 'Language &amp; Currency Data'!$B$2:$B$100),
      Languages!$A$1:$AE$1,
      0),
    FALSE)</f>
        <v xml:space="preserve">De fire personene får frihet til å velge hvor mye av inntekten de vil gi til fellesfondet. I dette tilfellet vil to personer gi hele inntekten sin ($10) til fellesfondet, og to personer vil ikke gi noe ($0). </v>
      </c>
      <c r="Z164" s="32" t="str">
        <f>VLOOKUP(
    Languages!A151,
    Languages!$A$2:$AE$310,
    MATCH(
      _xlfn.XLOOKUP(Z$1, 'Language &amp; Currency Data'!$A$2:$A$100, 'Language &amp; Currency Data'!$B$2:$B$100),
      Languages!$A$1:$AE$1,
      0),
    FALSE)</f>
        <v>چاروں افراد کو یہ آزادی حاصل ہے کہ وہ اپنی کمائی کا جتنا بھی حصہ مشترکہ فنڈ میں دیں۔ اس صورت میں، دو افراد اپنی تمام کمائی (10$) مشترکہ فنڈ میں عطیہ کرتے ہیں، جبکہ دو افراد کچھ بھی عطیہ نہیں کرتے (0$)۔</v>
      </c>
      <c r="AA164" s="32" t="str">
        <f>VLOOKUP(
    Languages!A151,
    Languages!$A$2:$AE$310,
    MATCH(
      _xlfn.XLOOKUP(AA$1, 'Language &amp; Currency Data'!$A$2:$A$100, 'Language &amp; Currency Data'!$B$2:$B$100),
      Languages!$A$1:$AE$1,
      0),
    FALSE)</f>
        <v xml:space="preserve">Malayang pumili ang apat na indibidwal kung magkano sa kanilang mga kinita ang iaambag sa common fund. Sa situwasyong ito, dalawang indibidwal ang mag-aambag ng lahat ng kanilang kinita ($10) bawat isa sa common fund, at dalawang indibidwal ang walang iaambag ($0). </v>
      </c>
      <c r="AB164" s="32" t="str">
        <f>VLOOKUP(
    Languages!A151,
    Languages!$A$2:$AE$310,
    MATCH(
      _xlfn.XLOOKUP(AB$1, 'Language &amp; Currency Data'!$A$2:$A$100, 'Language &amp; Currency Data'!$B$2:$B$100),
      Languages!$A$1:$AE$1,
      0),
    FALSE)</f>
        <v xml:space="preserve">Wspomniane cztery osoby nie mogą swobodnie wybrać, jaką kwotę ze swoich zarobków chcą wpłacić do funduszu wspólnego. W tym przypadku dwie osoby wpłacają wszystkie swoje zarobki ($10) do funduszu wspólnego, a dwie osoby nie wpłacają nic ($0). </v>
      </c>
      <c r="AC164" t="str">
        <f>VLOOKUP(
    Languages!A151,
    Languages!$A$2:$AE$310,
    MATCH(
      _xlfn.XLOOKUP(AC$1, 'Language &amp; Currency Data'!$A$2:$A$100, 'Language &amp; Currency Data'!$B$2:$B$100),
      Languages!$A$1:$AE$1,
      0),
    FALSE)</f>
        <v xml:space="preserve">Os quatro indivíduos são livres de escolher a parte dos seus ganhos com a que desejam contribuir para o fundo comum. Neste caso, dois indivíduos contribuem com todos os seus ganhos ($10 ) para o fundo comum e dois indivíduos não contribuem com nada ($0 ). </v>
      </c>
      <c r="AD164" s="32" t="str">
        <f>VLOOKUP(
    Languages!A151,
    Languages!$A$2:$AE$310,
    MATCH(
      _xlfn.XLOOKUP(AD$1, 'Language &amp; Currency Data'!$A$2:$A$100, 'Language &amp; Currency Data'!$B$2:$B$100),
      Languages!$A$1:$AE$1,
      0),
    FALSE)</f>
        <v>Cele patru persoane sunt libere să aleagă cu cât din câștigurile lor să contribuie la fondul comun. În acest caz, două persoane contribuie fiecare la fondul comun cu toate câștigurile lor ($10) și două persoane nu contribuie cu nimic ($0).</v>
      </c>
      <c r="AE164" s="6" t="str">
        <f>VLOOKUP(
    Languages!A151,
    Languages!$A$2:$AE$310,
    MATCH(
      _xlfn.XLOOKUP(AE$1, 'Language &amp; Currency Data'!$A$2:$A$100, 'Language &amp; Currency Data'!$B$2:$B$100),
      Languages!$A$1:$AE$1,
      0),
    FALSE)</f>
        <v xml:space="preserve">Dané štyri osoby sa môžu slobodne rozhodnúť, akou čiastkou zo svojho zárobku prispejú do spoločného fondu. V tomto prípade dve osoby prispejú do spoločného fondu celým svojím zárobkom každá ($10) a dve osoby neprispejú žiadnou čiastkou ($0). </v>
      </c>
      <c r="AF164" s="6" t="str">
        <f>VLOOKUP(
    Languages!A151,
    Languages!$A$2:$AE$310,
    MATCH(
      _xlfn.XLOOKUP(AF$1, 'Language &amp; Currency Data'!$A$2:$A$100, 'Language &amp; Currency Data'!$B$2:$B$100),
      Languages!$A$1:$AE$1,
      0),
    FALSE)</f>
        <v xml:space="preserve">Die vier individue is vry om te kies hoeveel van hul verdienste hulle tot die gemeenskaplike fonds wil bydra. In hierdie geval dra twee individue elk al hul verdienste ($10) tot die gemeenskaplike fonds by, en twee individue dra elk niks by nie ($0). </v>
      </c>
      <c r="AG164" s="6" t="str">
        <f>VLOOKUP(
    Languages!A151,
    Languages!$A$2:$AE$310,
    MATCH(
      _xlfn.XLOOKUP(AG$1, 'Language &amp; Currency Data'!$A$2:$A$100, 'Language &amp; Currency Data'!$B$2:$B$100),
      Languages!$A$1:$AE$1,
      0),
    FALSE)</f>
        <v xml:space="preserve">4명의 개인은 공동 기금에 얼마를 기부할지 자유롭게 선택할 수 있습니다. 이 경우, 두 명의 개인은 각각 자신의 수입 전액인 $10를 공동 기금에 기부하고, 두 명의 개인은 각각 전혀 기부하지 않습니다($0). </v>
      </c>
      <c r="AH164" s="32" t="str">
        <f>VLOOKUP(
    Languages!A151,
    Languages!$A$2:$AE$310,
    MATCH(
      _xlfn.XLOOKUP(AH$1, 'Language &amp; Currency Data'!$A$2:$A$100, 'Language &amp; Currency Data'!$B$2:$B$100),
      Languages!$A$1:$AE$1,
      0),
    FALSE)</f>
        <v xml:space="preserve">Las cuatro personas pueden decidir libremente qué parte de sus ingresos aportan al fondo común. En este caso, dos personas aportan cada una la totalidad de sus ingresos ($10) al fondo común, y dos personas no aportan nada cada una ($0). </v>
      </c>
      <c r="AI164" s="32" t="str">
        <f>VLOOKUP(
    Languages!A151,
    Languages!$A$2:$AE$310,
    MATCH(
      _xlfn.XLOOKUP(AI$1, 'Language &amp; Currency Data'!$A$2:$A$100, 'Language &amp; Currency Data'!$B$2:$B$100),
      Languages!$A$1:$AE$1,
      0),
    FALSE)</f>
        <v xml:space="preserve">De fyra personerna kan fritt välja hur mycket av sina intäkter de vill bidra med till den gemensamma fonden. I det här fallet bidrar två personer med alla sina intäkter ($10) till den gemensamma fonden och två personer bidrar inte med något ($0). </v>
      </c>
      <c r="AJ164" s="6" t="str">
        <f>VLOOKUP(
    Languages!A151,
    Languages!$A$2:$AE$310,
    MATCH(
      _xlfn.XLOOKUP(AJ$1, 'Language &amp; Currency Data'!$A$2:$A$100, 'Language &amp; Currency Data'!$B$2:$B$100),
      Languages!$A$1:$AE$1,
      0),
    FALSE)</f>
        <v xml:space="preserve">這四位參與者可以自由選擇提撥多少收入。在這種情況下，有兩人各自提撥全部收入 ($10)，另兩人完全不提撥 ($0)。 </v>
      </c>
      <c r="AK164" s="32" t="str">
        <f>VLOOKUP(
    Languages!A151,
    Languages!$A$2:$AE$310,
    MATCH(
      _xlfn.XLOOKUP(AK$1, 'Language &amp; Currency Data'!$A$2:$A$100, 'Language &amp; Currency Data'!$B$2:$B$100),
      Languages!$A$1:$AE$1,
      0),
    FALSE)</f>
        <v xml:space="preserve">บุคคลทั้งสี่คนมีอิสระในการเลือกจำนวนเงินรายได้ที่จะนำไปสมทบเข้าเงินกองกลาง ในกรณีนี้ บุคคลสองคนจะนำรายได้ทั้งหมด ($10) ไปสมทบเข้าเงินกองกลาง และบุคคลสองคนไม่ได้นำรายได้ไปสมทบเลย ($0) </v>
      </c>
      <c r="AL164" s="37" t="str">
        <f>VLOOKUP(
    Languages!A151,
    Languages!$A$2:$AE$310,
    MATCH(
      _xlfn.XLOOKUP(AL$1, 'Language &amp; Currency Data'!$A$2:$A$100, 'Language &amp; Currency Data'!$B$2:$B$100),
      Languages!$A$1:$AE$1,
      0),
    FALSE)</f>
        <v xml:space="preserve">Dört birey, kazançlarından ortak fona ne kadar katkıda bulunacaklarını seçmekte özgürdür. Bu durumda iki kişinin her biri kazancının tamamını ($10) ortak fona yatırır ve iki kişi de hiçbir katkıda bulunmaz ($0). </v>
      </c>
      <c r="AM164" s="6" t="str">
        <f>VLOOKUP(
    Languages!A151,
    Languages!$A$2:$AE$310,
    MATCH(
      _xlfn.XLOOKUP(AM$1, 'Language &amp; Currency Data'!$A$2:$A$100, 'Language &amp; Currency Data'!$B$2:$B$100),
      Languages!$A$1:$AE$1,
      0),
    FALSE)</f>
        <v xml:space="preserve">The four individuals are free to choose how much of their earnings to contribute to the common fund. In this case, two individuals each contribute all of their earnings ($10) to the common fund, and two individuals each contribute nothing ($0). </v>
      </c>
      <c r="AN164" s="6" t="str">
        <f>VLOOKUP(
    Languages!A151,
    Languages!$A$2:$AE$310,
    MATCH(
      _xlfn.XLOOKUP(AN$1, 'Language &amp; Currency Data'!$A$2:$A$100, 'Language &amp; Currency Data'!$B$2:$B$100),
      Languages!$A$1:$AE$1,
      0),
    FALSE)</f>
        <v xml:space="preserve">The four individuals are free to choose how much of their earnings to contribute to the common fund. In this case, two individuals each contribute all of their earnings ($10) to the common fund, and two individuals each contribute nothing ($0). </v>
      </c>
      <c r="AO164" s="32" t="str">
        <f>VLOOKUP(
    Languages!A151,
    Languages!$A$2:$AE$310,
    MATCH(
      _xlfn.XLOOKUP(AO$1, 'Language &amp; Currency Data'!$A$2:$A$100, 'Language &amp; Currency Data'!$B$2:$B$100),
      Languages!$A$1:$AE$1,
      0),
    FALSE)</f>
        <v>Bốn cá nhân được tự do lựa chọn số tiền thu nhập của họ để đóng góp vào quỹ chung. Trong trường hợp này, hai cá nhân mỗi người đóng góp toàn bộ thu nhập của họ ($10) vào quỹ chung, và hai cá nhân mỗi người không đóng góp gì ($0).</v>
      </c>
      <c r="AP164" s="7" t="str">
        <f>VLOOKUP(
    Languages!A151,
    Languages!$A$2:$AE$310,
    MATCH(
      _xlfn.XLOOKUP("United Kingdom", 'Language &amp; Currency Data'!$A$2:$A$100, 'Language &amp; Currency Data'!$B$2:$B$100),
      Languages!$A$1:$AE$1,
      0),
    FALSE)</f>
        <v xml:space="preserve">The four individuals are free to choose how much of their earnings to contribute to the common fund. In this case, two individuals each contribute all of their earnings ($10) to the common fund, and two individuals each contribute nothing ($0). </v>
      </c>
      <c r="AQ164" s="7" t="str">
        <f>VLOOKUP(
    Languages!A151,
    Languages!$A$2:$AE$310,
    MATCH(
      _xlfn.XLOOKUP("United Kingdom", 'Language &amp; Currency Data'!$A$2:$A$100, 'Language &amp; Currency Data'!$B$2:$B$100),
      Languages!$A$1:$AE$1,
      0),
    FALSE)</f>
        <v xml:space="preserve">The four individuals are free to choose how much of their earnings to contribute to the common fund. In this case, two individuals each contribute all of their earnings ($10) to the common fund, and two individuals each contribute nothing ($0). </v>
      </c>
      <c r="AR164" s="7" t="str">
        <f>VLOOKUP(
    Languages!A151,
    Languages!$A$2:$AE$310,
    MATCH(
      _xlfn.XLOOKUP("United Kingdom", 'Language &amp; Currency Data'!$A$2:$A$100, 'Language &amp; Currency Data'!$B$2:$B$100),
      Languages!$A$1:$AE$1,
      0),
    FALSE)</f>
        <v xml:space="preserve">The four individuals are free to choose how much of their earnings to contribute to the common fund. In this case, two individuals each contribute all of their earnings ($10) to the common fund, and two individuals each contribute nothing ($0). </v>
      </c>
      <c r="AS164" s="7" t="str">
        <f>VLOOKUP(
    Languages!A151,
    Languages!$A$2:$AE$310,
    MATCH(
      _xlfn.XLOOKUP("United Kingdom", 'Language &amp; Currency Data'!$A$2:$A$100, 'Language &amp; Currency Data'!$B$2:$B$100),
      Languages!$A$1:$AE$1,
      0),
    FALSE)</f>
        <v xml:space="preserve">The four individuals are free to choose how much of their earnings to contribute to the common fund. In this case, two individuals each contribute all of their earnings ($10) to the common fund, and two individuals each contribute nothing ($0). </v>
      </c>
      <c r="AT164" s="7" t="str">
        <f>VLOOKUP(
    Languages!A151,
    Languages!$A$2:$AE$310,
    MATCH(
      _xlfn.XLOOKUP("United Kingdom", 'Language &amp; Currency Data'!$A$2:$A$100, 'Language &amp; Currency Data'!$B$2:$B$100),
      Languages!$A$1:$AE$1,
      0),
    FALSE)</f>
        <v xml:space="preserve">The four individuals are free to choose how much of their earnings to contribute to the common fund. In this case, two individuals each contribute all of their earnings ($10) to the common fund, and two individuals each contribute nothing ($0). </v>
      </c>
      <c r="AU164" s="7" t="str">
        <f>VLOOKUP(
    Languages!A151,
    Languages!$A$2:$AE$310,
    MATCH(
      _xlfn.XLOOKUP("United Kingdom", 'Language &amp; Currency Data'!$A$2:$A$100, 'Language &amp; Currency Data'!$B$2:$B$100),
      Languages!$A$1:$AE$1,
      0),
    FALSE)</f>
        <v xml:space="preserve">The four individuals are free to choose how much of their earnings to contribute to the common fund. In this case, two individuals each contribute all of their earnings ($10) to the common fund, and two individuals each contribute nothing ($0). </v>
      </c>
      <c r="AV164" s="7" t="str">
        <f>VLOOKUP(
    Languages!A151,
    Languages!$A$2:$AE$310,
    MATCH(
      _xlfn.XLOOKUP("United Kingdom", 'Language &amp; Currency Data'!$A$2:$A$100, 'Language &amp; Currency Data'!$B$2:$B$100),
      Languages!$A$1:$AE$1,
      0),
    FALSE)</f>
        <v xml:space="preserve">The four individuals are free to choose how much of their earnings to contribute to the common fund. In this case, two individuals each contribute all of their earnings ($10) to the common fund, and two individuals each contribute nothing ($0). </v>
      </c>
      <c r="AW164" s="7" t="str">
        <f>VLOOKUP(
    Languages!A151,
    Languages!$A$2:$AE$310,
    MATCH(
      _xlfn.XLOOKUP("United Kingdom", 'Language &amp; Currency Data'!$A$2:$A$100, 'Language &amp; Currency Data'!$B$2:$B$100),
      Languages!$A$1:$AE$1,
      0),
    FALSE)</f>
        <v xml:space="preserve">The four individuals are free to choose how much of their earnings to contribute to the common fund. In this case, two individuals each contribute all of their earnings ($10) to the common fund, and two individuals each contribute nothing ($0). </v>
      </c>
    </row>
    <row r="165" spans="1:49" s="7" customFormat="1" ht="42.75" x14ac:dyDescent="0.45">
      <c r="A165" s="7" t="str">
        <f>Languages!B152</f>
        <v>If each individual is free to choose how much of their earnings to contribute to the common fund, the outcome will be:</v>
      </c>
      <c r="B165" s="6" t="str">
        <f>VLOOKUP(
    Languages!A152,
    Languages!$A$2:$AE$310,
    MATCH(
      _xlfn.XLOOKUP(B$1, 'Language &amp; Currency Data'!$A$2:$A$100, 'Language &amp; Currency Data'!$B$2:$B$100),
      Languages!$A$1:$AE$1,
      0),
    FALSE)</f>
        <v>Si cada persona puede decidir libremente qué parte de sus ingresos aporta al fondo común, el resultado será el siguiente:</v>
      </c>
      <c r="C165" s="6" t="str">
        <f>VLOOKUP(
    Languages!A152,
    Languages!$A$2:$AE$310,
    MATCH(
      _xlfn.XLOOKUP(C$1, 'Language &amp; Currency Data'!$A$2:$A$100, 'Language &amp; Currency Data'!$B$2:$B$100),
      Languages!$A$1:$AE$1,
      0),
    FALSE)</f>
        <v>If each individual is free to choose how much of their earnings to contribute to the common fund, the outcome will be:</v>
      </c>
      <c r="D165" s="6" t="str">
        <f>VLOOKUP(
    Languages!A152,
    Languages!$A$2:$AE$310,
    MATCH(
      _xlfn.XLOOKUP(D$1, 'Language &amp; Currency Data'!$A$2:$A$100, 'Language &amp; Currency Data'!$B$2:$B$100),
      Languages!$A$1:$AE$1,
      0),
    FALSE)</f>
        <v>Falls jede Person frei wählen kann, wie viel ihres Einkommens sie in den Gemeinschaftsfonds einzahlt, passiert Folgendes:</v>
      </c>
      <c r="E165" s="14" t="str">
        <f>VLOOKUP(
    Languages!A152,
    Languages!$A$2:$AE$310,
    MATCH(
      _xlfn.XLOOKUP(E$1, 'Language &amp; Currency Data'!$A$2:$A$100, 'Language &amp; Currency Data'!$B$2:$B$100),
      Languages!$A$1:$AE$1,
      0),
    FALSE)</f>
        <v>Se cada um dos indivíduos for livre para escolher a parte dos seus ganhos com a que deseja contribuir para o fundo comum, o resultado será:</v>
      </c>
      <c r="F165" s="4" t="str">
        <f>VLOOKUP(
    Languages!A152,
    Languages!$A$2:$AE$310,
    MATCH(
      _xlfn.XLOOKUP(F$1, 'Language &amp; Currency Data'!$A$2:$A$100, 'Language &amp; Currency Data'!$B$2:$B$100),
      Languages!$A$1:$AE$1,
      0),
    FALSE)</f>
        <v>If each individual is free to choose how much of their earnings to contribute to the common fund, the outcome will be:</v>
      </c>
      <c r="G165" s="14" t="str">
        <f>VLOOKUP(
    Languages!A152,
    Languages!$A$2:$AE$310,
    MATCH(
      _xlfn.XLOOKUP(G$1, 'Language &amp; Currency Data'!$A$2:$A$100, 'Language &amp; Currency Data'!$B$2:$B$100),
      Languages!$A$1:$AE$1,
      0),
    FALSE)</f>
        <v>如果每个人均可自由选择拿出多少收益投入共同基金，则结果将会是：</v>
      </c>
      <c r="H165" s="6" t="str">
        <f>VLOOKUP(
    Languages!A152,
    Languages!$A$2:$AE$310,
    MATCH(
      _xlfn.XLOOKUP(H$1, 'Language &amp; Currency Data'!$A$2:$A$100, 'Language &amp; Currency Data'!$B$2:$B$100),
      Languages!$A$1:$AE$1,
      0),
    FALSE)</f>
        <v>Si cada persona puede decidir libremente qué parte de sus ingresos aporta al fondo común, el resultado será el siguiente:</v>
      </c>
      <c r="I165" s="6" t="str">
        <f>VLOOKUP(
    Languages!A152,
    Languages!$A$2:$AE$310,
    MATCH(
      _xlfn.XLOOKUP(I$1, 'Language &amp; Currency Data'!$A$2:$A$100, 'Language &amp; Currency Data'!$B$2:$B$100),
      Languages!$A$1:$AE$1,
      0),
    FALSE)</f>
        <v>Si cada persona puede decidir libremente qué parte de sus ingresos aporta al fondo común, el resultado será el siguiente:</v>
      </c>
      <c r="J165" s="6" t="str">
        <f>VLOOKUP(
    Languages!A152,
    Languages!$A$2:$AE$310,
    MATCH(
      _xlfn.XLOOKUP(J$1, 'Language &amp; Currency Data'!$A$2:$A$100, 'Language &amp; Currency Data'!$B$2:$B$100),
      Languages!$A$1:$AE$1,
      0),
    FALSE)</f>
        <v>Pokud se každá osoba může svobodně rozhodnout, jakou částí svého výdělku přispěje do společného fondu, výsledek bude následující:</v>
      </c>
      <c r="K165" s="6" t="str">
        <f>VLOOKUP(
    Languages!A152,
    Languages!$A$2:$AE$310,
    MATCH(
      _xlfn.XLOOKUP(K$1, 'Language &amp; Currency Data'!$A$2:$A$100, 'Language &amp; Currency Data'!$B$2:$B$100),
      Languages!$A$1:$AE$1,
      0),
    FALSE)</f>
        <v>Jos jokainen henkilö on vapaa valitsemaan, kuinka paljon tuloistaan hän lahjoittaa yhteiseen rahastoon, lopputulos on:</v>
      </c>
      <c r="L165" s="32" t="str">
        <f>VLOOKUP(
    Languages!A152,
    Languages!$A$2:$AE$310,
    MATCH(
      _xlfn.XLOOKUP(L$1, 'Language &amp; Currency Data'!$A$2:$A$100, 'Language &amp; Currency Data'!$B$2:$B$100),
      Languages!$A$1:$AE$1,
      0),
    FALSE)</f>
        <v>Si chaque personne est libre de choisir la part de ses revenus versée au fonds commun, le résultat sera le suivant :</v>
      </c>
      <c r="M165" s="32" t="str">
        <f>VLOOKUP(
    Languages!A152,
    Languages!$A$2:$AE$310,
    MATCH(
      _xlfn.XLOOKUP(M$1, 'Language &amp; Currency Data'!$A$2:$A$100, 'Language &amp; Currency Data'!$B$2:$B$100),
      Languages!$A$1:$AE$1,
      0),
    FALSE)</f>
        <v>Falls jede Person frei wählen kann, wie viel ihres Einkommens sie in den Gemeinschaftsfonds einzahlt, passiert Folgendes:</v>
      </c>
      <c r="N165" s="6" t="str">
        <f>VLOOKUP(
    Languages!A152,
    Languages!$A$2:$AE$310,
    MATCH(
      _xlfn.XLOOKUP(N$1, 'Language &amp; Currency Data'!$A$2:$A$100, 'Language &amp; Currency Data'!$B$2:$B$100),
      Languages!$A$1:$AE$1,
      0),
    FALSE)</f>
        <v>Εάν κάθε άτομο είναι ελεύθερο να επιλέξει πόσο από τα κέρδη του θα συνεισφέρει στο κοινό ταμείο, το αποτέλεσμα θα είναι:</v>
      </c>
      <c r="O165" s="32" t="str">
        <f>VLOOKUP(
    Languages!A152,
    Languages!$A$2:$AE$310,
    MATCH(
      _xlfn.XLOOKUP(O$1, 'Language &amp; Currency Data'!$A$2:$A$100, 'Language &amp; Currency Data'!$B$2:$B$100),
      Languages!$A$1:$AE$1,
      0),
    FALSE)</f>
        <v>Ha minden személy szabadon eldöntheti, hogy a keresetéből mennyit fizet be a közös alapba, akkor az eredmény a következő lesz:</v>
      </c>
      <c r="P165" s="6" t="str">
        <f>VLOOKUP(
    Languages!A152,
    Languages!$A$2:$AE$310,
    MATCH(
      _xlfn.XLOOKUP(P$1, 'Language &amp; Currency Data'!$A$2:$A$100, 'Language &amp; Currency Data'!$B$2:$B$100),
      Languages!$A$1:$AE$1,
      0),
    FALSE)</f>
        <v>अगर हरेक व्यक्ति यह चुनने के लिए स्वतंत्र है कि वे अपनी कमाई के कितने हिस्से का योगदान, कॉमन फ़ंड में करना चाहते हैं, तो नतीजा यह होगा:</v>
      </c>
      <c r="Q165" s="6" t="str">
        <f>VLOOKUP(
    Languages!A152,
    Languages!$A$2:$AE$310,
    MATCH(
      _xlfn.XLOOKUP(Q$1, 'Language &amp; Currency Data'!$A$2:$A$100, 'Language &amp; Currency Data'!$B$2:$B$100),
      Languages!$A$1:$AE$1,
      0),
    FALSE)</f>
        <v>Jika masing-masing individu bebas memilih seberapa banyak dari penghasilan mereka yang akan disumbangkan ke dana bersama, hasilnya akan menjadi:</v>
      </c>
      <c r="R165" s="6" t="str">
        <f>VLOOKUP(
    Languages!A152,
    Languages!$A$2:$AE$310,
    MATCH(
      _xlfn.XLOOKUP(R$1, 'Language &amp; Currency Data'!$A$2:$A$100, 'Language &amp; Currency Data'!$B$2:$B$100),
      Languages!$A$1:$AE$1,
      0),
    FALSE)</f>
        <v>If each individual is free to choose how much of their earnings to contribute to the common fund, the outcome will be:</v>
      </c>
      <c r="S165" s="14" t="str">
        <f>VLOOKUP(
    Languages!A152,
    Languages!$A$2:$AE$310,
    MATCH(
      _xlfn.XLOOKUP(S$1, 'Language &amp; Currency Data'!$A$2:$A$100, 'Language &amp; Currency Data'!$B$2:$B$100),
      Languages!$A$1:$AE$1,
      0),
    FALSE)</f>
        <v>Se ciascun individuo ha libertà di scelta riguardo alla quota del proprio importo guadagnato da destinare al fondo comune, il risultato sarà il seguente:</v>
      </c>
      <c r="T165" s="14" t="str">
        <f>VLOOKUP(
    Languages!A152,
    Languages!$A$2:$AE$310,
    MATCH(
      _xlfn.XLOOKUP(T$1, 'Language &amp; Currency Data'!$A$2:$A$100, 'Language &amp; Currency Data'!$B$2:$B$100),
      Languages!$A$1:$AE$1,
      0),
    FALSE)</f>
        <v>4人のそれぞれが、収入のどれだけを共通基金に寄付するかを自由に選択できる場合、結果は次のようになる。</v>
      </c>
      <c r="U165" s="32" t="str">
        <f>VLOOKUP(
    Languages!A152,
    Languages!$A$2:$AE$310,
    MATCH(
      _xlfn.XLOOKUP(U$1, 'Language &amp; Currency Data'!$A$2:$A$100, 'Language &amp; Currency Data'!$B$2:$B$100),
      Languages!$A$1:$AE$1,
      0),
    FALSE)</f>
        <v>Jika setiap individu bebas untuk memilih berapa banyak daripada pendapatan mereka yang hendak disumbangkan kepada dana bersama, hasilnya akan menjadi:</v>
      </c>
      <c r="V165" s="32" t="str">
        <f>VLOOKUP(
    Languages!A152,
    Languages!$A$2:$AE$310,
    MATCH(
      _xlfn.XLOOKUP(V$1, 'Language &amp; Currency Data'!$A$2:$A$100, 'Language &amp; Currency Data'!$B$2:$B$100),
      Languages!$A$1:$AE$1,
      0),
    FALSE)</f>
        <v>Si cada persona puede decidir libremente qué parte de sus ingresos aporta al fondo común, el resultado será el siguiente:</v>
      </c>
      <c r="W165" s="14" t="str">
        <f>VLOOKUP(
    Languages!A152,
    Languages!$A$2:$AE$310,
    MATCH(
      _xlfn.XLOOKUP(W$1, 'Language &amp; Currency Data'!$A$2:$A$100, 'Language &amp; Currency Data'!$B$2:$B$100),
      Languages!$A$1:$AE$1,
      0),
    FALSE)</f>
        <v>Indien iedere persoon vrij is te kiezen welk deel van zijn verdiende bedrag hij aan het gemeenschappelijk fonds bijdraagt, is het resultaat als volgt:</v>
      </c>
      <c r="X165" s="32" t="str">
        <f>VLOOKUP(
    Languages!A152,
    Languages!$A$2:$AE$310,
    MATCH(
      _xlfn.XLOOKUP(X$1, 'Language &amp; Currency Data'!$A$2:$A$100, 'Language &amp; Currency Data'!$B$2:$B$100),
      Languages!$A$1:$AE$1,
      0),
    FALSE)</f>
        <v>If each individual is free to choose how much of their earnings to contribute to the common fund, the outcome will be:</v>
      </c>
      <c r="Y165" s="32" t="str">
        <f>VLOOKUP(
    Languages!A152,
    Languages!$A$2:$AE$310,
    MATCH(
      _xlfn.XLOOKUP(Y$1, 'Language &amp; Currency Data'!$A$2:$A$100, 'Language &amp; Currency Data'!$B$2:$B$100),
      Languages!$A$1:$AE$1,
      0),
    FALSE)</f>
        <v>Hvis hver person får frihet til å velge hvor mye av inntekten de vil bidra med til fellesfondet, blir utfallet følgende:</v>
      </c>
      <c r="Z165" s="32" t="str">
        <f>VLOOKUP(
    Languages!A152,
    Languages!$A$2:$AE$310,
    MATCH(
      _xlfn.XLOOKUP(Z$1, 'Language &amp; Currency Data'!$A$2:$A$100, 'Language &amp; Currency Data'!$B$2:$B$100),
      Languages!$A$1:$AE$1,
      0),
    FALSE)</f>
        <v xml:space="preserve">اگر ہر فرد کو یہ آزادی حاصل ہو کہ وہ اپنی کمائی کا جتنا بھی حصہ مشترکہ فنڈ میں عطیہ کرے، تو نتیجہ یوں ہو گا: </v>
      </c>
      <c r="AA165" s="32" t="str">
        <f>VLOOKUP(
    Languages!A152,
    Languages!$A$2:$AE$310,
    MATCH(
      _xlfn.XLOOKUP(AA$1, 'Language &amp; Currency Data'!$A$2:$A$100, 'Language &amp; Currency Data'!$B$2:$B$100),
      Languages!$A$1:$AE$1,
      0),
    FALSE)</f>
        <v>Kung malayang makakapili ang bawat indibidwal kung magkano sa kanilang mga kinita ang iaambag sa common fund, ganito ang magiging resulta:</v>
      </c>
      <c r="AB165" s="32" t="str">
        <f>VLOOKUP(
    Languages!A152,
    Languages!$A$2:$AE$310,
    MATCH(
      _xlfn.XLOOKUP(AB$1, 'Language &amp; Currency Data'!$A$2:$A$100, 'Language &amp; Currency Data'!$B$2:$B$100),
      Languages!$A$1:$AE$1,
      0),
    FALSE)</f>
        <v>Jeśli każda ze wspomnianych cztery osób ma wolność wyboru, jaką kwotę ze swoich zarobków chce wpłacić do funduszu wspólnego, wynik będzie następujący:</v>
      </c>
      <c r="AC165" t="str">
        <f>VLOOKUP(
    Languages!A152,
    Languages!$A$2:$AE$310,
    MATCH(
      _xlfn.XLOOKUP(AC$1, 'Language &amp; Currency Data'!$A$2:$A$100, 'Language &amp; Currency Data'!$B$2:$B$100),
      Languages!$A$1:$AE$1,
      0),
    FALSE)</f>
        <v>Se cada um dos indivíduos for livre para escolher a parte dos seus ganhos com a que deseja contribuir para o fundo comum, o resultado será:</v>
      </c>
      <c r="AD165" s="32" t="str">
        <f>VLOOKUP(
    Languages!A152,
    Languages!$A$2:$AE$310,
    MATCH(
      _xlfn.XLOOKUP(AD$1, 'Language &amp; Currency Data'!$A$2:$A$100, 'Language &amp; Currency Data'!$B$2:$B$100),
      Languages!$A$1:$AE$1,
      0),
    FALSE)</f>
        <v>Dacă fiecare persoană este liberă să aleagă cu cât din câștigurile sale să contribuie la fondul comun, rezultatul va fi:</v>
      </c>
      <c r="AE165" s="6" t="str">
        <f>VLOOKUP(
    Languages!A152,
    Languages!$A$2:$AE$310,
    MATCH(
      _xlfn.XLOOKUP(AE$1, 'Language &amp; Currency Data'!$A$2:$A$100, 'Language &amp; Currency Data'!$B$2:$B$100),
      Languages!$A$1:$AE$1,
      0),
    FALSE)</f>
        <v>Ak sa každá osoba môže slobodne rozhodnúť, akou čiastkou zo svojho zárobku prispeje do spoločného fondu, výsledok bude:</v>
      </c>
      <c r="AF165" s="6" t="str">
        <f>VLOOKUP(
    Languages!A152,
    Languages!$A$2:$AE$310,
    MATCH(
      _xlfn.XLOOKUP(AF$1, 'Language &amp; Currency Data'!$A$2:$A$100, 'Language &amp; Currency Data'!$B$2:$B$100),
      Languages!$A$1:$AE$1,
      0),
    FALSE)</f>
        <v>As elke individu vry is om te kies hoeveel van hul verdienste hulle tot die gemeenskaplike fonds wil bydra, sal die uitkoms wees:</v>
      </c>
      <c r="AG165" s="6" t="str">
        <f>VLOOKUP(
    Languages!A152,
    Languages!$A$2:$AE$310,
    MATCH(
      _xlfn.XLOOKUP(AG$1, 'Language &amp; Currency Data'!$A$2:$A$100, 'Language &amp; Currency Data'!$B$2:$B$100),
      Languages!$A$1:$AE$1,
      0),
    FALSE)</f>
        <v>각 개인이 자신의 수입 중 얼마를 공동 기금에 기부할지 자유롭게 선택할 수 있다면, 그 결과는 다음과 같습니다.</v>
      </c>
      <c r="AH165" s="32" t="str">
        <f>VLOOKUP(
    Languages!A152,
    Languages!$A$2:$AE$310,
    MATCH(
      _xlfn.XLOOKUP(AH$1, 'Language &amp; Currency Data'!$A$2:$A$100, 'Language &amp; Currency Data'!$B$2:$B$100),
      Languages!$A$1:$AE$1,
      0),
    FALSE)</f>
        <v>Si cada persona puede decidir libremente qué parte de sus ingresos aporta al fondo común, el resultado será el siguiente:</v>
      </c>
      <c r="AI165" s="32" t="str">
        <f>VLOOKUP(
    Languages!A152,
    Languages!$A$2:$AE$310,
    MATCH(
      _xlfn.XLOOKUP(AI$1, 'Language &amp; Currency Data'!$A$2:$A$100, 'Language &amp; Currency Data'!$B$2:$B$100),
      Languages!$A$1:$AE$1,
      0),
    FALSE)</f>
        <v>Om varje person fritt kan välja hur stor del av deras intäkter som ska gå till den gemensamma fonden blir resultatet följande:</v>
      </c>
      <c r="AJ165" s="6" t="str">
        <f>VLOOKUP(
    Languages!A152,
    Languages!$A$2:$AE$310,
    MATCH(
      _xlfn.XLOOKUP(AJ$1, 'Language &amp; Currency Data'!$A$2:$A$100, 'Language &amp; Currency Data'!$B$2:$B$100),
      Languages!$A$1:$AE$1,
      0),
    FALSE)</f>
        <v>若每位參與者可自由決定提撥金額，結果將是：</v>
      </c>
      <c r="AK165" s="32" t="str">
        <f>VLOOKUP(
    Languages!A152,
    Languages!$A$2:$AE$310,
    MATCH(
      _xlfn.XLOOKUP(AK$1, 'Language &amp; Currency Data'!$A$2:$A$100, 'Language &amp; Currency Data'!$B$2:$B$100),
      Languages!$A$1:$AE$1,
      0),
    FALSE)</f>
        <v>หากบุคคลแต่ละคนมีอิสระในการเลือกจำนวนเงินรายได้ที่จะนำไปสมทบเข้าเงินกองกลาง ผลลัพธ์จะเป็นดังนี้:</v>
      </c>
      <c r="AL165" s="37" t="str">
        <f>VLOOKUP(
    Languages!A152,
    Languages!$A$2:$AE$310,
    MATCH(
      _xlfn.XLOOKUP(AL$1, 'Language &amp; Currency Data'!$A$2:$A$100, 'Language &amp; Currency Data'!$B$2:$B$100),
      Languages!$A$1:$AE$1,
      0),
    FALSE)</f>
        <v>Her birey kazancının ne kadarını ortak fona yatıracağını seçmekte özgür bırakılırsa sonuç şöyle olacaktır:</v>
      </c>
      <c r="AM165" s="6" t="str">
        <f>VLOOKUP(
    Languages!A152,
    Languages!$A$2:$AE$310,
    MATCH(
      _xlfn.XLOOKUP(AM$1, 'Language &amp; Currency Data'!$A$2:$A$100, 'Language &amp; Currency Data'!$B$2:$B$100),
      Languages!$A$1:$AE$1,
      0),
    FALSE)</f>
        <v>If each individual is free to choose how much of their earnings to contribute to the common fund, the outcome will be:</v>
      </c>
      <c r="AN165" s="6" t="str">
        <f>VLOOKUP(
    Languages!A152,
    Languages!$A$2:$AE$310,
    MATCH(
      _xlfn.XLOOKUP(AN$1, 'Language &amp; Currency Data'!$A$2:$A$100, 'Language &amp; Currency Data'!$B$2:$B$100),
      Languages!$A$1:$AE$1,
      0),
    FALSE)</f>
        <v>If each individual is free to choose how much of their earnings to contribute to the common fund, the outcome will be:</v>
      </c>
      <c r="AO165" s="32" t="str">
        <f>VLOOKUP(
    Languages!A152,
    Languages!$A$2:$AE$310,
    MATCH(
      _xlfn.XLOOKUP(AO$1, 'Language &amp; Currency Data'!$A$2:$A$100, 'Language &amp; Currency Data'!$B$2:$B$100),
      Languages!$A$1:$AE$1,
      0),
    FALSE)</f>
        <v>Nếu mỗi cá nhân được tự do lựa chọn số tiền thu nhập của họ để đóng góp vào quỹ chung thì kết quả sẽ là:</v>
      </c>
      <c r="AP165" s="7" t="str">
        <f>VLOOKUP(
    Languages!A152,
    Languages!$A$2:$AE$310,
    MATCH(
      _xlfn.XLOOKUP("United Kingdom", 'Language &amp; Currency Data'!$A$2:$A$100, 'Language &amp; Currency Data'!$B$2:$B$100),
      Languages!$A$1:$AE$1,
      0),
    FALSE)</f>
        <v>If each individual is free to choose how much of their earnings to contribute to the common fund, the outcome will be:</v>
      </c>
      <c r="AQ165" s="7" t="str">
        <f>VLOOKUP(
    Languages!A152,
    Languages!$A$2:$AE$310,
    MATCH(
      _xlfn.XLOOKUP("United Kingdom", 'Language &amp; Currency Data'!$A$2:$A$100, 'Language &amp; Currency Data'!$B$2:$B$100),
      Languages!$A$1:$AE$1,
      0),
    FALSE)</f>
        <v>If each individual is free to choose how much of their earnings to contribute to the common fund, the outcome will be:</v>
      </c>
      <c r="AR165" s="7" t="str">
        <f>VLOOKUP(
    Languages!A152,
    Languages!$A$2:$AE$310,
    MATCH(
      _xlfn.XLOOKUP("United Kingdom", 'Language &amp; Currency Data'!$A$2:$A$100, 'Language &amp; Currency Data'!$B$2:$B$100),
      Languages!$A$1:$AE$1,
      0),
    FALSE)</f>
        <v>If each individual is free to choose how much of their earnings to contribute to the common fund, the outcome will be:</v>
      </c>
      <c r="AS165" s="7" t="str">
        <f>VLOOKUP(
    Languages!A152,
    Languages!$A$2:$AE$310,
    MATCH(
      _xlfn.XLOOKUP("United Kingdom", 'Language &amp; Currency Data'!$A$2:$A$100, 'Language &amp; Currency Data'!$B$2:$B$100),
      Languages!$A$1:$AE$1,
      0),
    FALSE)</f>
        <v>If each individual is free to choose how much of their earnings to contribute to the common fund, the outcome will be:</v>
      </c>
      <c r="AT165" s="7" t="str">
        <f>VLOOKUP(
    Languages!A152,
    Languages!$A$2:$AE$310,
    MATCH(
      _xlfn.XLOOKUP("United Kingdom", 'Language &amp; Currency Data'!$A$2:$A$100, 'Language &amp; Currency Data'!$B$2:$B$100),
      Languages!$A$1:$AE$1,
      0),
    FALSE)</f>
        <v>If each individual is free to choose how much of their earnings to contribute to the common fund, the outcome will be:</v>
      </c>
      <c r="AU165" s="7" t="str">
        <f>VLOOKUP(
    Languages!A152,
    Languages!$A$2:$AE$310,
    MATCH(
      _xlfn.XLOOKUP("United Kingdom", 'Language &amp; Currency Data'!$A$2:$A$100, 'Language &amp; Currency Data'!$B$2:$B$100),
      Languages!$A$1:$AE$1,
      0),
    FALSE)</f>
        <v>If each individual is free to choose how much of their earnings to contribute to the common fund, the outcome will be:</v>
      </c>
      <c r="AV165" s="7" t="str">
        <f>VLOOKUP(
    Languages!A152,
    Languages!$A$2:$AE$310,
    MATCH(
      _xlfn.XLOOKUP("United Kingdom", 'Language &amp; Currency Data'!$A$2:$A$100, 'Language &amp; Currency Data'!$B$2:$B$100),
      Languages!$A$1:$AE$1,
      0),
    FALSE)</f>
        <v>If each individual is free to choose how much of their earnings to contribute to the common fund, the outcome will be:</v>
      </c>
      <c r="AW165" s="7" t="str">
        <f>VLOOKUP(
    Languages!A152,
    Languages!$A$2:$AE$310,
    MATCH(
      _xlfn.XLOOKUP("United Kingdom", 'Language &amp; Currency Data'!$A$2:$A$100, 'Language &amp; Currency Data'!$B$2:$B$100),
      Languages!$A$1:$AE$1,
      0),
    FALSE)</f>
        <v>If each individual is free to choose how much of their earnings to contribute to the common fund, the outcome will be:</v>
      </c>
    </row>
    <row r="166" spans="1:49" s="7" customFormat="1" ht="42.75" x14ac:dyDescent="0.45">
      <c r="A166" s="7" t="str">
        <f>Languages!B153</f>
        <v>If each of the four individuals is required to contribute $5 of their earnings to the common fund, the outcome will be:</v>
      </c>
      <c r="B166" s="6" t="str">
        <f>VLOOKUP(
    Languages!A153,
    Languages!$A$2:$AE$310,
    MATCH(
      _xlfn.XLOOKUP(B$1, 'Language &amp; Currency Data'!$A$2:$A$100, 'Language &amp; Currency Data'!$B$2:$B$100),
      Languages!$A$1:$AE$1,
      0),
    FALSE)</f>
        <v>Si a cada una de las cuatro personas se les obliga a aportar $5 de sus ingresos al fondo común, el resultado será el siguiente:</v>
      </c>
      <c r="C166" s="6" t="str">
        <f>VLOOKUP(
    Languages!A153,
    Languages!$A$2:$AE$310,
    MATCH(
      _xlfn.XLOOKUP(C$1, 'Language &amp; Currency Data'!$A$2:$A$100, 'Language &amp; Currency Data'!$B$2:$B$100),
      Languages!$A$1:$AE$1,
      0),
    FALSE)</f>
        <v>If each of the four individuals is required to contribute $5 of their earnings to the common fund, the outcome will be:</v>
      </c>
      <c r="D166" s="6" t="str">
        <f>VLOOKUP(
    Languages!A153,
    Languages!$A$2:$AE$310,
    MATCH(
      _xlfn.XLOOKUP(D$1, 'Language &amp; Currency Data'!$A$2:$A$100, 'Language &amp; Currency Data'!$B$2:$B$100),
      Languages!$A$1:$AE$1,
      0),
    FALSE)</f>
        <v>Falls jede der vier Personen $5 ihres Einkommens in den Gemeinschaftsfonds einzahlen muss, passiert Folgendes:</v>
      </c>
      <c r="E166" s="14" t="str">
        <f>VLOOKUP(
    Languages!A153,
    Languages!$A$2:$AE$310,
    MATCH(
      _xlfn.XLOOKUP(E$1, 'Language &amp; Currency Data'!$A$2:$A$100, 'Language &amp; Currency Data'!$B$2:$B$100),
      Languages!$A$1:$AE$1,
      0),
    FALSE)</f>
        <v>Se cada um dos quatro indivíduos for obrigado a contribuir com $5 dos seus ganhos para o fundo comum, o resultado será:</v>
      </c>
      <c r="F166" s="4" t="str">
        <f>VLOOKUP(
    Languages!A153,
    Languages!$A$2:$AE$310,
    MATCH(
      _xlfn.XLOOKUP(F$1, 'Language &amp; Currency Data'!$A$2:$A$100, 'Language &amp; Currency Data'!$B$2:$B$100),
      Languages!$A$1:$AE$1,
      0),
    FALSE)</f>
        <v>If each of the four individuals is required to contribute $5 of their earnings to the common fund, the outcome will be:</v>
      </c>
      <c r="G166" s="14" t="str">
        <f>VLOOKUP(
    Languages!A153,
    Languages!$A$2:$AE$310,
    MATCH(
      _xlfn.XLOOKUP(G$1, 'Language &amp; Currency Data'!$A$2:$A$100, 'Language &amp; Currency Data'!$B$2:$B$100),
      Languages!$A$1:$AE$1,
      0),
    FALSE)</f>
        <v>如果这四个人都按要求从其收益中拿出 $5 投入共同基金，则结果将会是：</v>
      </c>
      <c r="H166" s="6" t="str">
        <f>VLOOKUP(
    Languages!A153,
    Languages!$A$2:$AE$310,
    MATCH(
      _xlfn.XLOOKUP(H$1, 'Language &amp; Currency Data'!$A$2:$A$100, 'Language &amp; Currency Data'!$B$2:$B$100),
      Languages!$A$1:$AE$1,
      0),
    FALSE)</f>
        <v>Si a cada una de las cuatro personas se les obliga a aportar $5 de sus ingresos al fondo común, el resultado será el siguiente:</v>
      </c>
      <c r="I166" s="6" t="str">
        <f>VLOOKUP(
    Languages!A153,
    Languages!$A$2:$AE$310,
    MATCH(
      _xlfn.XLOOKUP(I$1, 'Language &amp; Currency Data'!$A$2:$A$100, 'Language &amp; Currency Data'!$B$2:$B$100),
      Languages!$A$1:$AE$1,
      0),
    FALSE)</f>
        <v>Si a cada una de las cuatro personas se les obliga a aportar $5 de sus ingresos al fondo común, el resultado será el siguiente:</v>
      </c>
      <c r="J166" s="6" t="str">
        <f>VLOOKUP(
    Languages!A153,
    Languages!$A$2:$AE$310,
    MATCH(
      _xlfn.XLOOKUP(J$1, 'Language &amp; Currency Data'!$A$2:$A$100, 'Language &amp; Currency Data'!$B$2:$B$100),
      Languages!$A$1:$AE$1,
      0),
    FALSE)</f>
        <v>Pokud každá ze čtyř osob musí přispět $5 ze svého výdělku do společného fondu, výsledek bude následující:</v>
      </c>
      <c r="K166" s="6" t="str">
        <f>VLOOKUP(
    Languages!A153,
    Languages!$A$2:$AE$310,
    MATCH(
      _xlfn.XLOOKUP(K$1, 'Language &amp; Currency Data'!$A$2:$A$100, 'Language &amp; Currency Data'!$B$2:$B$100),
      Languages!$A$1:$AE$1,
      0),
    FALSE)</f>
        <v>Jos jokainen neljästä henkilöstä on velvollinen lahjoittamaan $5 tuloistaan yhteiseen rahastoon, lopputulos on:</v>
      </c>
      <c r="L166" s="32" t="str">
        <f>VLOOKUP(
    Languages!A153,
    Languages!$A$2:$AE$310,
    MATCH(
      _xlfn.XLOOKUP(L$1, 'Language &amp; Currency Data'!$A$2:$A$100, 'Language &amp; Currency Data'!$B$2:$B$100),
      Languages!$A$1:$AE$1,
      0),
    FALSE)</f>
        <v>Si chacune des quatre personnes est tenue de verser $5 de ses revenus au fonds commun, le résultat sera le suivant :</v>
      </c>
      <c r="M166" s="32" t="str">
        <f>VLOOKUP(
    Languages!A153,
    Languages!$A$2:$AE$310,
    MATCH(
      _xlfn.XLOOKUP(M$1, 'Language &amp; Currency Data'!$A$2:$A$100, 'Language &amp; Currency Data'!$B$2:$B$100),
      Languages!$A$1:$AE$1,
      0),
    FALSE)</f>
        <v>Falls jede der vier Personen $5 ihres Einkommens in den Gemeinschaftsfonds einzahlen muss, passiert Folgendes:</v>
      </c>
      <c r="N166" s="6" t="str">
        <f>VLOOKUP(
    Languages!A153,
    Languages!$A$2:$AE$310,
    MATCH(
      _xlfn.XLOOKUP(N$1, 'Language &amp; Currency Data'!$A$2:$A$100, 'Language &amp; Currency Data'!$B$2:$B$100),
      Languages!$A$1:$AE$1,
      0),
    FALSE)</f>
        <v>Εάν καθένα από τα τέσσερα άτομα υποχρεούται να συνεισφέρει $5 από τα κέρδη του στο κοινό ταμείο, το αποτέλεσμα θα είναι:</v>
      </c>
      <c r="O166" s="32" t="str">
        <f>VLOOKUP(
    Languages!A153,
    Languages!$A$2:$AE$310,
    MATCH(
      _xlfn.XLOOKUP(O$1, 'Language &amp; Currency Data'!$A$2:$A$100, 'Language &amp; Currency Data'!$B$2:$B$100),
      Languages!$A$1:$AE$1,
      0),
    FALSE)</f>
        <v>Ha mind a négy személynek $5tal kell hozzájárulnia jövedelméből a közös alaphoz, az eredmény a következő lesz:</v>
      </c>
      <c r="P166" s="6" t="str">
        <f>VLOOKUP(
    Languages!A153,
    Languages!$A$2:$AE$310,
    MATCH(
      _xlfn.XLOOKUP(P$1, 'Language &amp; Currency Data'!$A$2:$A$100, 'Language &amp; Currency Data'!$B$2:$B$100),
      Languages!$A$1:$AE$1,
      0),
    FALSE)</f>
        <v>अगर चारों व्यक्तियों में से हरेक को अपनी कमाई में से $5 का योगदान, कॉमन फ़ंड में करना हो, तो नतीजा यह होगा:</v>
      </c>
      <c r="Q166" s="6" t="str">
        <f>VLOOKUP(
    Languages!A153,
    Languages!$A$2:$AE$310,
    MATCH(
      _xlfn.XLOOKUP(Q$1, 'Language &amp; Currency Data'!$A$2:$A$100, 'Language &amp; Currency Data'!$B$2:$B$100),
      Languages!$A$1:$AE$1,
      0),
    FALSE)</f>
        <v>Jika masing-masing dari keempat individu diwajibkan untuk menyumbangkan $5 dari penghasilan mereka ke dana bersama, hasilnya akan menjadi:</v>
      </c>
      <c r="R166" s="6" t="str">
        <f>VLOOKUP(
    Languages!A153,
    Languages!$A$2:$AE$310,
    MATCH(
      _xlfn.XLOOKUP(R$1, 'Language &amp; Currency Data'!$A$2:$A$100, 'Language &amp; Currency Data'!$B$2:$B$100),
      Languages!$A$1:$AE$1,
      0),
    FALSE)</f>
        <v>If each of the four individuals is required to contribute $5 of their earnings to the common fund, the outcome will be:</v>
      </c>
      <c r="S166" s="14" t="str">
        <f>VLOOKUP(
    Languages!A153,
    Languages!$A$2:$AE$310,
    MATCH(
      _xlfn.XLOOKUP(S$1, 'Language &amp; Currency Data'!$A$2:$A$100, 'Language &amp; Currency Data'!$B$2:$B$100),
      Languages!$A$1:$AE$1,
      0),
    FALSE)</f>
        <v>Se ciascuno dei quattro individui è tenuto a contribuire con $5 del proprio importo guadagnato al fondo comune, il risultato sarà il seguente:</v>
      </c>
      <c r="T166" s="14" t="str">
        <f>VLOOKUP(
    Languages!A153,
    Languages!$A$2:$AE$310,
    MATCH(
      _xlfn.XLOOKUP(T$1, 'Language &amp; Currency Data'!$A$2:$A$100, 'Language &amp; Currency Data'!$B$2:$B$100),
      Languages!$A$1:$AE$1,
      0),
    FALSE)</f>
        <v>4人のそれぞれが、収入のうち$5を共通基金に寄付することを要求される場合、結果は次のようになる。</v>
      </c>
      <c r="U166" s="32" t="str">
        <f>VLOOKUP(
    Languages!A153,
    Languages!$A$2:$AE$310,
    MATCH(
      _xlfn.XLOOKUP(U$1, 'Language &amp; Currency Data'!$A$2:$A$100, 'Language &amp; Currency Data'!$B$2:$B$100),
      Languages!$A$1:$AE$1,
      0),
    FALSE)</f>
        <v>Jika setiap daripada empat individu itu dikehendaki menyumbangkan $5 daripada pendapatan mereka kepada dana bersama, hasilnya akan menjadi:</v>
      </c>
      <c r="V166" s="32" t="str">
        <f>VLOOKUP(
    Languages!A153,
    Languages!$A$2:$AE$310,
    MATCH(
      _xlfn.XLOOKUP(V$1, 'Language &amp; Currency Data'!$A$2:$A$100, 'Language &amp; Currency Data'!$B$2:$B$100),
      Languages!$A$1:$AE$1,
      0),
    FALSE)</f>
        <v>Si a cada una de las cuatro personas se les obliga a aportar $5 de sus ingresos al fondo común, el resultado será el siguiente:</v>
      </c>
      <c r="W166" s="14" t="str">
        <f>VLOOKUP(
    Languages!A153,
    Languages!$A$2:$AE$310,
    MATCH(
      _xlfn.XLOOKUP(W$1, 'Language &amp; Currency Data'!$A$2:$A$100, 'Language &amp; Currency Data'!$B$2:$B$100),
      Languages!$A$1:$AE$1,
      0),
    FALSE)</f>
        <v>Indien ieder van de vier personen verplicht is $5 van zijn volledige verdiende bedrag aan het gemeenschappelijk fonds bij te dragen, is het resultaat als volgt:</v>
      </c>
      <c r="X166" s="32" t="str">
        <f>VLOOKUP(
    Languages!A153,
    Languages!$A$2:$AE$310,
    MATCH(
      _xlfn.XLOOKUP(X$1, 'Language &amp; Currency Data'!$A$2:$A$100, 'Language &amp; Currency Data'!$B$2:$B$100),
      Languages!$A$1:$AE$1,
      0),
    FALSE)</f>
        <v>If each of the four individuals is required to contribute $5 of their earnings to the common fund, the outcome will be:</v>
      </c>
      <c r="Y166" s="32" t="str">
        <f>VLOOKUP(
    Languages!A153,
    Languages!$A$2:$AE$310,
    MATCH(
      _xlfn.XLOOKUP(Y$1, 'Language &amp; Currency Data'!$A$2:$A$100, 'Language &amp; Currency Data'!$B$2:$B$100),
      Languages!$A$1:$AE$1,
      0),
    FALSE)</f>
        <v>Hvis hver av de fire personene er pålagt å bidra med $5 av inntekten sin til fellesfondet, blir utfallet følgende:</v>
      </c>
      <c r="Z166" s="32" t="str">
        <f>VLOOKUP(
    Languages!A153,
    Languages!$A$2:$AE$310,
    MATCH(
      _xlfn.XLOOKUP(Z$1, 'Language &amp; Currency Data'!$A$2:$A$100, 'Language &amp; Currency Data'!$B$2:$B$100),
      Languages!$A$1:$AE$1,
      0),
    FALSE)</f>
        <v>اگر چاروں افراد میں سے ہر فرد کو اپنی کمائی میں سے 5$ مشترکہ فنڈ میں عطیہ کرنے کا پابند کیا جائے، تو نتیجہ یوں ہو گا:</v>
      </c>
      <c r="AA166" s="32" t="str">
        <f>VLOOKUP(
    Languages!A153,
    Languages!$A$2:$AE$310,
    MATCH(
      _xlfn.XLOOKUP(AA$1, 'Language &amp; Currency Data'!$A$2:$A$100, 'Language &amp; Currency Data'!$B$2:$B$100),
      Languages!$A$1:$AE$1,
      0),
    FALSE)</f>
        <v>Kung kailangan ng bawat isa sa apat na indibidwal na iambag ang $5 ng kanilang kinita sa common fund, ganito ang magiging resulta:</v>
      </c>
      <c r="AB166" s="32" t="str">
        <f>VLOOKUP(
    Languages!A153,
    Languages!$A$2:$AE$310,
    MATCH(
      _xlfn.XLOOKUP(AB$1, 'Language &amp; Currency Data'!$A$2:$A$100, 'Language &amp; Currency Data'!$B$2:$B$100),
      Languages!$A$1:$AE$1,
      0),
    FALSE)</f>
        <v>Jeśli każda ze wspomnianych cztery osób ma obowiązek wpłacić $5 ze swoich zarobków do funduszu wspólnego, wynik będzie następujący:</v>
      </c>
      <c r="AC166" t="str">
        <f>VLOOKUP(
    Languages!A153,
    Languages!$A$2:$AE$310,
    MATCH(
      _xlfn.XLOOKUP(AC$1, 'Language &amp; Currency Data'!$A$2:$A$100, 'Language &amp; Currency Data'!$B$2:$B$100),
      Languages!$A$1:$AE$1,
      0),
    FALSE)</f>
        <v>Se cada um dos quatro indivíduos for obrigado a contribuir com $5 dos seus ganhos para o fundo comum, o resultado será:</v>
      </c>
      <c r="AD166" s="32" t="str">
        <f>VLOOKUP(
    Languages!A153,
    Languages!$A$2:$AE$310,
    MATCH(
      _xlfn.XLOOKUP(AD$1, 'Language &amp; Currency Data'!$A$2:$A$100, 'Language &amp; Currency Data'!$B$2:$B$100),
      Languages!$A$1:$AE$1,
      0),
    FALSE)</f>
        <v>Dacă fiecare dintre cele patru persoane trebuie să contribuie la fondul comun cu $5 din câștigurile lor, rezultatul va fi:</v>
      </c>
      <c r="AE166" s="6" t="str">
        <f>VLOOKUP(
    Languages!A153,
    Languages!$A$2:$AE$310,
    MATCH(
      _xlfn.XLOOKUP(AE$1, 'Language &amp; Currency Data'!$A$2:$A$100, 'Language &amp; Currency Data'!$B$2:$B$100),
      Languages!$A$1:$AE$1,
      0),
    FALSE)</f>
        <v>Ak každá zo štyroch osôb musí prispieť čiastkou $5 zo svojho zárobku do spoločného fondu, výsledok bude:</v>
      </c>
      <c r="AF166" s="6" t="str">
        <f>VLOOKUP(
    Languages!A153,
    Languages!$A$2:$AE$310,
    MATCH(
      _xlfn.XLOOKUP(AF$1, 'Language &amp; Currency Data'!$A$2:$A$100, 'Language &amp; Currency Data'!$B$2:$B$100),
      Languages!$A$1:$AE$1,
      0),
    FALSE)</f>
        <v>Indien elk van die vier individue $5 van hul verdienste tot die gemeenskaplike fonds moet bydra, sal die uitkoms wees:</v>
      </c>
      <c r="AG166" s="6" t="str">
        <f>VLOOKUP(
    Languages!A153,
    Languages!$A$2:$AE$310,
    MATCH(
      _xlfn.XLOOKUP(AG$1, 'Language &amp; Currency Data'!$A$2:$A$100, 'Language &amp; Currency Data'!$B$2:$B$100),
      Languages!$A$1:$AE$1,
      0),
    FALSE)</f>
        <v>4명의 개인이 각각 자신의 수입 중 $5를 공동 기금에 기부해야 한다면, 그 결과는 다음과 같습니다.</v>
      </c>
      <c r="AH166" s="32" t="str">
        <f>VLOOKUP(
    Languages!A153,
    Languages!$A$2:$AE$310,
    MATCH(
      _xlfn.XLOOKUP(AH$1, 'Language &amp; Currency Data'!$A$2:$A$100, 'Language &amp; Currency Data'!$B$2:$B$100),
      Languages!$A$1:$AE$1,
      0),
    FALSE)</f>
        <v>Si a cada una de las cuatro personas se les obliga a aportar $5 de sus ingresos al fondo común, el resultado será el siguiente:</v>
      </c>
      <c r="AI166" s="32" t="str">
        <f>VLOOKUP(
    Languages!A153,
    Languages!$A$2:$AE$310,
    MATCH(
      _xlfn.XLOOKUP(AI$1, 'Language &amp; Currency Data'!$A$2:$A$100, 'Language &amp; Currency Data'!$B$2:$B$100),
      Languages!$A$1:$AE$1,
      0),
    FALSE)</f>
        <v>Om var och en av de fyra personerna måste bidra med $5 av sina intäkter till den gemensamma fonden blir resultatet följande:</v>
      </c>
      <c r="AJ166" s="6" t="str">
        <f>VLOOKUP(
    Languages!A153,
    Languages!$A$2:$AE$310,
    MATCH(
      _xlfn.XLOOKUP(AJ$1, 'Language &amp; Currency Data'!$A$2:$A$100, 'Language &amp; Currency Data'!$B$2:$B$100),
      Languages!$A$1:$AE$1,
      0),
    FALSE)</f>
        <v>若四位參與者每人都被要求提撥收入的 $5 至共同基金，結果將是：</v>
      </c>
      <c r="AK166" s="32" t="str">
        <f>VLOOKUP(
    Languages!A153,
    Languages!$A$2:$AE$310,
    MATCH(
      _xlfn.XLOOKUP(AK$1, 'Language &amp; Currency Data'!$A$2:$A$100, 'Language &amp; Currency Data'!$B$2:$B$100),
      Languages!$A$1:$AE$1,
      0),
    FALSE)</f>
        <v>หากบุคคลทั้งสี่คนต้องนำรายได้ $5 ไปสมทบเข้าเงินกองกลาง ผลลัพธ์จะเป็นดังนี้:</v>
      </c>
      <c r="AL166" s="37" t="str">
        <f>VLOOKUP(
    Languages!A153,
    Languages!$A$2:$AE$310,
    MATCH(
      _xlfn.XLOOKUP(AL$1, 'Language &amp; Currency Data'!$A$2:$A$100, 'Language &amp; Currency Data'!$B$2:$B$100),
      Languages!$A$1:$AE$1,
      0),
    FALSE)</f>
        <v>Dört bireyin her birinin kazançlarının $5 tutarını ortak fona yatırması gerekiyorsa sonuç şöyle olacaktır:</v>
      </c>
      <c r="AM166" s="6" t="str">
        <f>VLOOKUP(
    Languages!A153,
    Languages!$A$2:$AE$310,
    MATCH(
      _xlfn.XLOOKUP(AM$1, 'Language &amp; Currency Data'!$A$2:$A$100, 'Language &amp; Currency Data'!$B$2:$B$100),
      Languages!$A$1:$AE$1,
      0),
    FALSE)</f>
        <v>If each of the four individuals is required to contribute $5 of their earnings to the common fund, the outcome will be:</v>
      </c>
      <c r="AN166" s="6" t="str">
        <f>VLOOKUP(
    Languages!A153,
    Languages!$A$2:$AE$310,
    MATCH(
      _xlfn.XLOOKUP(AN$1, 'Language &amp; Currency Data'!$A$2:$A$100, 'Language &amp; Currency Data'!$B$2:$B$100),
      Languages!$A$1:$AE$1,
      0),
    FALSE)</f>
        <v>If each of the four individuals is required to contribute $5 of their earnings to the common fund, the outcome will be:</v>
      </c>
      <c r="AO166" s="32" t="str">
        <f>VLOOKUP(
    Languages!A153,
    Languages!$A$2:$AE$310,
    MATCH(
      _xlfn.XLOOKUP(AO$1, 'Language &amp; Currency Data'!$A$2:$A$100, 'Language &amp; Currency Data'!$B$2:$B$100),
      Languages!$A$1:$AE$1,
      0),
    FALSE)</f>
        <v>Nếu mỗi người trong bốn cá nhân được yêu cầu đóng góp $5 trong thu nhập của họ vào quỹ chung thì kết quả sẽ là:</v>
      </c>
      <c r="AP166" s="7" t="str">
        <f>VLOOKUP(
    Languages!A153,
    Languages!$A$2:$AE$310,
    MATCH(
      _xlfn.XLOOKUP("United Kingdom", 'Language &amp; Currency Data'!$A$2:$A$100, 'Language &amp; Currency Data'!$B$2:$B$100),
      Languages!$A$1:$AE$1,
      0),
    FALSE)</f>
        <v>If each of the four individuals is required to contribute $5 of their earnings to the common fund, the outcome will be:</v>
      </c>
      <c r="AQ166" s="7" t="str">
        <f>VLOOKUP(
    Languages!A153,
    Languages!$A$2:$AE$310,
    MATCH(
      _xlfn.XLOOKUP("United Kingdom", 'Language &amp; Currency Data'!$A$2:$A$100, 'Language &amp; Currency Data'!$B$2:$B$100),
      Languages!$A$1:$AE$1,
      0),
    FALSE)</f>
        <v>If each of the four individuals is required to contribute $5 of their earnings to the common fund, the outcome will be:</v>
      </c>
      <c r="AR166" s="7" t="str">
        <f>VLOOKUP(
    Languages!A153,
    Languages!$A$2:$AE$310,
    MATCH(
      _xlfn.XLOOKUP("United Kingdom", 'Language &amp; Currency Data'!$A$2:$A$100, 'Language &amp; Currency Data'!$B$2:$B$100),
      Languages!$A$1:$AE$1,
      0),
    FALSE)</f>
        <v>If each of the four individuals is required to contribute $5 of their earnings to the common fund, the outcome will be:</v>
      </c>
      <c r="AS166" s="7" t="str">
        <f>VLOOKUP(
    Languages!A153,
    Languages!$A$2:$AE$310,
    MATCH(
      _xlfn.XLOOKUP("United Kingdom", 'Language &amp; Currency Data'!$A$2:$A$100, 'Language &amp; Currency Data'!$B$2:$B$100),
      Languages!$A$1:$AE$1,
      0),
    FALSE)</f>
        <v>If each of the four individuals is required to contribute $5 of their earnings to the common fund, the outcome will be:</v>
      </c>
      <c r="AT166" s="7" t="str">
        <f>VLOOKUP(
    Languages!A153,
    Languages!$A$2:$AE$310,
    MATCH(
      _xlfn.XLOOKUP("United Kingdom", 'Language &amp; Currency Data'!$A$2:$A$100, 'Language &amp; Currency Data'!$B$2:$B$100),
      Languages!$A$1:$AE$1,
      0),
    FALSE)</f>
        <v>If each of the four individuals is required to contribute $5 of their earnings to the common fund, the outcome will be:</v>
      </c>
      <c r="AU166" s="7" t="str">
        <f>VLOOKUP(
    Languages!A153,
    Languages!$A$2:$AE$310,
    MATCH(
      _xlfn.XLOOKUP("United Kingdom", 'Language &amp; Currency Data'!$A$2:$A$100, 'Language &amp; Currency Data'!$B$2:$B$100),
      Languages!$A$1:$AE$1,
      0),
    FALSE)</f>
        <v>If each of the four individuals is required to contribute $5 of their earnings to the common fund, the outcome will be:</v>
      </c>
      <c r="AV166" s="7" t="str">
        <f>VLOOKUP(
    Languages!A153,
    Languages!$A$2:$AE$310,
    MATCH(
      _xlfn.XLOOKUP("United Kingdom", 'Language &amp; Currency Data'!$A$2:$A$100, 'Language &amp; Currency Data'!$B$2:$B$100),
      Languages!$A$1:$AE$1,
      0),
    FALSE)</f>
        <v>If each of the four individuals is required to contribute $5 of their earnings to the common fund, the outcome will be:</v>
      </c>
      <c r="AW166" s="7" t="str">
        <f>VLOOKUP(
    Languages!A153,
    Languages!$A$2:$AE$310,
    MATCH(
      _xlfn.XLOOKUP("United Kingdom", 'Language &amp; Currency Data'!$A$2:$A$100, 'Language &amp; Currency Data'!$B$2:$B$100),
      Languages!$A$1:$AE$1,
      0),
    FALSE)</f>
        <v>If each of the four individuals is required to contribute $5 of their earnings to the common fund, the outcome will be:</v>
      </c>
    </row>
    <row r="167" spans="1:49" s="7" customFormat="1" ht="28.5" x14ac:dyDescent="0.45">
      <c r="A167" s="7" t="str">
        <f>Languages!B154</f>
        <v>The four individuals each ends up with an income of $12.5.</v>
      </c>
      <c r="B167" s="6" t="str">
        <f>VLOOKUP(
    Languages!A154,
    Languages!$A$2:$AE$310,
    MATCH(
      _xlfn.XLOOKUP(B$1, 'Language &amp; Currency Data'!$A$2:$A$100, 'Language &amp; Currency Data'!$B$2:$B$100),
      Languages!$A$1:$AE$1,
      0),
    FALSE)</f>
        <v>Cada una de las cuatro personas termina con unos ingresos de $12.5.</v>
      </c>
      <c r="C167" s="6" t="str">
        <f>VLOOKUP(
    Languages!A154,
    Languages!$A$2:$AE$310,
    MATCH(
      _xlfn.XLOOKUP(C$1, 'Language &amp; Currency Data'!$A$2:$A$100, 'Language &amp; Currency Data'!$B$2:$B$100),
      Languages!$A$1:$AE$1,
      0),
    FALSE)</f>
        <v>The four individuals each ends up with an income of $12.5.</v>
      </c>
      <c r="D167" s="6" t="str">
        <f>VLOOKUP(
    Languages!A154,
    Languages!$A$2:$AE$310,
    MATCH(
      _xlfn.XLOOKUP(D$1, 'Language &amp; Currency Data'!$A$2:$A$100, 'Language &amp; Currency Data'!$B$2:$B$100),
      Languages!$A$1:$AE$1,
      0),
    FALSE)</f>
        <v>Die vier Personen haben zum Schluss ein Einkommen von jeweils $12.5.</v>
      </c>
      <c r="E167" s="14" t="str">
        <f>VLOOKUP(
    Languages!A154,
    Languages!$A$2:$AE$310,
    MATCH(
      _xlfn.XLOOKUP(E$1, 'Language &amp; Currency Data'!$A$2:$A$100, 'Language &amp; Currency Data'!$B$2:$B$100),
      Languages!$A$1:$AE$1,
      0),
    FALSE)</f>
        <v>Cada um dos quatro indivíduos ficará com um ganho de $12.5.</v>
      </c>
      <c r="F167" s="4" t="str">
        <f>VLOOKUP(
    Languages!A154,
    Languages!$A$2:$AE$310,
    MATCH(
      _xlfn.XLOOKUP(F$1, 'Language &amp; Currency Data'!$A$2:$A$100, 'Language &amp; Currency Data'!$B$2:$B$100),
      Languages!$A$1:$AE$1,
      0),
    FALSE)</f>
        <v>The four individuals each ends up with an income of $12.5.</v>
      </c>
      <c r="G167" s="14" t="str">
        <f>VLOOKUP(
    Languages!A154,
    Languages!$A$2:$AE$310,
    MATCH(
      _xlfn.XLOOKUP(G$1, 'Language &amp; Currency Data'!$A$2:$A$100, 'Language &amp; Currency Data'!$B$2:$B$100),
      Languages!$A$1:$AE$1,
      0),
    FALSE)</f>
        <v>这四个人最终将每人获得 $12.5 的收入。</v>
      </c>
      <c r="H167" s="6" t="str">
        <f>VLOOKUP(
    Languages!A154,
    Languages!$A$2:$AE$310,
    MATCH(
      _xlfn.XLOOKUP(H$1, 'Language &amp; Currency Data'!$A$2:$A$100, 'Language &amp; Currency Data'!$B$2:$B$100),
      Languages!$A$1:$AE$1,
      0),
    FALSE)</f>
        <v>Cada una de las cuatro personas termina con unos ingresos de $12.5.</v>
      </c>
      <c r="I167" s="6" t="str">
        <f>VLOOKUP(
    Languages!A154,
    Languages!$A$2:$AE$310,
    MATCH(
      _xlfn.XLOOKUP(I$1, 'Language &amp; Currency Data'!$A$2:$A$100, 'Language &amp; Currency Data'!$B$2:$B$100),
      Languages!$A$1:$AE$1,
      0),
    FALSE)</f>
        <v>Cada una de las cuatro personas termina con unos ingresos de $12.5.</v>
      </c>
      <c r="J167" s="6" t="str">
        <f>VLOOKUP(
    Languages!A154,
    Languages!$A$2:$AE$310,
    MATCH(
      _xlfn.XLOOKUP(J$1, 'Language &amp; Currency Data'!$A$2:$A$100, 'Language &amp; Currency Data'!$B$2:$B$100),
      Languages!$A$1:$AE$1,
      0),
    FALSE)</f>
        <v>Každá ze čtyř osob nakonec získá příjem $12.5.</v>
      </c>
      <c r="K167" s="6" t="str">
        <f>VLOOKUP(
    Languages!A154,
    Languages!$A$2:$AE$310,
    MATCH(
      _xlfn.XLOOKUP(K$1, 'Language &amp; Currency Data'!$A$2:$A$100, 'Language &amp; Currency Data'!$B$2:$B$100),
      Languages!$A$1:$AE$1,
      0),
    FALSE)</f>
        <v>Jokainen neljästä henkilöstä saa lopullista tuloa $12.5.</v>
      </c>
      <c r="L167" s="32" t="str">
        <f>VLOOKUP(
    Languages!A154,
    Languages!$A$2:$AE$310,
    MATCH(
      _xlfn.XLOOKUP(L$1, 'Language &amp; Currency Data'!$A$2:$A$100, 'Language &amp; Currency Data'!$B$2:$B$100),
      Languages!$A$1:$AE$1,
      0),
    FALSE)</f>
        <v>Les quatre personnes finissent avec un revenu de $12.5 chacune.</v>
      </c>
      <c r="M167" s="32" t="str">
        <f>VLOOKUP(
    Languages!A154,
    Languages!$A$2:$AE$310,
    MATCH(
      _xlfn.XLOOKUP(M$1, 'Language &amp; Currency Data'!$A$2:$A$100, 'Language &amp; Currency Data'!$B$2:$B$100),
      Languages!$A$1:$AE$1,
      0),
    FALSE)</f>
        <v>Die vier Personen haben zum Schluss ein Einkommen von jeweils $12.5.</v>
      </c>
      <c r="N167" s="6" t="str">
        <f>VLOOKUP(
    Languages!A154,
    Languages!$A$2:$AE$310,
    MATCH(
      _xlfn.XLOOKUP(N$1, 'Language &amp; Currency Data'!$A$2:$A$100, 'Language &amp; Currency Data'!$B$2:$B$100),
      Languages!$A$1:$AE$1,
      0),
    FALSE)</f>
        <v>Τα τέσσερα άτομα καταλήγουν με εισόδημα $12.5 το καθένα.</v>
      </c>
      <c r="O167" s="32" t="str">
        <f>VLOOKUP(
    Languages!A154,
    Languages!$A$2:$AE$310,
    MATCH(
      _xlfn.XLOOKUP(O$1, 'Language &amp; Currency Data'!$A$2:$A$100, 'Language &amp; Currency Data'!$B$2:$B$100),
      Languages!$A$1:$AE$1,
      0),
    FALSE)</f>
        <v>A négy személy mindegyike $12.5 jövedelemhez jut.</v>
      </c>
      <c r="P167" s="6" t="str">
        <f>VLOOKUP(
    Languages!A154,
    Languages!$A$2:$AE$310,
    MATCH(
      _xlfn.XLOOKUP(P$1, 'Language &amp; Currency Data'!$A$2:$A$100, 'Language &amp; Currency Data'!$B$2:$B$100),
      Languages!$A$1:$AE$1,
      0),
    FALSE)</f>
        <v>चारों व्यक्तियों में से हरेक की आय $12.5 होगी।</v>
      </c>
      <c r="Q167" s="6" t="str">
        <f>VLOOKUP(
    Languages!A154,
    Languages!$A$2:$AE$310,
    MATCH(
      _xlfn.XLOOKUP(Q$1, 'Language &amp; Currency Data'!$A$2:$A$100, 'Language &amp; Currency Data'!$B$2:$B$100),
      Languages!$A$1:$AE$1,
      0),
    FALSE)</f>
        <v>Keempat individu masing-masing berakhir dengan pendapatan sebesar $12.5.</v>
      </c>
      <c r="R167" s="6" t="str">
        <f>VLOOKUP(
    Languages!A154,
    Languages!$A$2:$AE$310,
    MATCH(
      _xlfn.XLOOKUP(R$1, 'Language &amp; Currency Data'!$A$2:$A$100, 'Language &amp; Currency Data'!$B$2:$B$100),
      Languages!$A$1:$AE$1,
      0),
    FALSE)</f>
        <v>The four individuals each ends up with an income of $12.5.</v>
      </c>
      <c r="S167" s="14" t="str">
        <f>VLOOKUP(
    Languages!A154,
    Languages!$A$2:$AE$310,
    MATCH(
      _xlfn.XLOOKUP(S$1, 'Language &amp; Currency Data'!$A$2:$A$100, 'Language &amp; Currency Data'!$B$2:$B$100),
      Languages!$A$1:$AE$1,
      0),
    FALSE)</f>
        <v>Ognuno dei quattro individui si ritroverà un reddito di $12,5.</v>
      </c>
      <c r="T167" s="14" t="str">
        <f>VLOOKUP(
    Languages!A154,
    Languages!$A$2:$AE$310,
    MATCH(
      _xlfn.XLOOKUP(T$1, 'Language &amp; Currency Data'!$A$2:$A$100, 'Language &amp; Currency Data'!$B$2:$B$100),
      Languages!$A$1:$AE$1,
      0),
    FALSE)</f>
        <v>4人全員の最終的な収入が$12.5になる。</v>
      </c>
      <c r="U167" s="32" t="str">
        <f>VLOOKUP(
    Languages!A154,
    Languages!$A$2:$AE$310,
    MATCH(
      _xlfn.XLOOKUP(U$1, 'Language &amp; Currency Data'!$A$2:$A$100, 'Language &amp; Currency Data'!$B$2:$B$100),
      Languages!$A$1:$AE$1,
      0),
    FALSE)</f>
        <v>Empat individu itu akhirnya mempunyai pendapatan sebanyak $12.5.</v>
      </c>
      <c r="V167" s="32" t="str">
        <f>VLOOKUP(
    Languages!A154,
    Languages!$A$2:$AE$310,
    MATCH(
      _xlfn.XLOOKUP(V$1, 'Language &amp; Currency Data'!$A$2:$A$100, 'Language &amp; Currency Data'!$B$2:$B$100),
      Languages!$A$1:$AE$1,
      0),
    FALSE)</f>
        <v>Cada una de las cuatro personas termina con unos ingresos de $12.5.</v>
      </c>
      <c r="W167" s="14" t="str">
        <f>VLOOKUP(
    Languages!A154,
    Languages!$A$2:$AE$310,
    MATCH(
      _xlfn.XLOOKUP(W$1, 'Language &amp; Currency Data'!$A$2:$A$100, 'Language &amp; Currency Data'!$B$2:$B$100),
      Languages!$A$1:$AE$1,
      0),
    FALSE)</f>
        <v>De vier personen hebben uiteindelijk een opbrengst van $12.5.</v>
      </c>
      <c r="X167" s="32" t="str">
        <f>VLOOKUP(
    Languages!A154,
    Languages!$A$2:$AE$310,
    MATCH(
      _xlfn.XLOOKUP(X$1, 'Language &amp; Currency Data'!$A$2:$A$100, 'Language &amp; Currency Data'!$B$2:$B$100),
      Languages!$A$1:$AE$1,
      0),
    FALSE)</f>
        <v>The four individuals each ends up with an income of $12.5.</v>
      </c>
      <c r="Y167" s="32" t="str">
        <f>VLOOKUP(
    Languages!A154,
    Languages!$A$2:$AE$310,
    MATCH(
      _xlfn.XLOOKUP(Y$1, 'Language &amp; Currency Data'!$A$2:$A$100, 'Language &amp; Currency Data'!$B$2:$B$100),
      Languages!$A$1:$AE$1,
      0),
    FALSE)</f>
        <v>De fire personene ender hver opp med en inntekt på $12.5.</v>
      </c>
      <c r="Z167" s="32" t="str">
        <f>VLOOKUP(
    Languages!A154,
    Languages!$A$2:$AE$310,
    MATCH(
      _xlfn.XLOOKUP(Z$1, 'Language &amp; Currency Data'!$A$2:$A$100, 'Language &amp; Currency Data'!$B$2:$B$100),
      Languages!$A$1:$AE$1,
      0),
    FALSE)</f>
        <v>چاروں افراد میں سے ہر ایک کی آمدنی 12.5$ بنتی ہے۔</v>
      </c>
      <c r="AA167" s="32" t="str">
        <f>VLOOKUP(
    Languages!A154,
    Languages!$A$2:$AE$310,
    MATCH(
      _xlfn.XLOOKUP(AA$1, 'Language &amp; Currency Data'!$A$2:$A$100, 'Language &amp; Currency Data'!$B$2:$B$100),
      Languages!$A$1:$AE$1,
      0),
    FALSE)</f>
        <v>Kikita ng $12.5 ang bawat isa sa apat na indibidwal sa bandang huli.</v>
      </c>
      <c r="AB167" s="32" t="str">
        <f>VLOOKUP(
    Languages!A154,
    Languages!$A$2:$AE$310,
    MATCH(
      _xlfn.XLOOKUP(AB$1, 'Language &amp; Currency Data'!$A$2:$A$100, 'Language &amp; Currency Data'!$B$2:$B$100),
      Languages!$A$1:$AE$1,
      0),
    FALSE)</f>
        <v>Wspomniane cztery osoby otrzymają dochód w wysokości $12,5 każda.</v>
      </c>
      <c r="AC167" t="str">
        <f>VLOOKUP(
    Languages!A154,
    Languages!$A$2:$AE$310,
    MATCH(
      _xlfn.XLOOKUP(AC$1, 'Language &amp; Currency Data'!$A$2:$A$100, 'Language &amp; Currency Data'!$B$2:$B$100),
      Languages!$A$1:$AE$1,
      0),
    FALSE)</f>
        <v>Cada um dos quatro indivíduos ficará com um ganho de $12.5.</v>
      </c>
      <c r="AD167" s="32" t="str">
        <f>VLOOKUP(
    Languages!A154,
    Languages!$A$2:$AE$310,
    MATCH(
      _xlfn.XLOOKUP(AD$1, 'Language &amp; Currency Data'!$A$2:$A$100, 'Language &amp; Currency Data'!$B$2:$B$100),
      Languages!$A$1:$AE$1,
      0),
    FALSE)</f>
        <v>Fiecare dintre cele patru persoane ajunge la un venit de $12,5.</v>
      </c>
      <c r="AE167" s="6" t="str">
        <f>VLOOKUP(
    Languages!A154,
    Languages!$A$2:$AE$310,
    MATCH(
      _xlfn.XLOOKUP(AE$1, 'Language &amp; Currency Data'!$A$2:$A$100, 'Language &amp; Currency Data'!$B$2:$B$100),
      Languages!$A$1:$AE$1,
      0),
    FALSE)</f>
        <v>Všetky štyri osoby skončia so zárobkom $12.5.</v>
      </c>
      <c r="AF167" s="6" t="str">
        <f>VLOOKUP(
    Languages!A154,
    Languages!$A$2:$AE$310,
    MATCH(
      _xlfn.XLOOKUP(AF$1, 'Language &amp; Currency Data'!$A$2:$A$100, 'Language &amp; Currency Data'!$B$2:$B$100),
      Languages!$A$1:$AE$1,
      0),
    FALSE)</f>
        <v>Die vier individue eindig elk met 'n inkomste van $12.5.</v>
      </c>
      <c r="AG167" s="6" t="str">
        <f>VLOOKUP(
    Languages!A154,
    Languages!$A$2:$AE$310,
    MATCH(
      _xlfn.XLOOKUP(AG$1, 'Language &amp; Currency Data'!$A$2:$A$100, 'Language &amp; Currency Data'!$B$2:$B$100),
      Languages!$A$1:$AE$1,
      0),
    FALSE)</f>
        <v>4명의 개인은 각각 $12.5의 수입을 얻게 됩니다.</v>
      </c>
      <c r="AH167" s="32" t="str">
        <f>VLOOKUP(
    Languages!A154,
    Languages!$A$2:$AE$310,
    MATCH(
      _xlfn.XLOOKUP(AH$1, 'Language &amp; Currency Data'!$A$2:$A$100, 'Language &amp; Currency Data'!$B$2:$B$100),
      Languages!$A$1:$AE$1,
      0),
    FALSE)</f>
        <v>Cada una de las cuatro personas termina con unos ingresos de $12.5.</v>
      </c>
      <c r="AI167" s="32" t="str">
        <f>VLOOKUP(
    Languages!A154,
    Languages!$A$2:$AE$310,
    MATCH(
      _xlfn.XLOOKUP(AI$1, 'Language &amp; Currency Data'!$A$2:$A$100, 'Language &amp; Currency Data'!$B$2:$B$100),
      Languages!$A$1:$AE$1,
      0),
    FALSE)</f>
        <v>De fyra personerna får var och en en inkomst på $12.5.</v>
      </c>
      <c r="AJ167" s="6" t="str">
        <f>VLOOKUP(
    Languages!A154,
    Languages!$A$2:$AE$310,
    MATCH(
      _xlfn.XLOOKUP(AJ$1, 'Language &amp; Currency Data'!$A$2:$A$100, 'Language &amp; Currency Data'!$B$2:$B$100),
      Languages!$A$1:$AE$1,
      0),
    FALSE)</f>
        <v>每人最終收入為 $12.5。</v>
      </c>
      <c r="AK167" s="32" t="str">
        <f>VLOOKUP(
    Languages!A154,
    Languages!$A$2:$AE$310,
    MATCH(
      _xlfn.XLOOKUP(AK$1, 'Language &amp; Currency Data'!$A$2:$A$100, 'Language &amp; Currency Data'!$B$2:$B$100),
      Languages!$A$1:$AE$1,
      0),
    FALSE)</f>
        <v>บุคคลทั้งสี่คนได้รับรายได้คนละ $12.5</v>
      </c>
      <c r="AL167" s="37" t="str">
        <f>VLOOKUP(
    Languages!A154,
    Languages!$A$2:$AE$310,
    MATCH(
      _xlfn.XLOOKUP(AL$1, 'Language &amp; Currency Data'!$A$2:$A$100, 'Language &amp; Currency Data'!$B$2:$B$100),
      Languages!$A$1:$AE$1,
      0),
    FALSE)</f>
        <v>Dört bireyin her biri sonunda $12.5 gelir elde eder.</v>
      </c>
      <c r="AM167" s="6" t="str">
        <f>VLOOKUP(
    Languages!A154,
    Languages!$A$2:$AE$310,
    MATCH(
      _xlfn.XLOOKUP(AM$1, 'Language &amp; Currency Data'!$A$2:$A$100, 'Language &amp; Currency Data'!$B$2:$B$100),
      Languages!$A$1:$AE$1,
      0),
    FALSE)</f>
        <v>The four individuals each ends up with an income of $12.5.</v>
      </c>
      <c r="AN167" s="6" t="str">
        <f>VLOOKUP(
    Languages!A154,
    Languages!$A$2:$AE$310,
    MATCH(
      _xlfn.XLOOKUP(AN$1, 'Language &amp; Currency Data'!$A$2:$A$100, 'Language &amp; Currency Data'!$B$2:$B$100),
      Languages!$A$1:$AE$1,
      0),
    FALSE)</f>
        <v>The four individuals each ends up with an income of $12.5.</v>
      </c>
      <c r="AO167" s="32" t="str">
        <f>VLOOKUP(
    Languages!A154,
    Languages!$A$2:$AE$310,
    MATCH(
      _xlfn.XLOOKUP(AO$1, 'Language &amp; Currency Data'!$A$2:$A$100, 'Language &amp; Currency Data'!$B$2:$B$100),
      Languages!$A$1:$AE$1,
      0),
    FALSE)</f>
        <v>Bốn cá nhân này mỗi người có thu nhập là $12.5.</v>
      </c>
      <c r="AP167" s="7" t="str">
        <f>VLOOKUP(
    Languages!A154,
    Languages!$A$2:$AE$310,
    MATCH(
      _xlfn.XLOOKUP("United Kingdom", 'Language &amp; Currency Data'!$A$2:$A$100, 'Language &amp; Currency Data'!$B$2:$B$100),
      Languages!$A$1:$AE$1,
      0),
    FALSE)</f>
        <v>The four individuals each ends up with an income of $12.5.</v>
      </c>
      <c r="AQ167" s="7" t="str">
        <f>VLOOKUP(
    Languages!A154,
    Languages!$A$2:$AE$310,
    MATCH(
      _xlfn.XLOOKUP("United Kingdom", 'Language &amp; Currency Data'!$A$2:$A$100, 'Language &amp; Currency Data'!$B$2:$B$100),
      Languages!$A$1:$AE$1,
      0),
    FALSE)</f>
        <v>The four individuals each ends up with an income of $12.5.</v>
      </c>
      <c r="AR167" s="7" t="str">
        <f>VLOOKUP(
    Languages!A154,
    Languages!$A$2:$AE$310,
    MATCH(
      _xlfn.XLOOKUP("United Kingdom", 'Language &amp; Currency Data'!$A$2:$A$100, 'Language &amp; Currency Data'!$B$2:$B$100),
      Languages!$A$1:$AE$1,
      0),
    FALSE)</f>
        <v>The four individuals each ends up with an income of $12.5.</v>
      </c>
      <c r="AS167" s="7" t="str">
        <f>VLOOKUP(
    Languages!A154,
    Languages!$A$2:$AE$310,
    MATCH(
      _xlfn.XLOOKUP("United Kingdom", 'Language &amp; Currency Data'!$A$2:$A$100, 'Language &amp; Currency Data'!$B$2:$B$100),
      Languages!$A$1:$AE$1,
      0),
    FALSE)</f>
        <v>The four individuals each ends up with an income of $12.5.</v>
      </c>
      <c r="AT167" s="7" t="str">
        <f>VLOOKUP(
    Languages!A154,
    Languages!$A$2:$AE$310,
    MATCH(
      _xlfn.XLOOKUP("United Kingdom", 'Language &amp; Currency Data'!$A$2:$A$100, 'Language &amp; Currency Data'!$B$2:$B$100),
      Languages!$A$1:$AE$1,
      0),
    FALSE)</f>
        <v>The four individuals each ends up with an income of $12.5.</v>
      </c>
      <c r="AU167" s="7" t="str">
        <f>VLOOKUP(
    Languages!A154,
    Languages!$A$2:$AE$310,
    MATCH(
      _xlfn.XLOOKUP("United Kingdom", 'Language &amp; Currency Data'!$A$2:$A$100, 'Language &amp; Currency Data'!$B$2:$B$100),
      Languages!$A$1:$AE$1,
      0),
    FALSE)</f>
        <v>The four individuals each ends up with an income of $12.5.</v>
      </c>
      <c r="AV167" s="7" t="str">
        <f>VLOOKUP(
    Languages!A154,
    Languages!$A$2:$AE$310,
    MATCH(
      _xlfn.XLOOKUP("United Kingdom", 'Language &amp; Currency Data'!$A$2:$A$100, 'Language &amp; Currency Data'!$B$2:$B$100),
      Languages!$A$1:$AE$1,
      0),
    FALSE)</f>
        <v>The four individuals each ends up with an income of $12.5.</v>
      </c>
      <c r="AW167" s="7" t="str">
        <f>VLOOKUP(
    Languages!A154,
    Languages!$A$2:$AE$310,
    MATCH(
      _xlfn.XLOOKUP("United Kingdom", 'Language &amp; Currency Data'!$A$2:$A$100, 'Language &amp; Currency Data'!$B$2:$B$100),
      Languages!$A$1:$AE$1,
      0),
    FALSE)</f>
        <v>The four individuals each ends up with an income of $12.5.</v>
      </c>
    </row>
    <row r="168" spans="1:49" s="7" customFormat="1" ht="57" x14ac:dyDescent="0.45">
      <c r="A168" s="7" t="str">
        <f>Languages!B155</f>
        <v>Explanation: Each individual keeps $5 of their earnings and receives a quarter of the common fund, which is $7.5, and thus each ends up with $12.5.</v>
      </c>
      <c r="B168" s="6" t="str">
        <f>VLOOKUP(
    Languages!A155,
    Languages!$A$2:$AE$310,
    MATCH(
      _xlfn.XLOOKUP(B$1, 'Language &amp; Currency Data'!$A$2:$A$100, 'Language &amp; Currency Data'!$B$2:$B$100),
      Languages!$A$1:$AE$1,
      0),
    FALSE)</f>
        <v>Explicación: Cada persona conserva $5 y recibe una cuarta parte del fondo común, que son $7.5, por lo que cada una termina con $12.5.</v>
      </c>
      <c r="C168" s="6" t="str">
        <f>VLOOKUP(
    Languages!A155,
    Languages!$A$2:$AE$310,
    MATCH(
      _xlfn.XLOOKUP(C$1, 'Language &amp; Currency Data'!$A$2:$A$100, 'Language &amp; Currency Data'!$B$2:$B$100),
      Languages!$A$1:$AE$1,
      0),
    FALSE)</f>
        <v>Explanation: Each individual keeps $5 of their earnings and receives a quarter of the common fund, which is $7.5, and thus each ends up with $12.5.</v>
      </c>
      <c r="D168" s="6" t="str">
        <f>VLOOKUP(
    Languages!A155,
    Languages!$A$2:$AE$310,
    MATCH(
      _xlfn.XLOOKUP(D$1, 'Language &amp; Currency Data'!$A$2:$A$100, 'Language &amp; Currency Data'!$B$2:$B$100),
      Languages!$A$1:$AE$1,
      0),
    FALSE)</f>
        <v>Erklärung: Jede Person behält $5 ihrer Einnahmen, erhält ein Viertel des Gemeinschaftsfonds ($7.5) und hat daher zum Schluss jeweils $12.5.</v>
      </c>
      <c r="E168" s="14" t="str">
        <f>VLOOKUP(
    Languages!A155,
    Languages!$A$2:$AE$310,
    MATCH(
      _xlfn.XLOOKUP(E$1, 'Language &amp; Currency Data'!$A$2:$A$100, 'Language &amp; Currency Data'!$B$2:$B$100),
      Languages!$A$1:$AE$1,
      0),
    FALSE)</f>
        <v>Explicação: Cada indivíduo fica com $5 dos seus ganhos e recebe um quarto do fundo comum, que equivale a $7.5, e assim cada um fica com $12.5.</v>
      </c>
      <c r="F168" s="4" t="str">
        <f>VLOOKUP(
    Languages!A155,
    Languages!$A$2:$AE$310,
    MATCH(
      _xlfn.XLOOKUP(F$1, 'Language &amp; Currency Data'!$A$2:$A$100, 'Language &amp; Currency Data'!$B$2:$B$100),
      Languages!$A$1:$AE$1,
      0),
    FALSE)</f>
        <v>Explanation: Each individual keeps $5 of their earnings and receives a quarter of the common fund, which is $7.5, and thus each ends up with $12.5.</v>
      </c>
      <c r="G168" s="14" t="str">
        <f>VLOOKUP(
    Languages!A155,
    Languages!$A$2:$AE$310,
    MATCH(
      _xlfn.XLOOKUP(G$1, 'Language &amp; Currency Data'!$A$2:$A$100, 'Language &amp; Currency Data'!$B$2:$B$100),
      Languages!$A$1:$AE$1,
      0),
    FALSE)</f>
        <v>说明：每个人都保留了他们各自的 $5 收益，且还分别可从共同基金中获得平分的四分之一收益（即 $7.5），因此每人最终获得 $12.5 的收入。</v>
      </c>
      <c r="H168" s="6" t="str">
        <f>VLOOKUP(
    Languages!A155,
    Languages!$A$2:$AE$310,
    MATCH(
      _xlfn.XLOOKUP(H$1, 'Language &amp; Currency Data'!$A$2:$A$100, 'Language &amp; Currency Data'!$B$2:$B$100),
      Languages!$A$1:$AE$1,
      0),
    FALSE)</f>
        <v>Explicación: Cada persona conserva $5 y recibe una cuarta parte del fondo común, que son $7.5, por lo que cada una termina con $12.5.</v>
      </c>
      <c r="I168" s="6" t="str">
        <f>VLOOKUP(
    Languages!A155,
    Languages!$A$2:$AE$310,
    MATCH(
      _xlfn.XLOOKUP(I$1, 'Language &amp; Currency Data'!$A$2:$A$100, 'Language &amp; Currency Data'!$B$2:$B$100),
      Languages!$A$1:$AE$1,
      0),
    FALSE)</f>
        <v>Explicación: Cada persona conserva $5 y recibe una cuarta parte del fondo común, que son $7.5, por lo que cada una termina con $12.5.</v>
      </c>
      <c r="J168" s="6" t="str">
        <f>VLOOKUP(
    Languages!A155,
    Languages!$A$2:$AE$310,
    MATCH(
      _xlfn.XLOOKUP(J$1, 'Language &amp; Currency Data'!$A$2:$A$100, 'Language &amp; Currency Data'!$B$2:$B$100),
      Languages!$A$1:$AE$1,
      0),
    FALSE)</f>
        <v>Vysvětlení: Každá osoba si ponechá $5 ze svého výdělku a obdrží čtvrtinu společného fondu, což je $7.5, a každá tak nakonec získá $12.5.</v>
      </c>
      <c r="K168" s="6" t="str">
        <f>VLOOKUP(
    Languages!A155,
    Languages!$A$2:$AE$310,
    MATCH(
      _xlfn.XLOOKUP(K$1, 'Language &amp; Currency Data'!$A$2:$A$100, 'Language &amp; Currency Data'!$B$2:$B$100),
      Languages!$A$1:$AE$1,
      0),
    FALSE)</f>
        <v>Selitys: Jokainen henkilö pitää $5 tuloistaan ja saa neljäsosan eli $7.5 yhteisestä rahastosta, ja kukin siis saa lopullista tuloa $12.5.</v>
      </c>
      <c r="L168" s="32" t="str">
        <f>VLOOKUP(
    Languages!A155,
    Languages!$A$2:$AE$310,
    MATCH(
      _xlfn.XLOOKUP(L$1, 'Language &amp; Currency Data'!$A$2:$A$100, 'Language &amp; Currency Data'!$B$2:$B$100),
      Languages!$A$1:$AE$1,
      0),
    FALSE)</f>
        <v>Explication : Chaque personne conserve ses $5 et reçoit un quart du fonds commun, soit $7.5 ; chacune finit donc avec $12.5.</v>
      </c>
      <c r="M168" s="32" t="str">
        <f>VLOOKUP(
    Languages!A155,
    Languages!$A$2:$AE$310,
    MATCH(
      _xlfn.XLOOKUP(M$1, 'Language &amp; Currency Data'!$A$2:$A$100, 'Language &amp; Currency Data'!$B$2:$B$100),
      Languages!$A$1:$AE$1,
      0),
    FALSE)</f>
        <v>Erklärung: Jede Person behält $5 ihrer Einnahmen, erhält ein Viertel des Gemeinschaftsfonds ($7.5) und hat daher zum Schluss jeweils $12.5.</v>
      </c>
      <c r="N168" s="6" t="str">
        <f>VLOOKUP(
    Languages!A155,
    Languages!$A$2:$AE$310,
    MATCH(
      _xlfn.XLOOKUP(N$1, 'Language &amp; Currency Data'!$A$2:$A$100, 'Language &amp; Currency Data'!$B$2:$B$100),
      Languages!$A$1:$AE$1,
      0),
    FALSE)</f>
        <v>Εξήγηση: κάθε άτομο κρατάει $5 από τα κέρδη του και λαμβάνει το ένα τέταρτο του κοινού κεφαλαίου, δηλαδή $7.5, και έτσι ο καθένας καταλήγει με $12.5.</v>
      </c>
      <c r="O168" s="32" t="str">
        <f>VLOOKUP(
    Languages!A155,
    Languages!$A$2:$AE$310,
    MATCH(
      _xlfn.XLOOKUP(O$1, 'Language &amp; Currency Data'!$A$2:$A$100, 'Language &amp; Currency Data'!$B$2:$B$100),
      Languages!$A$1:$AE$1,
      0),
    FALSE)</f>
        <v>Magyarázat: Mindegyik személy megtart $5ot a saját jövedelméből, és megkapja a közös alap negyedét, ami $7.5, és így mindenkinek $12.5ja lesz.</v>
      </c>
      <c r="P168" s="6" t="str">
        <f>VLOOKUP(
    Languages!A155,
    Languages!$A$2:$AE$310,
    MATCH(
      _xlfn.XLOOKUP(P$1, 'Language &amp; Currency Data'!$A$2:$A$100, 'Language &amp; Currency Data'!$B$2:$B$100),
      Languages!$A$1:$AE$1,
      0),
    FALSE)</f>
        <v>स्पष्टीकरण: हरेक व्यक्ति अपनी कमाई में से $10 अपने पास रखता है और कॉमन फ़ंड का एक चौथाई हिस्सा प्राप्त करता है, जो $7.5 है, और इस प्रकार हरेक के पास $12.5 बचते हैं।</v>
      </c>
      <c r="Q168" s="6" t="str">
        <f>VLOOKUP(
    Languages!A155,
    Languages!$A$2:$AE$310,
    MATCH(
      _xlfn.XLOOKUP(Q$1, 'Language &amp; Currency Data'!$A$2:$A$100, 'Language &amp; Currency Data'!$B$2:$B$100),
      Languages!$A$1:$AE$1,
      0),
    FALSE)</f>
        <v>Penjelasan: Masing-masing individu menyimpan $5 dari penghasilan mereka dan menerima seperempat dari dana bersama, yaitu $7.5, sehingga masing-masing berakhir dengan $12.5.</v>
      </c>
      <c r="R168" s="6" t="str">
        <f>VLOOKUP(
    Languages!A155,
    Languages!$A$2:$AE$310,
    MATCH(
      _xlfn.XLOOKUP(R$1, 'Language &amp; Currency Data'!$A$2:$A$100, 'Language &amp; Currency Data'!$B$2:$B$100),
      Languages!$A$1:$AE$1,
      0),
    FALSE)</f>
        <v>Explanation: Each individual keeps $5 of their earnings and receives a quarter of the common fund, which is $7.5, and thus each ends up with $12.5.</v>
      </c>
      <c r="S168" s="14" t="str">
        <f>VLOOKUP(
    Languages!A155,
    Languages!$A$2:$AE$310,
    MATCH(
      _xlfn.XLOOKUP(S$1, 'Language &amp; Currency Data'!$A$2:$A$100, 'Language &amp; Currency Data'!$B$2:$B$100),
      Languages!$A$1:$AE$1,
      0),
    FALSE)</f>
        <v>Spiegazione: Ciascun individuo mantiene $5 del proprio importo guadagnato e riceve un quarto del fondo comune, pari a $7,5, quindi ognuno si ritroverà con $12,5.</v>
      </c>
      <c r="T168" s="14" t="str">
        <f>VLOOKUP(
    Languages!A155,
    Languages!$A$2:$AE$310,
    MATCH(
      _xlfn.XLOOKUP(T$1, 'Language &amp; Currency Data'!$A$2:$A$100, 'Language &amp; Currency Data'!$B$2:$B$100),
      Languages!$A$1:$AE$1,
      0),
    FALSE)</f>
        <v>解説:  彼らはそれぞれ$5を保持し、共通基金の4分の1である$7.5を受け取るため、最終的な収入は$12.5になる。</v>
      </c>
      <c r="U168" s="32" t="str">
        <f>VLOOKUP(
    Languages!A155,
    Languages!$A$2:$AE$310,
    MATCH(
      _xlfn.XLOOKUP(U$1, 'Language &amp; Currency Data'!$A$2:$A$100, 'Language &amp; Currency Data'!$B$2:$B$100),
      Languages!$A$1:$AE$1,
      0),
    FALSE)</f>
        <v>Penerangan: Setiap individu menyimpan $5 daripada pendapatan mereka dan menerima satu perempat daripada dana bersama, iaitu $7.5, oleh itu, setiap seorang akhirnya mempunyai $12.5.</v>
      </c>
      <c r="V168" s="32" t="str">
        <f>VLOOKUP(
    Languages!A155,
    Languages!$A$2:$AE$310,
    MATCH(
      _xlfn.XLOOKUP(V$1, 'Language &amp; Currency Data'!$A$2:$A$100, 'Language &amp; Currency Data'!$B$2:$B$100),
      Languages!$A$1:$AE$1,
      0),
    FALSE)</f>
        <v>Explicación: Cada persona conserva $5 y recibe una cuarta parte del fondo común, que son $7.5, por lo que cada una termina con $12.5.</v>
      </c>
      <c r="W168" s="14" t="str">
        <f>VLOOKUP(
    Languages!A155,
    Languages!$A$2:$AE$310,
    MATCH(
      _xlfn.XLOOKUP(W$1, 'Language &amp; Currency Data'!$A$2:$A$100, 'Language &amp; Currency Data'!$B$2:$B$100),
      Languages!$A$1:$AE$1,
      0),
    FALSE)</f>
        <v>Toelichting: Iedere persoon behoudt $5 van zijn verdiende bedrag en ontvangen een kwart uit het gemeenschappelijk fonds, zijnde $7.5, en heeft uiteindelijk dus $12.5.</v>
      </c>
      <c r="X168" s="32" t="str">
        <f>VLOOKUP(
    Languages!A155,
    Languages!$A$2:$AE$310,
    MATCH(
      _xlfn.XLOOKUP(X$1, 'Language &amp; Currency Data'!$A$2:$A$100, 'Language &amp; Currency Data'!$B$2:$B$100),
      Languages!$A$1:$AE$1,
      0),
    FALSE)</f>
        <v>Explanation: Each individual keeps $5 of their earnings and receives a quarter of the common fund, which is $7.5, and thus each ends up with $12.5.</v>
      </c>
      <c r="Y168" s="32" t="str">
        <f>VLOOKUP(
    Languages!A155,
    Languages!$A$2:$AE$310,
    MATCH(
      _xlfn.XLOOKUP(Y$1, 'Language &amp; Currency Data'!$A$2:$A$100, 'Language &amp; Currency Data'!$B$2:$B$100),
      Languages!$A$1:$AE$1,
      0),
    FALSE)</f>
        <v>Forklaring: Hver person beholder $5 av inntekten sin, og mottar en fjerdedel av fellesfondet, som er $7.5, og ender dermed opp med $12.5.</v>
      </c>
      <c r="Z168" s="32" t="str">
        <f>VLOOKUP(
    Languages!A155,
    Languages!$A$2:$AE$310,
    MATCH(
      _xlfn.XLOOKUP(Z$1, 'Language &amp; Currency Data'!$A$2:$A$100, 'Language &amp; Currency Data'!$B$2:$B$100),
      Languages!$A$1:$AE$1,
      0),
    FALSE)</f>
        <v>وضاحت: ہر فرد اپنی کمائی میں سے 5$ اپنے پاس رکھتا ہے اور مشترکہ فنڈ کا ایک چوتھائی حصہ حاصل کرتا ہے، جو 7.5$ بنتا ہے، اور یوں ہر فرد کی آمدنی 12.5$ بنتی ہے۔</v>
      </c>
      <c r="AA168" s="32" t="str">
        <f>VLOOKUP(
    Languages!A155,
    Languages!$A$2:$AE$310,
    MATCH(
      _xlfn.XLOOKUP(AA$1, 'Language &amp; Currency Data'!$A$2:$A$100, 'Language &amp; Currency Data'!$B$2:$B$100),
      Languages!$A$1:$AE$1,
      0),
    FALSE)</f>
        <v>Paliwanag: Maitatabi ng bawat indibidwal ang $5 ng kanilang mga kinita at tatanggap ng isang quarter ng common fund, iyon ay $7.5, kaya naman may $12.5 ang bawat isa sa bandang huli.</v>
      </c>
      <c r="AB168" s="32" t="str">
        <f>VLOOKUP(
    Languages!A155,
    Languages!$A$2:$AE$310,
    MATCH(
      _xlfn.XLOOKUP(AB$1, 'Language &amp; Currency Data'!$A$2:$A$100, 'Language &amp; Currency Data'!$B$2:$B$100),
      Languages!$A$1:$AE$1,
      0),
    FALSE)</f>
        <v>Wyjaśnienie: Wszystkie osoby zatrzymują swoje $5 ze swoich zarobków i otrzymują jedną czwartą wspólnego funduszu, czyli $7,5, więc każda z nich kończy z sumą $12,5.</v>
      </c>
      <c r="AC168" t="str">
        <f>VLOOKUP(
    Languages!A155,
    Languages!$A$2:$AE$310,
    MATCH(
      _xlfn.XLOOKUP(AC$1, 'Language &amp; Currency Data'!$A$2:$A$100, 'Language &amp; Currency Data'!$B$2:$B$100),
      Languages!$A$1:$AE$1,
      0),
    FALSE)</f>
        <v>Explicação: Cada indivíduo fica com $5 dos seus ganhos e recebe um quarto do fundo comum, que equivale a $7.5, e assim cada um fica com $12.5.</v>
      </c>
      <c r="AD168" s="32" t="str">
        <f>VLOOKUP(
    Languages!A155,
    Languages!$A$2:$AE$310,
    MATCH(
      _xlfn.XLOOKUP(AD$1, 'Language &amp; Currency Data'!$A$2:$A$100, 'Language &amp; Currency Data'!$B$2:$B$100),
      Languages!$A$1:$AE$1,
      0),
    FALSE)</f>
        <v>Explicație: fiecare persoană păstrează $5 din câștigurile sale și primește un sfert din fondul comun, și anume $7.5, și astfel fiecare ajunge la $12.5.</v>
      </c>
      <c r="AE168" s="6" t="str">
        <f>VLOOKUP(
    Languages!A155,
    Languages!$A$2:$AE$310,
    MATCH(
      _xlfn.XLOOKUP(AE$1, 'Language &amp; Currency Data'!$A$2:$A$100, 'Language &amp; Currency Data'!$B$2:$B$100),
      Languages!$A$1:$AE$1,
      0),
    FALSE)</f>
        <v>Vysvetlenie: Každá osoba si nechá sumu $5 zo svojho zárobku a zároveň dostane štvrtinu zo spoločného fondu, čo predstavuje $7.5, každá osoba teda nakoniec bude mať $12.5.</v>
      </c>
      <c r="AF168" s="6" t="str">
        <f>VLOOKUP(
    Languages!A155,
    Languages!$A$2:$AE$310,
    MATCH(
      _xlfn.XLOOKUP(AF$1, 'Language &amp; Currency Data'!$A$2:$A$100, 'Language &amp; Currency Data'!$B$2:$B$100),
      Languages!$A$1:$AE$1,
      0),
    FALSE)</f>
        <v>Verduideliking: Hulle hou elkeen hul $5 en ontvang een kwart van die gemeenskaplike fonds, wat $7.5 is, en dus eindig elkeen met $12.5.</v>
      </c>
      <c r="AG168" s="6" t="str">
        <f>VLOOKUP(
    Languages!A155,
    Languages!$A$2:$AE$310,
    MATCH(
      _xlfn.XLOOKUP(AG$1, 'Language &amp; Currency Data'!$A$2:$A$100, 'Language &amp; Currency Data'!$B$2:$B$100),
      Languages!$A$1:$AE$1,
      0),
    FALSE)</f>
        <v>해설: 각 개인은 자신의 수입 중 $5를 소유하고, 공동 기금의 4분의 1인 $7.5를 받게 되므로, 최종적으로 각자 $12.5달러를 얻게 됩니다.</v>
      </c>
      <c r="AH168" s="32" t="str">
        <f>VLOOKUP(
    Languages!A155,
    Languages!$A$2:$AE$310,
    MATCH(
      _xlfn.XLOOKUP(AH$1, 'Language &amp; Currency Data'!$A$2:$A$100, 'Language &amp; Currency Data'!$B$2:$B$100),
      Languages!$A$1:$AE$1,
      0),
    FALSE)</f>
        <v>Explicación: Cada persona conserva $5 y recibe una cuarta parte del fondo común, que son $7.5, por lo que cada una termina con $12.5.</v>
      </c>
      <c r="AI168" s="32" t="str">
        <f>VLOOKUP(
    Languages!A155,
    Languages!$A$2:$AE$310,
    MATCH(
      _xlfn.XLOOKUP(AI$1, 'Language &amp; Currency Data'!$A$2:$A$100, 'Language &amp; Currency Data'!$B$2:$B$100),
      Languages!$A$1:$AE$1,
      0),
    FALSE)</f>
        <v>Förklaring: Varje person behåller $5 av sina intäkter och får en fjärdedel av den gemensamma fonden, vilket är $7.5, och därmed får varje individ i slutändan $12.5.</v>
      </c>
      <c r="AJ168" s="6" t="str">
        <f>VLOOKUP(
    Languages!A155,
    Languages!$A$2:$AE$310,
    MATCH(
      _xlfn.XLOOKUP(AJ$1, 'Language &amp; Currency Data'!$A$2:$A$100, 'Language &amp; Currency Data'!$B$2:$B$100),
      Languages!$A$1:$AE$1,
      0),
    FALSE)</f>
        <v>計算說明：每人保留收入的 $5，同時從總基金中也分得四分之一 ($7.5)，因此最終收入為 $12.5。</v>
      </c>
      <c r="AK168" s="32" t="str">
        <f>VLOOKUP(
    Languages!A155,
    Languages!$A$2:$AE$310,
    MATCH(
      _xlfn.XLOOKUP(AK$1, 'Language &amp; Currency Data'!$A$2:$A$100, 'Language &amp; Currency Data'!$B$2:$B$100),
      Languages!$A$1:$AE$1,
      0),
    FALSE)</f>
        <v>คำอธิบาย: บุคคลแต่ละคนเก็บเงิน $5 จากรายได้ไว้และได้รับเงินหนึ่งในสี่จากเงินกองกลางซึ่งเท่ากับ $7.5 ดังนั้นแต่ละบุคคลจึงได้รับเงิน $12.5</v>
      </c>
      <c r="AL168" s="37" t="str">
        <f>VLOOKUP(
    Languages!A155,
    Languages!$A$2:$AE$310,
    MATCH(
      _xlfn.XLOOKUP(AL$1, 'Language &amp; Currency Data'!$A$2:$A$100, 'Language &amp; Currency Data'!$B$2:$B$100),
      Languages!$A$1:$AE$1,
      0),
    FALSE)</f>
        <v>Açıklama: Her birey kazancının $5 tutarını tutar ve ortak fonun dörtte biri olan $7.5 tutarını alır ve böylece her biri $12.5 tutarına sahip olur.</v>
      </c>
      <c r="AM168" s="6" t="str">
        <f>VLOOKUP(
    Languages!A155,
    Languages!$A$2:$AE$310,
    MATCH(
      _xlfn.XLOOKUP(AM$1, 'Language &amp; Currency Data'!$A$2:$A$100, 'Language &amp; Currency Data'!$B$2:$B$100),
      Languages!$A$1:$AE$1,
      0),
    FALSE)</f>
        <v>Explanation: Each individual keeps $5 of their earnings and receives a quarter of the common fund, which is $7.5, and thus each ends up with $12.5.</v>
      </c>
      <c r="AN168" s="6" t="str">
        <f>VLOOKUP(
    Languages!A155,
    Languages!$A$2:$AE$310,
    MATCH(
      _xlfn.XLOOKUP(AN$1, 'Language &amp; Currency Data'!$A$2:$A$100, 'Language &amp; Currency Data'!$B$2:$B$100),
      Languages!$A$1:$AE$1,
      0),
    FALSE)</f>
        <v>Explanation: Each individual keeps $5 of their earnings and receives a quarter of the common fund, which is $7.5, and thus each ends up with $12.5.</v>
      </c>
      <c r="AO168" s="32" t="str">
        <f>VLOOKUP(
    Languages!A155,
    Languages!$A$2:$AE$310,
    MATCH(
      _xlfn.XLOOKUP(AO$1, 'Language &amp; Currency Data'!$A$2:$A$100, 'Language &amp; Currency Data'!$B$2:$B$100),
      Languages!$A$1:$AE$1,
      0),
    FALSE)</f>
        <v>Giải thích: Mỗi cá nhân giữ lại $5 trong thu nhập của họ và nhận được một phần tư quỹ chung là $7.5, do đó mỗi người sẽ có $12.5.</v>
      </c>
      <c r="AP168" s="7" t="str">
        <f>VLOOKUP(
    Languages!A155,
    Languages!$A$2:$AE$310,
    MATCH(
      _xlfn.XLOOKUP("United Kingdom", 'Language &amp; Currency Data'!$A$2:$A$100, 'Language &amp; Currency Data'!$B$2:$B$100),
      Languages!$A$1:$AE$1,
      0),
    FALSE)</f>
        <v>Explanation: Each individual keeps $5 of their earnings and receives a quarter of the common fund, which is $7.5, and thus each ends up with $12.5.</v>
      </c>
      <c r="AQ168" s="7" t="str">
        <f>VLOOKUP(
    Languages!A155,
    Languages!$A$2:$AE$310,
    MATCH(
      _xlfn.XLOOKUP("United Kingdom", 'Language &amp; Currency Data'!$A$2:$A$100, 'Language &amp; Currency Data'!$B$2:$B$100),
      Languages!$A$1:$AE$1,
      0),
    FALSE)</f>
        <v>Explanation: Each individual keeps $5 of their earnings and receives a quarter of the common fund, which is $7.5, and thus each ends up with $12.5.</v>
      </c>
      <c r="AR168" s="7" t="str">
        <f>VLOOKUP(
    Languages!A155,
    Languages!$A$2:$AE$310,
    MATCH(
      _xlfn.XLOOKUP("United Kingdom", 'Language &amp; Currency Data'!$A$2:$A$100, 'Language &amp; Currency Data'!$B$2:$B$100),
      Languages!$A$1:$AE$1,
      0),
    FALSE)</f>
        <v>Explanation: Each individual keeps $5 of their earnings and receives a quarter of the common fund, which is $7.5, and thus each ends up with $12.5.</v>
      </c>
      <c r="AS168" s="7" t="str">
        <f>VLOOKUP(
    Languages!A155,
    Languages!$A$2:$AE$310,
    MATCH(
      _xlfn.XLOOKUP("United Kingdom", 'Language &amp; Currency Data'!$A$2:$A$100, 'Language &amp; Currency Data'!$B$2:$B$100),
      Languages!$A$1:$AE$1,
      0),
    FALSE)</f>
        <v>Explanation: Each individual keeps $5 of their earnings and receives a quarter of the common fund, which is $7.5, and thus each ends up with $12.5.</v>
      </c>
      <c r="AT168" s="7" t="str">
        <f>VLOOKUP(
    Languages!A155,
    Languages!$A$2:$AE$310,
    MATCH(
      _xlfn.XLOOKUP("United Kingdom", 'Language &amp; Currency Data'!$A$2:$A$100, 'Language &amp; Currency Data'!$B$2:$B$100),
      Languages!$A$1:$AE$1,
      0),
    FALSE)</f>
        <v>Explanation: Each individual keeps $5 of their earnings and receives a quarter of the common fund, which is $7.5, and thus each ends up with $12.5.</v>
      </c>
      <c r="AU168" s="7" t="str">
        <f>VLOOKUP(
    Languages!A155,
    Languages!$A$2:$AE$310,
    MATCH(
      _xlfn.XLOOKUP("United Kingdom", 'Language &amp; Currency Data'!$A$2:$A$100, 'Language &amp; Currency Data'!$B$2:$B$100),
      Languages!$A$1:$AE$1,
      0),
    FALSE)</f>
        <v>Explanation: Each individual keeps $5 of their earnings and receives a quarter of the common fund, which is $7.5, and thus each ends up with $12.5.</v>
      </c>
      <c r="AV168" s="7" t="str">
        <f>VLOOKUP(
    Languages!A155,
    Languages!$A$2:$AE$310,
    MATCH(
      _xlfn.XLOOKUP("United Kingdom", 'Language &amp; Currency Data'!$A$2:$A$100, 'Language &amp; Currency Data'!$B$2:$B$100),
      Languages!$A$1:$AE$1,
      0),
    FALSE)</f>
        <v>Explanation: Each individual keeps $5 of their earnings and receives a quarter of the common fund, which is $7.5, and thus each ends up with $12.5.</v>
      </c>
      <c r="AW168" s="7" t="str">
        <f>VLOOKUP(
    Languages!A155,
    Languages!$A$2:$AE$310,
    MATCH(
      _xlfn.XLOOKUP("United Kingdom", 'Language &amp; Currency Data'!$A$2:$A$100, 'Language &amp; Currency Data'!$B$2:$B$100),
      Languages!$A$1:$AE$1,
      0),
    FALSE)</f>
        <v>Explanation: Each individual keeps $5 of their earnings and receives a quarter of the common fund, which is $7.5, and thus each ends up with $12.5.</v>
      </c>
    </row>
    <row r="169" spans="1:49" s="7" customFormat="1" ht="71.25" x14ac:dyDescent="0.45">
      <c r="A169" s="7" t="str">
        <f>Languages!B156</f>
        <v>The four individuals are not free to choose how much of their earnings to contribute to the common fund. In this case, each of the four individuals is required to contribute $5 of their earnings.</v>
      </c>
      <c r="B169" s="6" t="str">
        <f>VLOOKUP(
    Languages!A156,
    Languages!$A$2:$AE$310,
    MATCH(
      _xlfn.XLOOKUP(B$1, 'Language &amp; Currency Data'!$A$2:$A$100, 'Language &amp; Currency Data'!$B$2:$B$100),
      Languages!$A$1:$AE$1,
      0),
    FALSE)</f>
        <v>Las cuatro personas no pueden decidir libremente qué parte de sus ingresos aportan al fondo común. En este caso, cada una de las cuatro personas está obligada a aportar $5 de sus ingresos.</v>
      </c>
      <c r="C169" s="6" t="str">
        <f>VLOOKUP(
    Languages!A156,
    Languages!$A$2:$AE$310,
    MATCH(
      _xlfn.XLOOKUP(C$1, 'Language &amp; Currency Data'!$A$2:$A$100, 'Language &amp; Currency Data'!$B$2:$B$100),
      Languages!$A$1:$AE$1,
      0),
    FALSE)</f>
        <v>The four individuals are not free to choose how much of their earnings to contribute to the common fund. In this case, each of the four individuals is required to contribute $5 of their earnings.</v>
      </c>
      <c r="D169" s="6" t="str">
        <f>VLOOKUP(
    Languages!A156,
    Languages!$A$2:$AE$310,
    MATCH(
      _xlfn.XLOOKUP(D$1, 'Language &amp; Currency Data'!$A$2:$A$100, 'Language &amp; Currency Data'!$B$2:$B$100),
      Languages!$A$1:$AE$1,
      0),
    FALSE)</f>
        <v>Die vier Personen können nicht frei wählen, wie viel ihres Einkommens sie in den Gemeinschaftsfonds einzahlen. In diesem Fall muss jede der vier Personen $5 ihres Einkommens einzahlen.</v>
      </c>
      <c r="E169" s="14" t="str">
        <f>VLOOKUP(
    Languages!A156,
    Languages!$A$2:$AE$310,
    MATCH(
      _xlfn.XLOOKUP(E$1, 'Language &amp; Currency Data'!$A$2:$A$100, 'Language &amp; Currency Data'!$B$2:$B$100),
      Languages!$A$1:$AE$1,
      0),
    FALSE)</f>
        <v>Os quatro indivíduos não são livres de escolher a parte dos seus ganhos com a que desejam contribuir para o fundo comum. Neste caso, cada um dos quatro indivíduos é obrigado a contribuir com $5 dos seus ganhos.</v>
      </c>
      <c r="F169" s="4" t="str">
        <f>VLOOKUP(
    Languages!A156,
    Languages!$A$2:$AE$310,
    MATCH(
      _xlfn.XLOOKUP(F$1, 'Language &amp; Currency Data'!$A$2:$A$100, 'Language &amp; Currency Data'!$B$2:$B$100),
      Languages!$A$1:$AE$1,
      0),
    FALSE)</f>
        <v>The four individuals are not free to choose how much of their earnings to contribute to the common fund. In this case, each of the four individuals is required to contribute $5 of their earnings.</v>
      </c>
      <c r="G169" s="14" t="str">
        <f>VLOOKUP(
    Languages!A156,
    Languages!$A$2:$AE$310,
    MATCH(
      _xlfn.XLOOKUP(G$1, 'Language &amp; Currency Data'!$A$2:$A$100, 'Language &amp; Currency Data'!$B$2:$B$100),
      Languages!$A$1:$AE$1,
      0),
    FALSE)</f>
        <v>这四个人不能自由选择拿出多少收益投入共同基金。在这种情况下，四个人都分别按要求从其收益中拿出 $5 投入共同基金。</v>
      </c>
      <c r="H169" s="6" t="str">
        <f>VLOOKUP(
    Languages!A156,
    Languages!$A$2:$AE$310,
    MATCH(
      _xlfn.XLOOKUP(H$1, 'Language &amp; Currency Data'!$A$2:$A$100, 'Language &amp; Currency Data'!$B$2:$B$100),
      Languages!$A$1:$AE$1,
      0),
    FALSE)</f>
        <v>Las cuatro personas no pueden decidir libremente qué parte de sus ingresos aportan al fondo común. En este caso, cada una de las cuatro personas está obligada a aportar $5 de sus ingresos.</v>
      </c>
      <c r="I169" s="6" t="str">
        <f>VLOOKUP(
    Languages!A156,
    Languages!$A$2:$AE$310,
    MATCH(
      _xlfn.XLOOKUP(I$1, 'Language &amp; Currency Data'!$A$2:$A$100, 'Language &amp; Currency Data'!$B$2:$B$100),
      Languages!$A$1:$AE$1,
      0),
    FALSE)</f>
        <v>Las cuatro personas no pueden decidir libremente qué parte de sus ingresos aportan al fondo común. En este caso, cada una de las cuatro personas está obligada a aportar $5 de sus ingresos.</v>
      </c>
      <c r="J169" s="6" t="str">
        <f>VLOOKUP(
    Languages!A156,
    Languages!$A$2:$AE$310,
    MATCH(
      _xlfn.XLOOKUP(J$1, 'Language &amp; Currency Data'!$A$2:$A$100, 'Language &amp; Currency Data'!$B$2:$B$100),
      Languages!$A$1:$AE$1,
      0),
    FALSE)</f>
        <v>Čtyři osoby se nemohou svobodně rozhodnout, jakou částí svého výdělku přispějí do společného fondu. V tomto případě je každá ze čtyř osob povinna přispět částkou $5 ze svého výdělku.</v>
      </c>
      <c r="K169" s="6" t="str">
        <f>VLOOKUP(
    Languages!A156,
    Languages!$A$2:$AE$310,
    MATCH(
      _xlfn.XLOOKUP(K$1, 'Language &amp; Currency Data'!$A$2:$A$100, 'Language &amp; Currency Data'!$B$2:$B$100),
      Languages!$A$1:$AE$1,
      0),
    FALSE)</f>
        <v>Nämä neljä henkilöä eivät voi vapaasti valita, kuinka suuren osan tuloistaan he lahjoittavat yhteiseen rahastoon. Tässä tapauksessa kaikki neljä henkilöä ovat velvollisia lahjoittamaan $5 tuloistaan.</v>
      </c>
      <c r="L169" s="32" t="str">
        <f>VLOOKUP(
    Languages!A156,
    Languages!$A$2:$AE$310,
    MATCH(
      _xlfn.XLOOKUP(L$1, 'Language &amp; Currency Data'!$A$2:$A$100, 'Language &amp; Currency Data'!$B$2:$B$100),
      Languages!$A$1:$AE$1,
      0),
    FALSE)</f>
        <v>Les quatre personnes ne sont pas libres de choisir la part de leurs revenus versée au fonds commun. Dans ce cas, chacune des quatre personnes est tenue de verser $5 de ses revenus.</v>
      </c>
      <c r="M169" s="32" t="str">
        <f>VLOOKUP(
    Languages!A156,
    Languages!$A$2:$AE$310,
    MATCH(
      _xlfn.XLOOKUP(M$1, 'Language &amp; Currency Data'!$A$2:$A$100, 'Language &amp; Currency Data'!$B$2:$B$100),
      Languages!$A$1:$AE$1,
      0),
    FALSE)</f>
        <v>Die vier Personen können nicht frei wählen, wie viel ihres Einkommens sie in den Gemeinschaftsfonds einzahlen. In diesem Fall muss jede der vier Personen $5 ihres Einkommens einzahlen.</v>
      </c>
      <c r="N169" s="6" t="str">
        <f>VLOOKUP(
    Languages!A156,
    Languages!$A$2:$AE$310,
    MATCH(
      _xlfn.XLOOKUP(N$1, 'Language &amp; Currency Data'!$A$2:$A$100, 'Language &amp; Currency Data'!$B$2:$B$100),
      Languages!$A$1:$AE$1,
      0),
    FALSE)</f>
        <v>Τα τέσσερα άτομα δεν είναι ελεύθερα να επιλέξουν το ποσό των κερδών τους που θα συνεισφέρουν στο κοινό ταμείο. Σε αυτήν την περίπτωση, καθένα από τα τέσσερα άτομα υποχρεούται να συνεισφέρει $5 από τα κέρδη του.</v>
      </c>
      <c r="O169" s="32" t="str">
        <f>VLOOKUP(
    Languages!A156,
    Languages!$A$2:$AE$310,
    MATCH(
      _xlfn.XLOOKUP(O$1, 'Language &amp; Currency Data'!$A$2:$A$100, 'Language &amp; Currency Data'!$B$2:$B$100),
      Languages!$A$1:$AE$1,
      0),
    FALSE)</f>
        <v>A négy személy nem dönthet szabadon arról, hogy jövedelmükből mennyit fizetnek be a közös alapba. Ebben az esetben mind a négy személynek $5tal kell hozzájárulnia a saját jövedelméből.</v>
      </c>
      <c r="P169" s="6" t="str">
        <f>VLOOKUP(
    Languages!A156,
    Languages!$A$2:$AE$310,
    MATCH(
      _xlfn.XLOOKUP(P$1, 'Language &amp; Currency Data'!$A$2:$A$100, 'Language &amp; Currency Data'!$B$2:$B$100),
      Languages!$A$1:$AE$1,
      0),
    FALSE)</f>
        <v>चारों व्यक्ति यह चुनने के लिए स्वतंत्र नहीं हैं कि वे अपनी कमाई के कितने हिस्से का योगदान, कॉमन फ़ंड में देंगे। इस केस में, चारों व्यक्तियों में से हरेक को अपनी कमाई में से $5 का योगदान करना होगा।</v>
      </c>
      <c r="Q169" s="6" t="str">
        <f>VLOOKUP(
    Languages!A156,
    Languages!$A$2:$AE$310,
    MATCH(
      _xlfn.XLOOKUP(Q$1, 'Language &amp; Currency Data'!$A$2:$A$100, 'Language &amp; Currency Data'!$B$2:$B$100),
      Languages!$A$1:$AE$1,
      0),
    FALSE)</f>
        <v>Keempat individu tidak bebas memilih seberapa banyak penghasilan mereka yang akan disumbangkan ke dana bersama. Dalam hal ini, masing-masing dari keempat individu diwajibkan untuk menyumbangkan $5 dari penghasilan mereka.</v>
      </c>
      <c r="R169" s="6" t="str">
        <f>VLOOKUP(
    Languages!A156,
    Languages!$A$2:$AE$310,
    MATCH(
      _xlfn.XLOOKUP(R$1, 'Language &amp; Currency Data'!$A$2:$A$100, 'Language &amp; Currency Data'!$B$2:$B$100),
      Languages!$A$1:$AE$1,
      0),
    FALSE)</f>
        <v>The four individuals are not free to choose how much of their earnings to contribute to the common fund. In this case, each of the four individuals is required to contribute $5 of their earnings.</v>
      </c>
      <c r="S169" s="14" t="str">
        <f>VLOOKUP(
    Languages!A156,
    Languages!$A$2:$AE$310,
    MATCH(
      _xlfn.XLOOKUP(S$1, 'Language &amp; Currency Data'!$A$2:$A$100, 'Language &amp; Currency Data'!$B$2:$B$100),
      Languages!$A$1:$AE$1,
      0),
    FALSE)</f>
        <v>I quattro individui non hanno nessuna libertà di scelta riguardo alla quota del proprio importo guadagnato con cui contribuire al fondo comune. In questo caso, ciascuno dei quattro individui è tenuto a contribuire con $5 del proprio importo guadagnato.</v>
      </c>
      <c r="T169" s="14" t="str">
        <f>VLOOKUP(
    Languages!A156,
    Languages!$A$2:$AE$310,
    MATCH(
      _xlfn.XLOOKUP(T$1, 'Language &amp; Currency Data'!$A$2:$A$100, 'Language &amp; Currency Data'!$B$2:$B$100),
      Languages!$A$1:$AE$1,
      0),
    FALSE)</f>
        <v>4人はそれぞれ、収入のうちどれだけを共通基金に寄付するかを自由に選択できない。この場合、4人それぞれが、収入のうち$5を共通基金に寄付することを要求されるとする。</v>
      </c>
      <c r="U169" s="32" t="str">
        <f>VLOOKUP(
    Languages!A156,
    Languages!$A$2:$AE$310,
    MATCH(
      _xlfn.XLOOKUP(U$1, 'Language &amp; Currency Data'!$A$2:$A$100, 'Language &amp; Currency Data'!$B$2:$B$100),
      Languages!$A$1:$AE$1,
      0),
    FALSE)</f>
        <v>Empat individu itu tidak mempunyai kebebasan untuk memilih berapa banyak daripada pendapatan mereka yang hendak disumbangkan kepada dana bersama. Dalam kes ini, setiap daripada empat individu itu dikehendaki menyumbangkan $5 daripada pendapatan mereka.</v>
      </c>
      <c r="V169" s="32" t="str">
        <f>VLOOKUP(
    Languages!A156,
    Languages!$A$2:$AE$310,
    MATCH(
      _xlfn.XLOOKUP(V$1, 'Language &amp; Currency Data'!$A$2:$A$100, 'Language &amp; Currency Data'!$B$2:$B$100),
      Languages!$A$1:$AE$1,
      0),
    FALSE)</f>
        <v>Las cuatro personas no pueden decidir libremente qué parte de sus ingresos aportan al fondo común. En este caso, cada una de las cuatro personas está obligada a aportar $5 de sus ingresos.</v>
      </c>
      <c r="W169" s="14" t="str">
        <f>VLOOKUP(
    Languages!A156,
    Languages!$A$2:$AE$310,
    MATCH(
      _xlfn.XLOOKUP(W$1, 'Language &amp; Currency Data'!$A$2:$A$100, 'Language &amp; Currency Data'!$B$2:$B$100),
      Languages!$A$1:$AE$1,
      0),
    FALSE)</f>
        <v>De vier personen zijn niet vrij te kiezen welk deel van hun verdiende bedrag zij aan het gemeenschappelijk fonds bijdragen. In dit geval is ieder van de vier personen verplicht $5 van zijn volledige verdiende bedrag aan het gemeenschappelijk fonds bij te dragen.</v>
      </c>
      <c r="X169" s="32" t="str">
        <f>VLOOKUP(
    Languages!A156,
    Languages!$A$2:$AE$310,
    MATCH(
      _xlfn.XLOOKUP(X$1, 'Language &amp; Currency Data'!$A$2:$A$100, 'Language &amp; Currency Data'!$B$2:$B$100),
      Languages!$A$1:$AE$1,
      0),
    FALSE)</f>
        <v>The four individuals are not free to choose how much of their earnings to contribute to the common fund. In this case, each of the four individuals is required to contribute $5 of their earnings.</v>
      </c>
      <c r="Y169" s="32" t="str">
        <f>VLOOKUP(
    Languages!A156,
    Languages!$A$2:$AE$310,
    MATCH(
      _xlfn.XLOOKUP(Y$1, 'Language &amp; Currency Data'!$A$2:$A$100, 'Language &amp; Currency Data'!$B$2:$B$100),
      Languages!$A$1:$AE$1,
      0),
    FALSE)</f>
        <v>De fire personene får ikke frihet til å velge hvor mye av inntekten de vil gi til fellesfondet. I dette tilfellet blir alle fire personer pålagt å gi $5 av inntekten sin.</v>
      </c>
      <c r="Z169" s="32" t="str">
        <f>VLOOKUP(
    Languages!A156,
    Languages!$A$2:$AE$310,
    MATCH(
      _xlfn.XLOOKUP(Z$1, 'Language &amp; Currency Data'!$A$2:$A$100, 'Language &amp; Currency Data'!$B$2:$B$100),
      Languages!$A$1:$AE$1,
      0),
    FALSE)</f>
        <v>چاروں افراد کو یہ آزادی حاصل نہیں ہے کہ وہ اپنی کمائی میں سے کتنی رقم مشترکہ فنڈ میں عطیہ کریں۔ اس صورت میں، ان چاروں افراد میں سے ہر فرد اپنی کمائی کے 5$ عطیہ کرنے کا پابند ہے۔</v>
      </c>
      <c r="AA169" s="32" t="str">
        <f>VLOOKUP(
    Languages!A156,
    Languages!$A$2:$AE$310,
    MATCH(
      _xlfn.XLOOKUP(AA$1, 'Language &amp; Currency Data'!$A$2:$A$100, 'Language &amp; Currency Data'!$B$2:$B$100),
      Languages!$A$1:$AE$1,
      0),
    FALSE)</f>
        <v>Hindi malayang pumili ang apat na indibidwal kung magkano sa kanilang mga kinita ang iaambag sa common fund. Sa situwasyong ito, kailangang mag-ambag ng $5 sa kanilang mga kinita ang bawat isa sa apat na indibidwal.</v>
      </c>
      <c r="AB169" s="32" t="str">
        <f>VLOOKUP(
    Languages!A156,
    Languages!$A$2:$AE$310,
    MATCH(
      _xlfn.XLOOKUP(AB$1, 'Language &amp; Currency Data'!$A$2:$A$100, 'Language &amp; Currency Data'!$B$2:$B$100),
      Languages!$A$1:$AE$1,
      0),
    FALSE)</f>
        <v>Wspomniane cztery osoby nie mogą swobodnie wybrać, jaką kwotę ze swoich zarobków chcą wpłacić do funduszu wspólnego. W tym przypadku każda z czterech osób ma obowiązek wpłacić $5 ze swoich zarobków.</v>
      </c>
      <c r="AC169" t="str">
        <f>VLOOKUP(
    Languages!A156,
    Languages!$A$2:$AE$310,
    MATCH(
      _xlfn.XLOOKUP(AC$1, 'Language &amp; Currency Data'!$A$2:$A$100, 'Language &amp; Currency Data'!$B$2:$B$100),
      Languages!$A$1:$AE$1,
      0),
    FALSE)</f>
        <v>Os quatro indivíduos não são livres de escolher a parte dos seus ganhos com a que desejam contribuir para o fundo comum. Neste caso, cada um dos quatro indivíduos é obrigado a contribuir com $5 dos seus ganhos.</v>
      </c>
      <c r="AD169" s="32" t="str">
        <f>VLOOKUP(
    Languages!A156,
    Languages!$A$2:$AE$310,
    MATCH(
      _xlfn.XLOOKUP(AD$1, 'Language &amp; Currency Data'!$A$2:$A$100, 'Language &amp; Currency Data'!$B$2:$B$100),
      Languages!$A$1:$AE$1,
      0),
    FALSE)</f>
        <v>Cele patru persoane nu sunt libere să aleagă cu cât din câștigurile lor să contribuie la fondul comun. În acest caz, fiecare dintre cele patru persoane trebuie să contribuie cu $5 din câștigurile lor.</v>
      </c>
      <c r="AE169" s="6" t="str">
        <f>VLOOKUP(
    Languages!A156,
    Languages!$A$2:$AE$310,
    MATCH(
      _xlfn.XLOOKUP(AE$1, 'Language &amp; Currency Data'!$A$2:$A$100, 'Language &amp; Currency Data'!$B$2:$B$100),
      Languages!$A$1:$AE$1,
      0),
    FALSE)</f>
        <v>Dané štyri osoby sa nemôžu slobodne rozhodnúť, akou čiastkou zo svojho zárobku prispejú do spoločného fondu. V tomto prípade musia všetky štyri osoby prispieť čiastkou $5 zo svojho zárobku.</v>
      </c>
      <c r="AF169" s="6" t="str">
        <f>VLOOKUP(
    Languages!A156,
    Languages!$A$2:$AE$310,
    MATCH(
      _xlfn.XLOOKUP(AF$1, 'Language &amp; Currency Data'!$A$2:$A$100, 'Language &amp; Currency Data'!$B$2:$B$100),
      Languages!$A$1:$AE$1,
      0),
    FALSE)</f>
        <v>Die vier individue mag nie kies hoeveel van hul verdienste hulle tot die gemeenskaplike fonds wil bydra nie. In hierdie geval moet elk van die vier individue $5 van hul verdienste bydra.</v>
      </c>
      <c r="AG169" s="6" t="str">
        <f>VLOOKUP(
    Languages!A156,
    Languages!$A$2:$AE$310,
    MATCH(
      _xlfn.XLOOKUP(AG$1, 'Language &amp; Currency Data'!$A$2:$A$100, 'Language &amp; Currency Data'!$B$2:$B$100),
      Languages!$A$1:$AE$1,
      0),
    FALSE)</f>
        <v>4명의 개인은 공동 기금에 얼마를 기부할지 자유롭게 선택할 수 없습니다. 이 경우, 4명의 개인은 각자 자신의 수입 중 $5를 기부해야 합니다.</v>
      </c>
      <c r="AH169" s="32" t="str">
        <f>VLOOKUP(
    Languages!A156,
    Languages!$A$2:$AE$310,
    MATCH(
      _xlfn.XLOOKUP(AH$1, 'Language &amp; Currency Data'!$A$2:$A$100, 'Language &amp; Currency Data'!$B$2:$B$100),
      Languages!$A$1:$AE$1,
      0),
    FALSE)</f>
        <v>Las cuatro personas no pueden decidir libremente qué parte de sus ingresos aportan al fondo común. En este caso, cada una de las cuatro personas está obligada a aportar $5 de sus ingresos.</v>
      </c>
      <c r="AI169" s="32" t="str">
        <f>VLOOKUP(
    Languages!A156,
    Languages!$A$2:$AE$310,
    MATCH(
      _xlfn.XLOOKUP(AI$1, 'Language &amp; Currency Data'!$A$2:$A$100, 'Language &amp; Currency Data'!$B$2:$B$100),
      Languages!$A$1:$AE$1,
      0),
    FALSE)</f>
        <v>De fyra personerna kan inte fritt välja hur mycket av sina intäkter de vill bidra med till den gemensamma fonden. I det här fallet måste var och en av de fyra personerna bidra med $5 av sina intäkter.</v>
      </c>
      <c r="AJ169" s="6" t="str">
        <f>VLOOKUP(
    Languages!A156,
    Languages!$A$2:$AE$310,
    MATCH(
      _xlfn.XLOOKUP(AJ$1, 'Language &amp; Currency Data'!$A$2:$A$100, 'Language &amp; Currency Data'!$B$2:$B$100),
      Languages!$A$1:$AE$1,
      0),
    FALSE)</f>
        <v>這四位參與者不能自由選擇提撥多少收入。在這種情況下，四位參與者每人都被要求提撥收入的 $5。</v>
      </c>
      <c r="AK169" s="32" t="str">
        <f>VLOOKUP(
    Languages!A156,
    Languages!$A$2:$AE$310,
    MATCH(
      _xlfn.XLOOKUP(AK$1, 'Language &amp; Currency Data'!$A$2:$A$100, 'Language &amp; Currency Data'!$B$2:$B$100),
      Languages!$A$1:$AE$1,
      0),
    FALSE)</f>
        <v>บุคคลทั้งสี่คนไม่มีอิสระในการเลือกจำนวนเงินรายได้ที่จะนำไปสมทบเข้าเงินกองกลาง ในกรณีนี้ บุคคลทั้งสี่คนจะต้องนำรายได้ $5 ไปสมทบ</v>
      </c>
      <c r="AL169" s="37" t="str">
        <f>VLOOKUP(
    Languages!A156,
    Languages!$A$2:$AE$310,
    MATCH(
      _xlfn.XLOOKUP(AL$1, 'Language &amp; Currency Data'!$A$2:$A$100, 'Language &amp; Currency Data'!$B$2:$B$100),
      Languages!$A$1:$AE$1,
      0),
    FALSE)</f>
        <v>Dört birey, kazançlarından ortak fona ne kadar katkıda bulunacaklarını seçmekte özgür değildir. Bu durumda dört bireyin her birinin kazançlarından $5 tutarında katkıda bulunması gerekmektedir.</v>
      </c>
      <c r="AM169" s="6" t="str">
        <f>VLOOKUP(
    Languages!A156,
    Languages!$A$2:$AE$310,
    MATCH(
      _xlfn.XLOOKUP(AM$1, 'Language &amp; Currency Data'!$A$2:$A$100, 'Language &amp; Currency Data'!$B$2:$B$100),
      Languages!$A$1:$AE$1,
      0),
    FALSE)</f>
        <v>The four individuals are not free to choose how much of their earnings to contribute to the common fund. In this case, each of the four individuals is required to contribute $5 of their earnings.</v>
      </c>
      <c r="AN169" s="6" t="str">
        <f>VLOOKUP(
    Languages!A156,
    Languages!$A$2:$AE$310,
    MATCH(
      _xlfn.XLOOKUP(AN$1, 'Language &amp; Currency Data'!$A$2:$A$100, 'Language &amp; Currency Data'!$B$2:$B$100),
      Languages!$A$1:$AE$1,
      0),
    FALSE)</f>
        <v>The four individuals are not free to choose how much of their earnings to contribute to the common fund. In this case, each of the four individuals is required to contribute $5 of their earnings.</v>
      </c>
      <c r="AO169" s="32" t="str">
        <f>VLOOKUP(
    Languages!A156,
    Languages!$A$2:$AE$310,
    MATCH(
      _xlfn.XLOOKUP(AO$1, 'Language &amp; Currency Data'!$A$2:$A$100, 'Language &amp; Currency Data'!$B$2:$B$100),
      Languages!$A$1:$AE$1,
      0),
    FALSE)</f>
        <v>Bốn cá nhân không được tự do lựa chọn số tiền thu nhập của họ để đóng góp vào quỹ chung. Trong trường hợp này, mỗi người trong bốn cá nhân được yêu cầu đóng góp $5 trong thu nhập của họ.</v>
      </c>
      <c r="AP169" s="7" t="str">
        <f>VLOOKUP(
    Languages!A156,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$5 of their earnings.</v>
      </c>
      <c r="AQ169" s="7" t="str">
        <f>VLOOKUP(
    Languages!A156,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$5 of their earnings.</v>
      </c>
      <c r="AR169" s="7" t="str">
        <f>VLOOKUP(
    Languages!A156,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$5 of their earnings.</v>
      </c>
      <c r="AS169" s="7" t="str">
        <f>VLOOKUP(
    Languages!A156,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$5 of their earnings.</v>
      </c>
      <c r="AT169" s="7" t="str">
        <f>VLOOKUP(
    Languages!A156,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$5 of their earnings.</v>
      </c>
      <c r="AU169" s="7" t="str">
        <f>VLOOKUP(
    Languages!A156,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$5 of their earnings.</v>
      </c>
      <c r="AV169" s="7" t="str">
        <f>VLOOKUP(
    Languages!A156,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$5 of their earnings.</v>
      </c>
      <c r="AW169" s="7" t="str">
        <f>VLOOKUP(
    Languages!A156,
    Languages!$A$2:$AE$310,
    MATCH(
      _xlfn.XLOOKUP("United Kingdom", 'Language &amp; Currency Data'!$A$2:$A$100, 'Language &amp; Currency Data'!$B$2:$B$100),
      Languages!$A$1:$AE$1,
      0),
    FALSE)</f>
        <v>The four individuals are not free to choose how much of their earnings to contribute to the common fund. In this case, each of the four individuals is required to contribute $5 of their earnings.</v>
      </c>
    </row>
    <row r="170" spans="1:49" s="7" customFormat="1" ht="42.75" x14ac:dyDescent="0.45">
      <c r="A170" s="7" t="str">
        <f>Languages!B157</f>
        <v xml:space="preserve">All four individuals will choose not to contribute any of their earnings, regardless of how much the other individuals choose to contribute. </v>
      </c>
      <c r="B170" s="6" t="str">
        <f>VLOOKUP(
    Languages!A157,
    Languages!$A$2:$AE$310,
    MATCH(
      _xlfn.XLOOKUP(B$1, 'Language &amp; Currency Data'!$A$2:$A$100, 'Language &amp; Currency Data'!$B$2:$B$100),
      Languages!$A$1:$AE$1,
      0),
    FALSE)</f>
        <v xml:space="preserve">Las cuatro personas decidirán no aportar nada de sus ingresos, independientemente de cuánto decidan aportar las demás personas. </v>
      </c>
      <c r="C170" s="6" t="str">
        <f>VLOOKUP(
    Languages!A157,
    Languages!$A$2:$AE$310,
    MATCH(
      _xlfn.XLOOKUP(C$1, 'Language &amp; Currency Data'!$A$2:$A$100, 'Language &amp; Currency Data'!$B$2:$B$100),
      Languages!$A$1:$AE$1,
      0),
    FALSE)</f>
        <v xml:space="preserve">All four individuals will choose not to contribute any of their earnings, regardless of how much the other individuals choose to contribute. </v>
      </c>
      <c r="D170" s="6" t="str">
        <f>VLOOKUP(
    Languages!A157,
    Languages!$A$2:$AE$310,
    MATCH(
      _xlfn.XLOOKUP(D$1, 'Language &amp; Currency Data'!$A$2:$A$100, 'Language &amp; Currency Data'!$B$2:$B$100),
      Languages!$A$1:$AE$1,
      0),
    FALSE)</f>
        <v xml:space="preserve">Keine der vier Personen zahlt etwas von ihrem Einkommen ein – ganz egal, wie viel die anderen Personen einzahlen. </v>
      </c>
      <c r="E170" s="14" t="str">
        <f>VLOOKUP(
    Languages!A157,
    Languages!$A$2:$AE$310,
    MATCH(
      _xlfn.XLOOKUP(E$1, 'Language &amp; Currency Data'!$A$2:$A$100, 'Language &amp; Currency Data'!$B$2:$B$100),
      Languages!$A$1:$AE$1,
      0),
    FALSE)</f>
        <v xml:space="preserve">Os quatro indivíduos escolherão não contribuir com nenhuma parte dos seus ganhos, independentemente do montante com que os outros indivíduos escolherem contribuir. </v>
      </c>
      <c r="F170" s="4" t="str">
        <f>VLOOKUP(
    Languages!A157,
    Languages!$A$2:$AE$310,
    MATCH(
      _xlfn.XLOOKUP(F$1, 'Language &amp; Currency Data'!$A$2:$A$100, 'Language &amp; Currency Data'!$B$2:$B$100),
      Languages!$A$1:$AE$1,
      0),
    FALSE)</f>
        <v xml:space="preserve">All four individuals will choose not to contribute any of their earnings, regardless of how much the other individuals choose to contribute. </v>
      </c>
      <c r="G170" s="14" t="str">
        <f>VLOOKUP(
    Languages!A157,
    Languages!$A$2:$AE$310,
    MATCH(
      _xlfn.XLOOKUP(G$1, 'Language &amp; Currency Data'!$A$2:$A$100, 'Language &amp; Currency Data'!$B$2:$B$100),
      Languages!$A$1:$AE$1,
      0),
    FALSE)</f>
        <v xml:space="preserve">无论其他人选择投入多少，这四个人都将选择分文不投。 </v>
      </c>
      <c r="H170" s="6" t="str">
        <f>VLOOKUP(
    Languages!A157,
    Languages!$A$2:$AE$310,
    MATCH(
      _xlfn.XLOOKUP(H$1, 'Language &amp; Currency Data'!$A$2:$A$100, 'Language &amp; Currency Data'!$B$2:$B$100),
      Languages!$A$1:$AE$1,
      0),
    FALSE)</f>
        <v xml:space="preserve">Las cuatro personas decidirán no aportar nada de sus ingresos, independientemente de cuánto decidan aportar las demás personas. </v>
      </c>
      <c r="I170" s="6" t="str">
        <f>VLOOKUP(
    Languages!A157,
    Languages!$A$2:$AE$310,
    MATCH(
      _xlfn.XLOOKUP(I$1, 'Language &amp; Currency Data'!$A$2:$A$100, 'Language &amp; Currency Data'!$B$2:$B$100),
      Languages!$A$1:$AE$1,
      0),
    FALSE)</f>
        <v xml:space="preserve">Las cuatro personas decidirán no aportar nada de sus ingresos, independientemente de cuánto decidan aportar las demás personas. </v>
      </c>
      <c r="J170" s="6" t="str">
        <f>VLOOKUP(
    Languages!A157,
    Languages!$A$2:$AE$310,
    MATCH(
      _xlfn.XLOOKUP(J$1, 'Language &amp; Currency Data'!$A$2:$A$100, 'Language &amp; Currency Data'!$B$2:$B$100),
      Languages!$A$1:$AE$1,
      0),
    FALSE)</f>
        <v xml:space="preserve">Všechny čtyři osoby se rozhodnou nepřispět žádnou částí svého výdělku, bez ohledu na to, kolik se rozhodnou přispět ostatní. </v>
      </c>
      <c r="K170" s="6" t="str">
        <f>VLOOKUP(
    Languages!A157,
    Languages!$A$2:$AE$310,
    MATCH(
      _xlfn.XLOOKUP(K$1, 'Language &amp; Currency Data'!$A$2:$A$100, 'Language &amp; Currency Data'!$B$2:$B$100),
      Languages!$A$1:$AE$1,
      0),
    FALSE)</f>
        <v>Kaikki neljä henkilöä päättävät, etteivät lahjoita mitään osaa tuloistaan riippumatta siitä, kuinka paljon toiset henkilöt päättävät lahjoittaa.</v>
      </c>
      <c r="L170" s="32" t="str">
        <f>VLOOKUP(
    Languages!A157,
    Languages!$A$2:$AE$310,
    MATCH(
      _xlfn.XLOOKUP(L$1, 'Language &amp; Currency Data'!$A$2:$A$100, 'Language &amp; Currency Data'!$B$2:$B$100),
      Languages!$A$1:$AE$1,
      0),
    FALSE)</f>
        <v xml:space="preserve">Les quatre personnes ne contribueront pas au fonds commun, quel que soit le montant des contributions des autres. </v>
      </c>
      <c r="M170" s="32" t="str">
        <f>VLOOKUP(
    Languages!A157,
    Languages!$A$2:$AE$310,
    MATCH(
      _xlfn.XLOOKUP(M$1, 'Language &amp; Currency Data'!$A$2:$A$100, 'Language &amp; Currency Data'!$B$2:$B$100),
      Languages!$A$1:$AE$1,
      0),
    FALSE)</f>
        <v xml:space="preserve">Keine der vier Personen zahlt etwas von ihrem Einkommen ein – ganz egal, wie viel die anderen Personen einzahlen. </v>
      </c>
      <c r="N170" s="6" t="str">
        <f>VLOOKUP(
    Languages!A157,
    Languages!$A$2:$AE$310,
    MATCH(
      _xlfn.XLOOKUP(N$1, 'Language &amp; Currency Data'!$A$2:$A$100, 'Language &amp; Currency Data'!$B$2:$B$100),
      Languages!$A$1:$AE$1,
      0),
    FALSE)</f>
        <v>Και τα τέσσερα άτομα θα επιλέξουν να μην συνεισφέρουν τίποτα από τα κέρδη τους, ανεξάρτητα από το πόσο επιλέγουν να συνεισφέρουν τα άλλα άτομα.</v>
      </c>
      <c r="O170" s="32" t="str">
        <f>VLOOKUP(
    Languages!A157,
    Languages!$A$2:$AE$310,
    MATCH(
      _xlfn.XLOOKUP(O$1, 'Language &amp; Currency Data'!$A$2:$A$100, 'Language &amp; Currency Data'!$B$2:$B$100),
      Languages!$A$1:$AE$1,
      0),
    FALSE)</f>
        <v xml:space="preserve">Mind a négy személy úgy dönt, hogy nem járul hozzá a jövedelméből, függetlenül attól, hogy a többi személy mennyivel járul hozzá. </v>
      </c>
      <c r="P170" s="6" t="str">
        <f>VLOOKUP(
    Languages!A157,
    Languages!$A$2:$AE$310,
    MATCH(
      _xlfn.XLOOKUP(P$1, 'Language &amp; Currency Data'!$A$2:$A$100, 'Language &amp; Currency Data'!$B$2:$B$100),
      Languages!$A$1:$AE$1,
      0),
    FALSE)</f>
        <v xml:space="preserve">सभी चारों व्यक्ति अपनी कोई कमाई का योगदान न करने का विकल्प चुनेंगे, भले ही दूसरे व्यक्ति कितना भी योगदान करना चाहें। </v>
      </c>
      <c r="Q170" s="6" t="str">
        <f>VLOOKUP(
    Languages!A157,
    Languages!$A$2:$AE$310,
    MATCH(
      _xlfn.XLOOKUP(Q$1, 'Language &amp; Currency Data'!$A$2:$A$100, 'Language &amp; Currency Data'!$B$2:$B$100),
      Languages!$A$1:$AE$1,
      0),
    FALSE)</f>
        <v>Keempat individu akan memilih untuk tidak menyumbangkan penghasilan mereka sama sekali, terlepas dari seberapa banyak individu lainnya memilih untuk menyumbangkan.</v>
      </c>
      <c r="R170" s="6" t="str">
        <f>VLOOKUP(
    Languages!A157,
    Languages!$A$2:$AE$310,
    MATCH(
      _xlfn.XLOOKUP(R$1, 'Language &amp; Currency Data'!$A$2:$A$100, 'Language &amp; Currency Data'!$B$2:$B$100),
      Languages!$A$1:$AE$1,
      0),
    FALSE)</f>
        <v xml:space="preserve">All four individuals will choose not to contribute any of their earnings, regardless of how much the other individuals choose to contribute. </v>
      </c>
      <c r="S170" s="14" t="str">
        <f>VLOOKUP(
    Languages!A157,
    Languages!$A$2:$AE$310,
    MATCH(
      _xlfn.XLOOKUP(S$1, 'Language &amp; Currency Data'!$A$2:$A$100, 'Language &amp; Currency Data'!$B$2:$B$100),
      Languages!$A$1:$AE$1,
      0),
    FALSE)</f>
        <v xml:space="preserve">Tutti e quattro gli individui sceglieranno di non contribuire affatto con il loro importo guadagnato, indipendentemente dalla quota con cui gli altri decidono di contribuire. </v>
      </c>
      <c r="T170" s="14" t="str">
        <f>VLOOKUP(
    Languages!A157,
    Languages!$A$2:$AE$310,
    MATCH(
      _xlfn.XLOOKUP(T$1, 'Language &amp; Currency Data'!$A$2:$A$100, 'Language &amp; Currency Data'!$B$2:$B$100),
      Languages!$A$1:$AE$1,
      0),
    FALSE)</f>
        <v>4人はそれぞれ、他の個人がいくら寄付するかに関係なく、何も寄付しないことを選択する。</v>
      </c>
      <c r="U170" s="32" t="str">
        <f>VLOOKUP(
    Languages!A157,
    Languages!$A$2:$AE$310,
    MATCH(
      _xlfn.XLOOKUP(U$1, 'Language &amp; Currency Data'!$A$2:$A$100, 'Language &amp; Currency Data'!$B$2:$B$100),
      Languages!$A$1:$AE$1,
      0),
    FALSE)</f>
        <v xml:space="preserve">Kesemua empat individu itu akan memilih untuk tidak menyumbangkan langsung pendapatan mereka, tidak kira berapa banyak individu lain memilih untuk menyumbang. </v>
      </c>
      <c r="V170" s="32" t="str">
        <f>VLOOKUP(
    Languages!A157,
    Languages!$A$2:$AE$310,
    MATCH(
      _xlfn.XLOOKUP(V$1, 'Language &amp; Currency Data'!$A$2:$A$100, 'Language &amp; Currency Data'!$B$2:$B$100),
      Languages!$A$1:$AE$1,
      0),
    FALSE)</f>
        <v xml:space="preserve">Las cuatro personas decidirán no aportar nada de sus ingresos, independientemente de cuánto decidan aportar las demás personas. </v>
      </c>
      <c r="W170" s="14" t="str">
        <f>VLOOKUP(
    Languages!A157,
    Languages!$A$2:$AE$310,
    MATCH(
      _xlfn.XLOOKUP(W$1, 'Language &amp; Currency Data'!$A$2:$A$100, 'Language &amp; Currency Data'!$B$2:$B$100),
      Languages!$A$1:$AE$1,
      0),
    FALSE)</f>
        <v xml:space="preserve">Ieder van de vier personen kiest ervoor niets van zijn verdiende bedrag bij te dragen, ongeacht de hoogte van het door de andere personen bijgedragen bedrag. </v>
      </c>
      <c r="X170" s="32" t="str">
        <f>VLOOKUP(
    Languages!A157,
    Languages!$A$2:$AE$310,
    MATCH(
      _xlfn.XLOOKUP(X$1, 'Language &amp; Currency Data'!$A$2:$A$100, 'Language &amp; Currency Data'!$B$2:$B$100),
      Languages!$A$1:$AE$1,
      0),
    FALSE)</f>
        <v xml:space="preserve">All four individuals will choose not to contribute any of their earnings, regardless of how much the other individuals choose to contribute. </v>
      </c>
      <c r="Y170" s="32" t="str">
        <f>VLOOKUP(
    Languages!A157,
    Languages!$A$2:$AE$310,
    MATCH(
      _xlfn.XLOOKUP(Y$1, 'Language &amp; Currency Data'!$A$2:$A$100, 'Language &amp; Currency Data'!$B$2:$B$100),
      Languages!$A$1:$AE$1,
      0),
    FALSE)</f>
        <v xml:space="preserve">Alle fire personer vil velge å ikke bidra med noe av inntekten sin, uansett hvor mye de andre velger å bidra med. </v>
      </c>
      <c r="Z170" s="32" t="str">
        <f>VLOOKUP(
    Languages!A157,
    Languages!$A$2:$AE$310,
    MATCH(
      _xlfn.XLOOKUP(Z$1, 'Language &amp; Currency Data'!$A$2:$A$100, 'Language &amp; Currency Data'!$B$2:$B$100),
      Languages!$A$1:$AE$1,
      0),
    FALSE)</f>
        <v>چاروں افراد اپنی کمائی میں سے کچھ بھی عطیہ کرنے کا انتخاب نہیں کریں گے، چاہے دیگر افراد کتنی بھی رقم عطیہ کرنے کا فیصلہ کریں۔</v>
      </c>
      <c r="AA170" s="32" t="str">
        <f>VLOOKUP(
    Languages!A157,
    Languages!$A$2:$AE$310,
    MATCH(
      _xlfn.XLOOKUP(AA$1, 'Language &amp; Currency Data'!$A$2:$A$100, 'Language &amp; Currency Data'!$B$2:$B$100),
      Languages!$A$1:$AE$1,
      0),
    FALSE)</f>
        <v xml:space="preserve">Pipiliin ng lahat ng apat na indibidwal na hindi iambag ang anuman sa kanilang mga kinita, kahit magkano pa ang pipiliing iaambag ng ibang mga indibidwal. </v>
      </c>
      <c r="AB170" s="32" t="str">
        <f>VLOOKUP(
    Languages!A157,
    Languages!$A$2:$AE$310,
    MATCH(
      _xlfn.XLOOKUP(AB$1, 'Language &amp; Currency Data'!$A$2:$A$100, 'Language &amp; Currency Data'!$B$2:$B$100),
      Languages!$A$1:$AE$1,
      0),
    FALSE)</f>
        <v xml:space="preserve">Wszystkie cztery osoby decydują się nie wpłacą niczego ze swoich zarobków, niezależnie od tego, ile zdecydują się wpłacić pozostałe osoby. </v>
      </c>
      <c r="AC170" t="str">
        <f>VLOOKUP(
    Languages!A157,
    Languages!$A$2:$AE$310,
    MATCH(
      _xlfn.XLOOKUP(AC$1, 'Language &amp; Currency Data'!$A$2:$A$100, 'Language &amp; Currency Data'!$B$2:$B$100),
      Languages!$A$1:$AE$1,
      0),
    FALSE)</f>
        <v xml:space="preserve">Os quatro indivíduos escolherão não contribuir com nenhuma parte dos seus ganhos, independentemente do montante com que os outros indivíduos escolherem contribuir. </v>
      </c>
      <c r="AD170" s="32" t="str">
        <f>VLOOKUP(
    Languages!A157,
    Languages!$A$2:$AE$310,
    MATCH(
      _xlfn.XLOOKUP(AD$1, 'Language &amp; Currency Data'!$A$2:$A$100, 'Language &amp; Currency Data'!$B$2:$B$100),
      Languages!$A$1:$AE$1,
      0),
    FALSE)</f>
        <v>Toate cele patru persoane vor alege să nu contribuie cu nimic din câștigurile lor, indiferent de cât de mult aleg celelalte persoane să contribuie.</v>
      </c>
      <c r="AE170" s="6" t="str">
        <f>VLOOKUP(
    Languages!A157,
    Languages!$A$2:$AE$310,
    MATCH(
      _xlfn.XLOOKUP(AE$1, 'Language &amp; Currency Data'!$A$2:$A$100, 'Language &amp; Currency Data'!$B$2:$B$100),
      Languages!$A$1:$AE$1,
      0),
    FALSE)</f>
        <v xml:space="preserve">Všetky štyri osoby sa rozhodnú neprispieť žiadnou časťou zárobku bez ohľadu na to, akou sumou sa rozhodnú prispieť ostatné osoby. </v>
      </c>
      <c r="AF170" s="6" t="str">
        <f>VLOOKUP(
    Languages!A157,
    Languages!$A$2:$AE$310,
    MATCH(
      _xlfn.XLOOKUP(AF$1, 'Language &amp; Currency Data'!$A$2:$A$100, 'Language &amp; Currency Data'!$B$2:$B$100),
      Languages!$A$1:$AE$1,
      0),
    FALSE)</f>
        <v xml:space="preserve">Al vier die individue kies om nie al hul verdienste by te dra nie, ongeag hoeveel die ander individue kies om by te dra nie. </v>
      </c>
      <c r="AG170" s="6" t="str">
        <f>VLOOKUP(
    Languages!A157,
    Languages!$A$2:$AE$310,
    MATCH(
      _xlfn.XLOOKUP(AG$1, 'Language &amp; Currency Data'!$A$2:$A$100, 'Language &amp; Currency Data'!$B$2:$B$100),
      Languages!$A$1:$AE$1,
      0),
    FALSE)</f>
        <v xml:space="preserve">4명 모두 다른 사람들의 기부 금액과 상관없이 자신이 벌어들인 수입을 전혀 기부하지 않기로 선택할 것입니다. </v>
      </c>
      <c r="AH170" s="32" t="str">
        <f>VLOOKUP(
    Languages!A157,
    Languages!$A$2:$AE$310,
    MATCH(
      _xlfn.XLOOKUP(AH$1, 'Language &amp; Currency Data'!$A$2:$A$100, 'Language &amp; Currency Data'!$B$2:$B$100),
      Languages!$A$1:$AE$1,
      0),
    FALSE)</f>
        <v xml:space="preserve">Las cuatro personas decidirán no aportar nada de sus ingresos, independientemente de cuánto decidan aportar las demás personas. </v>
      </c>
      <c r="AI170" s="32" t="str">
        <f>VLOOKUP(
    Languages!A157,
    Languages!$A$2:$AE$310,
    MATCH(
      _xlfn.XLOOKUP(AI$1, 'Language &amp; Currency Data'!$A$2:$A$100, 'Language &amp; Currency Data'!$B$2:$B$100),
      Languages!$A$1:$AE$1,
      0),
    FALSE)</f>
        <v xml:space="preserve">Alla fyra personerna väljer att inte bidra med några av sina intäkter, oavsett hur mycket de andra personerna väljer att bidra med. </v>
      </c>
      <c r="AJ170" s="6" t="str">
        <f>VLOOKUP(
    Languages!A157,
    Languages!$A$2:$AE$310,
    MATCH(
      _xlfn.XLOOKUP(AJ$1, 'Language &amp; Currency Data'!$A$2:$A$100, 'Language &amp; Currency Data'!$B$2:$B$100),
      Languages!$A$1:$AE$1,
      0),
    FALSE)</f>
        <v xml:space="preserve">所有四位參與者在無論其他人怎麼做的情況下，他們都不會提撥任何收入。 </v>
      </c>
      <c r="AK170" s="32" t="str">
        <f>VLOOKUP(
    Languages!A157,
    Languages!$A$2:$AE$310,
    MATCH(
      _xlfn.XLOOKUP(AK$1, 'Language &amp; Currency Data'!$A$2:$A$100, 'Language &amp; Currency Data'!$B$2:$B$100),
      Languages!$A$1:$AE$1,
      0),
    FALSE)</f>
        <v xml:space="preserve">บุคคลทั้งสี่คนเลือกที่จะไม่นำรายได้ไปสมทบเข้าเงินกองกลางเลย ไม่ว่าบุคคลอื่นจะเลือกนำรายได้ไปสมทบเท่าใดก็ตาม </v>
      </c>
      <c r="AL170" s="37" t="str">
        <f>VLOOKUP(
    Languages!A157,
    Languages!$A$2:$AE$310,
    MATCH(
      _xlfn.XLOOKUP(AL$1, 'Language &amp; Currency Data'!$A$2:$A$100, 'Language &amp; Currency Data'!$B$2:$B$100),
      Languages!$A$1:$AE$1,
      0),
    FALSE)</f>
        <v xml:space="preserve">Diğer bireylerin ne kadar katkıda bulunmayı seçtiğine bakılmaksızın dört birey de kazançlarından hiçbir katkıda bulunmamayı seçecektir. </v>
      </c>
      <c r="AM170" s="6" t="str">
        <f>VLOOKUP(
    Languages!A157,
    Languages!$A$2:$AE$310,
    MATCH(
      _xlfn.XLOOKUP(AM$1, 'Language &amp; Currency Data'!$A$2:$A$100, 'Language &amp; Currency Data'!$B$2:$B$100),
      Languages!$A$1:$AE$1,
      0),
    FALSE)</f>
        <v xml:space="preserve">All four individuals will choose not to contribute any of their earnings, regardless of how much the other individuals choose to contribute. </v>
      </c>
      <c r="AN170" s="6" t="str">
        <f>VLOOKUP(
    Languages!A157,
    Languages!$A$2:$AE$310,
    MATCH(
      _xlfn.XLOOKUP(AN$1, 'Language &amp; Currency Data'!$A$2:$A$100, 'Language &amp; Currency Data'!$B$2:$B$100),
      Languages!$A$1:$AE$1,
      0),
    FALSE)</f>
        <v xml:space="preserve">All four individuals will choose not to contribute any of their earnings, regardless of how much the other individuals choose to contribute. </v>
      </c>
      <c r="AO170" s="32" t="str">
        <f>VLOOKUP(
    Languages!A157,
    Languages!$A$2:$AE$310,
    MATCH(
      _xlfn.XLOOKUP(AO$1, 'Language &amp; Currency Data'!$A$2:$A$100, 'Language &amp; Currency Data'!$B$2:$B$100),
      Languages!$A$1:$AE$1,
      0),
    FALSE)</f>
        <v>Cả bốn cá nhân đều chọn không đóng góp bất kỳ khoản thu nhập nào của họ, bất kể số tiền mà những cá nhân còn lại chọn đóng góp.</v>
      </c>
      <c r="AP170" s="7" t="str">
        <f>VLOOKUP(
    Languages!A157,
    Languages!$A$2:$AE$310,
    MATCH(
      _xlfn.XLOOKUP("United Kingdom", 'Language &amp; Currency Data'!$A$2:$A$100, 'Language &amp; Currency Data'!$B$2:$B$100),
      Languages!$A$1:$AE$1,
      0),
    FALSE)</f>
        <v xml:space="preserve">All four individuals will choose not to contribute any of their earnings, regardless of how much the other individuals choose to contribute. </v>
      </c>
      <c r="AQ170" s="7" t="str">
        <f>VLOOKUP(
    Languages!A157,
    Languages!$A$2:$AE$310,
    MATCH(
      _xlfn.XLOOKUP("United Kingdom", 'Language &amp; Currency Data'!$A$2:$A$100, 'Language &amp; Currency Data'!$B$2:$B$100),
      Languages!$A$1:$AE$1,
      0),
    FALSE)</f>
        <v xml:space="preserve">All four individuals will choose not to contribute any of their earnings, regardless of how much the other individuals choose to contribute. </v>
      </c>
      <c r="AR170" s="7" t="str">
        <f>VLOOKUP(
    Languages!A157,
    Languages!$A$2:$AE$310,
    MATCH(
      _xlfn.XLOOKUP("United Kingdom", 'Language &amp; Currency Data'!$A$2:$A$100, 'Language &amp; Currency Data'!$B$2:$B$100),
      Languages!$A$1:$AE$1,
      0),
    FALSE)</f>
        <v xml:space="preserve">All four individuals will choose not to contribute any of their earnings, regardless of how much the other individuals choose to contribute. </v>
      </c>
      <c r="AS170" s="7" t="str">
        <f>VLOOKUP(
    Languages!A157,
    Languages!$A$2:$AE$310,
    MATCH(
      _xlfn.XLOOKUP("United Kingdom", 'Language &amp; Currency Data'!$A$2:$A$100, 'Language &amp; Currency Data'!$B$2:$B$100),
      Languages!$A$1:$AE$1,
      0),
    FALSE)</f>
        <v xml:space="preserve">All four individuals will choose not to contribute any of their earnings, regardless of how much the other individuals choose to contribute. </v>
      </c>
      <c r="AT170" s="7" t="str">
        <f>VLOOKUP(
    Languages!A157,
    Languages!$A$2:$AE$310,
    MATCH(
      _xlfn.XLOOKUP("United Kingdom", 'Language &amp; Currency Data'!$A$2:$A$100, 'Language &amp; Currency Data'!$B$2:$B$100),
      Languages!$A$1:$AE$1,
      0),
    FALSE)</f>
        <v xml:space="preserve">All four individuals will choose not to contribute any of their earnings, regardless of how much the other individuals choose to contribute. </v>
      </c>
      <c r="AU170" s="7" t="str">
        <f>VLOOKUP(
    Languages!A157,
    Languages!$A$2:$AE$310,
    MATCH(
      _xlfn.XLOOKUP("United Kingdom", 'Language &amp; Currency Data'!$A$2:$A$100, 'Language &amp; Currency Data'!$B$2:$B$100),
      Languages!$A$1:$AE$1,
      0),
    FALSE)</f>
        <v xml:space="preserve">All four individuals will choose not to contribute any of their earnings, regardless of how much the other individuals choose to contribute. </v>
      </c>
      <c r="AV170" s="7" t="str">
        <f>VLOOKUP(
    Languages!A157,
    Languages!$A$2:$AE$310,
    MATCH(
      _xlfn.XLOOKUP("United Kingdom", 'Language &amp; Currency Data'!$A$2:$A$100, 'Language &amp; Currency Data'!$B$2:$B$100),
      Languages!$A$1:$AE$1,
      0),
    FALSE)</f>
        <v xml:space="preserve">All four individuals will choose not to contribute any of their earnings, regardless of how much the other individuals choose to contribute. </v>
      </c>
      <c r="AW170" s="7" t="str">
        <f>VLOOKUP(
    Languages!A157,
    Languages!$A$2:$AE$310,
    MATCH(
      _xlfn.XLOOKUP("United Kingdom", 'Language &amp; Currency Data'!$A$2:$A$100, 'Language &amp; Currency Data'!$B$2:$B$100),
      Languages!$A$1:$AE$1,
      0),
    FALSE)</f>
        <v xml:space="preserve">All four individuals will choose not to contribute any of their earnings, regardless of how much the other individuals choose to contribute. </v>
      </c>
    </row>
    <row r="171" spans="1:49" s="7" customFormat="1" ht="85.5" x14ac:dyDescent="0.45">
      <c r="A171" s="7" t="str">
        <f>Languages!B158</f>
        <v xml:space="preserve">We will ask you to decide whether the four individuals should have the freedom to choose how much to contribute to the common fund, or each be required to contribute all their earnings. You must choose between the following two alternatives: </v>
      </c>
      <c r="B171" s="6" t="str">
        <f>VLOOKUP(
    Languages!A158,
    Languages!$A$2:$AE$310,
    MATCH(
      _xlfn.XLOOKUP(B$1, 'Language &amp; Currency Data'!$A$2:$A$100, 'Language &amp; Currency Data'!$B$2:$B$100),
      Languages!$A$1:$AE$1,
      0),
    FALSE)</f>
        <v>Le pediremos que decida si las cuatro personas deben tener libertad para elegir cuánto aportar al fondo común o si se debe obligar a cada una a aportar todos sus ingresos. Debe elegir entre las dos siguientes opciones:</v>
      </c>
      <c r="C171" s="6" t="str">
        <f>VLOOKUP(
    Languages!A158,
    Languages!$A$2:$AE$310,
    MATCH(
      _xlfn.XLOOKUP(C$1, 'Language &amp; Currency Data'!$A$2:$A$100, 'Language &amp; Currency Data'!$B$2:$B$100),
      Languages!$A$1:$AE$1,
      0),
    FALSE)</f>
        <v xml:space="preserve">We will ask you to decide whether the four individuals should have the freedom to choose how much to contribute to the common fund, or each be required to contribute all their earnings. You must choose between the following two alternatives: </v>
      </c>
      <c r="D171" s="6" t="str">
        <f>VLOOKUP(
    Languages!A158,
    Languages!$A$2:$AE$310,
    MATCH(
      _xlfn.XLOOKUP(D$1, 'Language &amp; Currency Data'!$A$2:$A$100, 'Language &amp; Currency Data'!$B$2:$B$100),
      Languages!$A$1:$AE$1,
      0),
    FALSE)</f>
        <v xml:space="preserve">Wir werden Sie um die Entscheidung bitten, ob die vier Personen frei wählen können, wie viel sie in den Gemeinschaftsfonds einzahlen oder, ob jeder sein gesamtes Einkommen einzahlen muss. Sie müssen sich zwischen den beiden folgenden Alternativen entscheiden: </v>
      </c>
      <c r="E171" s="14" t="str">
        <f>VLOOKUP(
    Languages!A158,
    Languages!$A$2:$AE$310,
    MATCH(
      _xlfn.XLOOKUP(E$1, 'Language &amp; Currency Data'!$A$2:$A$100, 'Language &amp; Currency Data'!$B$2:$B$100),
      Languages!$A$1:$AE$1,
      0),
    FALSE)</f>
        <v xml:space="preserve">Pedimos-lhe que decida se os quatro indivíduos devem ter a liberdade de escolher com quanto querem contribuir para o fundo comum ou se devem ser obrigados a contribuir com todos os seus ganhos. É necessário escolher entre as duas alternativas a seguir: </v>
      </c>
      <c r="F171" s="4" t="str">
        <f>VLOOKUP(
    Languages!A158,
    Languages!$A$2:$AE$310,
    MATCH(
      _xlfn.XLOOKUP(F$1, 'Language &amp; Currency Data'!$A$2:$A$100, 'Language &amp; Currency Data'!$B$2:$B$100),
      Languages!$A$1:$AE$1,
      0),
    FALSE)</f>
        <v xml:space="preserve">We will ask you to decide whether the four individuals should have the freedom to choose how much to contribute to the common fund, or each be required to contribute all their earnings. You must choose between the following two alternatives: </v>
      </c>
      <c r="G171" s="14" t="str">
        <f>VLOOKUP(
    Languages!A158,
    Languages!$A$2:$AE$310,
    MATCH(
      _xlfn.XLOOKUP(G$1, 'Language &amp; Currency Data'!$A$2:$A$100, 'Language &amp; Currency Data'!$B$2:$B$100),
      Languages!$A$1:$AE$1,
      0),
    FALSE)</f>
        <v xml:space="preserve">我们将请您决定，这四个人应可自由选择拿出多少收益投入共同基金，还是应分别按要求将其收益全部投入共同基金。您必须在以下两个方案之间做出抉择： </v>
      </c>
      <c r="H171" s="6" t="str">
        <f>VLOOKUP(
    Languages!A158,
    Languages!$A$2:$AE$310,
    MATCH(
      _xlfn.XLOOKUP(H$1, 'Language &amp; Currency Data'!$A$2:$A$100, 'Language &amp; Currency Data'!$B$2:$B$100),
      Languages!$A$1:$AE$1,
      0),
    FALSE)</f>
        <v>Le pediremos que decida si las cuatro personas deben tener libertad para elegir cuánto aportar al fondo común o si se debe obligar a cada una a aportar todos sus ingresos. Debe elegir entre las dos siguientes opciones:</v>
      </c>
      <c r="I171" s="6" t="str">
        <f>VLOOKUP(
    Languages!A158,
    Languages!$A$2:$AE$310,
    MATCH(
      _xlfn.XLOOKUP(I$1, 'Language &amp; Currency Data'!$A$2:$A$100, 'Language &amp; Currency Data'!$B$2:$B$100),
      Languages!$A$1:$AE$1,
      0),
    FALSE)</f>
        <v>Le pediremos que decida si las cuatro personas deben tener libertad para elegir cuánto aportar al fondo común o si se debe obligar a cada una a aportar todos sus ingresos. Debe elegir entre las dos siguientes opciones:</v>
      </c>
      <c r="J171" s="6" t="str">
        <f>VLOOKUP(
    Languages!A158,
    Languages!$A$2:$AE$310,
    MATCH(
      _xlfn.XLOOKUP(J$1, 'Language &amp; Currency Data'!$A$2:$A$100, 'Language &amp; Currency Data'!$B$2:$B$100),
      Languages!$A$1:$AE$1,
      0),
    FALSE)</f>
        <v xml:space="preserve">Požádáme vás, abyste rozhodli, zda by tyto čtyři osoby měly mít svobodu volby, kolik přispějí do společného fondu, nebo zda by každá z nich měla být povinna přispět celou částkou svého výdělku. Musíte si vybrat jednu z následujících dvou možností: </v>
      </c>
      <c r="K171" s="6" t="str">
        <f>VLOOKUP(
    Languages!A158,
    Languages!$A$2:$AE$310,
    MATCH(
      _xlfn.XLOOKUP(K$1, 'Language &amp; Currency Data'!$A$2:$A$100, 'Language &amp; Currency Data'!$B$2:$B$100),
      Languages!$A$1:$AE$1,
      0),
    FALSE)</f>
        <v>Pyydämme sinua päättämään, pitäisikö näillä neljällä henkilöllä olla vapaus valita, kuinka paljon he lahjoittavat yhteiseen rahastoon, vai pitäisikö heidän kaikkien olla velvollisia lahjoittamaan kaikki tulonsa. Sinun täytyy valita seuraavista kahdesta vaihtoehdosta:</v>
      </c>
      <c r="L171" s="32" t="str">
        <f>VLOOKUP(
    Languages!A158,
    Languages!$A$2:$AE$310,
    MATCH(
      _xlfn.XLOOKUP(L$1, 'Language &amp; Currency Data'!$A$2:$A$100, 'Language &amp; Currency Data'!$B$2:$B$100),
      Languages!$A$1:$AE$1,
      0),
    FALSE)</f>
        <v xml:space="preserve">Nous vous demandons de décider si les quatre personnes doivent avoir la liberté de choisir le montant de leur contribution au fonds commun, ou si chacune d'entre elles doit contribuer à hauteur de la totalité de ses revenus. Vous devez choisir entre les deux options suivantes : </v>
      </c>
      <c r="M171" s="32" t="str">
        <f>VLOOKUP(
    Languages!A158,
    Languages!$A$2:$AE$310,
    MATCH(
      _xlfn.XLOOKUP(M$1, 'Language &amp; Currency Data'!$A$2:$A$100, 'Language &amp; Currency Data'!$B$2:$B$100),
      Languages!$A$1:$AE$1,
      0),
    FALSE)</f>
        <v xml:space="preserve">Wir werden Sie um die Entscheidung bitten, ob die vier Personen frei wählen können, wie viel sie in den Gemeinschaftsfonds einzahlen oder, ob jeder sein gesamtes Einkommen einzahlen muss. Sie müssen sich zwischen den beiden folgenden Alternativen entscheiden: </v>
      </c>
      <c r="N171" s="6" t="str">
        <f>VLOOKUP(
    Languages!A158,
    Languages!$A$2:$AE$310,
    MATCH(
      _xlfn.XLOOKUP(N$1, 'Language &amp; Currency Data'!$A$2:$A$100, 'Language &amp; Currency Data'!$B$2:$B$100),
      Languages!$A$1:$AE$1,
      0),
    FALSE)</f>
        <v>Θα σας ζητήσουμε να αποφασίσετε εάν τα τέσσερα άτομα θα πρέπει να έχουν την ελευθερία να επιλέξουν το ποσό που θα συνεισφέρουν στο κοινό ταμείο ή εάν το καθένα θα πρέπει να συνεισφέρει όλα τα κέρδη του. Πρέπει να επιλέξετε μεταξύ των ακόλουθων δύο εναλλακτικών λύσεων:</v>
      </c>
      <c r="O171" s="32" t="str">
        <f>VLOOKUP(
    Languages!A158,
    Languages!$A$2:$AE$310,
    MATCH(
      _xlfn.XLOOKUP(O$1, 'Language &amp; Currency Data'!$A$2:$A$100, 'Language &amp; Currency Data'!$B$2:$B$100),
      Languages!$A$1:$AE$1,
      0),
    FALSE)</f>
        <v xml:space="preserve">Arra kérjük Önt, hogy döntsön arról, hogy a négy magánszemély szabadon választhatja meg, hogy mennyit fizet be a közös alapba, vagy mindegyiküknek teljes jövedelmét be kell fizetnie. Önnek a következő két alternatíva közül kell választania: </v>
      </c>
      <c r="P171" s="6" t="str">
        <f>VLOOKUP(
    Languages!A158,
    Languages!$A$2:$AE$310,
    MATCH(
      _xlfn.XLOOKUP(P$1, 'Language &amp; Currency Data'!$A$2:$A$100, 'Language &amp; Currency Data'!$B$2:$B$100),
      Languages!$A$1:$AE$1,
      0),
    FALSE)</f>
        <v xml:space="preserve">हम आपसे यह निर्धारित करने को कहेंगे कि क्या चारों व्यक्तियों को यह चुनने की स्वतंत्रता होनी चाहिए कि वे कॉमन फ़ंड में कितना योगदान करना चाहते हैं, या हरेक को अपनी सारी कमाई का योगदान करने की जरूरत होनी चाहिए। आपको निम्नांकित दो विकल्पों में से चुनना होगा: </v>
      </c>
      <c r="Q171" s="6" t="str">
        <f>VLOOKUP(
    Languages!A158,
    Languages!$A$2:$AE$310,
    MATCH(
      _xlfn.XLOOKUP(Q$1, 'Language &amp; Currency Data'!$A$2:$A$100, 'Language &amp; Currency Data'!$B$2:$B$100),
      Languages!$A$1:$AE$1,
      0),
    FALSE)</f>
        <v>Kami akan meminta Anda untuk memutuskan apakah keempat individu tersebut harus memiliki kebebasan untuk memilih seberapa banyak yang akan disumbangkan ke dana bersama, atau masing-masing diwajibkan untuk menyumbangkan seluruh penghasilan mereka. Anda harus memilih antara dua alternatif berikut:</v>
      </c>
      <c r="R171" s="6" t="str">
        <f>VLOOKUP(
    Languages!A158,
    Languages!$A$2:$AE$310,
    MATCH(
      _xlfn.XLOOKUP(R$1, 'Language &amp; Currency Data'!$A$2:$A$100, 'Language &amp; Currency Data'!$B$2:$B$100),
      Languages!$A$1:$AE$1,
      0),
    FALSE)</f>
        <v xml:space="preserve">We will ask you to decide whether the four individuals should have the freedom to choose how much to contribute to the common fund, or each be required to contribute all their earnings. You must choose between the following two alternatives: </v>
      </c>
      <c r="S171" s="14" t="str">
        <f>VLOOKUP(
    Languages!A158,
    Languages!$A$2:$AE$310,
    MATCH(
      _xlfn.XLOOKUP(S$1, 'Language &amp; Currency Data'!$A$2:$A$100, 'Language &amp; Currency Data'!$B$2:$B$100),
      Languages!$A$1:$AE$1,
      0),
    FALSE)</f>
        <v xml:space="preserve">Le chiederemo ora di decidere se questi quattro individui debbano avere la libertà di scelta riguardo alla quota con cui contribuire al fondo comune, oppure se ciascuno debba essere tenuto a contribuire con l'intero importo guadagnato. Deve scegliere tra le due alternative seguenti: </v>
      </c>
      <c r="T171" s="14" t="str">
        <f>VLOOKUP(
    Languages!A158,
    Languages!$A$2:$AE$310,
    MATCH(
      _xlfn.XLOOKUP(T$1, 'Language &amp; Currency Data'!$A$2:$A$100, 'Language &amp; Currency Data'!$B$2:$B$100),
      Languages!$A$1:$AE$1,
      0),
    FALSE)</f>
        <v>4人の個人が共通基金にいくら寄付するかを自由に選択できるようにするか、それとも各自が収入のすべてを寄付することを義務付けるか、決断してください。以下の2つの選択肢から選んでください。</v>
      </c>
      <c r="U171" s="32" t="str">
        <f>VLOOKUP(
    Languages!A158,
    Languages!$A$2:$AE$310,
    MATCH(
      _xlfn.XLOOKUP(U$1, 'Language &amp; Currency Data'!$A$2:$A$100, 'Language &amp; Currency Data'!$B$2:$B$100),
      Languages!$A$1:$AE$1,
      0),
    FALSE)</f>
        <v xml:space="preserve">Kami akan meminta anda memutuskan sama ada empat individu tersebut sepatutnya mempunyai kebebasan untuk memilih jumlah yang ingin disumbangkan kepada dana bersama, atau setiap seorang dikehendaki menyumbangkan semua pendapatan mereka. Anda mesti memilih antara dua alternatif berikut: </v>
      </c>
      <c r="V171" s="32" t="str">
        <f>VLOOKUP(
    Languages!A158,
    Languages!$A$2:$AE$310,
    MATCH(
      _xlfn.XLOOKUP(V$1, 'Language &amp; Currency Data'!$A$2:$A$100, 'Language &amp; Currency Data'!$B$2:$B$100),
      Languages!$A$1:$AE$1,
      0),
    FALSE)</f>
        <v>Le pediremos que decida si las cuatro personas deben tener libertad para elegir cuánto aportar al fondo común o si se debe obligar a cada una a aportar todos sus ingresos. Debe elegir entre las dos siguientes opciones:</v>
      </c>
      <c r="W171" s="14" t="str">
        <f>VLOOKUP(
    Languages!A158,
    Languages!$A$2:$AE$310,
    MATCH(
      _xlfn.XLOOKUP(W$1, 'Language &amp; Currency Data'!$A$2:$A$100, 'Language &amp; Currency Data'!$B$2:$B$100),
      Languages!$A$1:$AE$1,
      0),
    FALSE)</f>
        <v xml:space="preserve">We vragen u te beslissen of de vier personen vrij moeten kunnen kiezen welk deel van hun verdiende bedrag zij aan het gemeenschappelijk fonds bijdragen, dan wel of zij verplicht zijn hun volledige verdiende bedrag bij te dragen. U moet een van de volgende twee opties kiezen: </v>
      </c>
      <c r="X171" s="32" t="str">
        <f>VLOOKUP(
    Languages!A158,
    Languages!$A$2:$AE$310,
    MATCH(
      _xlfn.XLOOKUP(X$1, 'Language &amp; Currency Data'!$A$2:$A$100, 'Language &amp; Currency Data'!$B$2:$B$100),
      Languages!$A$1:$AE$1,
      0),
    FALSE)</f>
        <v xml:space="preserve">We will ask you to decide whether the four individuals should have the freedom to choose how much to contribute to the common fund, or each be required to contribute all their earnings. You must choose between the following two alternatives: </v>
      </c>
      <c r="Y171" s="32" t="str">
        <f>VLOOKUP(
    Languages!A158,
    Languages!$A$2:$AE$310,
    MATCH(
      _xlfn.XLOOKUP(Y$1, 'Language &amp; Currency Data'!$A$2:$A$100, 'Language &amp; Currency Data'!$B$2:$B$100),
      Languages!$A$1:$AE$1,
      0),
    FALSE)</f>
        <v xml:space="preserve">Vi vil nå be deg ta stilling til om de fire personene skal få frihet til å bestemme hvor mye de vil bidra med til fellesfondet, eller om alle skal være pålagt å bidra med hele inntekten. Du må velge mellom følgende to alternativer: </v>
      </c>
      <c r="Z171" s="32" t="str">
        <f>VLOOKUP(
    Languages!A158,
    Languages!$A$2:$AE$310,
    MATCH(
      _xlfn.XLOOKUP(Z$1, 'Language &amp; Currency Data'!$A$2:$A$100, 'Language &amp; Currency Data'!$B$2:$B$100),
      Languages!$A$1:$AE$1,
      0),
    FALSE)</f>
        <v>ہم آپ سے یہ فیصلہ کرنے کو کہیں گے کہ آیا ان چار افراد کو یہ آزادی دی جائے کہ وہ مشترکہ فنڈ میں کتنی رقم عطیہ کرنا چاہتے ہیں، یا ان میں سے ہر ایک کو اپنی پوری کمائی دینے کے لیے پابند کیا جائے۔ آپ کو درج ذیل دو متبادلات میں سے ایک کو منتخب کرنا ہو گا:</v>
      </c>
      <c r="AA171" s="32" t="str">
        <f>VLOOKUP(
    Languages!A158,
    Languages!$A$2:$AE$310,
    MATCH(
      _xlfn.XLOOKUP(AA$1, 'Language &amp; Currency Data'!$A$2:$A$100, 'Language &amp; Currency Data'!$B$2:$B$100),
      Languages!$A$1:$AE$1,
      0),
    FALSE)</f>
        <v xml:space="preserve">Hihilingin namin sa iyong magpasiya kung dapat na may kalayaan ang apat na indibidwal na piliin kung magkano ang iaambag nila sa kanilang common fund, o hihilingin sa bawat isa na iambag ang lahat ng kanilang mga kinita. Dapat kang pumili sa pagitan ng dalawang alternatibo: </v>
      </c>
      <c r="AB171" s="32" t="str">
        <f>VLOOKUP(
    Languages!A158,
    Languages!$A$2:$AE$310,
    MATCH(
      _xlfn.XLOOKUP(AB$1, 'Language &amp; Currency Data'!$A$2:$A$100, 'Language &amp; Currency Data'!$B$2:$B$100),
      Languages!$A$1:$AE$1,
      0),
    FALSE)</f>
        <v xml:space="preserve">Poprosimy Pana\/Panią o podjęcie decyzji, czy te cztery osoby powinny mieć wolność wyboru kwoty, jaką chcą wpłacić do funduszu wspólnego, czy też każda z nich powinna wpłacić wszystkie swoje zarobki. Musi Pan\/Pani wybrać jedną z dwóch poniższych alternatyw: </v>
      </c>
      <c r="AC171" t="str">
        <f>VLOOKUP(
    Languages!A158,
    Languages!$A$2:$AE$310,
    MATCH(
      _xlfn.XLOOKUP(AC$1, 'Language &amp; Currency Data'!$A$2:$A$100, 'Language &amp; Currency Data'!$B$2:$B$100),
      Languages!$A$1:$AE$1,
      0),
    FALSE)</f>
        <v xml:space="preserve">Pedimos-lhe que decida se os quatro indivíduos devem ter a liberdade de escolher com quanto querem contribuir para o fundo comum ou se devem ser obrigados a contribuir com todos os seus ganhos. É necessário escolher entre as duas alternativas a seguir: </v>
      </c>
      <c r="AD171" s="32" t="str">
        <f>VLOOKUP(
    Languages!A158,
    Languages!$A$2:$AE$310,
    MATCH(
      _xlfn.XLOOKUP(AD$1, 'Language &amp; Currency Data'!$A$2:$A$100, 'Language &amp; Currency Data'!$B$2:$B$100),
      Languages!$A$1:$AE$1,
      0),
    FALSE)</f>
        <v>Vă rugăm să decideți dacă cele patru persoane ar trebui să aibă libertatea de a alege cu ce sumă să contribuie la fondul comun sau dacă fiecare persoană ar trebui să contribuie cu toate câștigurile sale. Trebuie să alegeți între următoarele două alternative:</v>
      </c>
      <c r="AE171" s="6" t="str">
        <f>VLOOKUP(
    Languages!A158,
    Languages!$A$2:$AE$310,
    MATCH(
      _xlfn.XLOOKUP(AE$1, 'Language &amp; Currency Data'!$A$2:$A$100, 'Language &amp; Currency Data'!$B$2:$B$100),
      Languages!$A$1:$AE$1,
      0),
    FALSE)</f>
        <v xml:space="preserve">Chceli by sme vás požiadať, aby ste rozhodli, či by tieto štyri osoby mali mať možnosť slobodne sa rozhodnúť, akou čiastkou prispieť do spoločného fondu alebo by mali všetci prispieť celým svojím zárobkom. Musíte sa rozhodnúť medzi týmito dvomi možnosťami: </v>
      </c>
      <c r="AF171" s="6" t="str">
        <f>VLOOKUP(
    Languages!A158,
    Languages!$A$2:$AE$310,
    MATCH(
      _xlfn.XLOOKUP(AF$1, 'Language &amp; Currency Data'!$A$2:$A$100, 'Language &amp; Currency Data'!$B$2:$B$100),
      Languages!$A$1:$AE$1,
      0),
    FALSE)</f>
        <v xml:space="preserve">Ons sal u vra om te besluit of die vier individue die vryheid moet hê om te kies hoeveel hulle tot die gemeenskaplike fonds wil bydra, of of elkeen verplig moet word om al hul verdienste by te dra. U moet tussen die volgende twee alternatiewe kies: </v>
      </c>
      <c r="AG171" s="6" t="str">
        <f>VLOOKUP(
    Languages!A158,
    Languages!$A$2:$AE$310,
    MATCH(
      _xlfn.XLOOKUP(AG$1, 'Language &amp; Currency Data'!$A$2:$A$100, 'Language &amp; Currency Data'!$B$2:$B$100),
      Languages!$A$1:$AE$1,
      0),
    FALSE)</f>
        <v xml:space="preserve">저희는 귀하에게 4명의 개인이 공동 기금에 얼마를 기부할지 자유롭게 선택할 수 있도록 허용할지, 아니면 각자가 자신의 수입을 전액 기부해야 할지를 결정해 달라고 요청드릴 것입니다. 다음 두 가지 대안 중 하나를 선택해야 합니다. </v>
      </c>
      <c r="AH171" s="32" t="str">
        <f>VLOOKUP(
    Languages!A158,
    Languages!$A$2:$AE$310,
    MATCH(
      _xlfn.XLOOKUP(AH$1, 'Language &amp; Currency Data'!$A$2:$A$100, 'Language &amp; Currency Data'!$B$2:$B$100),
      Languages!$A$1:$AE$1,
      0),
    FALSE)</f>
        <v>Le pediremos que decida si las cuatro personas deben tener libertad para elegir cuánto aportar al fondo común o si se debe obligar a cada una a aportar todos sus ingresos. Debe elegir entre las dos siguientes opciones:</v>
      </c>
      <c r="AI171" s="32" t="str">
        <f>VLOOKUP(
    Languages!A158,
    Languages!$A$2:$AE$310,
    MATCH(
      _xlfn.XLOOKUP(AI$1, 'Language &amp; Currency Data'!$A$2:$A$100, 'Language &amp; Currency Data'!$B$2:$B$100),
      Languages!$A$1:$AE$1,
      0),
    FALSE)</f>
        <v xml:space="preserve">Vi kommer att be dig att bestämma om de fyra personerna ska ha frihet att välja hur mycket de vill bidra med till den gemensamma fonden, eller om var och en ska bidra med alla sina intäkter. Du måste välja mellan följande två alternativ: </v>
      </c>
      <c r="AJ171" s="6" t="str">
        <f>VLOOKUP(
    Languages!A158,
    Languages!$A$2:$AE$310,
    MATCH(
      _xlfn.XLOOKUP(AJ$1, 'Language &amp; Currency Data'!$A$2:$A$100, 'Language &amp; Currency Data'!$B$2:$B$100),
      Languages!$A$1:$AE$1,
      0),
    FALSE)</f>
        <v xml:space="preserve">我們現在請您決定：這四人是否應該可自由選擇提撥比例，還是每人都應被強制提撥全部收入。您必須在以下兩個選項中做出選擇： </v>
      </c>
      <c r="AK171" s="32" t="str">
        <f>VLOOKUP(
    Languages!A158,
    Languages!$A$2:$AE$310,
    MATCH(
      _xlfn.XLOOKUP(AK$1, 'Language &amp; Currency Data'!$A$2:$A$100, 'Language &amp; Currency Data'!$B$2:$B$100),
      Languages!$A$1:$AE$1,
      0),
    FALSE)</f>
        <v xml:space="preserve">เราจะขอให้คุณตัดสินใจว่าบุคคลทั้งสี่คนควรมีอิสระในการเลือกจำนวนเงินที่จะนำไปสมทบเข้าเงินกองกลางหรือไม่ หรือแต่ละบุคคลจะต้องนำรายได้ทั้งหมดไปสมทบ คุณต้องเลือกระหว่างสองทางเลือกดังต่อไปนี้: </v>
      </c>
      <c r="AL171" s="37" t="str">
        <f>VLOOKUP(
    Languages!A158,
    Languages!$A$2:$AE$310,
    MATCH(
      _xlfn.XLOOKUP(AL$1, 'Language &amp; Currency Data'!$A$2:$A$100, 'Language &amp; Currency Data'!$B$2:$B$100),
      Languages!$A$1:$AE$1,
      0),
    FALSE)</f>
        <v xml:space="preserve">Dört kişinin ortak fona ne kadar katkıda bulunacaklarına karar verme özgürlüğüne sahip olup olmamaları ya da her birinin kazançlarının tamamını katkıda bulunmasının zorunlu olup olmaması gerektiğine karar vermenizi isteyeceğiz. Aşağıdaki iki alternatif arasında seçim yapmalısınız: </v>
      </c>
      <c r="AM171" s="6" t="str">
        <f>VLOOKUP(
    Languages!A158,
    Languages!$A$2:$AE$310,
    MATCH(
      _xlfn.XLOOKUP(AM$1, 'Language &amp; Currency Data'!$A$2:$A$100, 'Language &amp; Currency Data'!$B$2:$B$100),
      Languages!$A$1:$AE$1,
      0),
    FALSE)</f>
        <v xml:space="preserve">We will ask you to decide whether the four individuals should have the freedom to choose how much to contribute to the common fund, or each be required to contribute all their earnings. You must choose between the following two alternatives: </v>
      </c>
      <c r="AN171" s="6" t="str">
        <f>VLOOKUP(
    Languages!A158,
    Languages!$A$2:$AE$310,
    MATCH(
      _xlfn.XLOOKUP(AN$1, 'Language &amp; Currency Data'!$A$2:$A$100, 'Language &amp; Currency Data'!$B$2:$B$100),
      Languages!$A$1:$AE$1,
      0),
    FALSE)</f>
        <v xml:space="preserve">We will ask you to decide whether the four individuals should have the freedom to choose how much to contribute to the common fund, or each be required to contribute all their earnings. You must choose between the following two alternatives: </v>
      </c>
      <c r="AO171" s="32" t="str">
        <f>VLOOKUP(
    Languages!A158,
    Languages!$A$2:$AE$310,
    MATCH(
      _xlfn.XLOOKUP(AO$1, 'Language &amp; Currency Data'!$A$2:$A$100, 'Language &amp; Currency Data'!$B$2:$B$100),
      Languages!$A$1:$AE$1,
      0),
    FALSE)</f>
        <v>Chúng tôi sẽ yêu cầu quý vị quyết định xem bốn cá nhân có được tự do lựa chọn số tiền đóng góp vào quỹ chung hay không, hay mỗi cá nhân phải đóng góp toàn bộ thu nhập của họ. Quý vị phải lựa chọn giữa hai phương án sau:</v>
      </c>
      <c r="AP171" s="7" t="str">
        <f>VLOOKUP(
    Languages!A158,
    Languages!$A$2:$AE$310,
    MATCH(
      _xlfn.XLOOKUP("United Kingdom", 'Language &amp; Currency Data'!$A$2:$A$100, 'Language &amp; Currency Data'!$B$2:$B$100),
      Languages!$A$1:$AE$1,
      0),
    FALSE)</f>
        <v xml:space="preserve">We will ask you to decide whether the four individuals should have the freedom to choose how much to contribute to the common fund, or each be required to contribute all their earnings. You must choose between the following two alternatives: </v>
      </c>
      <c r="AQ171" s="7" t="str">
        <f>VLOOKUP(
    Languages!A158,
    Languages!$A$2:$AE$310,
    MATCH(
      _xlfn.XLOOKUP("United Kingdom", 'Language &amp; Currency Data'!$A$2:$A$100, 'Language &amp; Currency Data'!$B$2:$B$100),
      Languages!$A$1:$AE$1,
      0),
    FALSE)</f>
        <v xml:space="preserve">We will ask you to decide whether the four individuals should have the freedom to choose how much to contribute to the common fund, or each be required to contribute all their earnings. You must choose between the following two alternatives: </v>
      </c>
      <c r="AR171" s="7" t="str">
        <f>VLOOKUP(
    Languages!A158,
    Languages!$A$2:$AE$310,
    MATCH(
      _xlfn.XLOOKUP("United Kingdom", 'Language &amp; Currency Data'!$A$2:$A$100, 'Language &amp; Currency Data'!$B$2:$B$100),
      Languages!$A$1:$AE$1,
      0),
    FALSE)</f>
        <v xml:space="preserve">We will ask you to decide whether the four individuals should have the freedom to choose how much to contribute to the common fund, or each be required to contribute all their earnings. You must choose between the following two alternatives: </v>
      </c>
      <c r="AS171" s="7" t="str">
        <f>VLOOKUP(
    Languages!A158,
    Languages!$A$2:$AE$310,
    MATCH(
      _xlfn.XLOOKUP("United Kingdom", 'Language &amp; Currency Data'!$A$2:$A$100, 'Language &amp; Currency Data'!$B$2:$B$100),
      Languages!$A$1:$AE$1,
      0),
    FALSE)</f>
        <v xml:space="preserve">We will ask you to decide whether the four individuals should have the freedom to choose how much to contribute to the common fund, or each be required to contribute all their earnings. You must choose between the following two alternatives: </v>
      </c>
      <c r="AT171" s="7" t="str">
        <f>VLOOKUP(
    Languages!A158,
    Languages!$A$2:$AE$310,
    MATCH(
      _xlfn.XLOOKUP("United Kingdom", 'Language &amp; Currency Data'!$A$2:$A$100, 'Language &amp; Currency Data'!$B$2:$B$100),
      Languages!$A$1:$AE$1,
      0),
    FALSE)</f>
        <v xml:space="preserve">We will ask you to decide whether the four individuals should have the freedom to choose how much to contribute to the common fund, or each be required to contribute all their earnings. You must choose between the following two alternatives: </v>
      </c>
      <c r="AU171" s="7" t="str">
        <f>VLOOKUP(
    Languages!A158,
    Languages!$A$2:$AE$310,
    MATCH(
      _xlfn.XLOOKUP("United Kingdom", 'Language &amp; Currency Data'!$A$2:$A$100, 'Language &amp; Currency Data'!$B$2:$B$100),
      Languages!$A$1:$AE$1,
      0),
    FALSE)</f>
        <v xml:space="preserve">We will ask you to decide whether the four individuals should have the freedom to choose how much to contribute to the common fund, or each be required to contribute all their earnings. You must choose between the following two alternatives: </v>
      </c>
      <c r="AV171" s="7" t="str">
        <f>VLOOKUP(
    Languages!A158,
    Languages!$A$2:$AE$310,
    MATCH(
      _xlfn.XLOOKUP("United Kingdom", 'Language &amp; Currency Data'!$A$2:$A$100, 'Language &amp; Currency Data'!$B$2:$B$100),
      Languages!$A$1:$AE$1,
      0),
    FALSE)</f>
        <v xml:space="preserve">We will ask you to decide whether the four individuals should have the freedom to choose how much to contribute to the common fund, or each be required to contribute all their earnings. You must choose between the following two alternatives: </v>
      </c>
      <c r="AW171" s="7" t="str">
        <f>VLOOKUP(
    Languages!A158,
    Languages!$A$2:$AE$310,
    MATCH(
      _xlfn.XLOOKUP("United Kingdom", 'Language &amp; Currency Data'!$A$2:$A$100, 'Language &amp; Currency Data'!$B$2:$B$100),
      Languages!$A$1:$AE$1,
      0),
    FALSE)</f>
        <v xml:space="preserve">We will ask you to decide whether the four individuals should have the freedom to choose how much to contribute to the common fund, or each be required to contribute all their earnings. You must choose between the following two alternatives: </v>
      </c>
    </row>
    <row r="172" spans="1:49" s="7" customFormat="1" ht="71.25" x14ac:dyDescent="0.45">
      <c r="A172" s="7" t="str">
        <f>Languages!B159</f>
        <v xml:space="preserve">The four individuals are free to choose how much of their earnings to contribute to the common fund. In this case, each of the four individuals contributes nothing ($0). </v>
      </c>
      <c r="B172" s="6" t="str">
        <f>VLOOKUP(
    Languages!A159,
    Languages!$A$2:$AE$310,
    MATCH(
      _xlfn.XLOOKUP(B$1, 'Language &amp; Currency Data'!$A$2:$A$100, 'Language &amp; Currency Data'!$B$2:$B$100),
      Languages!$A$1:$AE$1,
      0),
    FALSE)</f>
        <v xml:space="preserve">Las cuatro personas pueden decidir libremente qué parte de sus ingresos aportan al fondo común. En este caso, ninguna de las cuatro personas aporta nada ($0). </v>
      </c>
      <c r="C172" s="6" t="str">
        <f>VLOOKUP(
    Languages!A159,
    Languages!$A$2:$AE$310,
    MATCH(
      _xlfn.XLOOKUP(C$1, 'Language &amp; Currency Data'!$A$2:$A$100, 'Language &amp; Currency Data'!$B$2:$B$100),
      Languages!$A$1:$AE$1,
      0),
    FALSE)</f>
        <v xml:space="preserve">The four individuals are free to choose how much of their earnings to contribute to the common fund. In this case, each of the four individuals contributes nothing ($0). </v>
      </c>
      <c r="D172" s="6" t="str">
        <f>VLOOKUP(
    Languages!A159,
    Languages!$A$2:$AE$310,
    MATCH(
      _xlfn.XLOOKUP(D$1, 'Language &amp; Currency Data'!$A$2:$A$100, 'Language &amp; Currency Data'!$B$2:$B$100),
      Languages!$A$1:$AE$1,
      0),
    FALSE)</f>
        <v xml:space="preserve">Die vier Personen können frei wählen, wie viel ihres Einkommens sie in den Gemeinschaftsfonds einzahlen. In diesem Fall zahlt keine der vier Personen etwas ein ($0). </v>
      </c>
      <c r="E172" s="14" t="str">
        <f>VLOOKUP(
    Languages!A159,
    Languages!$A$2:$AE$310,
    MATCH(
      _xlfn.XLOOKUP(E$1, 'Language &amp; Currency Data'!$A$2:$A$100, 'Language &amp; Currency Data'!$B$2:$B$100),
      Languages!$A$1:$AE$1,
      0),
    FALSE)</f>
        <v xml:space="preserve">Os quatro indivíduos são livres de escolher a parte dos seus ganhos com a que desejam contribuir para o fundo comum. Neste caso, cada um dos quatro indivíduos não contribui com nada ($0). </v>
      </c>
      <c r="F172" s="4" t="str">
        <f>VLOOKUP(
    Languages!A159,
    Languages!$A$2:$AE$310,
    MATCH(
      _xlfn.XLOOKUP(F$1, 'Language &amp; Currency Data'!$A$2:$A$100, 'Language &amp; Currency Data'!$B$2:$B$100),
      Languages!$A$1:$AE$1,
      0),
    FALSE)</f>
        <v xml:space="preserve">The four individuals are free to choose how much of their earnings to contribute to the common fund. In this case, each of the four individuals contributes nothing ($0). </v>
      </c>
      <c r="G172" s="14" t="str">
        <f>VLOOKUP(
    Languages!A159,
    Languages!$A$2:$AE$310,
    MATCH(
      _xlfn.XLOOKUP(G$1, 'Language &amp; Currency Data'!$A$2:$A$100, 'Language &amp; Currency Data'!$B$2:$B$100),
      Languages!$A$1:$AE$1,
      0),
    FALSE)</f>
        <v xml:space="preserve">这四个人可自由选择拿出多少收益投入共同基金。在这种情况下，四个人都分别选择分文不投 ($0)。 </v>
      </c>
      <c r="H172" s="6" t="str">
        <f>VLOOKUP(
    Languages!A159,
    Languages!$A$2:$AE$310,
    MATCH(
      _xlfn.XLOOKUP(H$1, 'Language &amp; Currency Data'!$A$2:$A$100, 'Language &amp; Currency Data'!$B$2:$B$100),
      Languages!$A$1:$AE$1,
      0),
    FALSE)</f>
        <v xml:space="preserve">Las cuatro personas pueden decidir libremente qué parte de sus ingresos aportan al fondo común. En este caso, ninguna de las cuatro personas aporta nada ($0). </v>
      </c>
      <c r="I172" s="6" t="str">
        <f>VLOOKUP(
    Languages!A159,
    Languages!$A$2:$AE$310,
    MATCH(
      _xlfn.XLOOKUP(I$1, 'Language &amp; Currency Data'!$A$2:$A$100, 'Language &amp; Currency Data'!$B$2:$B$100),
      Languages!$A$1:$AE$1,
      0),
    FALSE)</f>
        <v xml:space="preserve">Las cuatro personas pueden decidir libremente qué parte de sus ingresos aportan al fondo común. En este caso, ninguna de las cuatro personas aporta nada ($0). </v>
      </c>
      <c r="J172" s="6" t="str">
        <f>VLOOKUP(
    Languages!A159,
    Languages!$A$2:$AE$310,
    MATCH(
      _xlfn.XLOOKUP(J$1, 'Language &amp; Currency Data'!$A$2:$A$100, 'Language &amp; Currency Data'!$B$2:$B$100),
      Languages!$A$1:$AE$1,
      0),
    FALSE)</f>
        <v xml:space="preserve">Čtyři osoby se mohou svobodně rozhodnout, jakou částí svého výdělku přispějí do společného fondu. V tomto případě žádná ze čtyř osob nepřispívá ničím ($0). </v>
      </c>
      <c r="K172" s="6" t="str">
        <f>VLOOKUP(
    Languages!A159,
    Languages!$A$2:$AE$310,
    MATCH(
      _xlfn.XLOOKUP(K$1, 'Language &amp; Currency Data'!$A$2:$A$100, 'Language &amp; Currency Data'!$B$2:$B$100),
      Languages!$A$1:$AE$1,
      0),
    FALSE)</f>
        <v>Nämä neljä henkilöä voivat vapaasti valita, kuinka suuren osan tuloistaan he lahjoittavat yhteiseen rahastoon. Tässä tapauksessa kukaan näistä neljästä henkilöstä ei lahjoita mitään ($0).</v>
      </c>
      <c r="L172" s="32" t="str">
        <f>VLOOKUP(
    Languages!A159,
    Languages!$A$2:$AE$310,
    MATCH(
      _xlfn.XLOOKUP(L$1, 'Language &amp; Currency Data'!$A$2:$A$100, 'Language &amp; Currency Data'!$B$2:$B$100),
      Languages!$A$1:$AE$1,
      0),
    FALSE)</f>
        <v xml:space="preserve">Les quatre personnes sont libres de choisir la part de leurs revenus versée au fonds commun. Dans ce cas, aucune des quatre personnes ne contribue ($0). </v>
      </c>
      <c r="M172" s="32" t="str">
        <f>VLOOKUP(
    Languages!A159,
    Languages!$A$2:$AE$310,
    MATCH(
      _xlfn.XLOOKUP(M$1, 'Language &amp; Currency Data'!$A$2:$A$100, 'Language &amp; Currency Data'!$B$2:$B$100),
      Languages!$A$1:$AE$1,
      0),
    FALSE)</f>
        <v xml:space="preserve">Die vier Personen können frei wählen, wie viel ihres Einkommens sie in den Gemeinschaftsfonds einzahlen. In diesem Fall zahlt keine der vier Personen etwas ein ($0). </v>
      </c>
      <c r="N172" s="6" t="str">
        <f>VLOOKUP(
    Languages!A159,
    Languages!$A$2:$AE$310,
    MATCH(
      _xlfn.XLOOKUP(N$1, 'Language &amp; Currency Data'!$A$2:$A$100, 'Language &amp; Currency Data'!$B$2:$B$100),
      Languages!$A$1:$AE$1,
      0),
    FALSE)</f>
        <v>Τα τέσσερα άτομα είναι ελεύθερα να επιλέξουν το ποσό των κερδών τους που θα συνεισφέρουν στο κοινό ταμείο. Σε αυτήν την περίπτωση, καθένα από τα τέσσερα άτομα δεν συνεισφέρει τίποτα ($0).</v>
      </c>
      <c r="O172" s="32" t="str">
        <f>VLOOKUP(
    Languages!A159,
    Languages!$A$2:$AE$310,
    MATCH(
      _xlfn.XLOOKUP(O$1, 'Language &amp; Currency Data'!$A$2:$A$100, 'Language &amp; Currency Data'!$B$2:$B$100),
      Languages!$A$1:$AE$1,
      0),
    FALSE)</f>
        <v xml:space="preserve">A négy személy szabadon dönthet arról, hogy jövedelmükből mennyit fizetnek be a közös alapba. Ebben az esetben mind a négy személye egyike sem fizet be semmit ($0). </v>
      </c>
      <c r="P172" s="6" t="str">
        <f>VLOOKUP(
    Languages!A159,
    Languages!$A$2:$AE$310,
    MATCH(
      _xlfn.XLOOKUP(P$1, 'Language &amp; Currency Data'!$A$2:$A$100, 'Language &amp; Currency Data'!$B$2:$B$100),
      Languages!$A$1:$AE$1,
      0),
    FALSE)</f>
        <v xml:space="preserve">चारों व्यक्ति यह चुनने के लिए स्वतंत्र हैं कि वे अपनी कमाई के कितने हिस्से का योगदान, कॉमन फ़ंड में देंगे। इस केस में, चारों व्यक्तियों में से हरेक कुछ भी नहीं ($0) योगदान देता है। </v>
      </c>
      <c r="Q172" s="6" t="str">
        <f>VLOOKUP(
    Languages!A159,
    Languages!$A$2:$AE$310,
    MATCH(
      _xlfn.XLOOKUP(Q$1, 'Language &amp; Currency Data'!$A$2:$A$100, 'Language &amp; Currency Data'!$B$2:$B$100),
      Languages!$A$1:$AE$1,
      0),
    FALSE)</f>
        <v>Keempat individu bebas memilih seberapa banyak dari penghasilan mereka yang akan disumbangkan ke dana bersama. Dalam hal ini, masing-masing dari keempat individu tidak menyumbangkan apa pun ($0).</v>
      </c>
      <c r="R172" s="6" t="str">
        <f>VLOOKUP(
    Languages!A159,
    Languages!$A$2:$AE$310,
    MATCH(
      _xlfn.XLOOKUP(R$1, 'Language &amp; Currency Data'!$A$2:$A$100, 'Language &amp; Currency Data'!$B$2:$B$100),
      Languages!$A$1:$AE$1,
      0),
    FALSE)</f>
        <v xml:space="preserve">The four individuals are free to choose how much of their earnings to contribute to the common fund. In this case, each of the four individuals contributes nothing ($0). </v>
      </c>
      <c r="S172" s="14" t="str">
        <f>VLOOKUP(
    Languages!A159,
    Languages!$A$2:$AE$310,
    MATCH(
      _xlfn.XLOOKUP(S$1, 'Language &amp; Currency Data'!$A$2:$A$100, 'Language &amp; Currency Data'!$B$2:$B$100),
      Languages!$A$1:$AE$1,
      0),
    FALSE)</f>
        <v xml:space="preserve">I quattro individui hanno libertà di scelta riguardo alla quota del proprio importo guadagnato con cui contribuire al fondo comune. In questo caso, ciascuno dei quattro individui non contribuisce affatto ($0). </v>
      </c>
      <c r="T172" s="14" t="str">
        <f>VLOOKUP(
    Languages!A159,
    Languages!$A$2:$AE$310,
    MATCH(
      _xlfn.XLOOKUP(T$1, 'Language &amp; Currency Data'!$A$2:$A$100, 'Language &amp; Currency Data'!$B$2:$B$100),
      Languages!$A$1:$AE$1,
      0),
    FALSE)</f>
        <v>4人はそれぞれ、収入のうちどれだけを共通基金に寄付するかを自由に選択できる。この場合、4人全員が何も寄付しない（$0）とする。</v>
      </c>
      <c r="U172" s="32" t="str">
        <f>VLOOKUP(
    Languages!A159,
    Languages!$A$2:$AE$310,
    MATCH(
      _xlfn.XLOOKUP(U$1, 'Language &amp; Currency Data'!$A$2:$A$100, 'Language &amp; Currency Data'!$B$2:$B$100),
      Languages!$A$1:$AE$1,
      0),
    FALSE)</f>
        <v xml:space="preserve">Empat individu itu bebas untuk memilih berapa banyak daripada pendapatan mereka yang hendak disumbangkan kepada dana bersama. Dalam kes ini, setiap daripada empat individu itu tidak menyumbangkan apa-apa ($0). </v>
      </c>
      <c r="V172" s="32" t="str">
        <f>VLOOKUP(
    Languages!A159,
    Languages!$A$2:$AE$310,
    MATCH(
      _xlfn.XLOOKUP(V$1, 'Language &amp; Currency Data'!$A$2:$A$100, 'Language &amp; Currency Data'!$B$2:$B$100),
      Languages!$A$1:$AE$1,
      0),
    FALSE)</f>
        <v xml:space="preserve">Las cuatro personas pueden decidir libremente qué parte de sus ingresos aportan al fondo común. En este caso, ninguna de las cuatro personas aporta nada ($0). </v>
      </c>
      <c r="W172" s="14" t="str">
        <f>VLOOKUP(
    Languages!A159,
    Languages!$A$2:$AE$310,
    MATCH(
      _xlfn.XLOOKUP(W$1, 'Language &amp; Currency Data'!$A$2:$A$100, 'Language &amp; Currency Data'!$B$2:$B$100),
      Languages!$A$1:$AE$1,
      0),
    FALSE)</f>
        <v xml:space="preserve">De vier personen zijn vrij te kiezen welk deel van hun verdiende bedrag zij aan het gemeenschappelijk fonds bijdragen. In dit geval draagt geen van de vier personen iets bij ($0). </v>
      </c>
      <c r="X172" s="32" t="str">
        <f>VLOOKUP(
    Languages!A159,
    Languages!$A$2:$AE$310,
    MATCH(
      _xlfn.XLOOKUP(X$1, 'Language &amp; Currency Data'!$A$2:$A$100, 'Language &amp; Currency Data'!$B$2:$B$100),
      Languages!$A$1:$AE$1,
      0),
    FALSE)</f>
        <v xml:space="preserve">The four individuals are free to choose how much of their earnings to contribute to the common fund. In this case, each of the four individuals contributes nothing ($0). </v>
      </c>
      <c r="Y172" s="32" t="str">
        <f>VLOOKUP(
    Languages!A159,
    Languages!$A$2:$AE$310,
    MATCH(
      _xlfn.XLOOKUP(Y$1, 'Language &amp; Currency Data'!$A$2:$A$100, 'Language &amp; Currency Data'!$B$2:$B$100),
      Languages!$A$1:$AE$1,
      0),
    FALSE)</f>
        <v xml:space="preserve">De fire personene får frihet til å velge hvor mye av inntekten de vil gi til fellesfondet. I dette tilfellet bidrar hver av de fire personene med ingenting ($0). </v>
      </c>
      <c r="Z172" s="32" t="str">
        <f>VLOOKUP(
    Languages!A159,
    Languages!$A$2:$AE$310,
    MATCH(
      _xlfn.XLOOKUP(Z$1, 'Language &amp; Currency Data'!$A$2:$A$100, 'Language &amp; Currency Data'!$B$2:$B$100),
      Languages!$A$1:$AE$1,
      0),
    FALSE)</f>
        <v>چاروں افراد کو یہ آزادی حاصل ہے کہ وہ اپنی کمائی کا جتنا بھی حصہ مشترکہ فنڈ میں دیں۔ اس صورت میں، چاروں افراد میں سے ہر فرد کچھ بھی عطیہ نہیں کرتا (0$)۔</v>
      </c>
      <c r="AA172" s="32" t="str">
        <f>VLOOKUP(
    Languages!A159,
    Languages!$A$2:$AE$310,
    MATCH(
      _xlfn.XLOOKUP(AA$1, 'Language &amp; Currency Data'!$A$2:$A$100, 'Language &amp; Currency Data'!$B$2:$B$100),
      Languages!$A$1:$AE$1,
      0),
    FALSE)</f>
        <v xml:space="preserve">Malayang pumili ang apat na indibidwal kung magkano sa kanilang mga kinita ang iaambag sa common fund. Sa situwasyong ito, walang iaambag ($0) ang bawat isa sa apat na indibidwal. </v>
      </c>
      <c r="AB172" s="32" t="str">
        <f>VLOOKUP(
    Languages!A159,
    Languages!$A$2:$AE$310,
    MATCH(
      _xlfn.XLOOKUP(AB$1, 'Language &amp; Currency Data'!$A$2:$A$100, 'Language &amp; Currency Data'!$B$2:$B$100),
      Languages!$A$1:$AE$1,
      0),
    FALSE)</f>
        <v xml:space="preserve">Wspomniane cztery osoby nie mogą swobodnie wybrać, jaką kwotę ze swoich zarobków chcą wpłacić do funduszu wspólnego. W tym przypadku żadna z czterech osób nie wpłaca jakiejkolwiek kwoty ze swoich zarobków ($0). </v>
      </c>
      <c r="AC172" t="str">
        <f>VLOOKUP(
    Languages!A159,
    Languages!$A$2:$AE$310,
    MATCH(
      _xlfn.XLOOKUP(AC$1, 'Language &amp; Currency Data'!$A$2:$A$100, 'Language &amp; Currency Data'!$B$2:$B$100),
      Languages!$A$1:$AE$1,
      0),
    FALSE)</f>
        <v xml:space="preserve">Os quatro indivíduos são livres de escolher a parte dos seus ganhos com a que desejam contribuir para o fundo comum. Neste caso, cada um dos quatro indivíduos não contribui com nada ($0). </v>
      </c>
      <c r="AD172" s="32" t="str">
        <f>VLOOKUP(
    Languages!A159,
    Languages!$A$2:$AE$310,
    MATCH(
      _xlfn.XLOOKUP(AD$1, 'Language &amp; Currency Data'!$A$2:$A$100, 'Language &amp; Currency Data'!$B$2:$B$100),
      Languages!$A$1:$AE$1,
      0),
    FALSE)</f>
        <v>Cele patru persoane sunt libere să aleagă cu cât din câștigurile lor să contribuie la fondul comun. În acest caz, fiecare dintre cele patru persoane nu contribuie cu nimic ($0).</v>
      </c>
      <c r="AE172" s="6" t="str">
        <f>VLOOKUP(
    Languages!A159,
    Languages!$A$2:$AE$310,
    MATCH(
      _xlfn.XLOOKUP(AE$1, 'Language &amp; Currency Data'!$A$2:$A$100, 'Language &amp; Currency Data'!$B$2:$B$100),
      Languages!$A$1:$AE$1,
      0),
    FALSE)</f>
        <v xml:space="preserve">Dané štyri osoby sa môžu slobodne rozhodnúť, akou čiastkou zo svojho zárobku prispejú do spoločného fondu. V tomto prípade žiadna zo štyroch osôb neprispeje ničím ($0). </v>
      </c>
      <c r="AF172" s="6" t="str">
        <f>VLOOKUP(
    Languages!A159,
    Languages!$A$2:$AE$310,
    MATCH(
      _xlfn.XLOOKUP(AF$1, 'Language &amp; Currency Data'!$A$2:$A$100, 'Language &amp; Currency Data'!$B$2:$B$100),
      Languages!$A$1:$AE$1,
      0),
    FALSE)</f>
        <v xml:space="preserve">Die vier individue is vry om te kies hoeveel van hul verdienste hulle tot die gemeenskaplike fonds wil bydra. In hierdie geval dra nie een van die vier individue enige iets by ($0) nie. </v>
      </c>
      <c r="AG172" s="6" t="str">
        <f>VLOOKUP(
    Languages!A159,
    Languages!$A$2:$AE$310,
    MATCH(
      _xlfn.XLOOKUP(AG$1, 'Language &amp; Currency Data'!$A$2:$A$100, 'Language &amp; Currency Data'!$B$2:$B$100),
      Languages!$A$1:$AE$1,
      0),
    FALSE)</f>
        <v xml:space="preserve">4명의 개인은 공동 기금에 얼마를 기부할지 자유롭게 선택할 수 있습니다. 이 경우, 4명 모두가 전혀 기부하지 않습니다($0). </v>
      </c>
      <c r="AH172" s="32" t="str">
        <f>VLOOKUP(
    Languages!A159,
    Languages!$A$2:$AE$310,
    MATCH(
      _xlfn.XLOOKUP(AH$1, 'Language &amp; Currency Data'!$A$2:$A$100, 'Language &amp; Currency Data'!$B$2:$B$100),
      Languages!$A$1:$AE$1,
      0),
    FALSE)</f>
        <v xml:space="preserve">Las cuatro personas pueden decidir libremente qué parte de sus ingresos aportan al fondo común. En este caso, ninguna de las cuatro personas aporta nada ($0). </v>
      </c>
      <c r="AI172" s="32" t="str">
        <f>VLOOKUP(
    Languages!A159,
    Languages!$A$2:$AE$310,
    MATCH(
      _xlfn.XLOOKUP(AI$1, 'Language &amp; Currency Data'!$A$2:$A$100, 'Language &amp; Currency Data'!$B$2:$B$100),
      Languages!$A$1:$AE$1,
      0),
    FALSE)</f>
        <v xml:space="preserve">De fyra personerna kan fritt välja hur mycket av sina intäkter de vill bidra med till den gemensamma fonden. I det här fallet bidrar var och en av de fyra personerna inte med någonting ($0). </v>
      </c>
      <c r="AJ172" s="6" t="str">
        <f>VLOOKUP(
    Languages!A159,
    Languages!$A$2:$AE$310,
    MATCH(
      _xlfn.XLOOKUP(AJ$1, 'Language &amp; Currency Data'!$A$2:$A$100, 'Language &amp; Currency Data'!$B$2:$B$100),
      Languages!$A$1:$AE$1,
      0),
    FALSE)</f>
        <v xml:space="preserve">這四位參與者可以自由選擇提撥多少收入。在這種情況下，這四位參與者都決定不提撥任何金額 ($0)。 </v>
      </c>
      <c r="AK172" s="32" t="str">
        <f>VLOOKUP(
    Languages!A159,
    Languages!$A$2:$AE$310,
    MATCH(
      _xlfn.XLOOKUP(AK$1, 'Language &amp; Currency Data'!$A$2:$A$100, 'Language &amp; Currency Data'!$B$2:$B$100),
      Languages!$A$1:$AE$1,
      0),
    FALSE)</f>
        <v xml:space="preserve">บุคคลทั้งสี่คนมีอิสระในการเลือกจำนวนเงินรายได้ที่จะนำไปสมทบเข้าเงินกองกลาง ในกรณีนี้ บุคคลทั้งสี่คนไม่ได้นำรายได้ไปสมทบเลย ($0) </v>
      </c>
      <c r="AL172" s="37" t="str">
        <f>VLOOKUP(
    Languages!A159,
    Languages!$A$2:$AE$310,
    MATCH(
      _xlfn.XLOOKUP(AL$1, 'Language &amp; Currency Data'!$A$2:$A$100, 'Language &amp; Currency Data'!$B$2:$B$100),
      Languages!$A$1:$AE$1,
      0),
    FALSE)</f>
        <v xml:space="preserve">Dört birey kazançlarının ne kadarını ortak fona yatıracaklarını seçmekte özgürdür. Bu durumda dört bireyin her biri hiçbir katkıda bulunmaz ($0). </v>
      </c>
      <c r="AM172" s="6" t="str">
        <f>VLOOKUP(
    Languages!A159,
    Languages!$A$2:$AE$310,
    MATCH(
      _xlfn.XLOOKUP(AM$1, 'Language &amp; Currency Data'!$A$2:$A$100, 'Language &amp; Currency Data'!$B$2:$B$100),
      Languages!$A$1:$AE$1,
      0),
    FALSE)</f>
        <v xml:space="preserve">The four individuals are free to choose how much of their earnings to contribute to the common fund. In this case, each of the four individuals contributes nothing ($0). </v>
      </c>
      <c r="AN172" s="6" t="str">
        <f>VLOOKUP(
    Languages!A159,
    Languages!$A$2:$AE$310,
    MATCH(
      _xlfn.XLOOKUP(AN$1, 'Language &amp; Currency Data'!$A$2:$A$100, 'Language &amp; Currency Data'!$B$2:$B$100),
      Languages!$A$1:$AE$1,
      0),
    FALSE)</f>
        <v xml:space="preserve">The four individuals are free to choose how much of their earnings to contribute to the common fund. In this case, each of the four individuals contributes nothing ($0). </v>
      </c>
      <c r="AO172" s="32" t="str">
        <f>VLOOKUP(
    Languages!A159,
    Languages!$A$2:$AE$310,
    MATCH(
      _xlfn.XLOOKUP(AO$1, 'Language &amp; Currency Data'!$A$2:$A$100, 'Language &amp; Currency Data'!$B$2:$B$100),
      Languages!$A$1:$AE$1,
      0),
    FALSE)</f>
        <v>Bốn cá nhân được tự do lựa chọn số tiền thu nhập của họ để đóng góp vào quỹ chung. Trong trường hợp này, mỗi người trong bốn cá nhân không đóng góp gì ($0).</v>
      </c>
      <c r="AP172" s="7" t="str">
        <f>VLOOKUP(
    Languages!A159,
    Languages!$A$2:$AE$310,
    MATCH(
      _xlfn.XLOOKUP("United Kingdom", 'Language &amp; Currency Data'!$A$2:$A$100, 'Language &amp; Currency Data'!$B$2:$B$100),
      Languages!$A$1:$AE$1,
      0),
    FALSE)</f>
        <v xml:space="preserve">The four individuals are free to choose how much of their earnings to contribute to the common fund. In this case, each of the four individuals contributes nothing ($0). </v>
      </c>
      <c r="AQ172" s="7" t="str">
        <f>VLOOKUP(
    Languages!A159,
    Languages!$A$2:$AE$310,
    MATCH(
      _xlfn.XLOOKUP("United Kingdom", 'Language &amp; Currency Data'!$A$2:$A$100, 'Language &amp; Currency Data'!$B$2:$B$100),
      Languages!$A$1:$AE$1,
      0),
    FALSE)</f>
        <v xml:space="preserve">The four individuals are free to choose how much of their earnings to contribute to the common fund. In this case, each of the four individuals contributes nothing ($0). </v>
      </c>
      <c r="AR172" s="7" t="str">
        <f>VLOOKUP(
    Languages!A159,
    Languages!$A$2:$AE$310,
    MATCH(
      _xlfn.XLOOKUP("United Kingdom", 'Language &amp; Currency Data'!$A$2:$A$100, 'Language &amp; Currency Data'!$B$2:$B$100),
      Languages!$A$1:$AE$1,
      0),
    FALSE)</f>
        <v xml:space="preserve">The four individuals are free to choose how much of their earnings to contribute to the common fund. In this case, each of the four individuals contributes nothing ($0). </v>
      </c>
      <c r="AS172" s="7" t="str">
        <f>VLOOKUP(
    Languages!A159,
    Languages!$A$2:$AE$310,
    MATCH(
      _xlfn.XLOOKUP("United Kingdom", 'Language &amp; Currency Data'!$A$2:$A$100, 'Language &amp; Currency Data'!$B$2:$B$100),
      Languages!$A$1:$AE$1,
      0),
    FALSE)</f>
        <v xml:space="preserve">The four individuals are free to choose how much of their earnings to contribute to the common fund. In this case, each of the four individuals contributes nothing ($0). </v>
      </c>
      <c r="AT172" s="7" t="str">
        <f>VLOOKUP(
    Languages!A159,
    Languages!$A$2:$AE$310,
    MATCH(
      _xlfn.XLOOKUP("United Kingdom", 'Language &amp; Currency Data'!$A$2:$A$100, 'Language &amp; Currency Data'!$B$2:$B$100),
      Languages!$A$1:$AE$1,
      0),
    FALSE)</f>
        <v xml:space="preserve">The four individuals are free to choose how much of their earnings to contribute to the common fund. In this case, each of the four individuals contributes nothing ($0). </v>
      </c>
      <c r="AU172" s="7" t="str">
        <f>VLOOKUP(
    Languages!A159,
    Languages!$A$2:$AE$310,
    MATCH(
      _xlfn.XLOOKUP("United Kingdom", 'Language &amp; Currency Data'!$A$2:$A$100, 'Language &amp; Currency Data'!$B$2:$B$100),
      Languages!$A$1:$AE$1,
      0),
    FALSE)</f>
        <v xml:space="preserve">The four individuals are free to choose how much of their earnings to contribute to the common fund. In this case, each of the four individuals contributes nothing ($0). </v>
      </c>
      <c r="AV172" s="7" t="str">
        <f>VLOOKUP(
    Languages!A159,
    Languages!$A$2:$AE$310,
    MATCH(
      _xlfn.XLOOKUP("United Kingdom", 'Language &amp; Currency Data'!$A$2:$A$100, 'Language &amp; Currency Data'!$B$2:$B$100),
      Languages!$A$1:$AE$1,
      0),
    FALSE)</f>
        <v xml:space="preserve">The four individuals are free to choose how much of their earnings to contribute to the common fund. In this case, each of the four individuals contributes nothing ($0). </v>
      </c>
      <c r="AW172" s="7" t="str">
        <f>VLOOKUP(
    Languages!A159,
    Languages!$A$2:$AE$310,
    MATCH(
      _xlfn.XLOOKUP("United Kingdom", 'Language &amp; Currency Data'!$A$2:$A$100, 'Language &amp; Currency Data'!$B$2:$B$100),
      Languages!$A$1:$AE$1,
      0),
    FALSE)</f>
        <v xml:space="preserve">The four individuals are free to choose how much of their earnings to contribute to the common fund. In this case, each of the four individuals contributes nothing ($0). </v>
      </c>
    </row>
    <row r="173" spans="1:49" s="7" customFormat="1" ht="71.25" x14ac:dyDescent="0.45">
      <c r="A173" s="7" t="str">
        <f>Languages!B160</f>
        <v xml:space="preserve">The four individuals are not free to choose how much of their earnings to contribute to the common fund. In this case, each of the four individuals is required to contribute all their earnings ($10). </v>
      </c>
      <c r="B173" s="6" t="str">
        <f>VLOOKUP(
    Languages!A160,
    Languages!$A$2:$AE$310,
    MATCH(
      _xlfn.XLOOKUP(B$1, 'Language &amp; Currency Data'!$A$2:$A$100, 'Language &amp; Currency Data'!$B$2:$B$100),
      Languages!$A$1:$AE$1,
      0),
    FALSE)</f>
        <v xml:space="preserve">Las cuatro personas no pueden decidir libremente qué parte de sus ingresos aportan al fondo común. En este caso, cada una de las cuatro personas está obligada a aportar todos sus ingresos ($10). </v>
      </c>
      <c r="C173" s="6" t="str">
        <f>VLOOKUP(
    Languages!A160,
    Languages!$A$2:$AE$310,
    MATCH(
      _xlfn.XLOOKUP(C$1, 'Language &amp; Currency Data'!$A$2:$A$100, 'Language &amp; Currency Data'!$B$2:$B$100),
      Languages!$A$1:$AE$1,
      0),
    FALSE)</f>
        <v xml:space="preserve">The four individuals are not free to choose how much of their earnings to contribute to the common fund. In this case, each of the four individuals is required to contribute all their earnings ($10). </v>
      </c>
      <c r="D173" s="6" t="str">
        <f>VLOOKUP(
    Languages!A160,
    Languages!$A$2:$AE$310,
    MATCH(
      _xlfn.XLOOKUP(D$1, 'Language &amp; Currency Data'!$A$2:$A$100, 'Language &amp; Currency Data'!$B$2:$B$100),
      Languages!$A$1:$AE$1,
      0),
    FALSE)</f>
        <v xml:space="preserve">Die vier Personen können nicht frei wählen, wie viel ihres Einkommens sie in den Gemeinschaftsfonds einzahlen. In diesem Fall muss jede der vier Personen ihr gesamtes Einkommen ($10) einzahlen. </v>
      </c>
      <c r="E173" s="14" t="str">
        <f>VLOOKUP(
    Languages!A160,
    Languages!$A$2:$AE$310,
    MATCH(
      _xlfn.XLOOKUP(E$1, 'Language &amp; Currency Data'!$A$2:$A$100, 'Language &amp; Currency Data'!$B$2:$B$100),
      Languages!$A$1:$AE$1,
      0),
    FALSE)</f>
        <v xml:space="preserve">Os quatro indivíduos não são livres de escolher a parte dos seus ganhos com a que desejam contribuir para o fundo comum. Neste caso, cada um dos quatro indivíduos é obrigado a contribuir com todos os seus ganhos ($10). </v>
      </c>
      <c r="F173" s="4" t="str">
        <f>VLOOKUP(
    Languages!A160,
    Languages!$A$2:$AE$310,
    MATCH(
      _xlfn.XLOOKUP(F$1, 'Language &amp; Currency Data'!$A$2:$A$100, 'Language &amp; Currency Data'!$B$2:$B$100),
      Languages!$A$1:$AE$1,
      0),
    FALSE)</f>
        <v xml:space="preserve">The four individuals are not free to choose how much of their earnings to contribute to the common fund. In this case, each of the four individuals is required to contribute all their earnings ($10). </v>
      </c>
      <c r="G173" s="14" t="str">
        <f>VLOOKUP(
    Languages!A160,
    Languages!$A$2:$AE$310,
    MATCH(
      _xlfn.XLOOKUP(G$1, 'Language &amp; Currency Data'!$A$2:$A$100, 'Language &amp; Currency Data'!$B$2:$B$100),
      Languages!$A$1:$AE$1,
      0),
    FALSE)</f>
        <v xml:space="preserve">这四个人不能自由选择拿出多少收益投入共同基金。在这种情况下，四个人都分别按要求投入其全部收益 ($10)。 </v>
      </c>
      <c r="H173" s="6" t="str">
        <f>VLOOKUP(
    Languages!A160,
    Languages!$A$2:$AE$310,
    MATCH(
      _xlfn.XLOOKUP(H$1, 'Language &amp; Currency Data'!$A$2:$A$100, 'Language &amp; Currency Data'!$B$2:$B$100),
      Languages!$A$1:$AE$1,
      0),
    FALSE)</f>
        <v xml:space="preserve">Las cuatro personas no pueden decidir libremente qué parte de sus ingresos aportan al fondo común. En este caso, cada una de las cuatro personas está obligada a aportar todos sus ingresos ($10). </v>
      </c>
      <c r="I173" s="6" t="str">
        <f>VLOOKUP(
    Languages!A160,
    Languages!$A$2:$AE$310,
    MATCH(
      _xlfn.XLOOKUP(I$1, 'Language &amp; Currency Data'!$A$2:$A$100, 'Language &amp; Currency Data'!$B$2:$B$100),
      Languages!$A$1:$AE$1,
      0),
    FALSE)</f>
        <v xml:space="preserve">Las cuatro personas no pueden decidir libremente qué parte de sus ingresos aportan al fondo común. En este caso, cada una de las cuatro personas está obligada a aportar todos sus ingresos ($10). </v>
      </c>
      <c r="J173" s="6" t="str">
        <f>VLOOKUP(
    Languages!A160,
    Languages!$A$2:$AE$310,
    MATCH(
      _xlfn.XLOOKUP(J$1, 'Language &amp; Currency Data'!$A$2:$A$100, 'Language &amp; Currency Data'!$B$2:$B$100),
      Languages!$A$1:$AE$1,
      0),
    FALSE)</f>
        <v xml:space="preserve">Čtyři osoby se nemohou svobodně rozhodnout, jakou částí svého výdělku přispějí do společného fondu. V tomto případě je každá ze čtyř osob povinna přispět celým svým výdělkem ($10). </v>
      </c>
      <c r="K173" s="6" t="str">
        <f>VLOOKUP(
    Languages!A160,
    Languages!$A$2:$AE$310,
    MATCH(
      _xlfn.XLOOKUP(K$1, 'Language &amp; Currency Data'!$A$2:$A$100, 'Language &amp; Currency Data'!$B$2:$B$100),
      Languages!$A$1:$AE$1,
      0),
    FALSE)</f>
        <v>Nämä neljä henkilöä eivät voi vapaasti valita, kuinka suuren osan tuloistaan he lahjoittavat yhteiseen rahastoon. Tässä tapauksessa kaikki neljä henkilöä ovat velvollisia lahjoittamaan kaikki tulonsa ($10).</v>
      </c>
      <c r="L173" s="32" t="str">
        <f>VLOOKUP(
    Languages!A160,
    Languages!$A$2:$AE$310,
    MATCH(
      _xlfn.XLOOKUP(L$1, 'Language &amp; Currency Data'!$A$2:$A$100, 'Language &amp; Currency Data'!$B$2:$B$100),
      Languages!$A$1:$AE$1,
      0),
    FALSE)</f>
        <v xml:space="preserve">Les quatre personnes ne sont pas libres de choisir la part de leurs revenus versée au fonds commun. Dans ce cas, chacune des quatre personnes est tenue de verser la totalité de ses revenus ($10). </v>
      </c>
      <c r="M173" s="32" t="str">
        <f>VLOOKUP(
    Languages!A160,
    Languages!$A$2:$AE$310,
    MATCH(
      _xlfn.XLOOKUP(M$1, 'Language &amp; Currency Data'!$A$2:$A$100, 'Language &amp; Currency Data'!$B$2:$B$100),
      Languages!$A$1:$AE$1,
      0),
    FALSE)</f>
        <v xml:space="preserve">Die vier Personen können nicht frei wählen, wie viel ihres Einkommens sie in den Gemeinschaftsfonds einzahlen. In diesem Fall muss jede der vier Personen ihr gesamtes Einkommen ($10) einzahlen. </v>
      </c>
      <c r="N173" s="6" t="str">
        <f>VLOOKUP(
    Languages!A160,
    Languages!$A$2:$AE$310,
    MATCH(
      _xlfn.XLOOKUP(N$1, 'Language &amp; Currency Data'!$A$2:$A$100, 'Language &amp; Currency Data'!$B$2:$B$100),
      Languages!$A$1:$AE$1,
      0),
    FALSE)</f>
        <v>Τα τέσσερα άτομα δεν είναι ελεύθερα να επιλέξουν το ποσό των κερδών τους που θα συνεισφέρουν στο κοινό ταμείο. Σε αυτήν την περίπτωση, καθένα από τα τέσσερα άτομα υποχρεούται να συνεισφέρει όλα τα κέρδη του ($10).</v>
      </c>
      <c r="O173" s="32" t="str">
        <f>VLOOKUP(
    Languages!A160,
    Languages!$A$2:$AE$310,
    MATCH(
      _xlfn.XLOOKUP(O$1, 'Language &amp; Currency Data'!$A$2:$A$100, 'Language &amp; Currency Data'!$B$2:$B$100),
      Languages!$A$1:$AE$1,
      0),
    FALSE)</f>
        <v xml:space="preserve">A négy személy nem dönthet szabadon arról, hogy jövedelmükből mennyit fizetnek be a közös alapba. Ebben az esetben mind a négy személynek be kell fizetnie az összes jövedelmét ($10). </v>
      </c>
      <c r="P173" s="6" t="str">
        <f>VLOOKUP(
    Languages!A160,
    Languages!$A$2:$AE$310,
    MATCH(
      _xlfn.XLOOKUP(P$1, 'Language &amp; Currency Data'!$A$2:$A$100, 'Language &amp; Currency Data'!$B$2:$B$100),
      Languages!$A$1:$AE$1,
      0),
    FALSE)</f>
        <v xml:space="preserve">चारों व्यक्ति यह चुनने के लिए स्वतंत्र नहीं हैं कि वे अपनी कमाई के कितने हिस्से का योगदान, कॉमन फ़ंड में देंगे। इस केस में, चार व्यक्तियों में से हरेक को अपनी सारी कमाई ($10) देनी होगी। </v>
      </c>
      <c r="Q173" s="6" t="str">
        <f>VLOOKUP(
    Languages!A160,
    Languages!$A$2:$AE$310,
    MATCH(
      _xlfn.XLOOKUP(Q$1, 'Language &amp; Currency Data'!$A$2:$A$100, 'Language &amp; Currency Data'!$B$2:$B$100),
      Languages!$A$1:$AE$1,
      0),
    FALSE)</f>
        <v>Keempat individu tidak bebas memilih seberapa banyak penghasilan mereka yang akan disumbangkan ke dana bersama. Dalam hal ini, masing-masing dari keempat individu diwajibkan untuk menyumbangkan seluruh penghasilan mereka ($10).</v>
      </c>
      <c r="R173" s="6" t="str">
        <f>VLOOKUP(
    Languages!A160,
    Languages!$A$2:$AE$310,
    MATCH(
      _xlfn.XLOOKUP(R$1, 'Language &amp; Currency Data'!$A$2:$A$100, 'Language &amp; Currency Data'!$B$2:$B$100),
      Languages!$A$1:$AE$1,
      0),
    FALSE)</f>
        <v xml:space="preserve">The four individuals are not free to choose how much of their earnings to contribute to the common fund. In this case, each of the four individuals is required to contribute all their earnings ($10). </v>
      </c>
      <c r="S173" s="14" t="str">
        <f>VLOOKUP(
    Languages!A160,
    Languages!$A$2:$AE$310,
    MATCH(
      _xlfn.XLOOKUP(S$1, 'Language &amp; Currency Data'!$A$2:$A$100, 'Language &amp; Currency Data'!$B$2:$B$100),
      Languages!$A$1:$AE$1,
      0),
    FALSE)</f>
        <v xml:space="preserve">I quattro individui non hanno nessuna libertà di scelta riguardo alla quota del proprio importo guadagnato con cui contribuire al fondo comune. In questo caso, ciascuno dei quattro individui è tenuto a contribuire con l'intero importo guadagnato ($10). </v>
      </c>
      <c r="T173" s="14" t="str">
        <f>VLOOKUP(
    Languages!A160,
    Languages!$A$2:$AE$310,
    MATCH(
      _xlfn.XLOOKUP(T$1, 'Language &amp; Currency Data'!$A$2:$A$100, 'Language &amp; Currency Data'!$B$2:$B$100),
      Languages!$A$1:$AE$1,
      0),
    FALSE)</f>
        <v>4人はそれぞれ、収入のうちどれだけを共通基金に寄付するかを自由に選択できない。この場合、4人それぞれが、収入のすべて（$10）を共通基金に寄付することを要求されるとする。</v>
      </c>
      <c r="U173" s="32" t="str">
        <f>VLOOKUP(
    Languages!A160,
    Languages!$A$2:$AE$310,
    MATCH(
      _xlfn.XLOOKUP(U$1, 'Language &amp; Currency Data'!$A$2:$A$100, 'Language &amp; Currency Data'!$B$2:$B$100),
      Languages!$A$1:$AE$1,
      0),
    FALSE)</f>
        <v xml:space="preserve">Empat individu itu tidak mempunyai kebebasan untuk memilih berapa banyak daripada pendapatan mereka yang hendak disumbangkan kepada dana bersama. Dalam kes ini, setiap daripada empat individu itu dikehendaki menyumbangkan semua pendapatan mereka ($10). </v>
      </c>
      <c r="V173" s="32" t="str">
        <f>VLOOKUP(
    Languages!A160,
    Languages!$A$2:$AE$310,
    MATCH(
      _xlfn.XLOOKUP(V$1, 'Language &amp; Currency Data'!$A$2:$A$100, 'Language &amp; Currency Data'!$B$2:$B$100),
      Languages!$A$1:$AE$1,
      0),
    FALSE)</f>
        <v xml:space="preserve">Las cuatro personas no pueden decidir libremente qué parte de sus ingresos aportan al fondo común. En este caso, cada una de las cuatro personas está obligada a aportar todos sus ingresos ($10). </v>
      </c>
      <c r="W173" s="14" t="str">
        <f>VLOOKUP(
    Languages!A160,
    Languages!$A$2:$AE$310,
    MATCH(
      _xlfn.XLOOKUP(W$1, 'Language &amp; Currency Data'!$A$2:$A$100, 'Language &amp; Currency Data'!$B$2:$B$100),
      Languages!$A$1:$AE$1,
      0),
    FALSE)</f>
        <v xml:space="preserve">De vier personen zijn niet vrij te kiezen welk deel van hun verdiende bedrag zij aan het gemeenschappelijk fonds bijdragen. In dit geval is ieder van de vier personen verplicht zijn volledige verdiende bedrag ($10) aan het gemeenschappelijk fonds bij te dragen. </v>
      </c>
      <c r="X173" s="32" t="str">
        <f>VLOOKUP(
    Languages!A160,
    Languages!$A$2:$AE$310,
    MATCH(
      _xlfn.XLOOKUP(X$1, 'Language &amp; Currency Data'!$A$2:$A$100, 'Language &amp; Currency Data'!$B$2:$B$100),
      Languages!$A$1:$AE$1,
      0),
    FALSE)</f>
        <v xml:space="preserve">The four individuals are not free to choose how much of their earnings to contribute to the common fund. In this case, each of the four individuals is required to contribute all their earnings ($10). </v>
      </c>
      <c r="Y173" s="32" t="str">
        <f>VLOOKUP(
    Languages!A160,
    Languages!$A$2:$AE$310,
    MATCH(
      _xlfn.XLOOKUP(Y$1, 'Language &amp; Currency Data'!$A$2:$A$100, 'Language &amp; Currency Data'!$B$2:$B$100),
      Languages!$A$1:$AE$1,
      0),
    FALSE)</f>
        <v xml:space="preserve">De fire personene får ikke frihet til å velge hvor mye av inntekten de vil gi til fellesfondet. I dette tilfellet blir alle fire personer pålagt å gi hele inntekten sin ($10). </v>
      </c>
      <c r="Z173" s="32" t="str">
        <f>VLOOKUP(
    Languages!A160,
    Languages!$A$2:$AE$310,
    MATCH(
      _xlfn.XLOOKUP(Z$1, 'Language &amp; Currency Data'!$A$2:$A$100, 'Language &amp; Currency Data'!$B$2:$B$100),
      Languages!$A$1:$AE$1,
      0),
    FALSE)</f>
        <v>چاروں افراد کو یہ آزادی حاصل نہیں ہے کہ وہ اپنی کمائی میں سے کتنی رقم مشترکہ فنڈ میں عطیہ کریں۔ اس صورت میں، ان چاروں افراد میں سے ہر ایک اپنی پوری کمائی (10$) عطیہ کرنے کا پابند ہے۔</v>
      </c>
      <c r="AA173" s="32" t="str">
        <f>VLOOKUP(
    Languages!A160,
    Languages!$A$2:$AE$310,
    MATCH(
      _xlfn.XLOOKUP(AA$1, 'Language &amp; Currency Data'!$A$2:$A$100, 'Language &amp; Currency Data'!$B$2:$B$100),
      Languages!$A$1:$AE$1,
      0),
    FALSE)</f>
        <v xml:space="preserve">Hindi malayang pumili ang apat na indibidwal kung magkano sa kanilang mga kinita ang iaambag sa common fund. Sa situwasyong ito, hinihiling sa apat na indibidwal na iambag ng bawat isa ang lahat ng kanilang mga kinita ($10). </v>
      </c>
      <c r="AB173" s="32" t="str">
        <f>VLOOKUP(
    Languages!A160,
    Languages!$A$2:$AE$310,
    MATCH(
      _xlfn.XLOOKUP(AB$1, 'Language &amp; Currency Data'!$A$2:$A$100, 'Language &amp; Currency Data'!$B$2:$B$100),
      Languages!$A$1:$AE$1,
      0),
    FALSE)</f>
        <v xml:space="preserve">Wspomniane cztery osoby nie mogą swobodnie wybrać, jaką kwotę ze swoich zarobków chcą wpłacić do funduszu wspólnego. W tym przypadku każda z czterech osób musi wpłacić wszystkie swoje zarobki ($10). </v>
      </c>
      <c r="AC173" t="str">
        <f>VLOOKUP(
    Languages!A160,
    Languages!$A$2:$AE$310,
    MATCH(
      _xlfn.XLOOKUP(AC$1, 'Language &amp; Currency Data'!$A$2:$A$100, 'Language &amp; Currency Data'!$B$2:$B$100),
      Languages!$A$1:$AE$1,
      0),
    FALSE)</f>
        <v xml:space="preserve">Os quatro indivíduos não são livres de escolher a parte dos seus ganhos com a que desejam contribuir para o fundo comum. Neste caso, cada um dos quatro indivíduos é obrigado a contribuir com todos os seus ganhos ($10). </v>
      </c>
      <c r="AD173" s="32" t="str">
        <f>VLOOKUP(
    Languages!A160,
    Languages!$A$2:$AE$310,
    MATCH(
      _xlfn.XLOOKUP(AD$1, 'Language &amp; Currency Data'!$A$2:$A$100, 'Language &amp; Currency Data'!$B$2:$B$100),
      Languages!$A$1:$AE$1,
      0),
    FALSE)</f>
        <v>Cele patru persoane nu sunt libere să aleagă cu cât din câștigurile lor să contribuie la fondul comun. În acest caz, fiecare dintre cele patru persoane este obligată să contribuie cu toate câștigurile lor ($10).</v>
      </c>
      <c r="AE173" s="6" t="str">
        <f>VLOOKUP(
    Languages!A160,
    Languages!$A$2:$AE$310,
    MATCH(
      _xlfn.XLOOKUP(AE$1, 'Language &amp; Currency Data'!$A$2:$A$100, 'Language &amp; Currency Data'!$B$2:$B$100),
      Languages!$A$1:$AE$1,
      0),
    FALSE)</f>
        <v xml:space="preserve">Dané štyri osoby sa nemôžu slobodne rozhodnúť, akou čiastkou zo svojho zárobku prispejú do spoločného fondu. V tomto prípade musia všetky štyri osoby prispieť celým svojím zárobkom ($10). </v>
      </c>
      <c r="AF173" s="6" t="str">
        <f>VLOOKUP(
    Languages!A160,
    Languages!$A$2:$AE$310,
    MATCH(
      _xlfn.XLOOKUP(AF$1, 'Language &amp; Currency Data'!$A$2:$A$100, 'Language &amp; Currency Data'!$B$2:$B$100),
      Languages!$A$1:$AE$1,
      0),
    FALSE)</f>
        <v xml:space="preserve">Die vier individue mag nie kies hoeveel van hul verdienste hulle tot die gemeenskaplike fonds wil bydra nie. In hierdie geval moet elk van die vier individue al hul verdienste ($10) bydra. </v>
      </c>
      <c r="AG173" s="6" t="str">
        <f>VLOOKUP(
    Languages!A160,
    Languages!$A$2:$AE$310,
    MATCH(
      _xlfn.XLOOKUP(AG$1, 'Language &amp; Currency Data'!$A$2:$A$100, 'Language &amp; Currency Data'!$B$2:$B$100),
      Languages!$A$1:$AE$1,
      0),
    FALSE)</f>
        <v xml:space="preserve">4명의 개인은 공동 기금에 얼마를 기부할지 자유롭게 선택할 수 없습니다. 이 경우, 4명의 개인은 각자 자신의 수입 전액인 $10를 기부해야 합니다. </v>
      </c>
      <c r="AH173" s="32" t="str">
        <f>VLOOKUP(
    Languages!A160,
    Languages!$A$2:$AE$310,
    MATCH(
      _xlfn.XLOOKUP(AH$1, 'Language &amp; Currency Data'!$A$2:$A$100, 'Language &amp; Currency Data'!$B$2:$B$100),
      Languages!$A$1:$AE$1,
      0),
    FALSE)</f>
        <v xml:space="preserve">Las cuatro personas no pueden decidir libremente qué parte de sus ingresos aportan al fondo común. En este caso, cada una de las cuatro personas está obligada a aportar todos sus ingresos ($10). </v>
      </c>
      <c r="AI173" s="32" t="str">
        <f>VLOOKUP(
    Languages!A160,
    Languages!$A$2:$AE$310,
    MATCH(
      _xlfn.XLOOKUP(AI$1, 'Language &amp; Currency Data'!$A$2:$A$100, 'Language &amp; Currency Data'!$B$2:$B$100),
      Languages!$A$1:$AE$1,
      0),
    FALSE)</f>
        <v xml:space="preserve">De fyra personerna kan inte fritt välja hur mycket av deras intäkter de vill bidra med till den gemensamma fonden. I det här fallet måste var och en av de fyra personerna bidra med alla sina intäkter ($10). </v>
      </c>
      <c r="AJ173" s="6" t="str">
        <f>VLOOKUP(
    Languages!A160,
    Languages!$A$2:$AE$310,
    MATCH(
      _xlfn.XLOOKUP(AJ$1, 'Language &amp; Currency Data'!$A$2:$A$100, 'Language &amp; Currency Data'!$B$2:$B$100),
      Languages!$A$1:$AE$1,
      0),
    FALSE)</f>
        <v xml:space="preserve">這四位參與者不能自由選擇提撥多少收入。在這種情況下，四位參與者每人都被要求提撥全部收入 ($10)。 </v>
      </c>
      <c r="AK173" s="32" t="str">
        <f>VLOOKUP(
    Languages!A160,
    Languages!$A$2:$AE$310,
    MATCH(
      _xlfn.XLOOKUP(AK$1, 'Language &amp; Currency Data'!$A$2:$A$100, 'Language &amp; Currency Data'!$B$2:$B$100),
      Languages!$A$1:$AE$1,
      0),
    FALSE)</f>
        <v xml:space="preserve">บุคคลทั้งสี่คนไม่มีอิสระในการเลือกจำนวนเงินรายได้ที่จะนำไปสมทบเข้าเงินกองกลาง ในกรณีนี้ บุคคลทั้งสี่คนจะต้องนำรายได้ทั้งหมดไปสมทบ ($10) </v>
      </c>
      <c r="AL173" s="37" t="str">
        <f>VLOOKUP(
    Languages!A160,
    Languages!$A$2:$AE$310,
    MATCH(
      _xlfn.XLOOKUP(AL$1, 'Language &amp; Currency Data'!$A$2:$A$100, 'Language &amp; Currency Data'!$B$2:$B$100),
      Languages!$A$1:$AE$1,
      0),
    FALSE)</f>
        <v xml:space="preserve">Dört birey, kazançlarından ortak fona ne kadar katkıda bulunacaklarını seçmekte özgür değildir. Bu durumda dört bireyin her birinin tüm kazançlarını ($10) ortak fona yatırması gerekmektedir. </v>
      </c>
      <c r="AM173" s="6" t="str">
        <f>VLOOKUP(
    Languages!A160,
    Languages!$A$2:$AE$310,
    MATCH(
      _xlfn.XLOOKUP(AM$1, 'Language &amp; Currency Data'!$A$2:$A$100, 'Language &amp; Currency Data'!$B$2:$B$100),
      Languages!$A$1:$AE$1,
      0),
    FALSE)</f>
        <v xml:space="preserve">The four individuals are not free to choose how much of their earnings to contribute to the common fund. In this case, each of the four individuals is required to contribute all their earnings ($10). </v>
      </c>
      <c r="AN173" s="6" t="str">
        <f>VLOOKUP(
    Languages!A160,
    Languages!$A$2:$AE$310,
    MATCH(
      _xlfn.XLOOKUP(AN$1, 'Language &amp; Currency Data'!$A$2:$A$100, 'Language &amp; Currency Data'!$B$2:$B$100),
      Languages!$A$1:$AE$1,
      0),
    FALSE)</f>
        <v xml:space="preserve">The four individuals are not free to choose how much of their earnings to contribute to the common fund. In this case, each of the four individuals is required to contribute all their earnings ($10). </v>
      </c>
      <c r="AO173" s="32" t="str">
        <f>VLOOKUP(
    Languages!A160,
    Languages!$A$2:$AE$310,
    MATCH(
      _xlfn.XLOOKUP(AO$1, 'Language &amp; Currency Data'!$A$2:$A$100, 'Language &amp; Currency Data'!$B$2:$B$100),
      Languages!$A$1:$AE$1,
      0),
    FALSE)</f>
        <v>Bốn cá nhân không được tự do lựa chọn số tiền thu nhập của họ để đóng góp vào quỹ chung. Trong trường hợp này, mỗi người trong bốn cá nhân được yêu cầu đóng góp toàn bộ thu nhập của họ ($10).</v>
      </c>
      <c r="AP173" s="7" t="str">
        <f>VLOOKUP(
    Languages!A160,
    Languages!$A$2:$AE$310,
    MATCH(
      _xlfn.XLOOKUP("United Kingdom", 'Language &amp; Currency Data'!$A$2:$A$100, 'Language &amp; Currency Data'!$B$2:$B$100),
      Languages!$A$1:$AE$1,
      0),
    FALSE)</f>
        <v xml:space="preserve">The four individuals are not free to choose how much of their earnings to contribute to the common fund. In this case, each of the four individuals is required to contribute all their earnings ($10). </v>
      </c>
      <c r="AQ173" s="7" t="str">
        <f>VLOOKUP(
    Languages!A160,
    Languages!$A$2:$AE$310,
    MATCH(
      _xlfn.XLOOKUP("United Kingdom", 'Language &amp; Currency Data'!$A$2:$A$100, 'Language &amp; Currency Data'!$B$2:$B$100),
      Languages!$A$1:$AE$1,
      0),
    FALSE)</f>
        <v xml:space="preserve">The four individuals are not free to choose how much of their earnings to contribute to the common fund. In this case, each of the four individuals is required to contribute all their earnings ($10). </v>
      </c>
      <c r="AR173" s="7" t="str">
        <f>VLOOKUP(
    Languages!A160,
    Languages!$A$2:$AE$310,
    MATCH(
      _xlfn.XLOOKUP("United Kingdom", 'Language &amp; Currency Data'!$A$2:$A$100, 'Language &amp; Currency Data'!$B$2:$B$100),
      Languages!$A$1:$AE$1,
      0),
    FALSE)</f>
        <v xml:space="preserve">The four individuals are not free to choose how much of their earnings to contribute to the common fund. In this case, each of the four individuals is required to contribute all their earnings ($10). </v>
      </c>
      <c r="AS173" s="7" t="str">
        <f>VLOOKUP(
    Languages!A160,
    Languages!$A$2:$AE$310,
    MATCH(
      _xlfn.XLOOKUP("United Kingdom", 'Language &amp; Currency Data'!$A$2:$A$100, 'Language &amp; Currency Data'!$B$2:$B$100),
      Languages!$A$1:$AE$1,
      0),
    FALSE)</f>
        <v xml:space="preserve">The four individuals are not free to choose how much of their earnings to contribute to the common fund. In this case, each of the four individuals is required to contribute all their earnings ($10). </v>
      </c>
      <c r="AT173" s="7" t="str">
        <f>VLOOKUP(
    Languages!A160,
    Languages!$A$2:$AE$310,
    MATCH(
      _xlfn.XLOOKUP("United Kingdom", 'Language &amp; Currency Data'!$A$2:$A$100, 'Language &amp; Currency Data'!$B$2:$B$100),
      Languages!$A$1:$AE$1,
      0),
    FALSE)</f>
        <v xml:space="preserve">The four individuals are not free to choose how much of their earnings to contribute to the common fund. In this case, each of the four individuals is required to contribute all their earnings ($10). </v>
      </c>
      <c r="AU173" s="7" t="str">
        <f>VLOOKUP(
    Languages!A160,
    Languages!$A$2:$AE$310,
    MATCH(
      _xlfn.XLOOKUP("United Kingdom", 'Language &amp; Currency Data'!$A$2:$A$100, 'Language &amp; Currency Data'!$B$2:$B$100),
      Languages!$A$1:$AE$1,
      0),
    FALSE)</f>
        <v xml:space="preserve">The four individuals are not free to choose how much of their earnings to contribute to the common fund. In this case, each of the four individuals is required to contribute all their earnings ($10). </v>
      </c>
      <c r="AV173" s="7" t="str">
        <f>VLOOKUP(
    Languages!A160,
    Languages!$A$2:$AE$310,
    MATCH(
      _xlfn.XLOOKUP("United Kingdom", 'Language &amp; Currency Data'!$A$2:$A$100, 'Language &amp; Currency Data'!$B$2:$B$100),
      Languages!$A$1:$AE$1,
      0),
    FALSE)</f>
        <v xml:space="preserve">The four individuals are not free to choose how much of their earnings to contribute to the common fund. In this case, each of the four individuals is required to contribute all their earnings ($10). </v>
      </c>
      <c r="AW173" s="7" t="str">
        <f>VLOOKUP(
    Languages!A160,
    Languages!$A$2:$AE$310,
    MATCH(
      _xlfn.XLOOKUP("United Kingdom", 'Language &amp; Currency Data'!$A$2:$A$100, 'Language &amp; Currency Data'!$B$2:$B$100),
      Languages!$A$1:$AE$1,
      0),
    FALSE)</f>
        <v xml:space="preserve">The four individuals are not free to choose how much of their earnings to contribute to the common fund. In this case, each of the four individuals is required to contribute all their earnings ($10). </v>
      </c>
    </row>
    <row r="174" spans="1:49" s="7" customFormat="1" ht="28.5" x14ac:dyDescent="0.45">
      <c r="A174" s="7" t="str">
        <f>Languages!B161</f>
        <v>We here explain in more detail what would happen under each of the two alternatives.  </v>
      </c>
      <c r="B174" s="6" t="str">
        <f>VLOOKUP(
    Languages!A161,
    Languages!$A$2:$AE$310,
    MATCH(
      _xlfn.XLOOKUP(B$1, 'Language &amp; Currency Data'!$A$2:$A$100, 'Language &amp; Currency Data'!$B$2:$B$100),
      Languages!$A$1:$AE$1,
      0),
    FALSE)</f>
        <v>A continuación, explicamos con más detalle lo que ocurriría en cada una de las dos opciones.  </v>
      </c>
      <c r="C174" s="6" t="str">
        <f>VLOOKUP(
    Languages!A161,
    Languages!$A$2:$AE$310,
    MATCH(
      _xlfn.XLOOKUP(C$1, 'Language &amp; Currency Data'!$A$2:$A$100, 'Language &amp; Currency Data'!$B$2:$B$100),
      Languages!$A$1:$AE$1,
      0),
    FALSE)</f>
        <v>We here explain in more detail what would happen under each of the two alternatives.  </v>
      </c>
      <c r="D174" s="6" t="str">
        <f>VLOOKUP(
    Languages!A161,
    Languages!$A$2:$AE$310,
    MATCH(
      _xlfn.XLOOKUP(D$1, 'Language &amp; Currency Data'!$A$2:$A$100, 'Language &amp; Currency Data'!$B$2:$B$100),
      Languages!$A$1:$AE$1,
      0),
    FALSE)</f>
        <v>Wir möchten Ihnen hier genauer erläutern, was bei jeder der beiden Alternativen passieren würde.  </v>
      </c>
      <c r="E174" s="14" t="str">
        <f>VLOOKUP(
    Languages!A161,
    Languages!$A$2:$AE$310,
    MATCH(
      _xlfn.XLOOKUP(E$1, 'Language &amp; Currency Data'!$A$2:$A$100, 'Language &amp; Currency Data'!$B$2:$B$100),
      Languages!$A$1:$AE$1,
      0),
    FALSE)</f>
        <v>Aqui explicamos-lhe com mais detalhes o que aconteceria em cada uma das duas alternativas.  </v>
      </c>
      <c r="F174" s="4" t="str">
        <f>VLOOKUP(
    Languages!A161,
    Languages!$A$2:$AE$310,
    MATCH(
      _xlfn.XLOOKUP(F$1, 'Language &amp; Currency Data'!$A$2:$A$100, 'Language &amp; Currency Data'!$B$2:$B$100),
      Languages!$A$1:$AE$1,
      0),
    FALSE)</f>
        <v>We here explain in more detail what would happen under each of the two alternatives.  </v>
      </c>
      <c r="G174" s="14" t="str">
        <f>VLOOKUP(
    Languages!A161,
    Languages!$A$2:$AE$310,
    MATCH(
      _xlfn.XLOOKUP(G$1, 'Language &amp; Currency Data'!$A$2:$A$100, 'Language &amp; Currency Data'!$B$2:$B$100),
      Languages!$A$1:$AE$1,
      0),
    FALSE)</f>
        <v>我们在此处更详细地说明上述两个方案，即在每个方案下分别将出现什么情况。  </v>
      </c>
      <c r="H174" s="6" t="str">
        <f>VLOOKUP(
    Languages!A161,
    Languages!$A$2:$AE$310,
    MATCH(
      _xlfn.XLOOKUP(H$1, 'Language &amp; Currency Data'!$A$2:$A$100, 'Language &amp; Currency Data'!$B$2:$B$100),
      Languages!$A$1:$AE$1,
      0),
    FALSE)</f>
        <v>A continuación, explicamos con más detalle lo que ocurriría en cada una de las dos opciones.  </v>
      </c>
      <c r="I174" s="6" t="str">
        <f>VLOOKUP(
    Languages!A161,
    Languages!$A$2:$AE$310,
    MATCH(
      _xlfn.XLOOKUP(I$1, 'Language &amp; Currency Data'!$A$2:$A$100, 'Language &amp; Currency Data'!$B$2:$B$100),
      Languages!$A$1:$AE$1,
      0),
    FALSE)</f>
        <v>A continuación, explicamos con más detalle lo que ocurriría en cada una de las dos opciones.  </v>
      </c>
      <c r="J174" s="6" t="str">
        <f>VLOOKUP(
    Languages!A161,
    Languages!$A$2:$AE$310,
    MATCH(
      _xlfn.XLOOKUP(J$1, 'Language &amp; Currency Data'!$A$2:$A$100, 'Language &amp; Currency Data'!$B$2:$B$100),
      Languages!$A$1:$AE$1,
      0),
    FALSE)</f>
        <v>Zde podrobněji vysvětlíme, co by se stalo v případě každé z těchto dvou alternativ.  </v>
      </c>
      <c r="K174" s="6" t="str">
        <f>VLOOKUP(
    Languages!A161,
    Languages!$A$2:$AE$310,
    MATCH(
      _xlfn.XLOOKUP(K$1, 'Language &amp; Currency Data'!$A$2:$A$100, 'Language &amp; Currency Data'!$B$2:$B$100),
      Languages!$A$1:$AE$1,
      0),
    FALSE)</f>
        <v>Tässä selitämme tarkemmin, mitä kummassakin vaihtoehdossa tapahtuisi.</v>
      </c>
      <c r="L174" s="32" t="str">
        <f>VLOOKUP(
    Languages!A161,
    Languages!$A$2:$AE$310,
    MATCH(
      _xlfn.XLOOKUP(L$1, 'Language &amp; Currency Data'!$A$2:$A$100, 'Language &amp; Currency Data'!$B$2:$B$100),
      Languages!$A$1:$AE$1,
      0),
    FALSE)</f>
        <v>Nous expliquons ici plus en détail ce qui se passerait dans le cadre de chacune des deux alternatives.  </v>
      </c>
      <c r="M174" s="32" t="str">
        <f>VLOOKUP(
    Languages!A161,
    Languages!$A$2:$AE$310,
    MATCH(
      _xlfn.XLOOKUP(M$1, 'Language &amp; Currency Data'!$A$2:$A$100, 'Language &amp; Currency Data'!$B$2:$B$100),
      Languages!$A$1:$AE$1,
      0),
    FALSE)</f>
        <v>Wir möchten Ihnen hier genauer erläutern, was bei jeder der beiden Alternativen passieren würde.  </v>
      </c>
      <c r="N174" s="6" t="str">
        <f>VLOOKUP(
    Languages!A161,
    Languages!$A$2:$AE$310,
    MATCH(
      _xlfn.XLOOKUP(N$1, 'Language &amp; Currency Data'!$A$2:$A$100, 'Language &amp; Currency Data'!$B$2:$B$100),
      Languages!$A$1:$AE$1,
      0),
    FALSE)</f>
        <v>Εδώ εξηγούμε με περισσότερες λεπτομέρειες τί θα συμβεί με κάθε μία από τις δύο εναλλακτικές λύσεις.</v>
      </c>
      <c r="O174" s="32" t="str">
        <f>VLOOKUP(
    Languages!A161,
    Languages!$A$2:$AE$310,
    MATCH(
      _xlfn.XLOOKUP(O$1, 'Language &amp; Currency Data'!$A$2:$A$100, 'Language &amp; Currency Data'!$B$2:$B$100),
      Languages!$A$1:$AE$1,
      0),
    FALSE)</f>
        <v>Itt részletesebben elmagyarázzuk, hogy mi történne a két alternatíva esetében.  </v>
      </c>
      <c r="P174" s="6" t="str">
        <f>VLOOKUP(
    Languages!A161,
    Languages!$A$2:$AE$310,
    MATCH(
      _xlfn.XLOOKUP(P$1, 'Language &amp; Currency Data'!$A$2:$A$100, 'Language &amp; Currency Data'!$B$2:$B$100),
      Languages!$A$1:$AE$1,
      0),
    FALSE)</f>
        <v>हम यहां अधिक विस्तार से बताते हैं कि दो विकल्पों में से हरेक के तहत क्या होगा।</v>
      </c>
      <c r="Q174" s="6" t="str">
        <f>VLOOKUP(
    Languages!A161,
    Languages!$A$2:$AE$310,
    MATCH(
      _xlfn.XLOOKUP(Q$1, 'Language &amp; Currency Data'!$A$2:$A$100, 'Language &amp; Currency Data'!$B$2:$B$100),
      Languages!$A$1:$AE$1,
      0),
    FALSE)</f>
        <v>Kami di sini menjelaskan secara lebih rinci apa yang akan terjadi dalam masing-masing dari dua alternatif.</v>
      </c>
      <c r="R174" s="6" t="str">
        <f>VLOOKUP(
    Languages!A161,
    Languages!$A$2:$AE$310,
    MATCH(
      _xlfn.XLOOKUP(R$1, 'Language &amp; Currency Data'!$A$2:$A$100, 'Language &amp; Currency Data'!$B$2:$B$100),
      Languages!$A$1:$AE$1,
      0),
    FALSE)</f>
        <v>We here explain in more detail what would happen under each of the two alternatives.  </v>
      </c>
      <c r="S174" s="14" t="str">
        <f>VLOOKUP(
    Languages!A161,
    Languages!$A$2:$AE$310,
    MATCH(
      _xlfn.XLOOKUP(S$1, 'Language &amp; Currency Data'!$A$2:$A$100, 'Language &amp; Currency Data'!$B$2:$B$100),
      Languages!$A$1:$AE$1,
      0),
    FALSE)</f>
        <v>Spieghiamo qui in dettaglio cosa accadrebbe in ciascuna delle due alternative.  </v>
      </c>
      <c r="T174" s="14" t="str">
        <f>VLOOKUP(
    Languages!A161,
    Languages!$A$2:$AE$310,
    MATCH(
      _xlfn.XLOOKUP(T$1, 'Language &amp; Currency Data'!$A$2:$A$100, 'Language &amp; Currency Data'!$B$2:$B$100),
      Languages!$A$1:$AE$1,
      0),
    FALSE)</f>
        <v>それでは2つの選択肢のそれぞれで何が起こるかを詳しく説明します。</v>
      </c>
      <c r="U174" s="32" t="str">
        <f>VLOOKUP(
    Languages!A161,
    Languages!$A$2:$AE$310,
    MATCH(
      _xlfn.XLOOKUP(U$1, 'Language &amp; Currency Data'!$A$2:$A$100, 'Language &amp; Currency Data'!$B$2:$B$100),
      Languages!$A$1:$AE$1,
      0),
    FALSE)</f>
        <v>Di sini, kami menjelaskan dengan lebih terperinci apa yang akan berlaku di bawah setiap satu daripada dua alternatif itu.  </v>
      </c>
      <c r="V174" s="32" t="str">
        <f>VLOOKUP(
    Languages!A161,
    Languages!$A$2:$AE$310,
    MATCH(
      _xlfn.XLOOKUP(V$1, 'Language &amp; Currency Data'!$A$2:$A$100, 'Language &amp; Currency Data'!$B$2:$B$100),
      Languages!$A$1:$AE$1,
      0),
    FALSE)</f>
        <v>A continuación, explicamos con más detalle lo que ocurriría en cada una de las dos opciones.  </v>
      </c>
      <c r="W174" s="14" t="str">
        <f>VLOOKUP(
    Languages!A161,
    Languages!$A$2:$AE$310,
    MATCH(
      _xlfn.XLOOKUP(W$1, 'Language &amp; Currency Data'!$A$2:$A$100, 'Language &amp; Currency Data'!$B$2:$B$100),
      Languages!$A$1:$AE$1,
      0),
    FALSE)</f>
        <v>We leggen hier nader uit wat er bij elk van de twee opties gebeurt.  </v>
      </c>
      <c r="X174" s="32" t="str">
        <f>VLOOKUP(
    Languages!A161,
    Languages!$A$2:$AE$310,
    MATCH(
      _xlfn.XLOOKUP(X$1, 'Language &amp; Currency Data'!$A$2:$A$100, 'Language &amp; Currency Data'!$B$2:$B$100),
      Languages!$A$1:$AE$1,
      0),
    FALSE)</f>
        <v>We here explain in more detail what would happen under each of the two alternatives.  </v>
      </c>
      <c r="Y174" s="32" t="str">
        <f>VLOOKUP(
    Languages!A161,
    Languages!$A$2:$AE$310,
    MATCH(
      _xlfn.XLOOKUP(Y$1, 'Language &amp; Currency Data'!$A$2:$A$100, 'Language &amp; Currency Data'!$B$2:$B$100),
      Languages!$A$1:$AE$1,
      0),
    FALSE)</f>
        <v>Her forklarer vi i større detalj hva som vil skje under hvert av de to alternativene.  </v>
      </c>
      <c r="Z174" s="32" t="str">
        <f>VLOOKUP(
    Languages!A161,
    Languages!$A$2:$AE$310,
    MATCH(
      _xlfn.XLOOKUP(Z$1, 'Language &amp; Currency Data'!$A$2:$A$100, 'Language &amp; Currency Data'!$B$2:$B$100),
      Languages!$A$1:$AE$1,
      0),
    FALSE)</f>
        <v>ہم یہاں مزید تفصیل سے وضاحت کرتے ہیں کہ ہر دو متبادلات کے تحت کیا ہو گا۔</v>
      </c>
      <c r="AA174" s="32" t="str">
        <f>VLOOKUP(
    Languages!A161,
    Languages!$A$2:$AE$310,
    MATCH(
      _xlfn.XLOOKUP(AA$1, 'Language &amp; Currency Data'!$A$2:$A$100, 'Language &amp; Currency Data'!$B$2:$B$100),
      Languages!$A$1:$AE$1,
      0),
    FALSE)</f>
        <v>Ipapaliwanag namin dito nang mas detalyado kung anong mangyayari sa bawat isa sa dalawang alternatibo.  </v>
      </c>
      <c r="AB174" s="32" t="str">
        <f>VLOOKUP(
    Languages!A161,
    Languages!$A$2:$AE$310,
    MATCH(
      _xlfn.XLOOKUP(AB$1, 'Language &amp; Currency Data'!$A$2:$A$100, 'Language &amp; Currency Data'!$B$2:$B$100),
      Languages!$A$1:$AE$1,
      0),
    FALSE)</f>
        <v>Tutaj wyjaśniamy bardziej szczegółowo, co by się stało w przypadku każdej z dwóch alternatyw.  </v>
      </c>
      <c r="AC174" t="str">
        <f>VLOOKUP(
    Languages!A161,
    Languages!$A$2:$AE$310,
    MATCH(
      _xlfn.XLOOKUP(AC$1, 'Language &amp; Currency Data'!$A$2:$A$100, 'Language &amp; Currency Data'!$B$2:$B$100),
      Languages!$A$1:$AE$1,
      0),
    FALSE)</f>
        <v>Aqui explicamos-lhe com mais detalhes o que aconteceria em cada uma das duas alternativas.  </v>
      </c>
      <c r="AD174" s="32" t="str">
        <f>VLOOKUP(
    Languages!A161,
    Languages!$A$2:$AE$310,
    MATCH(
      _xlfn.XLOOKUP(AD$1, 'Language &amp; Currency Data'!$A$2:$A$100, 'Language &amp; Currency Data'!$B$2:$B$100),
      Languages!$A$1:$AE$1,
      0),
    FALSE)</f>
        <v xml:space="preserve">Explicăm mai în detaliu ce s-ar întâmpla pentru fiecare alternativă. </v>
      </c>
      <c r="AE174" s="6" t="str">
        <f>VLOOKUP(
    Languages!A161,
    Languages!$A$2:$AE$310,
    MATCH(
      _xlfn.XLOOKUP(AE$1, 'Language &amp; Currency Data'!$A$2:$A$100, 'Language &amp; Currency Data'!$B$2:$B$100),
      Languages!$A$1:$AE$1,
      0),
    FALSE)</f>
        <v>Podrobnejšie tu vysvetľujeme, čo by sa stalo v jednotlivých prípadoch.  </v>
      </c>
      <c r="AF174" s="6" t="str">
        <f>VLOOKUP(
    Languages!A161,
    Languages!$A$2:$AE$310,
    MATCH(
      _xlfn.XLOOKUP(AF$1, 'Language &amp; Currency Data'!$A$2:$A$100, 'Language &amp; Currency Data'!$B$2:$B$100),
      Languages!$A$1:$AE$1,
      0),
    FALSE)</f>
        <v>Ons verduidelik hier in meer besonderhede wat onder elk van die twee alternatiewe sou gebeur.  </v>
      </c>
      <c r="AG174" s="6" t="str">
        <f>VLOOKUP(
    Languages!A161,
    Languages!$A$2:$AE$310,
    MATCH(
      _xlfn.XLOOKUP(AG$1, 'Language &amp; Currency Data'!$A$2:$A$100, 'Language &amp; Currency Data'!$B$2:$B$100),
      Languages!$A$1:$AE$1,
      0),
    FALSE)</f>
        <v>여기에서는 두 가지 대안에 대해 각각 발생할 상황을 좀 더 자세히 설명합니다.  </v>
      </c>
      <c r="AH174" s="32" t="str">
        <f>VLOOKUP(
    Languages!A161,
    Languages!$A$2:$AE$310,
    MATCH(
      _xlfn.XLOOKUP(AH$1, 'Language &amp; Currency Data'!$A$2:$A$100, 'Language &amp; Currency Data'!$B$2:$B$100),
      Languages!$A$1:$AE$1,
      0),
    FALSE)</f>
        <v>A continuación, explicamos con más detalle lo que ocurriría en cada una de las dos opciones.  </v>
      </c>
      <c r="AI174" s="32" t="str">
        <f>VLOOKUP(
    Languages!A161,
    Languages!$A$2:$AE$310,
    MATCH(
      _xlfn.XLOOKUP(AI$1, 'Language &amp; Currency Data'!$A$2:$A$100, 'Language &amp; Currency Data'!$B$2:$B$100),
      Languages!$A$1:$AE$1,
      0),
    FALSE)</f>
        <v>Här förklarar vi mer i detalj vad som skulle hända med vart och ett av de två alternativen.  </v>
      </c>
      <c r="AJ174" s="6" t="str">
        <f>VLOOKUP(
    Languages!A161,
    Languages!$A$2:$AE$310,
    MATCH(
      _xlfn.XLOOKUP(AJ$1, 'Language &amp; Currency Data'!$A$2:$A$100, 'Language &amp; Currency Data'!$B$2:$B$100),
      Languages!$A$1:$AE$1,
      0),
    FALSE)</f>
        <v>我們在此將兩種選項的結果加以說明：  </v>
      </c>
      <c r="AK174" s="32" t="str">
        <f>VLOOKUP(
    Languages!A161,
    Languages!$A$2:$AE$310,
    MATCH(
      _xlfn.XLOOKUP(AK$1, 'Language &amp; Currency Data'!$A$2:$A$100, 'Language &amp; Currency Data'!$B$2:$B$100),
      Languages!$A$1:$AE$1,
      0),
    FALSE)</f>
        <v>เราจะอธิบายรายละเอียดเพิ่มเติมถึงสิ่งที่จะเกิดขึ้นภายใต้ทั้งสองทางเลือกไว้ที่นี่  </v>
      </c>
      <c r="AL174" s="37" t="str">
        <f>VLOOKUP(
    Languages!A161,
    Languages!$A$2:$AE$310,
    MATCH(
      _xlfn.XLOOKUP(AL$1, 'Language &amp; Currency Data'!$A$2:$A$100, 'Language &amp; Currency Data'!$B$2:$B$100),
      Languages!$A$1:$AE$1,
      0),
    FALSE)</f>
        <v>Burada her iki alternatif altında neler olacağını daha ayrıntılı olarak açıklayacağız.  </v>
      </c>
      <c r="AM174" s="6" t="str">
        <f>VLOOKUP(
    Languages!A161,
    Languages!$A$2:$AE$310,
    MATCH(
      _xlfn.XLOOKUP(AM$1, 'Language &amp; Currency Data'!$A$2:$A$100, 'Language &amp; Currency Data'!$B$2:$B$100),
      Languages!$A$1:$AE$1,
      0),
    FALSE)</f>
        <v>We here explain in more detail what would happen under each of the two alternatives.  </v>
      </c>
      <c r="AN174" s="6" t="str">
        <f>VLOOKUP(
    Languages!A161,
    Languages!$A$2:$AE$310,
    MATCH(
      _xlfn.XLOOKUP(AN$1, 'Language &amp; Currency Data'!$A$2:$A$100, 'Language &amp; Currency Data'!$B$2:$B$100),
      Languages!$A$1:$AE$1,
      0),
    FALSE)</f>
        <v>We here explain in more detail what would happen under each of the two alternatives.  </v>
      </c>
      <c r="AO174" s="32" t="str">
        <f>VLOOKUP(
    Languages!A161,
    Languages!$A$2:$AE$310,
    MATCH(
      _xlfn.XLOOKUP(AO$1, 'Language &amp; Currency Data'!$A$2:$A$100, 'Language &amp; Currency Data'!$B$2:$B$100),
      Languages!$A$1:$AE$1,
      0),
    FALSE)</f>
        <v>Ở đây chúng tôi sẽ giải thích chi tiết hơn về những gì sẽ xảy ra theo từng phương án.</v>
      </c>
      <c r="AP174" s="7" t="str">
        <f>VLOOKUP(
    Languages!A161,
    Languages!$A$2:$AE$310,
    MATCH(
      _xlfn.XLOOKUP("United Kingdom", 'Language &amp; Currency Data'!$A$2:$A$100, 'Language &amp; Currency Data'!$B$2:$B$100),
      Languages!$A$1:$AE$1,
      0),
    FALSE)</f>
        <v>We here explain in more detail what would happen under each of the two alternatives.  </v>
      </c>
      <c r="AQ174" s="7" t="str">
        <f>VLOOKUP(
    Languages!A161,
    Languages!$A$2:$AE$310,
    MATCH(
      _xlfn.XLOOKUP("United Kingdom", 'Language &amp; Currency Data'!$A$2:$A$100, 'Language &amp; Currency Data'!$B$2:$B$100),
      Languages!$A$1:$AE$1,
      0),
    FALSE)</f>
        <v>We here explain in more detail what would happen under each of the two alternatives.  </v>
      </c>
      <c r="AR174" s="7" t="str">
        <f>VLOOKUP(
    Languages!A161,
    Languages!$A$2:$AE$310,
    MATCH(
      _xlfn.XLOOKUP("United Kingdom", 'Language &amp; Currency Data'!$A$2:$A$100, 'Language &amp; Currency Data'!$B$2:$B$100),
      Languages!$A$1:$AE$1,
      0),
    FALSE)</f>
        <v>We here explain in more detail what would happen under each of the two alternatives.  </v>
      </c>
      <c r="AS174" s="7" t="str">
        <f>VLOOKUP(
    Languages!A161,
    Languages!$A$2:$AE$310,
    MATCH(
      _xlfn.XLOOKUP("United Kingdom", 'Language &amp; Currency Data'!$A$2:$A$100, 'Language &amp; Currency Data'!$B$2:$B$100),
      Languages!$A$1:$AE$1,
      0),
    FALSE)</f>
        <v>We here explain in more detail what would happen under each of the two alternatives.  </v>
      </c>
      <c r="AT174" s="7" t="str">
        <f>VLOOKUP(
    Languages!A161,
    Languages!$A$2:$AE$310,
    MATCH(
      _xlfn.XLOOKUP("United Kingdom", 'Language &amp; Currency Data'!$A$2:$A$100, 'Language &amp; Currency Data'!$B$2:$B$100),
      Languages!$A$1:$AE$1,
      0),
    FALSE)</f>
        <v>We here explain in more detail what would happen under each of the two alternatives.  </v>
      </c>
      <c r="AU174" s="7" t="str">
        <f>VLOOKUP(
    Languages!A161,
    Languages!$A$2:$AE$310,
    MATCH(
      _xlfn.XLOOKUP("United Kingdom", 'Language &amp; Currency Data'!$A$2:$A$100, 'Language &amp; Currency Data'!$B$2:$B$100),
      Languages!$A$1:$AE$1,
      0),
    FALSE)</f>
        <v>We here explain in more detail what would happen under each of the two alternatives.  </v>
      </c>
      <c r="AV174" s="7" t="str">
        <f>VLOOKUP(
    Languages!A161,
    Languages!$A$2:$AE$310,
    MATCH(
      _xlfn.XLOOKUP("United Kingdom", 'Language &amp; Currency Data'!$A$2:$A$100, 'Language &amp; Currency Data'!$B$2:$B$100),
      Languages!$A$1:$AE$1,
      0),
    FALSE)</f>
        <v>We here explain in more detail what would happen under each of the two alternatives.  </v>
      </c>
      <c r="AW174" s="7" t="str">
        <f>VLOOKUP(
    Languages!A161,
    Languages!$A$2:$AE$310,
    MATCH(
      _xlfn.XLOOKUP("United Kingdom", 'Language &amp; Currency Data'!$A$2:$A$100, 'Language &amp; Currency Data'!$B$2:$B$100),
      Languages!$A$1:$AE$1,
      0),
    FALSE)</f>
        <v>We here explain in more detail what would happen under each of the two alternatives.  </v>
      </c>
    </row>
    <row r="175" spans="1:49" s="7" customFormat="1" ht="28.5" x14ac:dyDescent="0.45">
      <c r="A175" s="7" t="str">
        <f>Languages!B162</f>
        <v>The four individuals each ends up with an income of $10.</v>
      </c>
      <c r="B175" s="6" t="str">
        <f>VLOOKUP(
    Languages!A162,
    Languages!$A$2:$AE$310,
    MATCH(
      _xlfn.XLOOKUP(B$1, 'Language &amp; Currency Data'!$A$2:$A$100, 'Language &amp; Currency Data'!$B$2:$B$100),
      Languages!$A$1:$AE$1,
      0),
    FALSE)</f>
        <v> Cada una de las cuatro personas termina con unos ingresos de $10.</v>
      </c>
      <c r="C175" s="6" t="str">
        <f>VLOOKUP(
    Languages!A162,
    Languages!$A$2:$AE$310,
    MATCH(
      _xlfn.XLOOKUP(C$1, 'Language &amp; Currency Data'!$A$2:$A$100, 'Language &amp; Currency Data'!$B$2:$B$100),
      Languages!$A$1:$AE$1,
      0),
    FALSE)</f>
        <v>The four individuals each ends up with an income of $10.</v>
      </c>
      <c r="D175" s="6" t="str">
        <f>VLOOKUP(
    Languages!A162,
    Languages!$A$2:$AE$310,
    MATCH(
      _xlfn.XLOOKUP(D$1, 'Language &amp; Currency Data'!$A$2:$A$100, 'Language &amp; Currency Data'!$B$2:$B$100),
      Languages!$A$1:$AE$1,
      0),
    FALSE)</f>
        <v>Die vier Personen haben zum Schluss Einnahmen von jeweils $10.</v>
      </c>
      <c r="E175" s="14" t="str">
        <f>VLOOKUP(
    Languages!A162,
    Languages!$A$2:$AE$310,
    MATCH(
      _xlfn.XLOOKUP(E$1, 'Language &amp; Currency Data'!$A$2:$A$100, 'Language &amp; Currency Data'!$B$2:$B$100),
      Languages!$A$1:$AE$1,
      0),
    FALSE)</f>
        <v>Cada um dos quatro indivíduos ficará com um ganho de $10.</v>
      </c>
      <c r="F175" s="4" t="str">
        <f>VLOOKUP(
    Languages!A162,
    Languages!$A$2:$AE$310,
    MATCH(
      _xlfn.XLOOKUP(F$1, 'Language &amp; Currency Data'!$A$2:$A$100, 'Language &amp; Currency Data'!$B$2:$B$100),
      Languages!$A$1:$AE$1,
      0),
    FALSE)</f>
        <v>The four individuals each ends up with an income of $10.</v>
      </c>
      <c r="G175" s="14" t="str">
        <f>VLOOKUP(
    Languages!A162,
    Languages!$A$2:$AE$310,
    MATCH(
      _xlfn.XLOOKUP(G$1, 'Language &amp; Currency Data'!$A$2:$A$100, 'Language &amp; Currency Data'!$B$2:$B$100),
      Languages!$A$1:$AE$1,
      0),
    FALSE)</f>
        <v>这四个人最终将每人获得 $10 的收入。</v>
      </c>
      <c r="H175" s="6" t="str">
        <f>VLOOKUP(
    Languages!A162,
    Languages!$A$2:$AE$310,
    MATCH(
      _xlfn.XLOOKUP(H$1, 'Language &amp; Currency Data'!$A$2:$A$100, 'Language &amp; Currency Data'!$B$2:$B$100),
      Languages!$A$1:$AE$1,
      0),
    FALSE)</f>
        <v> Cada una de las cuatro personas termina con unos ingresos de $10.</v>
      </c>
      <c r="I175" s="6" t="str">
        <f>VLOOKUP(
    Languages!A162,
    Languages!$A$2:$AE$310,
    MATCH(
      _xlfn.XLOOKUP(I$1, 'Language &amp; Currency Data'!$A$2:$A$100, 'Language &amp; Currency Data'!$B$2:$B$100),
      Languages!$A$1:$AE$1,
      0),
    FALSE)</f>
        <v> Cada una de las cuatro personas termina con unos ingresos de $10.</v>
      </c>
      <c r="J175" s="6" t="str">
        <f>VLOOKUP(
    Languages!A162,
    Languages!$A$2:$AE$310,
    MATCH(
      _xlfn.XLOOKUP(J$1, 'Language &amp; Currency Data'!$A$2:$A$100, 'Language &amp; Currency Data'!$B$2:$B$100),
      Languages!$A$1:$AE$1,
      0),
    FALSE)</f>
        <v>Každá ze čtyř osob nakonec získá příjem $10.</v>
      </c>
      <c r="K175" s="6" t="str">
        <f>VLOOKUP(
    Languages!A162,
    Languages!$A$2:$AE$310,
    MATCH(
      _xlfn.XLOOKUP(K$1, 'Language &amp; Currency Data'!$A$2:$A$100, 'Language &amp; Currency Data'!$B$2:$B$100),
      Languages!$A$1:$AE$1,
      0),
    FALSE)</f>
        <v>Jokainen neljästä henkilöstä saa lopullista tuloa $10.</v>
      </c>
      <c r="L175" s="32" t="str">
        <f>VLOOKUP(
    Languages!A162,
    Languages!$A$2:$AE$310,
    MATCH(
      _xlfn.XLOOKUP(L$1, 'Language &amp; Currency Data'!$A$2:$A$100, 'Language &amp; Currency Data'!$B$2:$B$100),
      Languages!$A$1:$AE$1,
      0),
    FALSE)</f>
        <v>Les quatre personnes finissent avec un revenu de $10 chacune.</v>
      </c>
      <c r="M175" s="32" t="str">
        <f>VLOOKUP(
    Languages!A162,
    Languages!$A$2:$AE$310,
    MATCH(
      _xlfn.XLOOKUP(M$1, 'Language &amp; Currency Data'!$A$2:$A$100, 'Language &amp; Currency Data'!$B$2:$B$100),
      Languages!$A$1:$AE$1,
      0),
    FALSE)</f>
        <v>Die vier Personen haben zum Schluss Einnahmen von jeweils $10.</v>
      </c>
      <c r="N175" s="6" t="str">
        <f>VLOOKUP(
    Languages!A162,
    Languages!$A$2:$AE$310,
    MATCH(
      _xlfn.XLOOKUP(N$1, 'Language &amp; Currency Data'!$A$2:$A$100, 'Language &amp; Currency Data'!$B$2:$B$100),
      Languages!$A$1:$AE$1,
      0),
    FALSE)</f>
        <v>Τα τέσσερα άτομα καταλήγουν με εισόδημα $10 το καθένα.</v>
      </c>
      <c r="O175" s="32" t="str">
        <f>VLOOKUP(
    Languages!A162,
    Languages!$A$2:$AE$310,
    MATCH(
      _xlfn.XLOOKUP(O$1, 'Language &amp; Currency Data'!$A$2:$A$100, 'Language &amp; Currency Data'!$B$2:$B$100),
      Languages!$A$1:$AE$1,
      0),
    FALSE)</f>
        <v>Végül a négy személy mindegyike $10 jövedelemmel rendelkezik.</v>
      </c>
      <c r="P175" s="6" t="str">
        <f>VLOOKUP(
    Languages!A162,
    Languages!$A$2:$AE$310,
    MATCH(
      _xlfn.XLOOKUP(P$1, 'Language &amp; Currency Data'!$A$2:$A$100, 'Language &amp; Currency Data'!$B$2:$B$100),
      Languages!$A$1:$AE$1,
      0),
    FALSE)</f>
        <v>चारों व्यक्तियों में से हरेक की आय $10 होगी।</v>
      </c>
      <c r="Q175" s="6" t="str">
        <f>VLOOKUP(
    Languages!A162,
    Languages!$A$2:$AE$310,
    MATCH(
      _xlfn.XLOOKUP(Q$1, 'Language &amp; Currency Data'!$A$2:$A$100, 'Language &amp; Currency Data'!$B$2:$B$100),
      Languages!$A$1:$AE$1,
      0),
    FALSE)</f>
        <v>Keempat individu masing-masing berakhir dengan pendapatan sebesar $10.</v>
      </c>
      <c r="R175" s="6" t="str">
        <f>VLOOKUP(
    Languages!A162,
    Languages!$A$2:$AE$310,
    MATCH(
      _xlfn.XLOOKUP(R$1, 'Language &amp; Currency Data'!$A$2:$A$100, 'Language &amp; Currency Data'!$B$2:$B$100),
      Languages!$A$1:$AE$1,
      0),
    FALSE)</f>
        <v>The four individuals each ends up with an income of $10.</v>
      </c>
      <c r="S175" s="14" t="str">
        <f>VLOOKUP(
    Languages!A162,
    Languages!$A$2:$AE$310,
    MATCH(
      _xlfn.XLOOKUP(S$1, 'Language &amp; Currency Data'!$A$2:$A$100, 'Language &amp; Currency Data'!$B$2:$B$100),
      Languages!$A$1:$AE$1,
      0),
    FALSE)</f>
        <v>Ognuno dei quattro individui si ritroverà un reddito di $10.</v>
      </c>
      <c r="T175" s="14" t="str">
        <f>VLOOKUP(
    Languages!A162,
    Languages!$A$2:$AE$310,
    MATCH(
      _xlfn.XLOOKUP(T$1, 'Language &amp; Currency Data'!$A$2:$A$100, 'Language &amp; Currency Data'!$B$2:$B$100),
      Languages!$A$1:$AE$1,
      0),
    FALSE)</f>
        <v>4人全員の最終的な収入が$10になる。</v>
      </c>
      <c r="U175" s="32" t="str">
        <f>VLOOKUP(
    Languages!A162,
    Languages!$A$2:$AE$310,
    MATCH(
      _xlfn.XLOOKUP(U$1, 'Language &amp; Currency Data'!$A$2:$A$100, 'Language &amp; Currency Data'!$B$2:$B$100),
      Languages!$A$1:$AE$1,
      0),
    FALSE)</f>
        <v>Empat individu itu akhirnya mempunyai pendapatan sebanyak $10.</v>
      </c>
      <c r="V175" s="32" t="str">
        <f>VLOOKUP(
    Languages!A162,
    Languages!$A$2:$AE$310,
    MATCH(
      _xlfn.XLOOKUP(V$1, 'Language &amp; Currency Data'!$A$2:$A$100, 'Language &amp; Currency Data'!$B$2:$B$100),
      Languages!$A$1:$AE$1,
      0),
    FALSE)</f>
        <v> Cada una de las cuatro personas termina con unos ingresos de $10.</v>
      </c>
      <c r="W175" s="14" t="str">
        <f>VLOOKUP(
    Languages!A162,
    Languages!$A$2:$AE$310,
    MATCH(
      _xlfn.XLOOKUP(W$1, 'Language &amp; Currency Data'!$A$2:$A$100, 'Language &amp; Currency Data'!$B$2:$B$100),
      Languages!$A$1:$AE$1,
      0),
    FALSE)</f>
        <v>De vier personen hebben uiteindelijk ieder een opbrengst van $10.</v>
      </c>
      <c r="X175" s="32" t="str">
        <f>VLOOKUP(
    Languages!A162,
    Languages!$A$2:$AE$310,
    MATCH(
      _xlfn.XLOOKUP(X$1, 'Language &amp; Currency Data'!$A$2:$A$100, 'Language &amp; Currency Data'!$B$2:$B$100),
      Languages!$A$1:$AE$1,
      0),
    FALSE)</f>
        <v>The four individuals each ends up with an income of $10.</v>
      </c>
      <c r="Y175" s="32" t="str">
        <f>VLOOKUP(
    Languages!A162,
    Languages!$A$2:$AE$310,
    MATCH(
      _xlfn.XLOOKUP(Y$1, 'Language &amp; Currency Data'!$A$2:$A$100, 'Language &amp; Currency Data'!$B$2:$B$100),
      Languages!$A$1:$AE$1,
      0),
    FALSE)</f>
        <v>De fire personene ender hver opp med en inntekt på $10.</v>
      </c>
      <c r="Z175" s="32" t="str">
        <f>VLOOKUP(
    Languages!A162,
    Languages!$A$2:$AE$310,
    MATCH(
      _xlfn.XLOOKUP(Z$1, 'Language &amp; Currency Data'!$A$2:$A$100, 'Language &amp; Currency Data'!$B$2:$B$100),
      Languages!$A$1:$AE$1,
      0),
    FALSE)</f>
        <v>چاروں افراد میں سے ہر ایک کی آمدنی 10$ بنتی ہے۔</v>
      </c>
      <c r="AA175" s="32" t="str">
        <f>VLOOKUP(
    Languages!A162,
    Languages!$A$2:$AE$310,
    MATCH(
      _xlfn.XLOOKUP(AA$1, 'Language &amp; Currency Data'!$A$2:$A$100, 'Language &amp; Currency Data'!$B$2:$B$100),
      Languages!$A$1:$AE$1,
      0),
    FALSE)</f>
        <v>Kikita ng $10 ang bawat isa sa apat na indibidwal sa bandang huli.</v>
      </c>
      <c r="AB175" s="32" t="str">
        <f>VLOOKUP(
    Languages!A162,
    Languages!$A$2:$AE$310,
    MATCH(
      _xlfn.XLOOKUP(AB$1, 'Language &amp; Currency Data'!$A$2:$A$100, 'Language &amp; Currency Data'!$B$2:$B$100),
      Languages!$A$1:$AE$1,
      0),
    FALSE)</f>
        <v>Wspomniane cztery osoby otrzymają dochód w wysokości $10 każda.</v>
      </c>
      <c r="AC175" t="str">
        <f>VLOOKUP(
    Languages!A162,
    Languages!$A$2:$AE$310,
    MATCH(
      _xlfn.XLOOKUP(AC$1, 'Language &amp; Currency Data'!$A$2:$A$100, 'Language &amp; Currency Data'!$B$2:$B$100),
      Languages!$A$1:$AE$1,
      0),
    FALSE)</f>
        <v>Cada um dos quatro indivíduos ficará com um ganho de $10.</v>
      </c>
      <c r="AD175" s="32" t="str">
        <f>VLOOKUP(
    Languages!A162,
    Languages!$A$2:$AE$310,
    MATCH(
      _xlfn.XLOOKUP(AD$1, 'Language &amp; Currency Data'!$A$2:$A$100, 'Language &amp; Currency Data'!$B$2:$B$100),
      Languages!$A$1:$AE$1,
      0),
    FALSE)</f>
        <v>Fiecare dintre cele patru persoane ajunge la un venit de $10.</v>
      </c>
      <c r="AE175" s="6" t="str">
        <f>VLOOKUP(
    Languages!A162,
    Languages!$A$2:$AE$310,
    MATCH(
      _xlfn.XLOOKUP(AE$1, 'Language &amp; Currency Data'!$A$2:$A$100, 'Language &amp; Currency Data'!$B$2:$B$100),
      Languages!$A$1:$AE$1,
      0),
    FALSE)</f>
        <v>Všetky štyri osoby skončia so zárobkom $10.</v>
      </c>
      <c r="AF175" s="6" t="str">
        <f>VLOOKUP(
    Languages!A162,
    Languages!$A$2:$AE$310,
    MATCH(
      _xlfn.XLOOKUP(AF$1, 'Language &amp; Currency Data'!$A$2:$A$100, 'Language &amp; Currency Data'!$B$2:$B$100),
      Languages!$A$1:$AE$1,
      0),
    FALSE)</f>
        <v>Die vier individue eindig elk met 'n inkomste van $10.</v>
      </c>
      <c r="AG175" s="6" t="str">
        <f>VLOOKUP(
    Languages!A162,
    Languages!$A$2:$AE$310,
    MATCH(
      _xlfn.XLOOKUP(AG$1, 'Language &amp; Currency Data'!$A$2:$A$100, 'Language &amp; Currency Data'!$B$2:$B$100),
      Languages!$A$1:$AE$1,
      0),
    FALSE)</f>
        <v>4명의 개인은 각각 $10의 수입을 얻게 됩니다.</v>
      </c>
      <c r="AH175" s="32" t="str">
        <f>VLOOKUP(
    Languages!A162,
    Languages!$A$2:$AE$310,
    MATCH(
      _xlfn.XLOOKUP(AH$1, 'Language &amp; Currency Data'!$A$2:$A$100, 'Language &amp; Currency Data'!$B$2:$B$100),
      Languages!$A$1:$AE$1,
      0),
    FALSE)</f>
        <v> Cada una de las cuatro personas termina con unos ingresos de $10.</v>
      </c>
      <c r="AI175" s="32" t="str">
        <f>VLOOKUP(
    Languages!A162,
    Languages!$A$2:$AE$310,
    MATCH(
      _xlfn.XLOOKUP(AI$1, 'Language &amp; Currency Data'!$A$2:$A$100, 'Language &amp; Currency Data'!$B$2:$B$100),
      Languages!$A$1:$AE$1,
      0),
    FALSE)</f>
        <v>De fyra personerna får var och en i slutändan en inkomst på $10.</v>
      </c>
      <c r="AJ175" s="6" t="str">
        <f>VLOOKUP(
    Languages!A162,
    Languages!$A$2:$AE$310,
    MATCH(
      _xlfn.XLOOKUP(AJ$1, 'Language &amp; Currency Data'!$A$2:$A$100, 'Language &amp; Currency Data'!$B$2:$B$100),
      Languages!$A$1:$AE$1,
      0),
    FALSE)</f>
        <v>每人最終收入為 $10。</v>
      </c>
      <c r="AK175" s="32" t="str">
        <f>VLOOKUP(
    Languages!A162,
    Languages!$A$2:$AE$310,
    MATCH(
      _xlfn.XLOOKUP(AK$1, 'Language &amp; Currency Data'!$A$2:$A$100, 'Language &amp; Currency Data'!$B$2:$B$100),
      Languages!$A$1:$AE$1,
      0),
    FALSE)</f>
        <v>บุคคลทั้งสี่คนได้รับรายได้คนละ $10</v>
      </c>
      <c r="AL175" s="37" t="str">
        <f>VLOOKUP(
    Languages!A162,
    Languages!$A$2:$AE$310,
    MATCH(
      _xlfn.XLOOKUP(AL$1, 'Language &amp; Currency Data'!$A$2:$A$100, 'Language &amp; Currency Data'!$B$2:$B$100),
      Languages!$A$1:$AE$1,
      0),
    FALSE)</f>
        <v>Dört kişinin her biri $10 gelir elde eder.</v>
      </c>
      <c r="AM175" s="6" t="str">
        <f>VLOOKUP(
    Languages!A162,
    Languages!$A$2:$AE$310,
    MATCH(
      _xlfn.XLOOKUP(AM$1, 'Language &amp; Currency Data'!$A$2:$A$100, 'Language &amp; Currency Data'!$B$2:$B$100),
      Languages!$A$1:$AE$1,
      0),
    FALSE)</f>
        <v>The four individuals each ends up with an income of $10.</v>
      </c>
      <c r="AN175" s="6" t="str">
        <f>VLOOKUP(
    Languages!A162,
    Languages!$A$2:$AE$310,
    MATCH(
      _xlfn.XLOOKUP(AN$1, 'Language &amp; Currency Data'!$A$2:$A$100, 'Language &amp; Currency Data'!$B$2:$B$100),
      Languages!$A$1:$AE$1,
      0),
    FALSE)</f>
        <v>The four individuals each ends up with an income of $10.</v>
      </c>
      <c r="AO175" s="32" t="str">
        <f>VLOOKUP(
    Languages!A162,
    Languages!$A$2:$AE$310,
    MATCH(
      _xlfn.XLOOKUP(AO$1, 'Language &amp; Currency Data'!$A$2:$A$100, 'Language &amp; Currency Data'!$B$2:$B$100),
      Languages!$A$1:$AE$1,
      0),
    FALSE)</f>
        <v>Bốn cá nhân này mỗi người có thu nhập là $10.</v>
      </c>
      <c r="AP175" s="7" t="str">
        <f>VLOOKUP(
    Languages!A162,
    Languages!$A$2:$AE$310,
    MATCH(
      _xlfn.XLOOKUP("United Kingdom", 'Language &amp; Currency Data'!$A$2:$A$100, 'Language &amp; Currency Data'!$B$2:$B$100),
      Languages!$A$1:$AE$1,
      0),
    FALSE)</f>
        <v>The four individuals each ends up with an income of $10.</v>
      </c>
      <c r="AQ175" s="7" t="str">
        <f>VLOOKUP(
    Languages!A162,
    Languages!$A$2:$AE$310,
    MATCH(
      _xlfn.XLOOKUP("United Kingdom", 'Language &amp; Currency Data'!$A$2:$A$100, 'Language &amp; Currency Data'!$B$2:$B$100),
      Languages!$A$1:$AE$1,
      0),
    FALSE)</f>
        <v>The four individuals each ends up with an income of $10.</v>
      </c>
      <c r="AR175" s="7" t="str">
        <f>VLOOKUP(
    Languages!A162,
    Languages!$A$2:$AE$310,
    MATCH(
      _xlfn.XLOOKUP("United Kingdom", 'Language &amp; Currency Data'!$A$2:$A$100, 'Language &amp; Currency Data'!$B$2:$B$100),
      Languages!$A$1:$AE$1,
      0),
    FALSE)</f>
        <v>The four individuals each ends up with an income of $10.</v>
      </c>
      <c r="AS175" s="7" t="str">
        <f>VLOOKUP(
    Languages!A162,
    Languages!$A$2:$AE$310,
    MATCH(
      _xlfn.XLOOKUP("United Kingdom", 'Language &amp; Currency Data'!$A$2:$A$100, 'Language &amp; Currency Data'!$B$2:$B$100),
      Languages!$A$1:$AE$1,
      0),
    FALSE)</f>
        <v>The four individuals each ends up with an income of $10.</v>
      </c>
      <c r="AT175" s="7" t="str">
        <f>VLOOKUP(
    Languages!A162,
    Languages!$A$2:$AE$310,
    MATCH(
      _xlfn.XLOOKUP("United Kingdom", 'Language &amp; Currency Data'!$A$2:$A$100, 'Language &amp; Currency Data'!$B$2:$B$100),
      Languages!$A$1:$AE$1,
      0),
    FALSE)</f>
        <v>The four individuals each ends up with an income of $10.</v>
      </c>
      <c r="AU175" s="7" t="str">
        <f>VLOOKUP(
    Languages!A162,
    Languages!$A$2:$AE$310,
    MATCH(
      _xlfn.XLOOKUP("United Kingdom", 'Language &amp; Currency Data'!$A$2:$A$100, 'Language &amp; Currency Data'!$B$2:$B$100),
      Languages!$A$1:$AE$1,
      0),
    FALSE)</f>
        <v>The four individuals each ends up with an income of $10.</v>
      </c>
      <c r="AV175" s="7" t="str">
        <f>VLOOKUP(
    Languages!A162,
    Languages!$A$2:$AE$310,
    MATCH(
      _xlfn.XLOOKUP("United Kingdom", 'Language &amp; Currency Data'!$A$2:$A$100, 'Language &amp; Currency Data'!$B$2:$B$100),
      Languages!$A$1:$AE$1,
      0),
    FALSE)</f>
        <v>The four individuals each ends up with an income of $10.</v>
      </c>
      <c r="AW175" s="7" t="str">
        <f>VLOOKUP(
    Languages!A162,
    Languages!$A$2:$AE$310,
    MATCH(
      _xlfn.XLOOKUP("United Kingdom", 'Language &amp; Currency Data'!$A$2:$A$100, 'Language &amp; Currency Data'!$B$2:$B$100),
      Languages!$A$1:$AE$1,
      0),
    FALSE)</f>
        <v>The four individuals each ends up with an income of $10.</v>
      </c>
    </row>
    <row r="176" spans="1:49" s="7" customFormat="1" ht="42.75" x14ac:dyDescent="0.45">
      <c r="A176" s="7" t="str">
        <f>Languages!B163</f>
        <v>Explanation: Each individual keeps $10 of their earnings but receives nothing from the common fund, and thus each ends up with $10.</v>
      </c>
      <c r="B176" s="6" t="str">
        <f>VLOOKUP(
    Languages!A163,
    Languages!$A$2:$AE$310,
    MATCH(
      _xlfn.XLOOKUP(B$1, 'Language &amp; Currency Data'!$A$2:$A$100, 'Language &amp; Currency Data'!$B$2:$B$100),
      Languages!$A$1:$AE$1,
      0),
    FALSE)</f>
        <v>Explicación: Cada persona conserva $10 de sus ingresos, pero no recibe nada del fondo común, por lo que cada una termina con $10.</v>
      </c>
      <c r="C176" s="6" t="str">
        <f>VLOOKUP(
    Languages!A163,
    Languages!$A$2:$AE$310,
    MATCH(
      _xlfn.XLOOKUP(C$1, 'Language &amp; Currency Data'!$A$2:$A$100, 'Language &amp; Currency Data'!$B$2:$B$100),
      Languages!$A$1:$AE$1,
      0),
    FALSE)</f>
        <v>Explanation: Each individual keeps $10 of their earnings but receives nothing from the common fund, and thus each ends up with $10.</v>
      </c>
      <c r="D176" s="6" t="str">
        <f>VLOOKUP(
    Languages!A163,
    Languages!$A$2:$AE$310,
    MATCH(
      _xlfn.XLOOKUP(D$1, 'Language &amp; Currency Data'!$A$2:$A$100, 'Language &amp; Currency Data'!$B$2:$B$100),
      Languages!$A$1:$AE$1,
      0),
    FALSE)</f>
        <v>Erklärung: Jede Person behält $10 ihres Einkommens, erhält aber nichts aus dem Gemeinschaftsfond und hat daher zum Schluss jeweils $10.</v>
      </c>
      <c r="E176" s="14" t="str">
        <f>VLOOKUP(
    Languages!A163,
    Languages!$A$2:$AE$310,
    MATCH(
      _xlfn.XLOOKUP(E$1, 'Language &amp; Currency Data'!$A$2:$A$100, 'Language &amp; Currency Data'!$B$2:$B$100),
      Languages!$A$1:$AE$1,
      0),
    FALSE)</f>
        <v>Explicação: Cada indivíduo fica com $10 dos seus ganhos, mas não recebe nada do fundo comum, e assim cada um fica com $10.</v>
      </c>
      <c r="F176" s="4" t="str">
        <f>VLOOKUP(
    Languages!A163,
    Languages!$A$2:$AE$310,
    MATCH(
      _xlfn.XLOOKUP(F$1, 'Language &amp; Currency Data'!$A$2:$A$100, 'Language &amp; Currency Data'!$B$2:$B$100),
      Languages!$A$1:$AE$1,
      0),
    FALSE)</f>
        <v>Explanation: Each individual keeps $10 of their earnings but receives nothing from the common fund, and thus each ends up with $10.</v>
      </c>
      <c r="G176" s="14" t="str">
        <f>VLOOKUP(
    Languages!A163,
    Languages!$A$2:$AE$310,
    MATCH(
      _xlfn.XLOOKUP(G$1, 'Language &amp; Currency Data'!$A$2:$A$100, 'Language &amp; Currency Data'!$B$2:$B$100),
      Languages!$A$1:$AE$1,
      0),
    FALSE)</f>
        <v>说明：每个人都保留了他们各自的 $10 收益，但不可从共同基金中获得任何收益，因此每人最终获得 $10 的收入。</v>
      </c>
      <c r="H176" s="6" t="str">
        <f>VLOOKUP(
    Languages!A163,
    Languages!$A$2:$AE$310,
    MATCH(
      _xlfn.XLOOKUP(H$1, 'Language &amp; Currency Data'!$A$2:$A$100, 'Language &amp; Currency Data'!$B$2:$B$100),
      Languages!$A$1:$AE$1,
      0),
    FALSE)</f>
        <v>Explicación: Cada persona conserva $10 de sus ingresos, pero no recibe nada del fondo común, por lo que cada una termina con $10.</v>
      </c>
      <c r="I176" s="6" t="str">
        <f>VLOOKUP(
    Languages!A163,
    Languages!$A$2:$AE$310,
    MATCH(
      _xlfn.XLOOKUP(I$1, 'Language &amp; Currency Data'!$A$2:$A$100, 'Language &amp; Currency Data'!$B$2:$B$100),
      Languages!$A$1:$AE$1,
      0),
    FALSE)</f>
        <v>Explicación: Cada persona conserva $10 de sus ingresos, pero no recibe nada del fondo común, por lo que cada una termina con $10.</v>
      </c>
      <c r="J176" s="6" t="str">
        <f>VLOOKUP(
    Languages!A163,
    Languages!$A$2:$AE$310,
    MATCH(
      _xlfn.XLOOKUP(J$1, 'Language &amp; Currency Data'!$A$2:$A$100, 'Language &amp; Currency Data'!$B$2:$B$100),
      Languages!$A$1:$AE$1,
      0),
    FALSE)</f>
        <v>Vysvětlení: Každá osoba si ponechá $10 ze svého výdělku, ale nedostane nic ze společného fondu, a tak každá nakonec získá $10.</v>
      </c>
      <c r="K176" s="6" t="str">
        <f>VLOOKUP(
    Languages!A163,
    Languages!$A$2:$AE$310,
    MATCH(
      _xlfn.XLOOKUP(K$1, 'Language &amp; Currency Data'!$A$2:$A$100, 'Language &amp; Currency Data'!$B$2:$B$100),
      Languages!$A$1:$AE$1,
      0),
    FALSE)</f>
        <v>Selitys: Jokainen henkilö pitää $10 tuloistaan, mutta ei saa mitään yhteisestä rahastosta, ja saa siten lopullista tuloa $10.</v>
      </c>
      <c r="L176" s="32" t="str">
        <f>VLOOKUP(
    Languages!A163,
    Languages!$A$2:$AE$310,
    MATCH(
      _xlfn.XLOOKUP(L$1, 'Language &amp; Currency Data'!$A$2:$A$100, 'Language &amp; Currency Data'!$B$2:$B$100),
      Languages!$A$1:$AE$1,
      0),
    FALSE)</f>
        <v>Explication : Chaque personne conserve $10 de ses revenus mais ne reçoit rien du fonds commun ; chacune finit donc avec $10. </v>
      </c>
      <c r="M176" s="32" t="str">
        <f>VLOOKUP(
    Languages!A163,
    Languages!$A$2:$AE$310,
    MATCH(
      _xlfn.XLOOKUP(M$1, 'Language &amp; Currency Data'!$A$2:$A$100, 'Language &amp; Currency Data'!$B$2:$B$100),
      Languages!$A$1:$AE$1,
      0),
    FALSE)</f>
        <v>Erklärung: Jede Person behält $10 ihres Einkommens, erhält aber nichts aus dem Gemeinschaftsfond und hat daher zum Schluss jeweils $10.</v>
      </c>
      <c r="N176" s="6" t="str">
        <f>VLOOKUP(
    Languages!A163,
    Languages!$A$2:$AE$310,
    MATCH(
      _xlfn.XLOOKUP(N$1, 'Language &amp; Currency Data'!$A$2:$A$100, 'Language &amp; Currency Data'!$B$2:$B$100),
      Languages!$A$1:$AE$1,
      0),
    FALSE)</f>
        <v>Εξήγηση: κάθε άτομο κρατάει $10 από τα κέρδη του, αλλά δεν λαμβάνει τίποτα από το κοινό ταμείο και έτσι ο καθένας καταλήγει με $10.</v>
      </c>
      <c r="O176" s="32" t="str">
        <f>VLOOKUP(
    Languages!A163,
    Languages!$A$2:$AE$310,
    MATCH(
      _xlfn.XLOOKUP(O$1, 'Language &amp; Currency Data'!$A$2:$A$100, 'Language &amp; Currency Data'!$B$2:$B$100),
      Languages!$A$1:$AE$1,
      0),
    FALSE)</f>
        <v>Magyarázat: Mindenki megtartja a $10 saját jövedelmét, de nem kap semmit a közös alapból, és így mindenkinek $10ja marad.</v>
      </c>
      <c r="P176" s="6" t="str">
        <f>VLOOKUP(
    Languages!A163,
    Languages!$A$2:$AE$310,
    MATCH(
      _xlfn.XLOOKUP(P$1, 'Language &amp; Currency Data'!$A$2:$A$100, 'Language &amp; Currency Data'!$B$2:$B$100),
      Languages!$A$1:$AE$1,
      0),
    FALSE)</f>
        <v>स्पष्टीकरण: हरेक व्यक्ति अपनी कमाई में से $10 अपने पास रखता है, पर कॉमन फ़ंड से कुछ भी नहीं प्राप्त करता है, और इस प्रकार हरेक के पास $10 बचते हैं।</v>
      </c>
      <c r="Q176" s="6" t="str">
        <f>VLOOKUP(
    Languages!A163,
    Languages!$A$2:$AE$310,
    MATCH(
      _xlfn.XLOOKUP(Q$1, 'Language &amp; Currency Data'!$A$2:$A$100, 'Language &amp; Currency Data'!$B$2:$B$100),
      Languages!$A$1:$AE$1,
      0),
    FALSE)</f>
        <v>Penjelasan: Masing-masing individu menyimpan $10 dari penghasilan mereka tetapi tidak menerima apa pun dari dana bersama, sehingga masing-masing berakhir dengan $10.</v>
      </c>
      <c r="R176" s="6" t="str">
        <f>VLOOKUP(
    Languages!A163,
    Languages!$A$2:$AE$310,
    MATCH(
      _xlfn.XLOOKUP(R$1, 'Language &amp; Currency Data'!$A$2:$A$100, 'Language &amp; Currency Data'!$B$2:$B$100),
      Languages!$A$1:$AE$1,
      0),
    FALSE)</f>
        <v>Explanation: Each individual keeps $10 of their earnings but receives nothing from the common fund, and thus each ends up with $10.</v>
      </c>
      <c r="S176" s="14" t="str">
        <f>VLOOKUP(
    Languages!A163,
    Languages!$A$2:$AE$310,
    MATCH(
      _xlfn.XLOOKUP(S$1, 'Language &amp; Currency Data'!$A$2:$A$100, 'Language &amp; Currency Data'!$B$2:$B$100),
      Languages!$A$1:$AE$1,
      0),
    FALSE)</f>
        <v>Spiegazione: Ciascun individuo mantiene $10 del proprio importo guadagnato, ma non riceve nulla dal fondo comune, quindi si ritroverà con $10.</v>
      </c>
      <c r="T176" s="14" t="str">
        <f>VLOOKUP(
    Languages!A163,
    Languages!$A$2:$AE$310,
    MATCH(
      _xlfn.XLOOKUP(T$1, 'Language &amp; Currency Data'!$A$2:$A$100, 'Language &amp; Currency Data'!$B$2:$B$100),
      Languages!$A$1:$AE$1,
      0),
    FALSE)</f>
        <v>解説:  彼らはそれぞれ$10を保持し、共通基金からは何も受け取らないため、最終的な収入は$10になる。</v>
      </c>
      <c r="U176" s="32" t="str">
        <f>VLOOKUP(
    Languages!A163,
    Languages!$A$2:$AE$310,
    MATCH(
      _xlfn.XLOOKUP(U$1, 'Language &amp; Currency Data'!$A$2:$A$100, 'Language &amp; Currency Data'!$B$2:$B$100),
      Languages!$A$1:$AE$1,
      0),
    FALSE)</f>
        <v>Penerangan: Setiap individu menyimpan $10 daripada pendapatan mereka tetapi tidak menerima apa-apa daripada dana bersama, oleh itu, setiap seorang akhirnya mempunyai $10.</v>
      </c>
      <c r="V176" s="32" t="str">
        <f>VLOOKUP(
    Languages!A163,
    Languages!$A$2:$AE$310,
    MATCH(
      _xlfn.XLOOKUP(V$1, 'Language &amp; Currency Data'!$A$2:$A$100, 'Language &amp; Currency Data'!$B$2:$B$100),
      Languages!$A$1:$AE$1,
      0),
    FALSE)</f>
        <v>Explicación: Cada persona conserva $10 de sus ingresos, pero no recibe nada del fondo común, por lo que cada una termina con $10.</v>
      </c>
      <c r="W176" s="14" t="str">
        <f>VLOOKUP(
    Languages!A163,
    Languages!$A$2:$AE$310,
    MATCH(
      _xlfn.XLOOKUP(W$1, 'Language &amp; Currency Data'!$A$2:$A$100, 'Language &amp; Currency Data'!$B$2:$B$100),
      Languages!$A$1:$AE$1,
      0),
    FALSE)</f>
        <v>Toelichting: Iedere persoon behoudt $10 van zijn verdiende bedrag maar ontvangt niets uit het gemeenschappelijk fonds en heeft uiteindelijk dus $10.</v>
      </c>
      <c r="X176" s="32" t="str">
        <f>VLOOKUP(
    Languages!A163,
    Languages!$A$2:$AE$310,
    MATCH(
      _xlfn.XLOOKUP(X$1, 'Language &amp; Currency Data'!$A$2:$A$100, 'Language &amp; Currency Data'!$B$2:$B$100),
      Languages!$A$1:$AE$1,
      0),
    FALSE)</f>
        <v>Explanation: Each individual keeps $10 of their earnings but receives nothing from the common fund, and thus each ends up with $10.</v>
      </c>
      <c r="Y176" s="32" t="str">
        <f>VLOOKUP(
    Languages!A163,
    Languages!$A$2:$AE$310,
    MATCH(
      _xlfn.XLOOKUP(Y$1, 'Language &amp; Currency Data'!$A$2:$A$100, 'Language &amp; Currency Data'!$B$2:$B$100),
      Languages!$A$1:$AE$1,
      0),
    FALSE)</f>
        <v>Forklaring: Hver person beholder $10 av inntekten sin, men mottar ingenting fra fellesfondet, og ender dermed opp med $10.</v>
      </c>
      <c r="Z176" s="32" t="str">
        <f>VLOOKUP(
    Languages!A163,
    Languages!$A$2:$AE$310,
    MATCH(
      _xlfn.XLOOKUP(Z$1, 'Language &amp; Currency Data'!$A$2:$A$100, 'Language &amp; Currency Data'!$B$2:$B$100),
      Languages!$A$1:$AE$1,
      0),
    FALSE)</f>
        <v>وضاحت: ہر فرد اپنی کمائی میں سے 10$ اپنے پاس رکھتا ہے لیکن مشترکہ فنڈ سے کچھ بھی حاصل نہیں کرتا، اور یوں ہر فرد کی آمدنی 10$ بنتی ہے۔</v>
      </c>
      <c r="AA176" s="32" t="str">
        <f>VLOOKUP(
    Languages!A163,
    Languages!$A$2:$AE$310,
    MATCH(
      _xlfn.XLOOKUP(AA$1, 'Language &amp; Currency Data'!$A$2:$A$100, 'Language &amp; Currency Data'!$B$2:$B$100),
      Languages!$A$1:$AE$1,
      0),
    FALSE)</f>
        <v>Paliwanag: Maitatabi ng bawat indibidwal ang $10 ng kanilang mga kinita pero walang matatanggap sa common fund, kaya naman may $10 ang bawat isa sa bandang huli.</v>
      </c>
      <c r="AB176" s="32" t="str">
        <f>VLOOKUP(
    Languages!A163,
    Languages!$A$2:$AE$310,
    MATCH(
      _xlfn.XLOOKUP(AB$1, 'Language &amp; Currency Data'!$A$2:$A$100, 'Language &amp; Currency Data'!$B$2:$B$100),
      Languages!$A$1:$AE$1,
      0),
    FALSE)</f>
        <v>Wyjaśnienie: Wszystkie osoby zatrzymują swoje $10 ze swoich zarobków, ale nie otrzymują nic ze wspólnego funduszu, więc każda z nich kończy z sumą $10.</v>
      </c>
      <c r="AC176" t="str">
        <f>VLOOKUP(
    Languages!A163,
    Languages!$A$2:$AE$310,
    MATCH(
      _xlfn.XLOOKUP(AC$1, 'Language &amp; Currency Data'!$A$2:$A$100, 'Language &amp; Currency Data'!$B$2:$B$100),
      Languages!$A$1:$AE$1,
      0),
    FALSE)</f>
        <v>Explicação: Cada indivíduo fica com $10 dos seus ganhos, mas não recebe nada do fundo comum, e assim cada um fica com $10.</v>
      </c>
      <c r="AD176" s="32" t="str">
        <f>VLOOKUP(
    Languages!A163,
    Languages!$A$2:$AE$310,
    MATCH(
      _xlfn.XLOOKUP(AD$1, 'Language &amp; Currency Data'!$A$2:$A$100, 'Language &amp; Currency Data'!$B$2:$B$100),
      Languages!$A$1:$AE$1,
      0),
    FALSE)</f>
        <v>Explicație: fiecare persoană păstrează $10 din câștigurile sale, dar nu primește nimic din fondul comun și astfel fiecare ajunge la un venit de $10.</v>
      </c>
      <c r="AE176" s="6" t="str">
        <f>VLOOKUP(
    Languages!A163,
    Languages!$A$2:$AE$310,
    MATCH(
      _xlfn.XLOOKUP(AE$1, 'Language &amp; Currency Data'!$A$2:$A$100, 'Language &amp; Currency Data'!$B$2:$B$100),
      Languages!$A$1:$AE$1,
      0),
    FALSE)</f>
        <v>Vysvetlenie: každá osoba si nechá sumu $10 zo svojho zárobku a zároveň nedostane nič zo spoločného fondu, a teda každá osoba nakoniec bude mať $10.</v>
      </c>
      <c r="AF176" s="6" t="str">
        <f>VLOOKUP(
    Languages!A163,
    Languages!$A$2:$AE$310,
    MATCH(
      _xlfn.XLOOKUP(AF$1, 'Language &amp; Currency Data'!$A$2:$A$100, 'Language &amp; Currency Data'!$B$2:$B$100),
      Languages!$A$1:$AE$1,
      0),
    FALSE)</f>
        <v>Verduideliking: Elke individu hou $10 van hul verdienste, maar ontvang niks uit die gemeenskaplike fonds nie, en dus eindig elkeen met $10.</v>
      </c>
      <c r="AG176" s="6" t="str">
        <f>VLOOKUP(
    Languages!A163,
    Languages!$A$2:$AE$310,
    MATCH(
      _xlfn.XLOOKUP(AG$1, 'Language &amp; Currency Data'!$A$2:$A$100, 'Language &amp; Currency Data'!$B$2:$B$100),
      Languages!$A$1:$AE$1,
      0),
    FALSE)</f>
        <v>해설: 각 개인은 자신의 수입 중 $10를 소유하고 있지만 공동 기금에서 돈을 전혀 받지 못하므로, 최종적으로 각자 $10달러를 얻게 됩니다.</v>
      </c>
      <c r="AH176" s="32" t="str">
        <f>VLOOKUP(
    Languages!A163,
    Languages!$A$2:$AE$310,
    MATCH(
      _xlfn.XLOOKUP(AH$1, 'Language &amp; Currency Data'!$A$2:$A$100, 'Language &amp; Currency Data'!$B$2:$B$100),
      Languages!$A$1:$AE$1,
      0),
    FALSE)</f>
        <v>Explicación: Cada persona conserva $10 de sus ingresos, pero no recibe nada del fondo común, por lo que cada una termina con $10.</v>
      </c>
      <c r="AI176" s="32" t="str">
        <f>VLOOKUP(
    Languages!A163,
    Languages!$A$2:$AE$310,
    MATCH(
      _xlfn.XLOOKUP(AI$1, 'Language &amp; Currency Data'!$A$2:$A$100, 'Language &amp; Currency Data'!$B$2:$B$100),
      Languages!$A$1:$AE$1,
      0),
    FALSE)</f>
        <v>Förklaring: Varje person behåller $10 av sina intäkter men får ingenting från den gemensamma fonden, och därmed får var och en i slutändan $10.</v>
      </c>
      <c r="AJ176" s="6" t="str">
        <f>VLOOKUP(
    Languages!A163,
    Languages!$A$2:$AE$310,
    MATCH(
      _xlfn.XLOOKUP(AJ$1, 'Language &amp; Currency Data'!$A$2:$A$100, 'Language &amp; Currency Data'!$B$2:$B$100),
      Languages!$A$1:$AE$1,
      0),
    FALSE)</f>
        <v>計算說明：每人保留收入的 $10，但不會從總基金中分得任何金額，因此最終收入為 $10。</v>
      </c>
      <c r="AK176" s="32" t="str">
        <f>VLOOKUP(
    Languages!A163,
    Languages!$A$2:$AE$310,
    MATCH(
      _xlfn.XLOOKUP(AK$1, 'Language &amp; Currency Data'!$A$2:$A$100, 'Language &amp; Currency Data'!$B$2:$B$100),
      Languages!$A$1:$AE$1,
      0),
    FALSE)</f>
        <v>คำอธิบาย: บุคคลแต่ละคนเก็บเงิน $10 ไว้แต่ไม่ได้รับเงินเพิ่มเติมจากเงินกองกลางเลย ดังนั้นแต่ละบุคคลจึงได้รับเงิน $10</v>
      </c>
      <c r="AL176" s="37" t="str">
        <f>VLOOKUP(
    Languages!A163,
    Languages!$A$2:$AE$310,
    MATCH(
      _xlfn.XLOOKUP(AL$1, 'Language &amp; Currency Data'!$A$2:$A$100, 'Language &amp; Currency Data'!$B$2:$B$100),
      Languages!$A$1:$AE$1,
      0),
    FALSE)</f>
        <v>Açıklama: Her birey kazancının $10 tutarını elinde tutar ancak ortak fondan hiçbir şey almaz ve böylece her biri $10 tutara sahip olur.</v>
      </c>
      <c r="AM176" s="6" t="str">
        <f>VLOOKUP(
    Languages!A163,
    Languages!$A$2:$AE$310,
    MATCH(
      _xlfn.XLOOKUP(AM$1, 'Language &amp; Currency Data'!$A$2:$A$100, 'Language &amp; Currency Data'!$B$2:$B$100),
      Languages!$A$1:$AE$1,
      0),
    FALSE)</f>
        <v>Explanation: Each individual keeps $10 of their earnings but receives nothing from the common fund, and thus each ends up with $10.</v>
      </c>
      <c r="AN176" s="6" t="str">
        <f>VLOOKUP(
    Languages!A163,
    Languages!$A$2:$AE$310,
    MATCH(
      _xlfn.XLOOKUP(AN$1, 'Language &amp; Currency Data'!$A$2:$A$100, 'Language &amp; Currency Data'!$B$2:$B$100),
      Languages!$A$1:$AE$1,
      0),
    FALSE)</f>
        <v>Explanation: Each individual keeps $10 of their earnings but receives nothing from the common fund, and thus each ends up with $10.</v>
      </c>
      <c r="AO176" s="32" t="str">
        <f>VLOOKUP(
    Languages!A163,
    Languages!$A$2:$AE$310,
    MATCH(
      _xlfn.XLOOKUP(AO$1, 'Language &amp; Currency Data'!$A$2:$A$100, 'Language &amp; Currency Data'!$B$2:$B$100),
      Languages!$A$1:$AE$1,
      0),
    FALSE)</f>
        <v>Giải thích: Mỗi cá nhân giữ lại $10 thu nhập của họ nhưng không nhận được tiền từ quỹ chung, do đó mỗi người sẽ có $10.</v>
      </c>
      <c r="AP176" s="7" t="str">
        <f>VLOOKUP(
    Languages!A163,
    Languages!$A$2:$AE$310,
    MATCH(
      _xlfn.XLOOKUP("United Kingdom", 'Language &amp; Currency Data'!$A$2:$A$100, 'Language &amp; Currency Data'!$B$2:$B$100),
      Languages!$A$1:$AE$1,
      0),
    FALSE)</f>
        <v>Explanation: Each individual keeps $10 of their earnings but receives nothing from the common fund, and thus each ends up with $10.</v>
      </c>
      <c r="AQ176" s="7" t="str">
        <f>VLOOKUP(
    Languages!A163,
    Languages!$A$2:$AE$310,
    MATCH(
      _xlfn.XLOOKUP("United Kingdom", 'Language &amp; Currency Data'!$A$2:$A$100, 'Language &amp; Currency Data'!$B$2:$B$100),
      Languages!$A$1:$AE$1,
      0),
    FALSE)</f>
        <v>Explanation: Each individual keeps $10 of their earnings but receives nothing from the common fund, and thus each ends up with $10.</v>
      </c>
      <c r="AR176" s="7" t="str">
        <f>VLOOKUP(
    Languages!A163,
    Languages!$A$2:$AE$310,
    MATCH(
      _xlfn.XLOOKUP("United Kingdom", 'Language &amp; Currency Data'!$A$2:$A$100, 'Language &amp; Currency Data'!$B$2:$B$100),
      Languages!$A$1:$AE$1,
      0),
    FALSE)</f>
        <v>Explanation: Each individual keeps $10 of their earnings but receives nothing from the common fund, and thus each ends up with $10.</v>
      </c>
      <c r="AS176" s="7" t="str">
        <f>VLOOKUP(
    Languages!A163,
    Languages!$A$2:$AE$310,
    MATCH(
      _xlfn.XLOOKUP("United Kingdom", 'Language &amp; Currency Data'!$A$2:$A$100, 'Language &amp; Currency Data'!$B$2:$B$100),
      Languages!$A$1:$AE$1,
      0),
    FALSE)</f>
        <v>Explanation: Each individual keeps $10 of their earnings but receives nothing from the common fund, and thus each ends up with $10.</v>
      </c>
      <c r="AT176" s="7" t="str">
        <f>VLOOKUP(
    Languages!A163,
    Languages!$A$2:$AE$310,
    MATCH(
      _xlfn.XLOOKUP("United Kingdom", 'Language &amp; Currency Data'!$A$2:$A$100, 'Language &amp; Currency Data'!$B$2:$B$100),
      Languages!$A$1:$AE$1,
      0),
    FALSE)</f>
        <v>Explanation: Each individual keeps $10 of their earnings but receives nothing from the common fund, and thus each ends up with $10.</v>
      </c>
      <c r="AU176" s="7" t="str">
        <f>VLOOKUP(
    Languages!A163,
    Languages!$A$2:$AE$310,
    MATCH(
      _xlfn.XLOOKUP("United Kingdom", 'Language &amp; Currency Data'!$A$2:$A$100, 'Language &amp; Currency Data'!$B$2:$B$100),
      Languages!$A$1:$AE$1,
      0),
    FALSE)</f>
        <v>Explanation: Each individual keeps $10 of their earnings but receives nothing from the common fund, and thus each ends up with $10.</v>
      </c>
      <c r="AV176" s="7" t="str">
        <f>VLOOKUP(
    Languages!A163,
    Languages!$A$2:$AE$310,
    MATCH(
      _xlfn.XLOOKUP("United Kingdom", 'Language &amp; Currency Data'!$A$2:$A$100, 'Language &amp; Currency Data'!$B$2:$B$100),
      Languages!$A$1:$AE$1,
      0),
    FALSE)</f>
        <v>Explanation: Each individual keeps $10 of their earnings but receives nothing from the common fund, and thus each ends up with $10.</v>
      </c>
      <c r="AW176" s="7" t="str">
        <f>VLOOKUP(
    Languages!A163,
    Languages!$A$2:$AE$310,
    MATCH(
      _xlfn.XLOOKUP("United Kingdom", 'Language &amp; Currency Data'!$A$2:$A$100, 'Language &amp; Currency Data'!$B$2:$B$100),
      Languages!$A$1:$AE$1,
      0),
    FALSE)</f>
        <v>Explanation: Each individual keeps $10 of their earnings but receives nothing from the common fund, and thus each ends up with $10.</v>
      </c>
    </row>
    <row r="177" spans="1:49" s="7" customFormat="1" ht="57" x14ac:dyDescent="0.45">
      <c r="A177" s="7" t="str">
        <f>Languages!B164</f>
        <v>Explanation: Each individual contributes $10 and has no earnings left, but receives a quarter of the common fund, which is $15, and thus each ends up with $15.</v>
      </c>
      <c r="B177" s="6" t="str">
        <f>VLOOKUP(
    Languages!A164,
    Languages!$A$2:$AE$310,
    MATCH(
      _xlfn.XLOOKUP(B$1, 'Language &amp; Currency Data'!$A$2:$A$100, 'Language &amp; Currency Data'!$B$2:$B$100),
      Languages!$A$1:$AE$1,
      0),
    FALSE)</f>
        <v>Explicación: Cada persona aporta $10 y no les quedan ingresos, pero reciben una cuarta parte del fondo común, que son $15, por lo que cada una termina con $15.</v>
      </c>
      <c r="C177" s="6" t="str">
        <f>VLOOKUP(
    Languages!A164,
    Languages!$A$2:$AE$310,
    MATCH(
      _xlfn.XLOOKUP(C$1, 'Language &amp; Currency Data'!$A$2:$A$100, 'Language &amp; Currency Data'!$B$2:$B$100),
      Languages!$A$1:$AE$1,
      0),
    FALSE)</f>
        <v>Explanation: Each individual contributes $10 and has no earnings left, but receives a quarter of the common fund, which is $15, and thus each ends up with $15.</v>
      </c>
      <c r="D177" s="6" t="str">
        <f>VLOOKUP(
    Languages!A164,
    Languages!$A$2:$AE$310,
    MATCH(
      _xlfn.XLOOKUP(D$1, 'Language &amp; Currency Data'!$A$2:$A$100, 'Language &amp; Currency Data'!$B$2:$B$100),
      Languages!$A$1:$AE$1,
      0),
    FALSE)</f>
        <v>Erklärung: Jede Person zahlt $10 ein und hat kein übriggebliebenes Einkommen, erhält aber ein Viertel des Gemeinschaftsfonds ($15) und hat daher zum Schluss jeweils $15.</v>
      </c>
      <c r="E177" s="14" t="str">
        <f>VLOOKUP(
    Languages!A164,
    Languages!$A$2:$AE$310,
    MATCH(
      _xlfn.XLOOKUP(E$1, 'Language &amp; Currency Data'!$A$2:$A$100, 'Language &amp; Currency Data'!$B$2:$B$100),
      Languages!$A$1:$AE$1,
      0),
    FALSE)</f>
        <v>Explicação: Cada individuo contribui com $10 e fica sem ganhos, mas recebe um quarto do fundo comum, que equivale a $15, e assim cada um fica com $15.</v>
      </c>
      <c r="F177" s="4" t="str">
        <f>VLOOKUP(
    Languages!A164,
    Languages!$A$2:$AE$310,
    MATCH(
      _xlfn.XLOOKUP(F$1, 'Language &amp; Currency Data'!$A$2:$A$100, 'Language &amp; Currency Data'!$B$2:$B$100),
      Languages!$A$1:$AE$1,
      0),
    FALSE)</f>
        <v>Explanation: Each individual contributes $10 and has no earnings left, but receives a quarter of the common fund, which is $15, and thus each ends up with $15.</v>
      </c>
      <c r="G177" s="14" t="str">
        <f>VLOOKUP(
    Languages!A164,
    Languages!$A$2:$AE$310,
    MATCH(
      _xlfn.XLOOKUP(G$1, 'Language &amp; Currency Data'!$A$2:$A$100, 'Language &amp; Currency Data'!$B$2:$B$100),
      Languages!$A$1:$AE$1,
      0),
    FALSE)</f>
        <v>说明：每个人分别投入 $10 后将无任何剩余收益，但其各自会从共同基金中获得平分的四分之一收益（即 $15），因此每人最终获得 $15 的收入。</v>
      </c>
      <c r="H177" s="6" t="str">
        <f>VLOOKUP(
    Languages!A164,
    Languages!$A$2:$AE$310,
    MATCH(
      _xlfn.XLOOKUP(H$1, 'Language &amp; Currency Data'!$A$2:$A$100, 'Language &amp; Currency Data'!$B$2:$B$100),
      Languages!$A$1:$AE$1,
      0),
    FALSE)</f>
        <v>Explicación: Cada persona aporta $10 y no les quedan ingresos, pero reciben una cuarta parte del fondo común, que son $15, por lo que cada una termina con $15.</v>
      </c>
      <c r="I177" s="6" t="str">
        <f>VLOOKUP(
    Languages!A164,
    Languages!$A$2:$AE$310,
    MATCH(
      _xlfn.XLOOKUP(I$1, 'Language &amp; Currency Data'!$A$2:$A$100, 'Language &amp; Currency Data'!$B$2:$B$100),
      Languages!$A$1:$AE$1,
      0),
    FALSE)</f>
        <v>Explicación: Cada persona aporta $10 y no les quedan ingresos, pero reciben una cuarta parte del fondo común, que son $15, por lo que cada una termina con $15.</v>
      </c>
      <c r="J177" s="6" t="str">
        <f>VLOOKUP(
    Languages!A164,
    Languages!$A$2:$AE$310,
    MATCH(
      _xlfn.XLOOKUP(J$1, 'Language &amp; Currency Data'!$A$2:$A$100, 'Language &amp; Currency Data'!$B$2:$B$100),
      Languages!$A$1:$AE$1,
      0),
    FALSE)</f>
        <v>Vysvětlení: Každá osoba přispěje $10 a nezůstane jí žádný výdělek, ale dostane čtvrtinu společného fondu, což je $15, a tak každá nakonec získá $15.</v>
      </c>
      <c r="K177" s="6" t="str">
        <f>VLOOKUP(
    Languages!A164,
    Languages!$A$2:$AE$310,
    MATCH(
      _xlfn.XLOOKUP(K$1, 'Language &amp; Currency Data'!$A$2:$A$100, 'Language &amp; Currency Data'!$B$2:$B$100),
      Languages!$A$1:$AE$1,
      0),
    FALSE)</f>
        <v>Selitys: Jokainen henkilö lahjoittaa $10 eikä kenellekään jää ollenkaan tuloja, mutta kukin saa neljäsosan eli $15 yhteisestä rahastosta, ja kukin siis saa lopullista tuloa $15.</v>
      </c>
      <c r="L177" s="32" t="str">
        <f>VLOOKUP(
    Languages!A164,
    Languages!$A$2:$AE$310,
    MATCH(
      _xlfn.XLOOKUP(L$1, 'Language &amp; Currency Data'!$A$2:$A$100, 'Language &amp; Currency Data'!$B$2:$B$100),
      Languages!$A$1:$AE$1,
      0),
    FALSE)</f>
        <v>Explication : Chaque personne contribue à hauteur de $10 et n'a plus de revenus, mais reçoit un quart du fonds commun, qui s'élève à $15 ; chacune finit donc avec $15.</v>
      </c>
      <c r="M177" s="32" t="str">
        <f>VLOOKUP(
    Languages!A164,
    Languages!$A$2:$AE$310,
    MATCH(
      _xlfn.XLOOKUP(M$1, 'Language &amp; Currency Data'!$A$2:$A$100, 'Language &amp; Currency Data'!$B$2:$B$100),
      Languages!$A$1:$AE$1,
      0),
    FALSE)</f>
        <v>Erklärung: Jede Person zahlt $10 ein und hat kein übriggebliebenes Einkommen, erhält aber ein Viertel des Gemeinschaftsfonds ($15) und hat daher zum Schluss jeweils $15.</v>
      </c>
      <c r="N177" s="6" t="str">
        <f>VLOOKUP(
    Languages!A164,
    Languages!$A$2:$AE$310,
    MATCH(
      _xlfn.XLOOKUP(N$1, 'Language &amp; Currency Data'!$A$2:$A$100, 'Language &amp; Currency Data'!$B$2:$B$100),
      Languages!$A$1:$AE$1,
      0),
    FALSE)</f>
        <v>Εξήγηση: κάθε άτομο συνεισφέρει $10 και δεν του απομένουν κέρδη, αλλά λαμβάνει το ένα τέταρτο του κοινού κεφαλαίου, το οποίο είναι $15, και έτσι ο καθένας καταλήγει με $15.</v>
      </c>
      <c r="O177" s="32" t="str">
        <f>VLOOKUP(
    Languages!A164,
    Languages!$A$2:$AE$310,
    MATCH(
      _xlfn.XLOOKUP(O$1, 'Language &amp; Currency Data'!$A$2:$A$100, 'Language &amp; Currency Data'!$B$2:$B$100),
      Languages!$A$1:$AE$1,
      0),
    FALSE)</f>
        <v>Magyarázat: Mindenki befizet $10ot, és nem marad jövedelme, de megkapja a közös alap negyedét, azaz $15ot, és így mindenkinek $15ja lesz.</v>
      </c>
      <c r="P177" s="6" t="str">
        <f>VLOOKUP(
    Languages!A164,
    Languages!$A$2:$AE$310,
    MATCH(
      _xlfn.XLOOKUP(P$1, 'Language &amp; Currency Data'!$A$2:$A$100, 'Language &amp; Currency Data'!$B$2:$B$100),
      Languages!$A$1:$AE$1,
      0),
    FALSE)</f>
        <v>स्पष्टीकरण: हरेक व्यक्ति $10 का योगदान करता है और उसके पास कोई कमाई नहीं बचती है, मगर उसे कॉमन फ़ंड का एक चौथाई हिस्सा मिलता है, जो $15 है, और इस प्रकार हरेक के पास $15 बचता है।</v>
      </c>
      <c r="Q177" s="6" t="str">
        <f>VLOOKUP(
    Languages!A164,
    Languages!$A$2:$AE$310,
    MATCH(
      _xlfn.XLOOKUP(Q$1, 'Language &amp; Currency Data'!$A$2:$A$100, 'Language &amp; Currency Data'!$B$2:$B$100),
      Languages!$A$1:$AE$1,
      0),
    FALSE)</f>
        <v>Penjelasan: Masing-masing individu menyumbangkan $10 dan tidak memiliki penghasilan yang tersisa, tetapi menerima seperempat dari dana bersama, yaitu $15, sehingga masing-masing berakhir dengan $15.</v>
      </c>
      <c r="R177" s="6" t="str">
        <f>VLOOKUP(
    Languages!A164,
    Languages!$A$2:$AE$310,
    MATCH(
      _xlfn.XLOOKUP(R$1, 'Language &amp; Currency Data'!$A$2:$A$100, 'Language &amp; Currency Data'!$B$2:$B$100),
      Languages!$A$1:$AE$1,
      0),
    FALSE)</f>
        <v>Explanation: Each individual contributes $10 and has no earnings left, but receives a quarter of the common fund, which is $15, and thus each ends up with $15.</v>
      </c>
      <c r="S177" s="14" t="str">
        <f>VLOOKUP(
    Languages!A164,
    Languages!$A$2:$AE$310,
    MATCH(
      _xlfn.XLOOKUP(S$1, 'Language &amp; Currency Data'!$A$2:$A$100, 'Language &amp; Currency Data'!$B$2:$B$100),
      Languages!$A$1:$AE$1,
      0),
    FALSE)</f>
        <v>Spiegazione: Ciascun individuo contribuisce con $10 e non ha più alcun importo guadagnato, ma riceve un quarto del fondo comune, pari a $15, quindi ognuno si ritroverà con $15.</v>
      </c>
      <c r="T177" s="14" t="str">
        <f>VLOOKUP(
    Languages!A164,
    Languages!$A$2:$AE$310,
    MATCH(
      _xlfn.XLOOKUP(T$1, 'Language &amp; Currency Data'!$A$2:$A$100, 'Language &amp; Currency Data'!$B$2:$B$100),
      Languages!$A$1:$AE$1,
      0),
    FALSE)</f>
        <v>解説:  彼らはそれぞれ$10を寄付し、収入は残っていないが、共通基金の4分の1である$15を受け取るため、最終的な収入は$15になる。</v>
      </c>
      <c r="U177" s="32" t="str">
        <f>VLOOKUP(
    Languages!A164,
    Languages!$A$2:$AE$310,
    MATCH(
      _xlfn.XLOOKUP(U$1, 'Language &amp; Currency Data'!$A$2:$A$100, 'Language &amp; Currency Data'!$B$2:$B$100),
      Languages!$A$1:$AE$1,
      0),
    FALSE)</f>
        <v>Penerangan: Setiap individu menyumbangkan $10 dan tiada baki pendapatan yang tinggal, tetapi menerima satu perempat daripada dana bersama, iaitu $15, oleh itu, setiap seorang akhirnya mempunyai $15.</v>
      </c>
      <c r="V177" s="32" t="str">
        <f>VLOOKUP(
    Languages!A164,
    Languages!$A$2:$AE$310,
    MATCH(
      _xlfn.XLOOKUP(V$1, 'Language &amp; Currency Data'!$A$2:$A$100, 'Language &amp; Currency Data'!$B$2:$B$100),
      Languages!$A$1:$AE$1,
      0),
    FALSE)</f>
        <v>Explicación: Cada persona aporta $10 y no les quedan ingresos, pero reciben una cuarta parte del fondo común, que son $15, por lo que cada una termina con $15.</v>
      </c>
      <c r="W177" s="14" t="str">
        <f>VLOOKUP(
    Languages!A164,
    Languages!$A$2:$AE$310,
    MATCH(
      _xlfn.XLOOKUP(W$1, 'Language &amp; Currency Data'!$A$2:$A$100, 'Language &amp; Currency Data'!$B$2:$B$100),
      Languages!$A$1:$AE$1,
      0),
    FALSE)</f>
        <v>Toelichting: Ieder van de vier personen draagt $10 bij en heeft daarom niets van zijn verdiende bedrag over maar ontvangt een kwart van het gemeenschappelijk fonds, zijnde $15, en heeft uiteindelijk dus $15.</v>
      </c>
      <c r="X177" s="32" t="str">
        <f>VLOOKUP(
    Languages!A164,
    Languages!$A$2:$AE$310,
    MATCH(
      _xlfn.XLOOKUP(X$1, 'Language &amp; Currency Data'!$A$2:$A$100, 'Language &amp; Currency Data'!$B$2:$B$100),
      Languages!$A$1:$AE$1,
      0),
    FALSE)</f>
        <v>Explanation: Each individual contributes $10 and has no earnings left, but receives a quarter of the common fund, which is $15, and thus each ends up with $15.</v>
      </c>
      <c r="Y177" s="32" t="str">
        <f>VLOOKUP(
    Languages!A164,
    Languages!$A$2:$AE$310,
    MATCH(
      _xlfn.XLOOKUP(Y$1, 'Language &amp; Currency Data'!$A$2:$A$100, 'Language &amp; Currency Data'!$B$2:$B$100),
      Languages!$A$1:$AE$1,
      0),
    FALSE)</f>
        <v>Forklaring: Hver person bidrar med $10 og har ingen inntekt igjen, men mottar en fjerdedel av fellesfondet, som er $15, og ender derfor opp med $15 hver.</v>
      </c>
      <c r="Z177" s="32" t="str">
        <f>VLOOKUP(
    Languages!A164,
    Languages!$A$2:$AE$310,
    MATCH(
      _xlfn.XLOOKUP(Z$1, 'Language &amp; Currency Data'!$A$2:$A$100, 'Language &amp; Currency Data'!$B$2:$B$100),
      Languages!$A$1:$AE$1,
      0),
    FALSE)</f>
        <v>وضاحت: ہر فرد 10$ عطیہ کرتا ہے اور ان کے پاس کوئی آمدنی باقی نہیں رہتی، لیکن انہیں مشترکہ فنڈ کا ایک چوتھائی حصہ حاصل ہوتا ہے، جو 15$ بنتا ہے، اور یوں ہر فرد کی آمدنی 15$ بنتی ہے۔</v>
      </c>
      <c r="AA177" s="32" t="str">
        <f>VLOOKUP(
    Languages!A164,
    Languages!$A$2:$AE$310,
    MATCH(
      _xlfn.XLOOKUP(AA$1, 'Language &amp; Currency Data'!$A$2:$A$100, 'Language &amp; Currency Data'!$B$2:$B$100),
      Languages!$A$1:$AE$1,
      0),
    FALSE)</f>
        <v>Paliwanag: Nag-ambag ang bawat isa ng $10 at walang natirang kinita, pero tumanggap ng isang quarter ng common fund, iyon ay $15, kaya naman may $15 ang bawat isa.</v>
      </c>
      <c r="AB177" s="32" t="str">
        <f>VLOOKUP(
    Languages!A164,
    Languages!$A$2:$AE$310,
    MATCH(
      _xlfn.XLOOKUP(AB$1, 'Language &amp; Currency Data'!$A$2:$A$100, 'Language &amp; Currency Data'!$B$2:$B$100),
      Languages!$A$1:$AE$1,
      0),
    FALSE)</f>
        <v>Wyjaśnienie: Każda z osób wpłaciła $10 i nie miała już żadnych zarobków, ale otrzymała jedną czwartą wspólnego funduszu, czyli $15, więc każda z nich kończy z sumą $15..</v>
      </c>
      <c r="AC177" t="str">
        <f>VLOOKUP(
    Languages!A164,
    Languages!$A$2:$AE$310,
    MATCH(
      _xlfn.XLOOKUP(AC$1, 'Language &amp; Currency Data'!$A$2:$A$100, 'Language &amp; Currency Data'!$B$2:$B$100),
      Languages!$A$1:$AE$1,
      0),
    FALSE)</f>
        <v>Explicação: Cada individuo contribui com $10 e fica sem ganhos, mas recebe um quarto do fundo comum, que equivale a $15, e assim cada um fica com $15.</v>
      </c>
      <c r="AD177" s="32" t="str">
        <f>VLOOKUP(
    Languages!A164,
    Languages!$A$2:$AE$310,
    MATCH(
      _xlfn.XLOOKUP(AD$1, 'Language &amp; Currency Data'!$A$2:$A$100, 'Language &amp; Currency Data'!$B$2:$B$100),
      Languages!$A$1:$AE$1,
      0),
    FALSE)</f>
        <v>Explicație: fiecare persoană contribuie cu $10 și nu are niciun câștig, dar primește un sfert din fondul comun, care este de $15 Și astfel fiecare ajunge la $15.</v>
      </c>
      <c r="AE177" s="6" t="str">
        <f>VLOOKUP(
    Languages!A164,
    Languages!$A$2:$AE$310,
    MATCH(
      _xlfn.XLOOKUP(AE$1, 'Language &amp; Currency Data'!$A$2:$A$100, 'Language &amp; Currency Data'!$B$2:$B$100),
      Languages!$A$1:$AE$1,
      0),
    FALSE)</f>
        <v>Vysvetlenie: všetky osoby prispejú sumou $10, pričom im nezostane nič, dostanú však štvrtinu zo spoločného fondu, čo predstavuje $15, každá osoba teda nakoniec dostane $15.</v>
      </c>
      <c r="AF177" s="6" t="str">
        <f>VLOOKUP(
    Languages!A164,
    Languages!$A$2:$AE$310,
    MATCH(
      _xlfn.XLOOKUP(AF$1, 'Language &amp; Currency Data'!$A$2:$A$100, 'Language &amp; Currency Data'!$B$2:$B$100),
      Languages!$A$1:$AE$1,
      0),
    FALSE)</f>
        <v>Verduideliking: Elke individu dra elk $10 by en het geen verdienste oor nie, maar ontvang een kwart van die gemeenskaplike fonds, wat $15 is, en dus eindig elkeen met $15.</v>
      </c>
      <c r="AG177" s="6" t="str">
        <f>VLOOKUP(
    Languages!A164,
    Languages!$A$2:$AE$310,
    MATCH(
      _xlfn.XLOOKUP(AG$1, 'Language &amp; Currency Data'!$A$2:$A$100, 'Language &amp; Currency Data'!$B$2:$B$100),
      Languages!$A$1:$AE$1,
      0),
    FALSE)</f>
        <v>해설: 각 개인은 $10를 기부하여 남은 수입이 없지만, 공동 기금의 4분의 1인 $15를 받게 되어 최종적으로 각자 $15달러를 얻게 됩니다.</v>
      </c>
      <c r="AH177" s="32" t="str">
        <f>VLOOKUP(
    Languages!A164,
    Languages!$A$2:$AE$310,
    MATCH(
      _xlfn.XLOOKUP(AH$1, 'Language &amp; Currency Data'!$A$2:$A$100, 'Language &amp; Currency Data'!$B$2:$B$100),
      Languages!$A$1:$AE$1,
      0),
    FALSE)</f>
        <v>Explicación: Cada persona aporta $10 y no les quedan ingresos, pero reciben una cuarta parte del fondo común, que son $15, por lo que cada una termina con $15.</v>
      </c>
      <c r="AI177" s="32" t="str">
        <f>VLOOKUP(
    Languages!A164,
    Languages!$A$2:$AE$310,
    MATCH(
      _xlfn.XLOOKUP(AI$1, 'Language &amp; Currency Data'!$A$2:$A$100, 'Language &amp; Currency Data'!$B$2:$B$100),
      Languages!$A$1:$AE$1,
      0),
    FALSE)</f>
        <v>Förklaring: Varje person bidrar med $10 och har inga intäkter kvar, men får en fjärdedel av den gemensamma fonden, som är $15, och därmed får var och en i slutändan $15.</v>
      </c>
      <c r="AJ177" s="6" t="str">
        <f>VLOOKUP(
    Languages!A164,
    Languages!$A$2:$AE$310,
    MATCH(
      _xlfn.XLOOKUP(AJ$1, 'Language &amp; Currency Data'!$A$2:$A$100, 'Language &amp; Currency Data'!$B$2:$B$100),
      Languages!$A$1:$AE$1,
      0),
    FALSE)</f>
        <v>計算說明：每人將 $10 全部投入基金，因此手上無剩餘，但可從總基金中分得四分之一，即 $15，所以最終收入為 $15。</v>
      </c>
      <c r="AK177" s="32" t="str">
        <f>VLOOKUP(
    Languages!A164,
    Languages!$A$2:$AE$310,
    MATCH(
      _xlfn.XLOOKUP(AK$1, 'Language &amp; Currency Data'!$A$2:$A$100, 'Language &amp; Currency Data'!$B$2:$B$100),
      Languages!$A$1:$AE$1,
      0),
    FALSE)</f>
        <v>คำอธิบาย: บุคคลแต่ละคนนำเงิน $10 ไปสมทบและไม่มีรายได้เหลืออยู่เลย แต่ได้รับเงินหนึ่งในสี่จากเงินกองกลางซึ่งเท่ากับ $15 ดังนั้นแต่ละบุคคลจึงได้รับเงิน $15</v>
      </c>
      <c r="AL177" s="37" t="str">
        <f>VLOOKUP(
    Languages!A164,
    Languages!$A$2:$AE$310,
    MATCH(
      _xlfn.XLOOKUP(AL$1, 'Language &amp; Currency Data'!$A$2:$A$100, 'Language &amp; Currency Data'!$B$2:$B$100),
      Languages!$A$1:$AE$1,
      0),
    FALSE)</f>
        <v>Açıklama: Her birey $10 katkıda bulunur ve kazancı kalmaz ancak ortak fonun dörtte biri olan $15 tutarını alır ve böylece her biri $15 tutara sahip olur.</v>
      </c>
      <c r="AM177" s="6" t="str">
        <f>VLOOKUP(
    Languages!A164,
    Languages!$A$2:$AE$310,
    MATCH(
      _xlfn.XLOOKUP(AM$1, 'Language &amp; Currency Data'!$A$2:$A$100, 'Language &amp; Currency Data'!$B$2:$B$100),
      Languages!$A$1:$AE$1,
      0),
    FALSE)</f>
        <v>Explanation: Each individual contributes $10 and has no earnings left, but receives a quarter of the common fund, which is $15, and thus each ends up with $15.</v>
      </c>
      <c r="AN177" s="6" t="str">
        <f>VLOOKUP(
    Languages!A164,
    Languages!$A$2:$AE$310,
    MATCH(
      _xlfn.XLOOKUP(AN$1, 'Language &amp; Currency Data'!$A$2:$A$100, 'Language &amp; Currency Data'!$B$2:$B$100),
      Languages!$A$1:$AE$1,
      0),
    FALSE)</f>
        <v>Explanation: Each individual contributes $10 and has no earnings left, but receives a quarter of the common fund, which is $15, and thus each ends up with $15.</v>
      </c>
      <c r="AO177" s="32" t="str">
        <f>VLOOKUP(
    Languages!A164,
    Languages!$A$2:$AE$310,
    MATCH(
      _xlfn.XLOOKUP(AO$1, 'Language &amp; Currency Data'!$A$2:$A$100, 'Language &amp; Currency Data'!$B$2:$B$100),
      Languages!$A$1:$AE$1,
      0),
    FALSE)</f>
        <v>Giải thích: Mỗi cá nhân đóng góp $10 và không còn thu nhập nào nữa, nhưng nhận được một phần tư quỹ chung là $15, do đó mỗi người sẽ có $15.</v>
      </c>
      <c r="AP177" s="7" t="str">
        <f>VLOOKUP(
    Languages!A164,
    Languages!$A$2:$AE$310,
    MATCH(
      _xlfn.XLOOKUP("United Kingdom", 'Language &amp; Currency Data'!$A$2:$A$100, 'Language &amp; Currency Data'!$B$2:$B$100),
      Languages!$A$1:$AE$1,
      0),
    FALSE)</f>
        <v>Explanation: Each individual contributes $10 and has no earnings left, but receives a quarter of the common fund, which is $15, and thus each ends up with $15.</v>
      </c>
      <c r="AQ177" s="7" t="str">
        <f>VLOOKUP(
    Languages!A164,
    Languages!$A$2:$AE$310,
    MATCH(
      _xlfn.XLOOKUP("United Kingdom", 'Language &amp; Currency Data'!$A$2:$A$100, 'Language &amp; Currency Data'!$B$2:$B$100),
      Languages!$A$1:$AE$1,
      0),
    FALSE)</f>
        <v>Explanation: Each individual contributes $10 and has no earnings left, but receives a quarter of the common fund, which is $15, and thus each ends up with $15.</v>
      </c>
      <c r="AR177" s="7" t="str">
        <f>VLOOKUP(
    Languages!A164,
    Languages!$A$2:$AE$310,
    MATCH(
      _xlfn.XLOOKUP("United Kingdom", 'Language &amp; Currency Data'!$A$2:$A$100, 'Language &amp; Currency Data'!$B$2:$B$100),
      Languages!$A$1:$AE$1,
      0),
    FALSE)</f>
        <v>Explanation: Each individual contributes $10 and has no earnings left, but receives a quarter of the common fund, which is $15, and thus each ends up with $15.</v>
      </c>
      <c r="AS177" s="7" t="str">
        <f>VLOOKUP(
    Languages!A164,
    Languages!$A$2:$AE$310,
    MATCH(
      _xlfn.XLOOKUP("United Kingdom", 'Language &amp; Currency Data'!$A$2:$A$100, 'Language &amp; Currency Data'!$B$2:$B$100),
      Languages!$A$1:$AE$1,
      0),
    FALSE)</f>
        <v>Explanation: Each individual contributes $10 and has no earnings left, but receives a quarter of the common fund, which is $15, and thus each ends up with $15.</v>
      </c>
      <c r="AT177" s="7" t="str">
        <f>VLOOKUP(
    Languages!A164,
    Languages!$A$2:$AE$310,
    MATCH(
      _xlfn.XLOOKUP("United Kingdom", 'Language &amp; Currency Data'!$A$2:$A$100, 'Language &amp; Currency Data'!$B$2:$B$100),
      Languages!$A$1:$AE$1,
      0),
    FALSE)</f>
        <v>Explanation: Each individual contributes $10 and has no earnings left, but receives a quarter of the common fund, which is $15, and thus each ends up with $15.</v>
      </c>
      <c r="AU177" s="7" t="str">
        <f>VLOOKUP(
    Languages!A164,
    Languages!$A$2:$AE$310,
    MATCH(
      _xlfn.XLOOKUP("United Kingdom", 'Language &amp; Currency Data'!$A$2:$A$100, 'Language &amp; Currency Data'!$B$2:$B$100),
      Languages!$A$1:$AE$1,
      0),
    FALSE)</f>
        <v>Explanation: Each individual contributes $10 and has no earnings left, but receives a quarter of the common fund, which is $15, and thus each ends up with $15.</v>
      </c>
      <c r="AV177" s="7" t="str">
        <f>VLOOKUP(
    Languages!A164,
    Languages!$A$2:$AE$310,
    MATCH(
      _xlfn.XLOOKUP("United Kingdom", 'Language &amp; Currency Data'!$A$2:$A$100, 'Language &amp; Currency Data'!$B$2:$B$100),
      Languages!$A$1:$AE$1,
      0),
    FALSE)</f>
        <v>Explanation: Each individual contributes $10 and has no earnings left, but receives a quarter of the common fund, which is $15, and thus each ends up with $15.</v>
      </c>
      <c r="AW177" s="7" t="str">
        <f>VLOOKUP(
    Languages!A164,
    Languages!$A$2:$AE$310,
    MATCH(
      _xlfn.XLOOKUP("United Kingdom", 'Language &amp; Currency Data'!$A$2:$A$100, 'Language &amp; Currency Data'!$B$2:$B$100),
      Languages!$A$1:$AE$1,
      0),
    FALSE)</f>
        <v>Explanation: Each individual contributes $10 and has no earnings left, but receives a quarter of the common fund, which is $15, and thus each ends up with $15.</v>
      </c>
    </row>
    <row r="178" spans="1:49" s="7" customFormat="1" ht="57" x14ac:dyDescent="0.45">
      <c r="A178" s="7" t="str">
        <f>Languages!B165</f>
        <v xml:space="preserve">You and 99 other respondents will make this decision for the four individuals. One of the 100 decisions will be randomly selected and implemented. </v>
      </c>
      <c r="B178" s="6" t="str">
        <f>VLOOKUP(
    Languages!A165,
    Languages!$A$2:$AE$310,
    MATCH(
      _xlfn.XLOOKUP(B$1, 'Language &amp; Currency Data'!$A$2:$A$100, 'Language &amp; Currency Data'!$B$2:$B$100),
      Languages!$A$1:$AE$1,
      0),
    FALSE)</f>
        <v xml:space="preserve">Usted y otros 99 encuestados tomarán esta decisión para esas cuatro personas. Se elegirá al azar una de las 100 decisiones y se aplicará. </v>
      </c>
      <c r="C178" s="6" t="str">
        <f>VLOOKUP(
    Languages!A165,
    Languages!$A$2:$AE$310,
    MATCH(
      _xlfn.XLOOKUP(C$1, 'Language &amp; Currency Data'!$A$2:$A$100, 'Language &amp; Currency Data'!$B$2:$B$100),
      Languages!$A$1:$AE$1,
      0),
    FALSE)</f>
        <v xml:space="preserve">You and 99 other respondents will make this decision for the four individuals. One of the 100 decisions will be randomly selected and implemented. </v>
      </c>
      <c r="D178" s="6" t="str">
        <f>VLOOKUP(
    Languages!A165,
    Languages!$A$2:$AE$310,
    MATCH(
      _xlfn.XLOOKUP(D$1, 'Language &amp; Currency Data'!$A$2:$A$100, 'Language &amp; Currency Data'!$B$2:$B$100),
      Languages!$A$1:$AE$1,
      0),
    FALSE)</f>
        <v xml:space="preserve">Sie und weitere 99 Teilnehmer treffen diese Entscheidung für die vier Personen. Eine der 100 Entscheidungen wird per Zufallsgenerator ausgewählt und realisiert. </v>
      </c>
      <c r="E178" s="14" t="str">
        <f>VLOOKUP(
    Languages!A165,
    Languages!$A$2:$AE$310,
    MATCH(
      _xlfn.XLOOKUP(E$1, 'Language &amp; Currency Data'!$A$2:$A$100, 'Language &amp; Currency Data'!$B$2:$B$100),
      Languages!$A$1:$AE$1,
      0),
    FALSE)</f>
        <v xml:space="preserve">Você e outros 99 inquiridos irão tomar esta decisão por estas quatro pessoas. Uma das 100 decisões será selecionada aleatoriamente e implementada. </v>
      </c>
      <c r="F178" s="4" t="str">
        <f>VLOOKUP(
    Languages!A165,
    Languages!$A$2:$AE$310,
    MATCH(
      _xlfn.XLOOKUP(F$1, 'Language &amp; Currency Data'!$A$2:$A$100, 'Language &amp; Currency Data'!$B$2:$B$100),
      Languages!$A$1:$AE$1,
      0),
    FALSE)</f>
        <v xml:space="preserve">You and 99 other respondents will make this decision for the four individuals. One of the 100 decisions will be randomly selected and implemented. </v>
      </c>
      <c r="G178" s="14" t="str">
        <f>VLOOKUP(
    Languages!A165,
    Languages!$A$2:$AE$310,
    MATCH(
      _xlfn.XLOOKUP(G$1, 'Language &amp; Currency Data'!$A$2:$A$100, 'Language &amp; Currency Data'!$B$2:$B$100),
      Languages!$A$1:$AE$1,
      0),
    FALSE)</f>
        <v xml:space="preserve">您和其他 99 位受访者将为这四个人做出这一决定。我们将从 100 位受访者所做决定中随机选取一个予以执行。 </v>
      </c>
      <c r="H178" s="6" t="str">
        <f>VLOOKUP(
    Languages!A165,
    Languages!$A$2:$AE$310,
    MATCH(
      _xlfn.XLOOKUP(H$1, 'Language &amp; Currency Data'!$A$2:$A$100, 'Language &amp; Currency Data'!$B$2:$B$100),
      Languages!$A$1:$AE$1,
      0),
    FALSE)</f>
        <v xml:space="preserve">Usted y otros 99 encuestados tomarán esta decisión para esas cuatro personas. Se elegirá al azar una de las 100 decisiones y se aplicará. </v>
      </c>
      <c r="I178" s="6" t="str">
        <f>VLOOKUP(
    Languages!A165,
    Languages!$A$2:$AE$310,
    MATCH(
      _xlfn.XLOOKUP(I$1, 'Language &amp; Currency Data'!$A$2:$A$100, 'Language &amp; Currency Data'!$B$2:$B$100),
      Languages!$A$1:$AE$1,
      0),
    FALSE)</f>
        <v xml:space="preserve">Usted y otros 99 encuestados tomarán esta decisión para esas cuatro personas. Se elegirá al azar una de las 100 decisiones y se aplicará. </v>
      </c>
      <c r="J178" s="6" t="str">
        <f>VLOOKUP(
    Languages!A165,
    Languages!$A$2:$AE$310,
    MATCH(
      _xlfn.XLOOKUP(J$1, 'Language &amp; Currency Data'!$A$2:$A$100, 'Language &amp; Currency Data'!$B$2:$B$100),
      Languages!$A$1:$AE$1,
      0),
    FALSE)</f>
        <v xml:space="preserve">Vy a 99 dalších respondentů učiníte toto rozhodnutí za čtyři osoby. Jedno ze 100 rozhodnutí bude náhodně vybráno a realizováno. </v>
      </c>
      <c r="K178" s="6" t="str">
        <f>VLOOKUP(
    Languages!A165,
    Languages!$A$2:$AE$310,
    MATCH(
      _xlfn.XLOOKUP(K$1, 'Language &amp; Currency Data'!$A$2:$A$100, 'Language &amp; Currency Data'!$B$2:$B$100),
      Languages!$A$1:$AE$1,
      0),
    FALSE)</f>
        <v>Sinä ja 99 muuta vastaajaa teette tämän päätöksen näiden neljän henkilön puolesta. Sadasta päätöksestä valitaan satunnaisesti yksi, joka pannaan täytäntöön.</v>
      </c>
      <c r="L178" s="32" t="str">
        <f>VLOOKUP(
    Languages!A165,
    Languages!$A$2:$AE$310,
    MATCH(
      _xlfn.XLOOKUP(L$1, 'Language &amp; Currency Data'!$A$2:$A$100, 'Language &amp; Currency Data'!$B$2:$B$100),
      Languages!$A$1:$AE$1,
      0),
    FALSE)</f>
        <v xml:space="preserve">Vous et 99 autres personnes interrogées prendrez cette décision pour les quatre personnes. L'une des 100 décisions sera choisie au hasard et mise en œuvre. </v>
      </c>
      <c r="M178" s="32" t="str">
        <f>VLOOKUP(
    Languages!A165,
    Languages!$A$2:$AE$310,
    MATCH(
      _xlfn.XLOOKUP(M$1, 'Language &amp; Currency Data'!$A$2:$A$100, 'Language &amp; Currency Data'!$B$2:$B$100),
      Languages!$A$1:$AE$1,
      0),
    FALSE)</f>
        <v xml:space="preserve">Sie und weitere 99 Teilnehmer treffen diese Entscheidung für die vier Personen. Eine der 100 Entscheidungen wird per Zufallsgenerator ausgewählt und realisiert. </v>
      </c>
      <c r="N178" s="6" t="str">
        <f>VLOOKUP(
    Languages!A165,
    Languages!$A$2:$AE$310,
    MATCH(
      _xlfn.XLOOKUP(N$1, 'Language &amp; Currency Data'!$A$2:$A$100, 'Language &amp; Currency Data'!$B$2:$B$100),
      Languages!$A$1:$AE$1,
      0),
    FALSE)</f>
        <v>Εσείς και 99 άλλοι ερωτηθέντες θα λάβετε αυτήν την απόφαση για τα τέσσερα άτομα. Μία από τις 100 αποφάσεις θα επιλεγεί τυχαία και θα εφαρμοστεί.</v>
      </c>
      <c r="O178" s="32" t="str">
        <f>VLOOKUP(
    Languages!A165,
    Languages!$A$2:$AE$310,
    MATCH(
      _xlfn.XLOOKUP(O$1, 'Language &amp; Currency Data'!$A$2:$A$100, 'Language &amp; Currency Data'!$B$2:$B$100),
      Languages!$A$1:$AE$1,
      0),
    FALSE)</f>
        <v xml:space="preserve">Ön és 99 másik válaszadó hozza meg ezt a döntést a négy személy számára. A 100 döntés közül véletlenszerűen kiválasztunk és végrehajtunk egyet. </v>
      </c>
      <c r="P178" s="6" t="str">
        <f>VLOOKUP(
    Languages!A165,
    Languages!$A$2:$AE$310,
    MATCH(
      _xlfn.XLOOKUP(P$1, 'Language &amp; Currency Data'!$A$2:$A$100, 'Language &amp; Currency Data'!$B$2:$B$100),
      Languages!$A$1:$AE$1,
      0),
    FALSE)</f>
        <v xml:space="preserve">आप और 99 अन्य उत्तरदाता यह निर्णय चार व्यक्तियों के लिए लेंगे। 100 निर्णयों में से एक को बेतरतीब तरीके से चुना जाएगा और लागू किया जाएगा। </v>
      </c>
      <c r="Q178" s="6" t="str">
        <f>VLOOKUP(
    Languages!A165,
    Languages!$A$2:$AE$310,
    MATCH(
      _xlfn.XLOOKUP(Q$1, 'Language &amp; Currency Data'!$A$2:$A$100, 'Language &amp; Currency Data'!$B$2:$B$100),
      Languages!$A$1:$AE$1,
      0),
    FALSE)</f>
        <v>Anda dan 99 responden lainnya akan membuat keputusan ini untuk keempat individu tersebut. Salah satu dari 100 keputusan akan dipilih secara acak dan dilaksanakan.</v>
      </c>
      <c r="R178" s="6" t="str">
        <f>VLOOKUP(
    Languages!A165,
    Languages!$A$2:$AE$310,
    MATCH(
      _xlfn.XLOOKUP(R$1, 'Language &amp; Currency Data'!$A$2:$A$100, 'Language &amp; Currency Data'!$B$2:$B$100),
      Languages!$A$1:$AE$1,
      0),
    FALSE)</f>
        <v xml:space="preserve">You and 99 other respondents will make this decision for the four individuals. One of the 100 decisions will be randomly selected and implemented. </v>
      </c>
      <c r="S178" s="14" t="str">
        <f>VLOOKUP(
    Languages!A165,
    Languages!$A$2:$AE$310,
    MATCH(
      _xlfn.XLOOKUP(S$1, 'Language &amp; Currency Data'!$A$2:$A$100, 'Language &amp; Currency Data'!$B$2:$B$100),
      Languages!$A$1:$AE$1,
      0),
    FALSE)</f>
        <v xml:space="preserve">Lei e altri 99 intervistati prenderete questa decisione per i quattro individui. Una delle 100 decisioni sarà selezionata e attuata in modo casuale. </v>
      </c>
      <c r="T178" s="14" t="str">
        <f>VLOOKUP(
    Languages!A165,
    Languages!$A$2:$AE$310,
    MATCH(
      _xlfn.XLOOKUP(T$1, 'Language &amp; Currency Data'!$A$2:$A$100, 'Language &amp; Currency Data'!$B$2:$B$100),
      Languages!$A$1:$AE$1,
      0),
    FALSE)</f>
        <v>あなたと他の99人の回答者が、4人のためにこの決断を下します。100の決断のうち1つが無作為に選択され、実行されます。</v>
      </c>
      <c r="U178" s="32" t="str">
        <f>VLOOKUP(
    Languages!A165,
    Languages!$A$2:$AE$310,
    MATCH(
      _xlfn.XLOOKUP(U$1, 'Language &amp; Currency Data'!$A$2:$A$100, 'Language &amp; Currency Data'!$B$2:$B$100),
      Languages!$A$1:$AE$1,
      0),
    FALSE)</f>
        <v xml:space="preserve">Anda dan 99 responden lain akan membuat keputusan ini untuk empat individu itu. Satu daripada 100 keputusan akan dipilih secara rawak dan dilaksanakan. </v>
      </c>
      <c r="V178" s="32" t="str">
        <f>VLOOKUP(
    Languages!A165,
    Languages!$A$2:$AE$310,
    MATCH(
      _xlfn.XLOOKUP(V$1, 'Language &amp; Currency Data'!$A$2:$A$100, 'Language &amp; Currency Data'!$B$2:$B$100),
      Languages!$A$1:$AE$1,
      0),
    FALSE)</f>
        <v xml:space="preserve">Usted y otros 99 encuestados tomarán esta decisión para esas cuatro personas. Se elegirá al azar una de las 100 decisiones y se aplicará. </v>
      </c>
      <c r="W178" s="14" t="str">
        <f>VLOOKUP(
    Languages!A165,
    Languages!$A$2:$AE$310,
    MATCH(
      _xlfn.XLOOKUP(W$1, 'Language &amp; Currency Data'!$A$2:$A$100, 'Language &amp; Currency Data'!$B$2:$B$100),
      Languages!$A$1:$AE$1,
      0),
    FALSE)</f>
        <v xml:space="preserve">U en 99 andere respondenten nemen dit besluit voor de vier personen. Een van de 100 besluiten wordt willekeurig geselecteerd en geïmplementeerd. </v>
      </c>
      <c r="X178" s="32" t="str">
        <f>VLOOKUP(
    Languages!A165,
    Languages!$A$2:$AE$310,
    MATCH(
      _xlfn.XLOOKUP(X$1, 'Language &amp; Currency Data'!$A$2:$A$100, 'Language &amp; Currency Data'!$B$2:$B$100),
      Languages!$A$1:$AE$1,
      0),
    FALSE)</f>
        <v xml:space="preserve">You and 99 other respondents will make this decision for the four individuals. One of the 100 decisions will be randomly selected and implemented. </v>
      </c>
      <c r="Y178" s="32" t="str">
        <f>VLOOKUP(
    Languages!A165,
    Languages!$A$2:$AE$310,
    MATCH(
      _xlfn.XLOOKUP(Y$1, 'Language &amp; Currency Data'!$A$2:$A$100, 'Language &amp; Currency Data'!$B$2:$B$100),
      Languages!$A$1:$AE$1,
      0),
    FALSE)</f>
        <v xml:space="preserve">Du og 99 andre deltakere vil ta denne beslutningen for de fire personene. Én av de 100 beslutningene vil bli valgt tilfeldig og gjennomført. </v>
      </c>
      <c r="Z178" s="32" t="str">
        <f>VLOOKUP(
    Languages!A165,
    Languages!$A$2:$AE$310,
    MATCH(
      _xlfn.XLOOKUP(Z$1, 'Language &amp; Currency Data'!$A$2:$A$100, 'Language &amp; Currency Data'!$B$2:$B$100),
      Languages!$A$1:$AE$1,
      0),
    FALSE)</f>
        <v>آپ اور 99 دیگر جواب دہندگان چار افراد کے لیے یہ فیصلہ کریں گے۔ 100 فیصلوں میں سے ایک کو امکانی طور پر منتخب کیا جائے گا اور نافذ کیا جائے گا۔</v>
      </c>
      <c r="AA178" s="32" t="str">
        <f>VLOOKUP(
    Languages!A165,
    Languages!$A$2:$AE$310,
    MATCH(
      _xlfn.XLOOKUP(AA$1, 'Language &amp; Currency Data'!$A$2:$A$100, 'Language &amp; Currency Data'!$B$2:$B$100),
      Languages!$A$1:$AE$1,
      0),
    FALSE)</f>
        <v xml:space="preserve">Ikaw at ang 99 pang ibang respondent ang magdedesisyon ng ganito para sa apat na indibidwal. Isa sa 100 desisyon ang pipiliin nang random at ipapatupad. </v>
      </c>
      <c r="AB178" s="32" t="str">
        <f>VLOOKUP(
    Languages!A165,
    Languages!$A$2:$AE$310,
    MATCH(
      _xlfn.XLOOKUP(AB$1, 'Language &amp; Currency Data'!$A$2:$A$100, 'Language &amp; Currency Data'!$B$2:$B$100),
      Languages!$A$1:$AE$1,
      0),
    FALSE)</f>
        <v xml:space="preserve">Pan\/Pani i 99 innych respondentów podejmie decyzję w za te cztery osoby. Jedna z tych 100 decyzji zostanie losowo wybrana i zastosowana do opisywanej sytuacji. </v>
      </c>
      <c r="AC178" t="str">
        <f>VLOOKUP(
    Languages!A165,
    Languages!$A$2:$AE$310,
    MATCH(
      _xlfn.XLOOKUP(AC$1, 'Language &amp; Currency Data'!$A$2:$A$100, 'Language &amp; Currency Data'!$B$2:$B$100),
      Languages!$A$1:$AE$1,
      0),
    FALSE)</f>
        <v xml:space="preserve">Você e outros 99 inquiridos irão tomar esta decisão por estas quatro pessoas. Uma das 100 decisões será selecionada aleatoriamente e implementada. </v>
      </c>
      <c r="AD178" s="32" t="str">
        <f>VLOOKUP(
    Languages!A165,
    Languages!$A$2:$AE$310,
    MATCH(
      _xlfn.XLOOKUP(AD$1, 'Language &amp; Currency Data'!$A$2:$A$100, 'Language &amp; Currency Data'!$B$2:$B$100),
      Languages!$A$1:$AE$1,
      0),
    FALSE)</f>
        <v>Dvs. și alți 99 de respondenți veți lua această decizie pentru cele patru persoane. Una dintre cele 100 de decizii va fi selectată în mod aleatoriu și pusă în aplicare.</v>
      </c>
      <c r="AE178" s="6" t="str">
        <f>VLOOKUP(
    Languages!A165,
    Languages!$A$2:$AE$310,
    MATCH(
      _xlfn.XLOOKUP(AE$1, 'Language &amp; Currency Data'!$A$2:$A$100, 'Language &amp; Currency Data'!$B$2:$B$100),
      Languages!$A$1:$AE$1,
      0),
    FALSE)</f>
        <v xml:space="preserve">Vy a ďalších 99 respondentov prijmete rozhodnutie za dané štyri osoby. Náhodne sa vyberie a uplatní jedno zo 100 rozhodnutí. </v>
      </c>
      <c r="AF178" s="6" t="str">
        <f>VLOOKUP(
    Languages!A165,
    Languages!$A$2:$AE$310,
    MATCH(
      _xlfn.XLOOKUP(AF$1, 'Language &amp; Currency Data'!$A$2:$A$100, 'Language &amp; Currency Data'!$B$2:$B$100),
      Languages!$A$1:$AE$1,
      0),
    FALSE)</f>
        <v xml:space="preserve">Jy en 99 ander respondente sal hierdie besluit vir die vier individue neem. Een van die 100 besluite sal lukraak gekies en geïmplementeer word. </v>
      </c>
      <c r="AG178" s="6" t="str">
        <f>VLOOKUP(
    Languages!A165,
    Languages!$A$2:$AE$310,
    MATCH(
      _xlfn.XLOOKUP(AG$1, 'Language &amp; Currency Data'!$A$2:$A$100, 'Language &amp; Currency Data'!$B$2:$B$100),
      Languages!$A$1:$AE$1,
      0),
    FALSE)</f>
        <v xml:space="preserve">귀하와 나머지 99명의 응답자는 이 4명의 개인에 대한 결정을 내리게 됩니다. 100가지 결정 중 하나가 무작위로 선택되어 실행됩니다. </v>
      </c>
      <c r="AH178" s="32" t="str">
        <f>VLOOKUP(
    Languages!A165,
    Languages!$A$2:$AE$310,
    MATCH(
      _xlfn.XLOOKUP(AH$1, 'Language &amp; Currency Data'!$A$2:$A$100, 'Language &amp; Currency Data'!$B$2:$B$100),
      Languages!$A$1:$AE$1,
      0),
    FALSE)</f>
        <v xml:space="preserve">Usted y otros 99 encuestados tomarán esta decisión para esas cuatro personas. Se elegirá al azar una de las 100 decisiones y se aplicará. </v>
      </c>
      <c r="AI178" s="32" t="str">
        <f>VLOOKUP(
    Languages!A165,
    Languages!$A$2:$AE$310,
    MATCH(
      _xlfn.XLOOKUP(AI$1, 'Language &amp; Currency Data'!$A$2:$A$100, 'Language &amp; Currency Data'!$B$2:$B$100),
      Languages!$A$1:$AE$1,
      0),
    FALSE)</f>
        <v xml:space="preserve">Du och 99 andra respondenter kommer att fatta detta beslut för de fyra personerna. Ett av de 100 besluten kommer att väljas ut slumpmässigt och implementeras. </v>
      </c>
      <c r="AJ178" s="6" t="str">
        <f>VLOOKUP(
    Languages!A165,
    Languages!$A$2:$AE$310,
    MATCH(
      _xlfn.XLOOKUP(AJ$1, 'Language &amp; Currency Data'!$A$2:$A$100, 'Language &amp; Currency Data'!$B$2:$B$100),
      Languages!$A$1:$AE$1,
      0),
    FALSE)</f>
        <v xml:space="preserve">您和另外 99 位受訪者將共同為這四位參與者做出決定。最終將隨機選出其中一位的決定實際執行。 </v>
      </c>
      <c r="AK178" s="32" t="str">
        <f>VLOOKUP(
    Languages!A165,
    Languages!$A$2:$AE$310,
    MATCH(
      _xlfn.XLOOKUP(AK$1, 'Language &amp; Currency Data'!$A$2:$A$100, 'Language &amp; Currency Data'!$B$2:$B$100),
      Languages!$A$1:$AE$1,
      0),
    FALSE)</f>
        <v xml:space="preserve">คุณและผู้ตอบแบบสำรวจอีก 99 คนจะเป็นผู้ตัดสินใจแทนบุคคลทั้งสี่คน เราจะสุ่มเลือกจากหนึ่งในการตัดสินใจทั้ง 100 แบบและนำไปดำเนินการ </v>
      </c>
      <c r="AL178" s="37" t="str">
        <f>VLOOKUP(
    Languages!A165,
    Languages!$A$2:$AE$310,
    MATCH(
      _xlfn.XLOOKUP(AL$1, 'Language &amp; Currency Data'!$A$2:$A$100, 'Language &amp; Currency Data'!$B$2:$B$100),
      Languages!$A$1:$AE$1,
      0),
    FALSE)</f>
        <v>Siz ve diğer 99 katılımcı, dört kişi adına bu kararı vereceksiniz. 100 karardan biri rastgele seçilecek ve uygulanacaktır.</v>
      </c>
      <c r="AM178" s="6" t="str">
        <f>VLOOKUP(
    Languages!A165,
    Languages!$A$2:$AE$310,
    MATCH(
      _xlfn.XLOOKUP(AM$1, 'Language &amp; Currency Data'!$A$2:$A$100, 'Language &amp; Currency Data'!$B$2:$B$100),
      Languages!$A$1:$AE$1,
      0),
    FALSE)</f>
        <v xml:space="preserve">You and 99 other respondents will make this decision for the four individuals. One of the 100 decisions will be randomly selected and implemented. </v>
      </c>
      <c r="AN178" s="6" t="str">
        <f>VLOOKUP(
    Languages!A165,
    Languages!$A$2:$AE$310,
    MATCH(
      _xlfn.XLOOKUP(AN$1, 'Language &amp; Currency Data'!$A$2:$A$100, 'Language &amp; Currency Data'!$B$2:$B$100),
      Languages!$A$1:$AE$1,
      0),
    FALSE)</f>
        <v xml:space="preserve">You and 99 other respondents will make this decision for the four individuals. One of the 100 decisions will be randomly selected and implemented. </v>
      </c>
      <c r="AO178" s="32" t="str">
        <f>VLOOKUP(
    Languages!A165,
    Languages!$A$2:$AE$310,
    MATCH(
      _xlfn.XLOOKUP(AO$1, 'Language &amp; Currency Data'!$A$2:$A$100, 'Language &amp; Currency Data'!$B$2:$B$100),
      Languages!$A$1:$AE$1,
      0),
    FALSE)</f>
        <v>Quý vị và 99 người được hỏi khác sẽ đưa ra quyết định này cho bốn cá nhân. Một trong 100 quyết định sẽ được chọn ngẫu nhiên và thực hiện.</v>
      </c>
      <c r="AP178" s="7" t="str">
        <f>VLOOKUP(
    Languages!A165,
    Languages!$A$2:$AE$310,
    MATCH(
      _xlfn.XLOOKUP("United Kingdom", 'Language &amp; Currency Data'!$A$2:$A$100, 'Language &amp; Currency Data'!$B$2:$B$100),
      Languages!$A$1:$AE$1,
      0),
    FALSE)</f>
        <v xml:space="preserve">You and 99 other respondents will make this decision for the four individuals. One of the 100 decisions will be randomly selected and implemented. </v>
      </c>
      <c r="AQ178" s="7" t="str">
        <f>VLOOKUP(
    Languages!A165,
    Languages!$A$2:$AE$310,
    MATCH(
      _xlfn.XLOOKUP("United Kingdom", 'Language &amp; Currency Data'!$A$2:$A$100, 'Language &amp; Currency Data'!$B$2:$B$100),
      Languages!$A$1:$AE$1,
      0),
    FALSE)</f>
        <v xml:space="preserve">You and 99 other respondents will make this decision for the four individuals. One of the 100 decisions will be randomly selected and implemented. </v>
      </c>
      <c r="AR178" s="7" t="str">
        <f>VLOOKUP(
    Languages!A165,
    Languages!$A$2:$AE$310,
    MATCH(
      _xlfn.XLOOKUP("United Kingdom", 'Language &amp; Currency Data'!$A$2:$A$100, 'Language &amp; Currency Data'!$B$2:$B$100),
      Languages!$A$1:$AE$1,
      0),
    FALSE)</f>
        <v xml:space="preserve">You and 99 other respondents will make this decision for the four individuals. One of the 100 decisions will be randomly selected and implemented. </v>
      </c>
      <c r="AS178" s="7" t="str">
        <f>VLOOKUP(
    Languages!A165,
    Languages!$A$2:$AE$310,
    MATCH(
      _xlfn.XLOOKUP("United Kingdom", 'Language &amp; Currency Data'!$A$2:$A$100, 'Language &amp; Currency Data'!$B$2:$B$100),
      Languages!$A$1:$AE$1,
      0),
    FALSE)</f>
        <v xml:space="preserve">You and 99 other respondents will make this decision for the four individuals. One of the 100 decisions will be randomly selected and implemented. </v>
      </c>
      <c r="AT178" s="7" t="str">
        <f>VLOOKUP(
    Languages!A165,
    Languages!$A$2:$AE$310,
    MATCH(
      _xlfn.XLOOKUP("United Kingdom", 'Language &amp; Currency Data'!$A$2:$A$100, 'Language &amp; Currency Data'!$B$2:$B$100),
      Languages!$A$1:$AE$1,
      0),
    FALSE)</f>
        <v xml:space="preserve">You and 99 other respondents will make this decision for the four individuals. One of the 100 decisions will be randomly selected and implemented. </v>
      </c>
      <c r="AU178" s="7" t="str">
        <f>VLOOKUP(
    Languages!A165,
    Languages!$A$2:$AE$310,
    MATCH(
      _xlfn.XLOOKUP("United Kingdom", 'Language &amp; Currency Data'!$A$2:$A$100, 'Language &amp; Currency Data'!$B$2:$B$100),
      Languages!$A$1:$AE$1,
      0),
    FALSE)</f>
        <v xml:space="preserve">You and 99 other respondents will make this decision for the four individuals. One of the 100 decisions will be randomly selected and implemented. </v>
      </c>
      <c r="AV178" s="7" t="str">
        <f>VLOOKUP(
    Languages!A165,
    Languages!$A$2:$AE$310,
    MATCH(
      _xlfn.XLOOKUP("United Kingdom", 'Language &amp; Currency Data'!$A$2:$A$100, 'Language &amp; Currency Data'!$B$2:$B$100),
      Languages!$A$1:$AE$1,
      0),
    FALSE)</f>
        <v xml:space="preserve">You and 99 other respondents will make this decision for the four individuals. One of the 100 decisions will be randomly selected and implemented. </v>
      </c>
      <c r="AW178" s="7" t="str">
        <f>VLOOKUP(
    Languages!A165,
    Languages!$A$2:$AE$310,
    MATCH(
      _xlfn.XLOOKUP("United Kingdom", 'Language &amp; Currency Data'!$A$2:$A$100, 'Language &amp; Currency Data'!$B$2:$B$100),
      Languages!$A$1:$AE$1,
      0),
    FALSE)</f>
        <v xml:space="preserve">You and 99 other respondents will make this decision for the four individuals. One of the 100 decisions will be randomly selected and implemented. </v>
      </c>
    </row>
    <row r="179" spans="1:49" s="7" customFormat="1" ht="71.25" x14ac:dyDescent="0.45">
      <c r="A179" s="7" t="str">
        <f>Languages!B166</f>
        <v>&lt;b&gt;Free to choose:&lt;\/b&gt; The four individuals are free to choose how much of their earnings to contribute to the common fund. In this case, each of the four individuals contributes nothing ($0).</v>
      </c>
      <c r="B179" s="6" t="str">
        <f>VLOOKUP(
    Languages!A166,
    Languages!$A$2:$AE$310,
    MATCH(
      _xlfn.XLOOKUP(B$1, 'Language &amp; Currency Data'!$A$2:$A$100, 'Language &amp; Currency Data'!$B$2:$B$100),
      Languages!$A$1:$AE$1,
      0),
    FALSE)</f>
        <v>&lt;b&gt;Libertad para decidir:&lt;\/b&gt; Las cuatro personas pueden decidir libremente qué parte de sus ingresos aportan al fondo común. En este caso, ninguna de las cuatro personas aporta nada ($0).</v>
      </c>
      <c r="C179" s="6" t="str">
        <f>VLOOKUP(
    Languages!A166,
    Languages!$A$2:$AE$310,
    MATCH(
      _xlfn.XLOOKUP(C$1, 'Language &amp; Currency Data'!$A$2:$A$100, 'Language &amp; Currency Data'!$B$2:$B$100),
      Languages!$A$1:$AE$1,
      0),
    FALSE)</f>
        <v>&lt;b&gt;Free to choose:&lt;\/b&gt; The four individuals are free to choose how much of their earnings to contribute to the common fund. In this case, each of the four individuals contributes nothing ($0).</v>
      </c>
      <c r="D179" s="6" t="str">
        <f>VLOOKUP(
    Languages!A166,
    Languages!$A$2:$AE$310,
    MATCH(
      _xlfn.XLOOKUP(D$1, 'Language &amp; Currency Data'!$A$2:$A$100, 'Language &amp; Currency Data'!$B$2:$B$100),
      Languages!$A$1:$AE$1,
      0),
    FALSE)</f>
        <v>&lt;b&gt;Freie Wahl:&lt;\/b&gt; Die vier Personen können frei wählen, wie viel ihres Einkommens sie in den Gemeinschaftsfonds einzahlen. In diesem Fall zahlt keine der vier Personen etwas ein ($0).</v>
      </c>
      <c r="E179" s="14" t="str">
        <f>VLOOKUP(
    Languages!A166,
    Languages!$A$2:$AE$310,
    MATCH(
      _xlfn.XLOOKUP(E$1, 'Language &amp; Currency Data'!$A$2:$A$100, 'Language &amp; Currency Data'!$B$2:$B$100),
      Languages!$A$1:$AE$1,
      0),
    FALSE)</f>
        <v>&lt;b&gt;Liberdade de escolha:&lt;\/b&gt; Os quatro indivíduos são livres de escolher a parte dos seus ganhos com a que desejam contribuir para o fundo comum. Neste caso, cada um dos quatro indivíduos não contribui com nada ($0).</v>
      </c>
      <c r="F179" s="4" t="str">
        <f>VLOOKUP(
    Languages!A166,
    Languages!$A$2:$AE$310,
    MATCH(
      _xlfn.XLOOKUP(F$1, 'Language &amp; Currency Data'!$A$2:$A$100, 'Language &amp; Currency Data'!$B$2:$B$100),
      Languages!$A$1:$AE$1,
      0),
    FALSE)</f>
        <v>&lt;b&gt;Free to choose:&lt;\/b&gt; The four individuals are free to choose how much of their earnings to contribute to the common fund. In this case, each of the four individuals contributes nothing ($0).</v>
      </c>
      <c r="G179" s="14" t="str">
        <f>VLOOKUP(
    Languages!A166,
    Languages!$A$2:$AE$310,
    MATCH(
      _xlfn.XLOOKUP(G$1, 'Language &amp; Currency Data'!$A$2:$A$100, 'Language &amp; Currency Data'!$B$2:$B$100),
      Languages!$A$1:$AE$1,
      0),
    FALSE)</f>
        <v>&lt;b&gt;可自由选择：&lt;\/b&gt;这四个人可自由选择拿出多少收益投入共同基金。在这种情况下，四个人都分别选择分文不投 ($0)。</v>
      </c>
      <c r="H179" s="6" t="str">
        <f>VLOOKUP(
    Languages!A166,
    Languages!$A$2:$AE$310,
    MATCH(
      _xlfn.XLOOKUP(H$1, 'Language &amp; Currency Data'!$A$2:$A$100, 'Language &amp; Currency Data'!$B$2:$B$100),
      Languages!$A$1:$AE$1,
      0),
    FALSE)</f>
        <v>&lt;b&gt;Libertad para decidir:&lt;\/b&gt; Las cuatro personas pueden decidir libremente qué parte de sus ingresos aportan al fondo común. En este caso, ninguna de las cuatro personas aporta nada ($0).</v>
      </c>
      <c r="I179" s="6" t="str">
        <f>VLOOKUP(
    Languages!A166,
    Languages!$A$2:$AE$310,
    MATCH(
      _xlfn.XLOOKUP(I$1, 'Language &amp; Currency Data'!$A$2:$A$100, 'Language &amp; Currency Data'!$B$2:$B$100),
      Languages!$A$1:$AE$1,
      0),
    FALSE)</f>
        <v>&lt;b&gt;Libertad para decidir:&lt;\/b&gt; Las cuatro personas pueden decidir libremente qué parte de sus ingresos aportan al fondo común. En este caso, ninguna de las cuatro personas aporta nada ($0).</v>
      </c>
      <c r="J179" s="6" t="str">
        <f>VLOOKUP(
    Languages!A166,
    Languages!$A$2:$AE$310,
    MATCH(
      _xlfn.XLOOKUP(J$1, 'Language &amp; Currency Data'!$A$2:$A$100, 'Language &amp; Currency Data'!$B$2:$B$100),
      Languages!$A$1:$AE$1,
      0),
    FALSE)</f>
        <v>&lt;b&gt;Svobodná volba:&lt;\/b&gt; Čtyři osoby se mohou svobodně rozhodnout,jakou částí svého výdělku přispějí do společného fondu. V tomto případě žádná z nich ničím nepřispívá ($0).</v>
      </c>
      <c r="K179" s="6" t="str">
        <f>VLOOKUP(
    Languages!A166,
    Languages!$A$2:$AE$310,
    MATCH(
      _xlfn.XLOOKUP(K$1, 'Language &amp; Currency Data'!$A$2:$A$100, 'Language &amp; Currency Data'!$B$2:$B$100),
      Languages!$A$1:$AE$1,
      0),
    FALSE)</f>
        <v>&lt;b&gt;Vapaus valita:&lt;\/b&gt; Nämä neljä henkilöä voivat vapaasti valita, kuinka suuren osan tuloistaan he lahjoittavat yhteiseen rahastoon. Tässä tapauksessa kukaan näistä neljästä henkilöstä ei lahjoita mitään ($0).</v>
      </c>
      <c r="L179" s="32" t="str">
        <f>VLOOKUP(
    Languages!A166,
    Languages!$A$2:$AE$310,
    MATCH(
      _xlfn.XLOOKUP(L$1, 'Language &amp; Currency Data'!$A$2:$A$100, 'Language &amp; Currency Data'!$B$2:$B$100),
      Languages!$A$1:$AE$1,
      0),
    FALSE)</f>
        <v>&lt;b&gt;Libre choix :&lt;\/b&gt; Les quatre personnes sont libres de choisir la part de leurs revenus versée au fonds commun. Dans ce cas, aucune des quatre personnes ne contribue ($0).</v>
      </c>
      <c r="M179" s="32" t="str">
        <f>VLOOKUP(
    Languages!A166,
    Languages!$A$2:$AE$310,
    MATCH(
      _xlfn.XLOOKUP(M$1, 'Language &amp; Currency Data'!$A$2:$A$100, 'Language &amp; Currency Data'!$B$2:$B$100),
      Languages!$A$1:$AE$1,
      0),
    FALSE)</f>
        <v>&lt;b&gt;Freie Wahl:&lt;\/b&gt; Die vier Personen können frei wählen, wie viel ihres Einkommens sie in den Gemeinschaftsfonds einzahlen. In diesem Fall zahlt keine der vier Personen etwas ein ($0).</v>
      </c>
      <c r="N179" s="6" t="str">
        <f>VLOOKUP(
    Languages!A166,
    Languages!$A$2:$AE$310,
    MATCH(
      _xlfn.XLOOKUP(N$1, 'Language &amp; Currency Data'!$A$2:$A$100, 'Language &amp; Currency Data'!$B$2:$B$100),
      Languages!$A$1:$AE$1,
      0),
    FALSE)</f>
        <v>&lt;b&gt;Ελευθερία επιλογής:&lt;\/b&gt; τα τέσσερα άτομα είναι ελεύθερα να επιλέξουν το ποσό των κερδών τους που θα συνεισφέρουν στο κοινό ταμείο. Σε αυτήν την περίπτωση, καθένα από τα τέσσερα άτομα δεν συνεισφέρει τίποτα ($0).</v>
      </c>
      <c r="O179" s="32" t="str">
        <f>VLOOKUP(
    Languages!A166,
    Languages!$A$2:$AE$310,
    MATCH(
      _xlfn.XLOOKUP(O$1, 'Language &amp; Currency Data'!$A$2:$A$100, 'Language &amp; Currency Data'!$B$2:$B$100),
      Languages!$A$1:$AE$1,
      0),
    FALSE)</f>
        <v>&lt;b&gt;Szabad választás:&lt;\/b&gt; A négy személy szabadon dönthet arról, hogy jövedelmükből mennyit fizetnek be a közös alapba. Ebben az esetben mind a négy személye egyike sem fizet be semmit ($0).</v>
      </c>
      <c r="P179" s="6" t="str">
        <f>VLOOKUP(
    Languages!A166,
    Languages!$A$2:$AE$310,
    MATCH(
      _xlfn.XLOOKUP(P$1, 'Language &amp; Currency Data'!$A$2:$A$100, 'Language &amp; Currency Data'!$B$2:$B$100),
      Languages!$A$1:$AE$1,
      0),
    FALSE)</f>
        <v>&lt;b&gt;चुनने के लिए स्वतंत्र:&lt;\/b&gt;चारों व्यक्ति यह चुनने के लिए स्वतंत्र हैं कि वे अपनी कमाई के कितने हिस्से का योगदान, कॉमन फ़ंड में देंगे। इस केस में, चारों व्यक्तियों में से हरेक कुछ भी नहीं ($0) योगदान देता है।</v>
      </c>
      <c r="Q179" s="6" t="str">
        <f>VLOOKUP(
    Languages!A166,
    Languages!$A$2:$AE$310,
    MATCH(
      _xlfn.XLOOKUP(Q$1, 'Language &amp; Currency Data'!$A$2:$A$100, 'Language &amp; Currency Data'!$B$2:$B$100),
      Languages!$A$1:$AE$1,
      0),
    FALSE)</f>
        <v>&lt;b&gt;Bebas memilih:&lt;\/b&gt; Keempat individu bebas memilih seberapa banyak dari penghasilan mereka yang akan disumbangkan ke dana bersama. Dalam hal ini, masing-masing dari keempat individu tidak menyumbangkan apa pun ($0).</v>
      </c>
      <c r="R179" s="6" t="str">
        <f>VLOOKUP(
    Languages!A166,
    Languages!$A$2:$AE$310,
    MATCH(
      _xlfn.XLOOKUP(R$1, 'Language &amp; Currency Data'!$A$2:$A$100, 'Language &amp; Currency Data'!$B$2:$B$100),
      Languages!$A$1:$AE$1,
      0),
    FALSE)</f>
        <v>&lt;b&gt;Free to choose:&lt;\/b&gt; The four individuals are free to choose how much of their earnings to contribute to the common fund. In this case, each of the four individuals contributes nothing ($0).</v>
      </c>
      <c r="S179" s="14" t="str">
        <f>VLOOKUP(
    Languages!A166,
    Languages!$A$2:$AE$310,
    MATCH(
      _xlfn.XLOOKUP(S$1, 'Language &amp; Currency Data'!$A$2:$A$100, 'Language &amp; Currency Data'!$B$2:$B$100),
      Languages!$A$1:$AE$1,
      0),
    FALSE)</f>
        <v>&lt;b&gt;Libertà di scelta:&lt;\/b&gt; I quattro individui hanno libertà di scelta riguardo alla quota del proprio importo guadagnato con cui contribuire al fondo comune. In questo caso, ciascuno dei quattro individui non contribuisce affatto ($0).</v>
      </c>
      <c r="T179" s="14" t="str">
        <f>VLOOKUP(
    Languages!A166,
    Languages!$A$2:$AE$310,
    MATCH(
      _xlfn.XLOOKUP(T$1, 'Language &amp; Currency Data'!$A$2:$A$100, 'Language &amp; Currency Data'!$B$2:$B$100),
      Languages!$A$1:$AE$1,
      0),
    FALSE)</f>
        <v>&lt;b&gt;自由に選択：&lt;\/b&gt;4人はそれぞれ、収入のうちどれだけを共通基金に寄付するかを自由に選択できる。この場合、4人全員が何も寄付しない（$0）とする。</v>
      </c>
      <c r="U179" s="32" t="str">
        <f>VLOOKUP(
    Languages!A166,
    Languages!$A$2:$AE$310,
    MATCH(
      _xlfn.XLOOKUP(U$1, 'Language &amp; Currency Data'!$A$2:$A$100, 'Language &amp; Currency Data'!$B$2:$B$100),
      Languages!$A$1:$AE$1,
      0),
    FALSE)</f>
        <v>&lt;b&gt;Bebas untuk memilih:&lt;\/b&gt; Empat individu itu bebas untuk memilih berapa banyak daripada pendapatan mereka yang hendak disumbangkan kepada dana bersama. Dalam kes ini, setiap daripada empat individu itu tidak menyumbangkan apa-apa ($0).</v>
      </c>
      <c r="V179" s="32" t="str">
        <f>VLOOKUP(
    Languages!A166,
    Languages!$A$2:$AE$310,
    MATCH(
      _xlfn.XLOOKUP(V$1, 'Language &amp; Currency Data'!$A$2:$A$100, 'Language &amp; Currency Data'!$B$2:$B$100),
      Languages!$A$1:$AE$1,
      0),
    FALSE)</f>
        <v>&lt;b&gt;Libertad para decidir:&lt;\/b&gt; Las cuatro personas pueden decidir libremente qué parte de sus ingresos aportan al fondo común. En este caso, ninguna de las cuatro personas aporta nada ($0).</v>
      </c>
      <c r="W179" s="14" t="str">
        <f>VLOOKUP(
    Languages!A166,
    Languages!$A$2:$AE$310,
    MATCH(
      _xlfn.XLOOKUP(W$1, 'Language &amp; Currency Data'!$A$2:$A$100, 'Language &amp; Currency Data'!$B$2:$B$100),
      Languages!$A$1:$AE$1,
      0),
    FALSE)</f>
        <v>&lt;b&gt;Vrij kiezen:&lt;\/b&gt; De vier personen zijn vrij te kiezen welk deel van hun verdiende bedrag zij aan het gemeenschappelijk fonds bijdragen. In dit geval draagt geen van de vier personen iets bij ($0).</v>
      </c>
      <c r="X179" s="32" t="str">
        <f>VLOOKUP(
    Languages!A166,
    Languages!$A$2:$AE$310,
    MATCH(
      _xlfn.XLOOKUP(X$1, 'Language &amp; Currency Data'!$A$2:$A$100, 'Language &amp; Currency Data'!$B$2:$B$100),
      Languages!$A$1:$AE$1,
      0),
    FALSE)</f>
        <v>&lt;b&gt;Free to choose:&lt;\/b&gt; The four individuals are free to choose how much of their earnings to contribute to the common fund. In this case, each of the four individuals contributes nothing ($0).</v>
      </c>
      <c r="Y179" s="32" t="str">
        <f>VLOOKUP(
    Languages!A166,
    Languages!$A$2:$AE$310,
    MATCH(
      _xlfn.XLOOKUP(Y$1, 'Language &amp; Currency Data'!$A$2:$A$100, 'Language &amp; Currency Data'!$B$2:$B$100),
      Languages!$A$1:$AE$1,
      0),
    FALSE)</f>
        <v>&lt;b&gt;Frihet til å velge:&lt;\/b&gt; De fire personene får frihet til å velge hvor mye av inntekten de vil gi til fellesfondet. I dette tilfellet bidrar hver av de fire personene med ingenting ($0).</v>
      </c>
      <c r="Z179" s="32" t="str">
        <f>VLOOKUP(
    Languages!A166,
    Languages!$A$2:$AE$310,
    MATCH(
      _xlfn.XLOOKUP(Z$1, 'Language &amp; Currency Data'!$A$2:$A$100, 'Language &amp; Currency Data'!$B$2:$B$100),
      Languages!$A$1:$AE$1,
      0),
    FALSE)</f>
        <v>&lt;b&gt;انتخاب کی آزادی:&lt;\/b&gt; چاروں افراد کو یہ آزادی حاصل نہیں ہے کہ وہ اپنی کمائی میں سے کتنی رقم مشترکہ فنڈ میں عطیہ کریں۔ ان چاروں افراد میں سے ہر فرد کچھ بھی عطیہ نہیں کرتا (0$)۔</v>
      </c>
      <c r="AA179" s="32" t="str">
        <f>VLOOKUP(
    Languages!A166,
    Languages!$A$2:$AE$310,
    MATCH(
      _xlfn.XLOOKUP(AA$1, 'Language &amp; Currency Data'!$A$2:$A$100, 'Language &amp; Currency Data'!$B$2:$B$100),
      Languages!$A$1:$AE$1,
      0),
    FALSE)</f>
        <v>&lt;b&gt;Malayang pumili:&lt;\/b&gt; Malayang pumili ang apat na indibidwal kung magkano sa kanilang mga kinita ang iaambag sa common fund. Sa situwasyong ito, walang iaambag ($0) ang bawat isa sa apat na indibidwal.</v>
      </c>
      <c r="AB179" s="32" t="str">
        <f>VLOOKUP(
    Languages!A166,
    Languages!$A$2:$AE$310,
    MATCH(
      _xlfn.XLOOKUP(AB$1, 'Language &amp; Currency Data'!$A$2:$A$100, 'Language &amp; Currency Data'!$B$2:$B$100),
      Languages!$A$1:$AE$1,
      0),
    FALSE)</f>
        <v>&lt;b&gt;Wolność wyboru:&lt;\/b&gt;Wspomniane cztery osoby mają swobodnie wyboru, jaką kwotę ze swoich zarobków chcą wpłacić do funduszu wspólnego. W tym przypadku żadna z czterech osób nie wpłaca jakiejkolwiek kwoty ze swoich zarobków ($0).</v>
      </c>
      <c r="AC179" t="str">
        <f>VLOOKUP(
    Languages!A166,
    Languages!$A$2:$AE$310,
    MATCH(
      _xlfn.XLOOKUP(AC$1, 'Language &amp; Currency Data'!$A$2:$A$100, 'Language &amp; Currency Data'!$B$2:$B$100),
      Languages!$A$1:$AE$1,
      0),
    FALSE)</f>
        <v>&lt;b&gt;Liberdade de escolha:&lt;\/b&gt; Os quatro indivíduos são livres de escolher a parte dos seus ganhos com a que desejam contribuir para o fundo comum. Neste caso, cada um dos quatro indivíduos não contribui com nada ($0).</v>
      </c>
      <c r="AD179" s="32" t="str">
        <f>VLOOKUP(
    Languages!A166,
    Languages!$A$2:$AE$310,
    MATCH(
      _xlfn.XLOOKUP(AD$1, 'Language &amp; Currency Data'!$A$2:$A$100, 'Language &amp; Currency Data'!$B$2:$B$100),
      Languages!$A$1:$AE$1,
      0),
    FALSE)</f>
        <v>&lt;b&gt;Libertatea de alegere:&lt;\/b&gt; cele patru persoane au libertatea de a alege cu cât din câștigurile lor să contribuie la fondul comun. În acest caz, fiecare dintre cele patru persoane nu contribuie cu nimic ($0).</v>
      </c>
      <c r="AE179" s="6" t="str">
        <f>VLOOKUP(
    Languages!A166,
    Languages!$A$2:$AE$310,
    MATCH(
      _xlfn.XLOOKUP(AE$1, 'Language &amp; Currency Data'!$A$2:$A$100, 'Language &amp; Currency Data'!$B$2:$B$100),
      Languages!$A$1:$AE$1,
      0),
    FALSE)</f>
        <v>&lt;b&gt;Slobodná voľba:&lt;\/b&gt; dané štyri osoby sa môžu slobodne rozhodnúť, akou čiastkou zo svojho zárobku prispejú do spoločného fondu. V tomto prípade žiadna zo štyroch osôb neprispeje ničím ($0).</v>
      </c>
      <c r="AF179" s="6" t="str">
        <f>VLOOKUP(
    Languages!A166,
    Languages!$A$2:$AE$310,
    MATCH(
      _xlfn.XLOOKUP(AF$1, 'Language &amp; Currency Data'!$A$2:$A$100, 'Language &amp; Currency Data'!$B$2:$B$100),
      Languages!$A$1:$AE$1,
      0),
    FALSE)</f>
        <v>&lt;b&gt;Vrye keuse:&lt;\/b&gt; Die vier individue is vry om te kies hoeveel van hul verdienste hulle tot die gemeenskaplike fonds wil bydra. In hierdie geval dra nie een van die vier individue enige iets by ($0) nie.</v>
      </c>
      <c r="AG179" s="6" t="str">
        <f>VLOOKUP(
    Languages!A166,
    Languages!$A$2:$AE$310,
    MATCH(
      _xlfn.XLOOKUP(AG$1, 'Language &amp; Currency Data'!$A$2:$A$100, 'Language &amp; Currency Data'!$B$2:$B$100),
      Languages!$A$1:$AE$1,
      0),
    FALSE)</f>
        <v>&lt;b&gt;자유롭게 선택:&lt;\/b&gt; 4명의 개인은 공동 기금에 얼마를 기부할지 자유롭게 선택할 수 있습니다. 이 경우, 4명 모두가 전혀 기부하지 않습니다($0).</v>
      </c>
      <c r="AH179" s="32" t="str">
        <f>VLOOKUP(
    Languages!A166,
    Languages!$A$2:$AE$310,
    MATCH(
      _xlfn.XLOOKUP(AH$1, 'Language &amp; Currency Data'!$A$2:$A$100, 'Language &amp; Currency Data'!$B$2:$B$100),
      Languages!$A$1:$AE$1,
      0),
    FALSE)</f>
        <v>&lt;b&gt;Libertad para decidir:&lt;\/b&gt; Las cuatro personas pueden decidir libremente qué parte de sus ingresos aportan al fondo común. En este caso, ninguna de las cuatro personas aporta nada ($0).</v>
      </c>
      <c r="AI179" s="32" t="str">
        <f>VLOOKUP(
    Languages!A166,
    Languages!$A$2:$AE$310,
    MATCH(
      _xlfn.XLOOKUP(AI$1, 'Language &amp; Currency Data'!$A$2:$A$100, 'Language &amp; Currency Data'!$B$2:$B$100),
      Languages!$A$1:$AE$1,
      0),
    FALSE)</f>
        <v>&lt;b&gt;Fri att välja:&lt;\/b&gt; De fyra personerna kan fritt välja hur mycket av sina intäkter de vill bidra med till den gemensamma fonden. I det här fallet bidrar var och en av de fyra personerna inte med någonting ($0).</v>
      </c>
      <c r="AJ179" s="6" t="str">
        <f>VLOOKUP(
    Languages!A166,
    Languages!$A$2:$AE$310,
    MATCH(
      _xlfn.XLOOKUP(AJ$1, 'Language &amp; Currency Data'!$A$2:$A$100, 'Language &amp; Currency Data'!$B$2:$B$100),
      Languages!$A$1:$AE$1,
      0),
    FALSE)</f>
        <v>&lt;b&gt;自由選擇：&lt;\/b&gt;這四位參與者可以自由選擇提撥多少收入。在這種情況下，這四位參與者都決定不提撥任何金額 ($0)。</v>
      </c>
      <c r="AK179" s="32" t="str">
        <f>VLOOKUP(
    Languages!A166,
    Languages!$A$2:$AE$310,
    MATCH(
      _xlfn.XLOOKUP(AK$1, 'Language &amp; Currency Data'!$A$2:$A$100, 'Language &amp; Currency Data'!$B$2:$B$100),
      Languages!$A$1:$AE$1,
      0),
    FALSE)</f>
        <v>&lt;b&gt;อิสระในการเลือก:&lt;\/b&gt; บุคคลทั้งสี่คนมีอิสระในการเลือกจำนวนเงินรายได้ที่จะนำไปสมทบเข้าเงินกองกลาง ในกรณีนี้ บุคคลทั้งสี่คนไม่ได้นำรายได้ไปสมทบเลย ($0)</v>
      </c>
      <c r="AL179" s="37" t="str">
        <f>VLOOKUP(
    Languages!A166,
    Languages!$A$2:$AE$310,
    MATCH(
      _xlfn.XLOOKUP(AL$1, 'Language &amp; Currency Data'!$A$2:$A$100, 'Language &amp; Currency Data'!$B$2:$B$100),
      Languages!$A$1:$AE$1,
      0),
    FALSE)</f>
        <v>&lt;b&gt;Seçim özgürlüğü:&lt;\/b&gt; Dört birey, kazançlarının ne kadarını ortak fona aktaracaklarını seçmekte özgürdür. Bu durumda dört bireyin her biri hiçbir katkıda bulunmaz (0$).</v>
      </c>
      <c r="AM179" s="6" t="str">
        <f>VLOOKUP(
    Languages!A166,
    Languages!$A$2:$AE$310,
    MATCH(
      _xlfn.XLOOKUP(AM$1, 'Language &amp; Currency Data'!$A$2:$A$100, 'Language &amp; Currency Data'!$B$2:$B$100),
      Languages!$A$1:$AE$1,
      0),
    FALSE)</f>
        <v>&lt;b&gt;Free to choose:&lt;\/b&gt; The four individuals are free to choose how much of their earnings to contribute to the common fund. In this case, each of the four individuals contributes nothing ($0).</v>
      </c>
      <c r="AN179" s="6" t="str">
        <f>VLOOKUP(
    Languages!A166,
    Languages!$A$2:$AE$310,
    MATCH(
      _xlfn.XLOOKUP(AN$1, 'Language &amp; Currency Data'!$A$2:$A$100, 'Language &amp; Currency Data'!$B$2:$B$100),
      Languages!$A$1:$AE$1,
      0),
    FALSE)</f>
        <v>&lt;b&gt;Free to choose:&lt;\/b&gt; The four individuals are free to choose how much of their earnings to contribute to the common fund. In this case, each of the four individuals contributes nothing ($0).</v>
      </c>
      <c r="AO179" s="32" t="str">
        <f>VLOOKUP(
    Languages!A166,
    Languages!$A$2:$AE$310,
    MATCH(
      _xlfn.XLOOKUP(AO$1, 'Language &amp; Currency Data'!$A$2:$A$100, 'Language &amp; Currency Data'!$B$2:$B$100),
      Languages!$A$1:$AE$1,
      0),
    FALSE)</f>
        <v>&lt;b&gt;Tự do lựa chọn:&lt;\/b&gt; Bốn cá nhân được tự do lựa chọn số tiền thu nhập của họ để đóng góp vào quỹ chung. Trong trường hợp này, mỗi người trong bốn cá nhân không đóng góp gì ($0).</v>
      </c>
      <c r="AP179" s="7" t="str">
        <f>VLOOKUP(
    Languages!A166,
    Languages!$A$2:$AE$310,
    MATCH(
      _xlfn.XLOOKUP("United Kingdom", 'Language &amp; Currency Data'!$A$2:$A$100, 'Language &amp; Currency Data'!$B$2:$B$100),
      Languages!$A$1:$AE$1,
      0),
    FALSE)</f>
        <v>&lt;b&gt;Free to choose:&lt;\/b&gt; The four individuals are free to choose how much of their earnings to contribute to the common fund. In this case, each of the four individuals contributes nothing ($0).</v>
      </c>
      <c r="AQ179" s="7" t="str">
        <f>VLOOKUP(
    Languages!A166,
    Languages!$A$2:$AE$310,
    MATCH(
      _xlfn.XLOOKUP("United Kingdom", 'Language &amp; Currency Data'!$A$2:$A$100, 'Language &amp; Currency Data'!$B$2:$B$100),
      Languages!$A$1:$AE$1,
      0),
    FALSE)</f>
        <v>&lt;b&gt;Free to choose:&lt;\/b&gt; The four individuals are free to choose how much of their earnings to contribute to the common fund. In this case, each of the four individuals contributes nothing ($0).</v>
      </c>
      <c r="AR179" s="7" t="str">
        <f>VLOOKUP(
    Languages!A166,
    Languages!$A$2:$AE$310,
    MATCH(
      _xlfn.XLOOKUP("United Kingdom", 'Language &amp; Currency Data'!$A$2:$A$100, 'Language &amp; Currency Data'!$B$2:$B$100),
      Languages!$A$1:$AE$1,
      0),
    FALSE)</f>
        <v>&lt;b&gt;Free to choose:&lt;\/b&gt; The four individuals are free to choose how much of their earnings to contribute to the common fund. In this case, each of the four individuals contributes nothing ($0).</v>
      </c>
      <c r="AS179" s="7" t="str">
        <f>VLOOKUP(
    Languages!A166,
    Languages!$A$2:$AE$310,
    MATCH(
      _xlfn.XLOOKUP("United Kingdom", 'Language &amp; Currency Data'!$A$2:$A$100, 'Language &amp; Currency Data'!$B$2:$B$100),
      Languages!$A$1:$AE$1,
      0),
    FALSE)</f>
        <v>&lt;b&gt;Free to choose:&lt;\/b&gt; The four individuals are free to choose how much of their earnings to contribute to the common fund. In this case, each of the four individuals contributes nothing ($0).</v>
      </c>
      <c r="AT179" s="7" t="str">
        <f>VLOOKUP(
    Languages!A166,
    Languages!$A$2:$AE$310,
    MATCH(
      _xlfn.XLOOKUP("United Kingdom", 'Language &amp; Currency Data'!$A$2:$A$100, 'Language &amp; Currency Data'!$B$2:$B$100),
      Languages!$A$1:$AE$1,
      0),
    FALSE)</f>
        <v>&lt;b&gt;Free to choose:&lt;\/b&gt; The four individuals are free to choose how much of their earnings to contribute to the common fund. In this case, each of the four individuals contributes nothing ($0).</v>
      </c>
      <c r="AU179" s="7" t="str">
        <f>VLOOKUP(
    Languages!A166,
    Languages!$A$2:$AE$310,
    MATCH(
      _xlfn.XLOOKUP("United Kingdom", 'Language &amp; Currency Data'!$A$2:$A$100, 'Language &amp; Currency Data'!$B$2:$B$100),
      Languages!$A$1:$AE$1,
      0),
    FALSE)</f>
        <v>&lt;b&gt;Free to choose:&lt;\/b&gt; The four individuals are free to choose how much of their earnings to contribute to the common fund. In this case, each of the four individuals contributes nothing ($0).</v>
      </c>
      <c r="AV179" s="7" t="str">
        <f>VLOOKUP(
    Languages!A166,
    Languages!$A$2:$AE$310,
    MATCH(
      _xlfn.XLOOKUP("United Kingdom", 'Language &amp; Currency Data'!$A$2:$A$100, 'Language &amp; Currency Data'!$B$2:$B$100),
      Languages!$A$1:$AE$1,
      0),
    FALSE)</f>
        <v>&lt;b&gt;Free to choose:&lt;\/b&gt; The four individuals are free to choose how much of their earnings to contribute to the common fund. In this case, each of the four individuals contributes nothing ($0).</v>
      </c>
      <c r="AW179" s="7" t="str">
        <f>VLOOKUP(
    Languages!A166,
    Languages!$A$2:$AE$310,
    MATCH(
      _xlfn.XLOOKUP("United Kingdom", 'Language &amp; Currency Data'!$A$2:$A$100, 'Language &amp; Currency Data'!$B$2:$B$100),
      Languages!$A$1:$AE$1,
      0),
    FALSE)</f>
        <v>&lt;b&gt;Free to choose:&lt;\/b&gt; The four individuals are free to choose how much of their earnings to contribute to the common fund. In this case, each of the four individuals contributes nothing ($0).</v>
      </c>
    </row>
    <row r="180" spans="1:49" s="7" customFormat="1" ht="42.75" x14ac:dyDescent="0.45">
      <c r="A180" s="7" t="str">
        <f>Languages!B167</f>
        <v>All four individuals will choose not to contribute any of their earnings, regardless of how much the other individuals choose to contribute.</v>
      </c>
      <c r="B180" s="6" t="str">
        <f>VLOOKUP(
    Languages!A167,
    Languages!$A$2:$AE$310,
    MATCH(
      _xlfn.XLOOKUP(B$1, 'Language &amp; Currency Data'!$A$2:$A$100, 'Language &amp; Currency Data'!$B$2:$B$100),
      Languages!$A$1:$AE$1,
      0),
    FALSE)</f>
        <v>Las cuatro personas decidirán no aportar nada de sus ingresos, independientemente de cuánto decidan aportar las demás personas.</v>
      </c>
      <c r="C180" s="6" t="str">
        <f>VLOOKUP(
    Languages!A167,
    Languages!$A$2:$AE$310,
    MATCH(
      _xlfn.XLOOKUP(C$1, 'Language &amp; Currency Data'!$A$2:$A$100, 'Language &amp; Currency Data'!$B$2:$B$100),
      Languages!$A$1:$AE$1,
      0),
    FALSE)</f>
        <v>All four individuals will choose not to contribute any of their earnings, regardless of how much the other individuals choose to contribute.</v>
      </c>
      <c r="D180" s="6" t="str">
        <f>VLOOKUP(
    Languages!A167,
    Languages!$A$2:$AE$310,
    MATCH(
      _xlfn.XLOOKUP(D$1, 'Language &amp; Currency Data'!$A$2:$A$100, 'Language &amp; Currency Data'!$B$2:$B$100),
      Languages!$A$1:$AE$1,
      0),
    FALSE)</f>
        <v>Keine der vier Personen zahlt etwas von ihrem Einkommen ein – ganz egal, wie viel die anderen Personen einzahlen.</v>
      </c>
      <c r="E180" s="14" t="str">
        <f>VLOOKUP(
    Languages!A167,
    Languages!$A$2:$AE$310,
    MATCH(
      _xlfn.XLOOKUP(E$1, 'Language &amp; Currency Data'!$A$2:$A$100, 'Language &amp; Currency Data'!$B$2:$B$100),
      Languages!$A$1:$AE$1,
      0),
    FALSE)</f>
        <v>Os quatro indivíduos escolherão não contribuir com nenhuma parte dos seus ganhos, independentemente do montante com que os outros indivíduos escolherem contribuir.</v>
      </c>
      <c r="F180" s="4" t="str">
        <f>VLOOKUP(
    Languages!A167,
    Languages!$A$2:$AE$310,
    MATCH(
      _xlfn.XLOOKUP(F$1, 'Language &amp; Currency Data'!$A$2:$A$100, 'Language &amp; Currency Data'!$B$2:$B$100),
      Languages!$A$1:$AE$1,
      0),
    FALSE)</f>
        <v>All four individuals will choose not to contribute any of their earnings, regardless of how much the other individuals choose to contribute.</v>
      </c>
      <c r="G180" s="14" t="str">
        <f>VLOOKUP(
    Languages!A167,
    Languages!$A$2:$AE$310,
    MATCH(
      _xlfn.XLOOKUP(G$1, 'Language &amp; Currency Data'!$A$2:$A$100, 'Language &amp; Currency Data'!$B$2:$B$100),
      Languages!$A$1:$AE$1,
      0),
    FALSE)</f>
        <v>无论其他人选择投入多少，这四个人都将选择分文不投。</v>
      </c>
      <c r="H180" s="6" t="str">
        <f>VLOOKUP(
    Languages!A167,
    Languages!$A$2:$AE$310,
    MATCH(
      _xlfn.XLOOKUP(H$1, 'Language &amp; Currency Data'!$A$2:$A$100, 'Language &amp; Currency Data'!$B$2:$B$100),
      Languages!$A$1:$AE$1,
      0),
    FALSE)</f>
        <v>Las cuatro personas decidirán no aportar nada de sus ingresos, independientemente de cuánto decidan aportar las demás personas.</v>
      </c>
      <c r="I180" s="6" t="str">
        <f>VLOOKUP(
    Languages!A167,
    Languages!$A$2:$AE$310,
    MATCH(
      _xlfn.XLOOKUP(I$1, 'Language &amp; Currency Data'!$A$2:$A$100, 'Language &amp; Currency Data'!$B$2:$B$100),
      Languages!$A$1:$AE$1,
      0),
    FALSE)</f>
        <v>Las cuatro personas decidirán no aportar nada de sus ingresos, independientemente de cuánto decidan aportar las demás personas.</v>
      </c>
      <c r="J180" s="6" t="str">
        <f>VLOOKUP(
    Languages!A167,
    Languages!$A$2:$AE$310,
    MATCH(
      _xlfn.XLOOKUP(J$1, 'Language &amp; Currency Data'!$A$2:$A$100, 'Language &amp; Currency Data'!$B$2:$B$100),
      Languages!$A$1:$AE$1,
      0),
    FALSE)</f>
        <v>Všechny čtyři osoby se rozhodnou nepřispívat žádnou částí svého výdělku, bez ohledu na to, kolik se rozhodnou přispět ostatní.</v>
      </c>
      <c r="K180" s="6" t="str">
        <f>VLOOKUP(
    Languages!A167,
    Languages!$A$2:$AE$310,
    MATCH(
      _xlfn.XLOOKUP(K$1, 'Language &amp; Currency Data'!$A$2:$A$100, 'Language &amp; Currency Data'!$B$2:$B$100),
      Languages!$A$1:$AE$1,
      0),
    FALSE)</f>
        <v>Kaikki neljä henkilöä päättävät, etteivät lahjoita mitään osaa tuloistaan riippumatta siitä, kuinka paljon toiset henkilöt päättävät lahjoittaa.</v>
      </c>
      <c r="L180" s="32" t="str">
        <f>VLOOKUP(
    Languages!A167,
    Languages!$A$2:$AE$310,
    MATCH(
      _xlfn.XLOOKUP(L$1, 'Language &amp; Currency Data'!$A$2:$A$100, 'Language &amp; Currency Data'!$B$2:$B$100),
      Languages!$A$1:$AE$1,
      0),
    FALSE)</f>
        <v>Les quatre personnes ont choisi de ne pas contribuer au fonds commun, quel que soit le montant des contributions des autres.</v>
      </c>
      <c r="M180" s="32" t="str">
        <f>VLOOKUP(
    Languages!A167,
    Languages!$A$2:$AE$310,
    MATCH(
      _xlfn.XLOOKUP(M$1, 'Language &amp; Currency Data'!$A$2:$A$100, 'Language &amp; Currency Data'!$B$2:$B$100),
      Languages!$A$1:$AE$1,
      0),
    FALSE)</f>
        <v>Keine der vier Personen zahlt etwas von ihrem Einkommen ein – ganz egal, wie viel die anderen Personen einzahlen.</v>
      </c>
      <c r="N180" s="6" t="str">
        <f>VLOOKUP(
    Languages!A167,
    Languages!$A$2:$AE$310,
    MATCH(
      _xlfn.XLOOKUP(N$1, 'Language &amp; Currency Data'!$A$2:$A$100, 'Language &amp; Currency Data'!$B$2:$B$100),
      Languages!$A$1:$AE$1,
      0),
    FALSE)</f>
        <v>Και τα τέσσερα άτομα θα επιλέξουν να μην συνεισφέρουν τίποτα από τα κέρδη τους, ανεξάρτητα από το πόσο επιλέγουν να συνεισφέρουν τα άλλα άτομα.</v>
      </c>
      <c r="O180" s="32" t="str">
        <f>VLOOKUP(
    Languages!A167,
    Languages!$A$2:$AE$310,
    MATCH(
      _xlfn.XLOOKUP(O$1, 'Language &amp; Currency Data'!$A$2:$A$100, 'Language &amp; Currency Data'!$B$2:$B$100),
      Languages!$A$1:$AE$1,
      0),
    FALSE)</f>
        <v>Mind a négy személy úgy dönt, hogy nem járul hozzá a jövedelméből, függetlenül attól, hogy a többi személy mennyivel járul hozzá.</v>
      </c>
      <c r="P180" s="6" t="str">
        <f>VLOOKUP(
    Languages!A167,
    Languages!$A$2:$AE$310,
    MATCH(
      _xlfn.XLOOKUP(P$1, 'Language &amp; Currency Data'!$A$2:$A$100, 'Language &amp; Currency Data'!$B$2:$B$100),
      Languages!$A$1:$AE$1,
      0),
    FALSE)</f>
        <v>सभी चारों व्यक्ति अपनी कोई कमाई का योगदान न करने का विकल्प चुनेंगे, भले ही दूसरे व्यक्ति कितना भी योगदान करना चाहें।</v>
      </c>
      <c r="Q180" s="6" t="str">
        <f>VLOOKUP(
    Languages!A167,
    Languages!$A$2:$AE$310,
    MATCH(
      _xlfn.XLOOKUP(Q$1, 'Language &amp; Currency Data'!$A$2:$A$100, 'Language &amp; Currency Data'!$B$2:$B$100),
      Languages!$A$1:$AE$1,
      0),
    FALSE)</f>
        <v>Keempat individu akan memilih untuk tidak menyumbangkan penghasilan mereka sama sekali, terlepas dari seberapa banyak individu lainnya memilih untuk menyumbangkan.</v>
      </c>
      <c r="R180" s="6" t="str">
        <f>VLOOKUP(
    Languages!A167,
    Languages!$A$2:$AE$310,
    MATCH(
      _xlfn.XLOOKUP(R$1, 'Language &amp; Currency Data'!$A$2:$A$100, 'Language &amp; Currency Data'!$B$2:$B$100),
      Languages!$A$1:$AE$1,
      0),
    FALSE)</f>
        <v>All four individuals will choose not to contribute any of their earnings, regardless of how much the other individuals choose to contribute.</v>
      </c>
      <c r="S180" s="14" t="str">
        <f>VLOOKUP(
    Languages!A167,
    Languages!$A$2:$AE$310,
    MATCH(
      _xlfn.XLOOKUP(S$1, 'Language &amp; Currency Data'!$A$2:$A$100, 'Language &amp; Currency Data'!$B$2:$B$100),
      Languages!$A$1:$AE$1,
      0),
    FALSE)</f>
        <v>Tutti e quattro gli individui sceglieranno di non contribuire affatto con il loro importo guadagnato, indipendentemente dalla quota con cui gli altri decidono di contribuire.</v>
      </c>
      <c r="T180" s="14" t="str">
        <f>VLOOKUP(
    Languages!A167,
    Languages!$A$2:$AE$310,
    MATCH(
      _xlfn.XLOOKUP(T$1, 'Language &amp; Currency Data'!$A$2:$A$100, 'Language &amp; Currency Data'!$B$2:$B$100),
      Languages!$A$1:$AE$1,
      0),
    FALSE)</f>
        <v>4人はそれぞれ、他の個人がいくら寄付するかに関係なく、何も寄付しないことを選択する。</v>
      </c>
      <c r="U180" s="32" t="str">
        <f>VLOOKUP(
    Languages!A167,
    Languages!$A$2:$AE$310,
    MATCH(
      _xlfn.XLOOKUP(U$1, 'Language &amp; Currency Data'!$A$2:$A$100, 'Language &amp; Currency Data'!$B$2:$B$100),
      Languages!$A$1:$AE$1,
      0),
    FALSE)</f>
        <v>Kesemua empat individu itu akan memilih untuk tidak menyumbangkan langsung pendapatan mereka, tidak kira berapa banyak individu lain memilih untuk menyumbang.</v>
      </c>
      <c r="V180" s="32" t="str">
        <f>VLOOKUP(
    Languages!A167,
    Languages!$A$2:$AE$310,
    MATCH(
      _xlfn.XLOOKUP(V$1, 'Language &amp; Currency Data'!$A$2:$A$100, 'Language &amp; Currency Data'!$B$2:$B$100),
      Languages!$A$1:$AE$1,
      0),
    FALSE)</f>
        <v>Las cuatro personas decidirán no aportar nada de sus ingresos, independientemente de cuánto decidan aportar las demás personas.</v>
      </c>
      <c r="W180" s="14" t="str">
        <f>VLOOKUP(
    Languages!A167,
    Languages!$A$2:$AE$310,
    MATCH(
      _xlfn.XLOOKUP(W$1, 'Language &amp; Currency Data'!$A$2:$A$100, 'Language &amp; Currency Data'!$B$2:$B$100),
      Languages!$A$1:$AE$1,
      0),
    FALSE)</f>
        <v>Ieder van de vier personen kiest ervoor niets van zijn verdiende bedrag bij te dragen, ongeacht de hoogte van het door de andere personen bijgedragen bedrag.</v>
      </c>
      <c r="X180" s="32" t="str">
        <f>VLOOKUP(
    Languages!A167,
    Languages!$A$2:$AE$310,
    MATCH(
      _xlfn.XLOOKUP(X$1, 'Language &amp; Currency Data'!$A$2:$A$100, 'Language &amp; Currency Data'!$B$2:$B$100),
      Languages!$A$1:$AE$1,
      0),
    FALSE)</f>
        <v>All four individuals will choose not to contribute any of their earnings, regardless of how much the other individuals choose to contribute.</v>
      </c>
      <c r="Y180" s="32" t="str">
        <f>VLOOKUP(
    Languages!A167,
    Languages!$A$2:$AE$310,
    MATCH(
      _xlfn.XLOOKUP(Y$1, 'Language &amp; Currency Data'!$A$2:$A$100, 'Language &amp; Currency Data'!$B$2:$B$100),
      Languages!$A$1:$AE$1,
      0),
    FALSE)</f>
        <v>Alle fire personer vil velge å ikke bidra med noe av inntekten sin, uansett hvor mye de andre velger å bidra med.</v>
      </c>
      <c r="Z180" s="32" t="str">
        <f>VLOOKUP(
    Languages!A167,
    Languages!$A$2:$AE$310,
    MATCH(
      _xlfn.XLOOKUP(Z$1, 'Language &amp; Currency Data'!$A$2:$A$100, 'Language &amp; Currency Data'!$B$2:$B$100),
      Languages!$A$1:$AE$1,
      0),
    FALSE)</f>
        <v>چاروں افراد اپنی کمائی میں سے کچھ بھی عطیہ کرنے کا انتخاب نہیں کریں گے، چاہے دیگر افراد کتنی بھی رقم عطیہ کرنے کا فیصلہ کریں۔</v>
      </c>
      <c r="AA180" s="32" t="str">
        <f>VLOOKUP(
    Languages!A167,
    Languages!$A$2:$AE$310,
    MATCH(
      _xlfn.XLOOKUP(AA$1, 'Language &amp; Currency Data'!$A$2:$A$100, 'Language &amp; Currency Data'!$B$2:$B$100),
      Languages!$A$1:$AE$1,
      0),
    FALSE)</f>
        <v>Pipiliin ng lahat ng apat na indibidwal na hindi iambag ang anuman sa kanilang mga kinita, kahit magkano pa ang pipiliing iaambag ng ibang mga indibidwal.</v>
      </c>
      <c r="AB180" s="32" t="str">
        <f>VLOOKUP(
    Languages!A167,
    Languages!$A$2:$AE$310,
    MATCH(
      _xlfn.XLOOKUP(AB$1, 'Language &amp; Currency Data'!$A$2:$A$100, 'Language &amp; Currency Data'!$B$2:$B$100),
      Languages!$A$1:$AE$1,
      0),
    FALSE)</f>
        <v>Wszystkie cztery osoby decydują się nie wpłacą niczego ze swoich zarobków, niezależnie od tego, ile zdecydują się wpłacić pozostałe osoby.</v>
      </c>
      <c r="AC180" t="str">
        <f>VLOOKUP(
    Languages!A167,
    Languages!$A$2:$AE$310,
    MATCH(
      _xlfn.XLOOKUP(AC$1, 'Language &amp; Currency Data'!$A$2:$A$100, 'Language &amp; Currency Data'!$B$2:$B$100),
      Languages!$A$1:$AE$1,
      0),
    FALSE)</f>
        <v>Os quatro indivíduos escolherão não contribuir com nenhuma parte dos seus ganhos, independentemente do montante com que os outros indivíduos escolherem contribuir.</v>
      </c>
      <c r="AD180" s="32" t="str">
        <f>VLOOKUP(
    Languages!A167,
    Languages!$A$2:$AE$310,
    MATCH(
      _xlfn.XLOOKUP(AD$1, 'Language &amp; Currency Data'!$A$2:$A$100, 'Language &amp; Currency Data'!$B$2:$B$100),
      Languages!$A$1:$AE$1,
      0),
    FALSE)</f>
        <v>Toate cele patru persoane vor alege să nu contribuie cu nimic din câștigurile lor, indiferent de cât de mult aleg celelalte persoane să contribuie.</v>
      </c>
      <c r="AE180" s="6" t="str">
        <f>VLOOKUP(
    Languages!A167,
    Languages!$A$2:$AE$310,
    MATCH(
      _xlfn.XLOOKUP(AE$1, 'Language &amp; Currency Data'!$A$2:$A$100, 'Language &amp; Currency Data'!$B$2:$B$100),
      Languages!$A$1:$AE$1,
      0),
    FALSE)</f>
        <v>Všetky štyri osoby sa rozhodnú neprispieť žiadnou časťou zárobku bez ohľadu na to, akou sumou sa rozhodnú prispieť ostatné osoby.</v>
      </c>
      <c r="AF180" s="6" t="str">
        <f>VLOOKUP(
    Languages!A167,
    Languages!$A$2:$AE$310,
    MATCH(
      _xlfn.XLOOKUP(AF$1, 'Language &amp; Currency Data'!$A$2:$A$100, 'Language &amp; Currency Data'!$B$2:$B$100),
      Languages!$A$1:$AE$1,
      0),
    FALSE)</f>
        <v>Al vier die individue kies om nie al hul verdienste by te dra nie, ongeag hoeveel die ander individue kies om by te dra nie.</v>
      </c>
      <c r="AG180" s="6" t="str">
        <f>VLOOKUP(
    Languages!A167,
    Languages!$A$2:$AE$310,
    MATCH(
      _xlfn.XLOOKUP(AG$1, 'Language &amp; Currency Data'!$A$2:$A$100, 'Language &amp; Currency Data'!$B$2:$B$100),
      Languages!$A$1:$AE$1,
      0),
    FALSE)</f>
        <v>4명 모두 다른 사람들의 기부 금액과 상관없이 자신이 벌어들인 수입을 전혀 기부하지 않기로 선택할 것입니다.</v>
      </c>
      <c r="AH180" s="32" t="str">
        <f>VLOOKUP(
    Languages!A167,
    Languages!$A$2:$AE$310,
    MATCH(
      _xlfn.XLOOKUP(AH$1, 'Language &amp; Currency Data'!$A$2:$A$100, 'Language &amp; Currency Data'!$B$2:$B$100),
      Languages!$A$1:$AE$1,
      0),
    FALSE)</f>
        <v>Las cuatro personas decidirán no aportar nada de sus ingresos, independientemente de cuánto decidan aportar las demás personas.</v>
      </c>
      <c r="AI180" s="32" t="str">
        <f>VLOOKUP(
    Languages!A167,
    Languages!$A$2:$AE$310,
    MATCH(
      _xlfn.XLOOKUP(AI$1, 'Language &amp; Currency Data'!$A$2:$A$100, 'Language &amp; Currency Data'!$B$2:$B$100),
      Languages!$A$1:$AE$1,
      0),
    FALSE)</f>
        <v>Alla fyra personerna väljer att inte bidra med några av sina intäkter, oavsett hur mycket de andra individerna väljer att bidra med.</v>
      </c>
      <c r="AJ180" s="6" t="str">
        <f>VLOOKUP(
    Languages!A167,
    Languages!$A$2:$AE$310,
    MATCH(
      _xlfn.XLOOKUP(AJ$1, 'Language &amp; Currency Data'!$A$2:$A$100, 'Language &amp; Currency Data'!$B$2:$B$100),
      Languages!$A$1:$AE$1,
      0),
    FALSE)</f>
        <v>所有四位參與者在無論其他人怎麼做的情況下，他們都不會提撥任何收入。</v>
      </c>
      <c r="AK180" s="32" t="str">
        <f>VLOOKUP(
    Languages!A167,
    Languages!$A$2:$AE$310,
    MATCH(
      _xlfn.XLOOKUP(AK$1, 'Language &amp; Currency Data'!$A$2:$A$100, 'Language &amp; Currency Data'!$B$2:$B$100),
      Languages!$A$1:$AE$1,
      0),
    FALSE)</f>
        <v>บุคคลทั้งสี่คนเลือกที่จะไม่นำรายได้ไปสมทบเข้าเงินกองกลางเลย ไม่ว่าบุคคลอื่นจะเลือกนำรายได้ไปสมทบเท่าใดก็ตาม</v>
      </c>
      <c r="AL180" s="37" t="str">
        <f>VLOOKUP(
    Languages!A167,
    Languages!$A$2:$AE$310,
    MATCH(
      _xlfn.XLOOKUP(AL$1, 'Language &amp; Currency Data'!$A$2:$A$100, 'Language &amp; Currency Data'!$B$2:$B$100),
      Languages!$A$1:$AE$1,
      0),
    FALSE)</f>
        <v>Diğer bireylerin ne kadar katkıda bulunmayı seçtiğine bakılmaksızın dört birey de kazançlarından herhangi bir katkıda bulunmamayı seçecektir.</v>
      </c>
      <c r="AM180" s="6" t="str">
        <f>VLOOKUP(
    Languages!A167,
    Languages!$A$2:$AE$310,
    MATCH(
      _xlfn.XLOOKUP(AM$1, 'Language &amp; Currency Data'!$A$2:$A$100, 'Language &amp; Currency Data'!$B$2:$B$100),
      Languages!$A$1:$AE$1,
      0),
    FALSE)</f>
        <v>All four individuals will choose not to contribute any of their earnings, regardless of how much the other individuals choose to contribute.</v>
      </c>
      <c r="AN180" s="6" t="str">
        <f>VLOOKUP(
    Languages!A167,
    Languages!$A$2:$AE$310,
    MATCH(
      _xlfn.XLOOKUP(AN$1, 'Language &amp; Currency Data'!$A$2:$A$100, 'Language &amp; Currency Data'!$B$2:$B$100),
      Languages!$A$1:$AE$1,
      0),
    FALSE)</f>
        <v>All four individuals will choose not to contribute any of their earnings, regardless of how much the other individuals choose to contribute.</v>
      </c>
      <c r="AO180" s="32" t="str">
        <f>VLOOKUP(
    Languages!A167,
    Languages!$A$2:$AE$310,
    MATCH(
      _xlfn.XLOOKUP(AO$1, 'Language &amp; Currency Data'!$A$2:$A$100, 'Language &amp; Currency Data'!$B$2:$B$100),
      Languages!$A$1:$AE$1,
      0),
    FALSE)</f>
        <v>Cả bốn cá nhân đều chọn không đóng góp bất kỳ khoản thu nhập nào của họ, bất kể số tiền mà những cá nhân còn lại chọn đóng góp.</v>
      </c>
      <c r="AP180" s="7" t="str">
        <f>VLOOKUP(
    Languages!A167,
    Languages!$A$2:$AE$310,
    MATCH(
      _xlfn.XLOOKUP("United Kingdom", 'Language &amp; Currency Data'!$A$2:$A$100, 'Language &amp; Currency Data'!$B$2:$B$100),
      Languages!$A$1:$AE$1,
      0),
    FALSE)</f>
        <v>All four individuals will choose not to contribute any of their earnings, regardless of how much the other individuals choose to contribute.</v>
      </c>
      <c r="AQ180" s="7" t="str">
        <f>VLOOKUP(
    Languages!A167,
    Languages!$A$2:$AE$310,
    MATCH(
      _xlfn.XLOOKUP("United Kingdom", 'Language &amp; Currency Data'!$A$2:$A$100, 'Language &amp; Currency Data'!$B$2:$B$100),
      Languages!$A$1:$AE$1,
      0),
    FALSE)</f>
        <v>All four individuals will choose not to contribute any of their earnings, regardless of how much the other individuals choose to contribute.</v>
      </c>
      <c r="AR180" s="7" t="str">
        <f>VLOOKUP(
    Languages!A167,
    Languages!$A$2:$AE$310,
    MATCH(
      _xlfn.XLOOKUP("United Kingdom", 'Language &amp; Currency Data'!$A$2:$A$100, 'Language &amp; Currency Data'!$B$2:$B$100),
      Languages!$A$1:$AE$1,
      0),
    FALSE)</f>
        <v>All four individuals will choose not to contribute any of their earnings, regardless of how much the other individuals choose to contribute.</v>
      </c>
      <c r="AS180" s="7" t="str">
        <f>VLOOKUP(
    Languages!A167,
    Languages!$A$2:$AE$310,
    MATCH(
      _xlfn.XLOOKUP("United Kingdom", 'Language &amp; Currency Data'!$A$2:$A$100, 'Language &amp; Currency Data'!$B$2:$B$100),
      Languages!$A$1:$AE$1,
      0),
    FALSE)</f>
        <v>All four individuals will choose not to contribute any of their earnings, regardless of how much the other individuals choose to contribute.</v>
      </c>
      <c r="AT180" s="7" t="str">
        <f>VLOOKUP(
    Languages!A167,
    Languages!$A$2:$AE$310,
    MATCH(
      _xlfn.XLOOKUP("United Kingdom", 'Language &amp; Currency Data'!$A$2:$A$100, 'Language &amp; Currency Data'!$B$2:$B$100),
      Languages!$A$1:$AE$1,
      0),
    FALSE)</f>
        <v>All four individuals will choose not to contribute any of their earnings, regardless of how much the other individuals choose to contribute.</v>
      </c>
      <c r="AU180" s="7" t="str">
        <f>VLOOKUP(
    Languages!A167,
    Languages!$A$2:$AE$310,
    MATCH(
      _xlfn.XLOOKUP("United Kingdom", 'Language &amp; Currency Data'!$A$2:$A$100, 'Language &amp; Currency Data'!$B$2:$B$100),
      Languages!$A$1:$AE$1,
      0),
    FALSE)</f>
        <v>All four individuals will choose not to contribute any of their earnings, regardless of how much the other individuals choose to contribute.</v>
      </c>
      <c r="AV180" s="7" t="str">
        <f>VLOOKUP(
    Languages!A167,
    Languages!$A$2:$AE$310,
    MATCH(
      _xlfn.XLOOKUP("United Kingdom", 'Language &amp; Currency Data'!$A$2:$A$100, 'Language &amp; Currency Data'!$B$2:$B$100),
      Languages!$A$1:$AE$1,
      0),
    FALSE)</f>
        <v>All four individuals will choose not to contribute any of their earnings, regardless of how much the other individuals choose to contribute.</v>
      </c>
      <c r="AW180" s="7" t="str">
        <f>VLOOKUP(
    Languages!A167,
    Languages!$A$2:$AE$310,
    MATCH(
      _xlfn.XLOOKUP("United Kingdom", 'Language &amp; Currency Data'!$A$2:$A$100, 'Language &amp; Currency Data'!$B$2:$B$100),
      Languages!$A$1:$AE$1,
      0),
    FALSE)</f>
        <v>All four individuals will choose not to contribute any of their earnings, regardless of how much the other individuals choose to contribute.</v>
      </c>
    </row>
    <row r="181" spans="1:49" s="7" customFormat="1" ht="42.75" x14ac:dyDescent="0.45">
      <c r="A181" s="7" t="str">
        <f>Languages!B168</f>
        <v>Explanation: Each individual keeps $10 of their earnings but receives nothing from the common fund, and thus each ends up with $10. </v>
      </c>
      <c r="B181" s="6" t="str">
        <f>VLOOKUP(
    Languages!A168,
    Languages!$A$2:$AE$310,
    MATCH(
      _xlfn.XLOOKUP(B$1, 'Language &amp; Currency Data'!$A$2:$A$100, 'Language &amp; Currency Data'!$B$2:$B$100),
      Languages!$A$1:$AE$1,
      0),
    FALSE)</f>
        <v>Explicación: Cada persona conserva $10 de sus ingresos, pero no recibe nada del fondo común, por lo que cada una termina con $10. </v>
      </c>
      <c r="C181" s="6" t="str">
        <f>VLOOKUP(
    Languages!A168,
    Languages!$A$2:$AE$310,
    MATCH(
      _xlfn.XLOOKUP(C$1, 'Language &amp; Currency Data'!$A$2:$A$100, 'Language &amp; Currency Data'!$B$2:$B$100),
      Languages!$A$1:$AE$1,
      0),
    FALSE)</f>
        <v>Explanation: Each individual keeps $10 of their earnings but receives nothing from the common fund, and thus each ends up with $10. </v>
      </c>
      <c r="D181" s="6" t="str">
        <f>VLOOKUP(
    Languages!A168,
    Languages!$A$2:$AE$310,
    MATCH(
      _xlfn.XLOOKUP(D$1, 'Language &amp; Currency Data'!$A$2:$A$100, 'Language &amp; Currency Data'!$B$2:$B$100),
      Languages!$A$1:$AE$1,
      0),
    FALSE)</f>
        <v>Erklärung: Jede Person behält $10 ihres Einkommens, erhält aber nichts aus dem Gemeinschaftsfond und hat daher zum Schluss jeweils $10. </v>
      </c>
      <c r="E181" s="14" t="str">
        <f>VLOOKUP(
    Languages!A168,
    Languages!$A$2:$AE$310,
    MATCH(
      _xlfn.XLOOKUP(E$1, 'Language &amp; Currency Data'!$A$2:$A$100, 'Language &amp; Currency Data'!$B$2:$B$100),
      Languages!$A$1:$AE$1,
      0),
    FALSE)</f>
        <v>Explicação: Cada indivíduo fica com $10 dos seus ganhos, mas não recebe nada do fundo comum, e assim cada um fica com $10. </v>
      </c>
      <c r="F181" s="4" t="str">
        <f>VLOOKUP(
    Languages!A168,
    Languages!$A$2:$AE$310,
    MATCH(
      _xlfn.XLOOKUP(F$1, 'Language &amp; Currency Data'!$A$2:$A$100, 'Language &amp; Currency Data'!$B$2:$B$100),
      Languages!$A$1:$AE$1,
      0),
    FALSE)</f>
        <v>Explanation: Each individual keeps $10 of their earnings but receives nothing from the common fund, and thus each ends up with $10. </v>
      </c>
      <c r="G181" s="14" t="str">
        <f>VLOOKUP(
    Languages!A168,
    Languages!$A$2:$AE$310,
    MATCH(
      _xlfn.XLOOKUP(G$1, 'Language &amp; Currency Data'!$A$2:$A$100, 'Language &amp; Currency Data'!$B$2:$B$100),
      Languages!$A$1:$AE$1,
      0),
    FALSE)</f>
        <v>说明：每个人都保留了他们各自的 $10 收益，但不可从共同基金中获得任何收益，因此每人最终获得 $10 的收入。 </v>
      </c>
      <c r="H181" s="6" t="str">
        <f>VLOOKUP(
    Languages!A168,
    Languages!$A$2:$AE$310,
    MATCH(
      _xlfn.XLOOKUP(H$1, 'Language &amp; Currency Data'!$A$2:$A$100, 'Language &amp; Currency Data'!$B$2:$B$100),
      Languages!$A$1:$AE$1,
      0),
    FALSE)</f>
        <v>Explicación: Cada persona conserva $10 de sus ingresos, pero no recibe nada del fondo común, por lo que cada una termina con $10. </v>
      </c>
      <c r="I181" s="6" t="str">
        <f>VLOOKUP(
    Languages!A168,
    Languages!$A$2:$AE$310,
    MATCH(
      _xlfn.XLOOKUP(I$1, 'Language &amp; Currency Data'!$A$2:$A$100, 'Language &amp; Currency Data'!$B$2:$B$100),
      Languages!$A$1:$AE$1,
      0),
    FALSE)</f>
        <v>Explicación: Cada persona conserva $10 de sus ingresos, pero no recibe nada del fondo común, por lo que cada una termina con $10. </v>
      </c>
      <c r="J181" s="6" t="str">
        <f>VLOOKUP(
    Languages!A168,
    Languages!$A$2:$AE$310,
    MATCH(
      _xlfn.XLOOKUP(J$1, 'Language &amp; Currency Data'!$A$2:$A$100, 'Language &amp; Currency Data'!$B$2:$B$100),
      Languages!$A$1:$AE$1,
      0),
    FALSE)</f>
        <v>Vysvětlení: Každá osoba si ponechá $10 ze svého výdělku, ale nedostane nic ze společného fondu, a každá tak nakonec získá $10.</v>
      </c>
      <c r="K181" s="6" t="str">
        <f>VLOOKUP(
    Languages!A168,
    Languages!$A$2:$AE$310,
    MATCH(
      _xlfn.XLOOKUP(K$1, 'Language &amp; Currency Data'!$A$2:$A$100, 'Language &amp; Currency Data'!$B$2:$B$100),
      Languages!$A$1:$AE$1,
      0),
    FALSE)</f>
        <v>Selitys: Jokainen henkilö pitää $10 tuloistaan, mutta ei saa mitään yhteisestä rahastosta, ja kukin saa siten lopullista tuloa $10.</v>
      </c>
      <c r="L181" s="32" t="str">
        <f>VLOOKUP(
    Languages!A168,
    Languages!$A$2:$AE$310,
    MATCH(
      _xlfn.XLOOKUP(L$1, 'Language &amp; Currency Data'!$A$2:$A$100, 'Language &amp; Currency Data'!$B$2:$B$100),
      Languages!$A$1:$AE$1,
      0),
    FALSE)</f>
        <v>Explication : Chaque personne conserve ses $10 de revenus mais ne reçoit rien du fonds commun ; chacune finit donc avec $10. </v>
      </c>
      <c r="M181" s="32" t="str">
        <f>VLOOKUP(
    Languages!A168,
    Languages!$A$2:$AE$310,
    MATCH(
      _xlfn.XLOOKUP(M$1, 'Language &amp; Currency Data'!$A$2:$A$100, 'Language &amp; Currency Data'!$B$2:$B$100),
      Languages!$A$1:$AE$1,
      0),
    FALSE)</f>
        <v>Erklärung: Jede Person behält $10 ihres Einkommens, erhält aber nichts aus dem Gemeinschaftsfond und hat daher zum Schluss jeweils $10. </v>
      </c>
      <c r="N181" s="6" t="str">
        <f>VLOOKUP(
    Languages!A168,
    Languages!$A$2:$AE$310,
    MATCH(
      _xlfn.XLOOKUP(N$1, 'Language &amp; Currency Data'!$A$2:$A$100, 'Language &amp; Currency Data'!$B$2:$B$100),
      Languages!$A$1:$AE$1,
      0),
    FALSE)</f>
        <v>Εξήγηση: κάθε άτομο κρατάει $10 από τα κέρδη του, αλλά δεν λαμβάνει τίποτα από το κοινό ταμείο και έτσι ο καθένας καταλήγει με $10.</v>
      </c>
      <c r="O181" s="32" t="str">
        <f>VLOOKUP(
    Languages!A168,
    Languages!$A$2:$AE$310,
    MATCH(
      _xlfn.XLOOKUP(O$1, 'Language &amp; Currency Data'!$A$2:$A$100, 'Language &amp; Currency Data'!$B$2:$B$100),
      Languages!$A$1:$AE$1,
      0),
    FALSE)</f>
        <v>Magyarázat: Mindenki megtartja a $10 saját jövedelmét, de nem kap semmit a közös alapból, és így mindenkinek $10ja marad. </v>
      </c>
      <c r="P181" s="6" t="str">
        <f>VLOOKUP(
    Languages!A168,
    Languages!$A$2:$AE$310,
    MATCH(
      _xlfn.XLOOKUP(P$1, 'Language &amp; Currency Data'!$A$2:$A$100, 'Language &amp; Currency Data'!$B$2:$B$100),
      Languages!$A$1:$AE$1,
      0),
    FALSE)</f>
        <v>स्पष्टीकरण: हरेक व्यक्ति अपनी कमाई में से $10 अपने पास रखता है, पर कॉमन फ़ंड से कुछ भी नहीं प्राप्त करता है, और इस प्रकार हरेक के पास $10 बचते हैं।</v>
      </c>
      <c r="Q181" s="6" t="str">
        <f>VLOOKUP(
    Languages!A168,
    Languages!$A$2:$AE$310,
    MATCH(
      _xlfn.XLOOKUP(Q$1, 'Language &amp; Currency Data'!$A$2:$A$100, 'Language &amp; Currency Data'!$B$2:$B$100),
      Languages!$A$1:$AE$1,
      0),
    FALSE)</f>
        <v>Penjelasan: Masing-masing individu menyimpan $10 dari penghasilan mereka tetapi tidak menerima apa pun dari dana bersama, sehingga masing-masing berakhir dengan $10.</v>
      </c>
      <c r="R181" s="6" t="str">
        <f>VLOOKUP(
    Languages!A168,
    Languages!$A$2:$AE$310,
    MATCH(
      _xlfn.XLOOKUP(R$1, 'Language &amp; Currency Data'!$A$2:$A$100, 'Language &amp; Currency Data'!$B$2:$B$100),
      Languages!$A$1:$AE$1,
      0),
    FALSE)</f>
        <v>Explanation: Each individual keeps $10 of their earnings but receives nothing from the common fund, and thus each ends up with $10. </v>
      </c>
      <c r="S181" s="14" t="str">
        <f>VLOOKUP(
    Languages!A168,
    Languages!$A$2:$AE$310,
    MATCH(
      _xlfn.XLOOKUP(S$1, 'Language &amp; Currency Data'!$A$2:$A$100, 'Language &amp; Currency Data'!$B$2:$B$100),
      Languages!$A$1:$AE$1,
      0),
    FALSE)</f>
        <v>Spiegazione: Ciascun individuo mantiene $10 del proprio importo guadagnato, ma non riceve nulla dal fondo comune, quindi si ritroverà con $10. </v>
      </c>
      <c r="T181" s="14" t="str">
        <f>VLOOKUP(
    Languages!A168,
    Languages!$A$2:$AE$310,
    MATCH(
      _xlfn.XLOOKUP(T$1, 'Language &amp; Currency Data'!$A$2:$A$100, 'Language &amp; Currency Data'!$B$2:$B$100),
      Languages!$A$1:$AE$1,
      0),
    FALSE)</f>
        <v>解説:  彼らはそれぞれ$10を保持し、共通基金からは何も受け取らないため、最終的な収入は$10になる。</v>
      </c>
      <c r="U181" s="32" t="str">
        <f>VLOOKUP(
    Languages!A168,
    Languages!$A$2:$AE$310,
    MATCH(
      _xlfn.XLOOKUP(U$1, 'Language &amp; Currency Data'!$A$2:$A$100, 'Language &amp; Currency Data'!$B$2:$B$100),
      Languages!$A$1:$AE$1,
      0),
    FALSE)</f>
        <v>Penerangan: Setiap individu menyimpan $10 daripada pendapatan mereka tetapi tidak menerima apa-apa daripada dana bersama, oleh itu, setiap seorang akhirnya mempunyai $10. </v>
      </c>
      <c r="V181" s="32" t="str">
        <f>VLOOKUP(
    Languages!A168,
    Languages!$A$2:$AE$310,
    MATCH(
      _xlfn.XLOOKUP(V$1, 'Language &amp; Currency Data'!$A$2:$A$100, 'Language &amp; Currency Data'!$B$2:$B$100),
      Languages!$A$1:$AE$1,
      0),
    FALSE)</f>
        <v>Explicación: Cada persona conserva $10 de sus ingresos, pero no recibe nada del fondo común, por lo que cada una termina con $10. </v>
      </c>
      <c r="W181" s="14" t="str">
        <f>VLOOKUP(
    Languages!A168,
    Languages!$A$2:$AE$310,
    MATCH(
      _xlfn.XLOOKUP(W$1, 'Language &amp; Currency Data'!$A$2:$A$100, 'Language &amp; Currency Data'!$B$2:$B$100),
      Languages!$A$1:$AE$1,
      0),
    FALSE)</f>
        <v>Toelichting: Iedere persoon behoudt $10 van zijn verdiende bedrag maar ontvangt niets uit het gemeenschappelijk fonds en heeft uiteindelijk dus $10. </v>
      </c>
      <c r="X181" s="32" t="str">
        <f>VLOOKUP(
    Languages!A168,
    Languages!$A$2:$AE$310,
    MATCH(
      _xlfn.XLOOKUP(X$1, 'Language &amp; Currency Data'!$A$2:$A$100, 'Language &amp; Currency Data'!$B$2:$B$100),
      Languages!$A$1:$AE$1,
      0),
    FALSE)</f>
        <v>Explanation: Each individual keeps $10 of their earnings but receives nothing from the common fund, and thus each ends up with $10. </v>
      </c>
      <c r="Y181" s="32" t="str">
        <f>VLOOKUP(
    Languages!A168,
    Languages!$A$2:$AE$310,
    MATCH(
      _xlfn.XLOOKUP(Y$1, 'Language &amp; Currency Data'!$A$2:$A$100, 'Language &amp; Currency Data'!$B$2:$B$100),
      Languages!$A$1:$AE$1,
      0),
    FALSE)</f>
        <v>Forklaring: Hver person beholder $10 av inntekten sin, men mottar ingenting fra fellesfondet, og ender dermed opp med $10. </v>
      </c>
      <c r="Z181" s="32" t="str">
        <f>VLOOKUP(
    Languages!A168,
    Languages!$A$2:$AE$310,
    MATCH(
      _xlfn.XLOOKUP(Z$1, 'Language &amp; Currency Data'!$A$2:$A$100, 'Language &amp; Currency Data'!$B$2:$B$100),
      Languages!$A$1:$AE$1,
      0),
    FALSE)</f>
        <v>وضاحت: ہر فرد اپنی کمائی میں سے 10$ اپنے پاس رکھتا ہے لیکن مشترکہ فنڈ سے کچھ بھی حاصل نہیں کرتا، اور یوں ہر فرد کی آمدنی 10$ بنتی ہے۔</v>
      </c>
      <c r="AA181" s="32" t="str">
        <f>VLOOKUP(
    Languages!A168,
    Languages!$A$2:$AE$310,
    MATCH(
      _xlfn.XLOOKUP(AA$1, 'Language &amp; Currency Data'!$A$2:$A$100, 'Language &amp; Currency Data'!$B$2:$B$100),
      Languages!$A$1:$AE$1,
      0),
    FALSE)</f>
        <v>Paliwanag: Maitatabi ng bawat indibidwal ang $10 ng kanilang mga kinita pero walang matatanggap sa common fund, kaya naman may $10 ang bawat isa sa bandang huli. </v>
      </c>
      <c r="AB181" s="32" t="str">
        <f>VLOOKUP(
    Languages!A168,
    Languages!$A$2:$AE$310,
    MATCH(
      _xlfn.XLOOKUP(AB$1, 'Language &amp; Currency Data'!$A$2:$A$100, 'Language &amp; Currency Data'!$B$2:$B$100),
      Languages!$A$1:$AE$1,
      0),
    FALSE)</f>
        <v>Wyjaśnienie: Wszystkie osoby zatrzymują swoje $10 ze swoich zarobków, ale nie otrzymują nic ze wspólnego funduszu, więc każda z nich kończy z sumą $10. </v>
      </c>
      <c r="AC181" t="str">
        <f>VLOOKUP(
    Languages!A168,
    Languages!$A$2:$AE$310,
    MATCH(
      _xlfn.XLOOKUP(AC$1, 'Language &amp; Currency Data'!$A$2:$A$100, 'Language &amp; Currency Data'!$B$2:$B$100),
      Languages!$A$1:$AE$1,
      0),
    FALSE)</f>
        <v>Explicação: Cada indivíduo fica com $10 dos seus ganhos, mas não recebe nada do fundo comum, e assim cada um fica com $10. </v>
      </c>
      <c r="AD181" s="32" t="str">
        <f>VLOOKUP(
    Languages!A168,
    Languages!$A$2:$AE$310,
    MATCH(
      _xlfn.XLOOKUP(AD$1, 'Language &amp; Currency Data'!$A$2:$A$100, 'Language &amp; Currency Data'!$B$2:$B$100),
      Languages!$A$1:$AE$1,
      0),
    FALSE)</f>
        <v>Explicație: fiecare persoană păstrează $10 din câștigurile sale, dar nu primește nimic din fondul  comun și astfel fiecare ajunge la $10.</v>
      </c>
      <c r="AE181" s="6" t="str">
        <f>VLOOKUP(
    Languages!A168,
    Languages!$A$2:$AE$310,
    MATCH(
      _xlfn.XLOOKUP(AE$1, 'Language &amp; Currency Data'!$A$2:$A$100, 'Language &amp; Currency Data'!$B$2:$B$100),
      Languages!$A$1:$AE$1,
      0),
    FALSE)</f>
        <v>Vysvetlenie: každá osoba si nechá sumu $10 zo svojho zárobku a zároveň nedostane nič zo spoločného fondu, a teda každá osoba nakoniec bude mať $10. </v>
      </c>
      <c r="AF181" s="6" t="str">
        <f>VLOOKUP(
    Languages!A168,
    Languages!$A$2:$AE$310,
    MATCH(
      _xlfn.XLOOKUP(AF$1, 'Language &amp; Currency Data'!$A$2:$A$100, 'Language &amp; Currency Data'!$B$2:$B$100),
      Languages!$A$1:$AE$1,
      0),
    FALSE)</f>
        <v>Verduideliking: Elke individu hou $10 van hul verdienste, maar ontvang niks uit die gemeenskaplike fonds nie, en dus eindig elkeen met $10. </v>
      </c>
      <c r="AG181" s="6" t="str">
        <f>VLOOKUP(
    Languages!A168,
    Languages!$A$2:$AE$310,
    MATCH(
      _xlfn.XLOOKUP(AG$1, 'Language &amp; Currency Data'!$A$2:$A$100, 'Language &amp; Currency Data'!$B$2:$B$100),
      Languages!$A$1:$AE$1,
      0),
    FALSE)</f>
        <v>해설: 각 개인은 자신의 수입 중 $10를 소유하고 있지만 공동 기금에서 돈을 전혀 받지 못하므로, 최종적으로 각자 $10달러를 얻게 됩니다. </v>
      </c>
      <c r="AH181" s="32" t="str">
        <f>VLOOKUP(
    Languages!A168,
    Languages!$A$2:$AE$310,
    MATCH(
      _xlfn.XLOOKUP(AH$1, 'Language &amp; Currency Data'!$A$2:$A$100, 'Language &amp; Currency Data'!$B$2:$B$100),
      Languages!$A$1:$AE$1,
      0),
    FALSE)</f>
        <v>Explicación: Cada persona conserva $10 de sus ingresos, pero no recibe nada del fondo común, por lo que cada una termina con $10. </v>
      </c>
      <c r="AI181" s="32" t="str">
        <f>VLOOKUP(
    Languages!A168,
    Languages!$A$2:$AE$310,
    MATCH(
      _xlfn.XLOOKUP(AI$1, 'Language &amp; Currency Data'!$A$2:$A$100, 'Language &amp; Currency Data'!$B$2:$B$100),
      Languages!$A$1:$AE$1,
      0),
    FALSE)</f>
        <v>Förklaring: Varje person behåller $10 av sina intäkter men får ingenting från den gemensamma fonden, och därmed får var och en  i slutändan $10. </v>
      </c>
      <c r="AJ181" s="6" t="str">
        <f>VLOOKUP(
    Languages!A168,
    Languages!$A$2:$AE$310,
    MATCH(
      _xlfn.XLOOKUP(AJ$1, 'Language &amp; Currency Data'!$A$2:$A$100, 'Language &amp; Currency Data'!$B$2:$B$100),
      Languages!$A$1:$AE$1,
      0),
    FALSE)</f>
        <v>計算說明：每人保留收入的 $10，但不會從總基金中分得任何金額，因此最終收入為 $10。 </v>
      </c>
      <c r="AK181" s="32" t="str">
        <f>VLOOKUP(
    Languages!A168,
    Languages!$A$2:$AE$310,
    MATCH(
      _xlfn.XLOOKUP(AK$1, 'Language &amp; Currency Data'!$A$2:$A$100, 'Language &amp; Currency Data'!$B$2:$B$100),
      Languages!$A$1:$AE$1,
      0),
    FALSE)</f>
        <v>คำอธิบาย: บุคคลแต่ละคนเก็บเงิน $10 ไว้แต่ไม่ได้รับเงินเพิ่มเติมจากเงินกองกลางเลย ดังนั้นแต่ละบุคคลจึงได้รับเงิน $10 </v>
      </c>
      <c r="AL181" s="37" t="str">
        <f>VLOOKUP(
    Languages!A168,
    Languages!$A$2:$AE$310,
    MATCH(
      _xlfn.XLOOKUP(AL$1, 'Language &amp; Currency Data'!$A$2:$A$100, 'Language &amp; Currency Data'!$B$2:$B$100),
      Languages!$A$1:$AE$1,
      0),
    FALSE)</f>
        <v>Açıklama: Her birey kazancının $10 tutarını elinde tutar ancak ortak fondan hiçbir şey almaz ve böylece her biri $10 tutara sahip olur. </v>
      </c>
      <c r="AM181" s="6" t="str">
        <f>VLOOKUP(
    Languages!A168,
    Languages!$A$2:$AE$310,
    MATCH(
      _xlfn.XLOOKUP(AM$1, 'Language &amp; Currency Data'!$A$2:$A$100, 'Language &amp; Currency Data'!$B$2:$B$100),
      Languages!$A$1:$AE$1,
      0),
    FALSE)</f>
        <v>Explanation: Each individual keeps $10 of their earnings but receives nothing from the common fund, and thus each ends up with $10. </v>
      </c>
      <c r="AN181" s="6" t="str">
        <f>VLOOKUP(
    Languages!A168,
    Languages!$A$2:$AE$310,
    MATCH(
      _xlfn.XLOOKUP(AN$1, 'Language &amp; Currency Data'!$A$2:$A$100, 'Language &amp; Currency Data'!$B$2:$B$100),
      Languages!$A$1:$AE$1,
      0),
    FALSE)</f>
        <v>Explanation: Each individual keeps $10 of their earnings but receives nothing from the common fund, and thus each ends up with $10. </v>
      </c>
      <c r="AO181" s="32" t="str">
        <f>VLOOKUP(
    Languages!A168,
    Languages!$A$2:$AE$310,
    MATCH(
      _xlfn.XLOOKUP(AO$1, 'Language &amp; Currency Data'!$A$2:$A$100, 'Language &amp; Currency Data'!$B$2:$B$100),
      Languages!$A$1:$AE$1,
      0),
    FALSE)</f>
        <v>Giải thích: Mỗi cá nhân giữ lại $10 thu nhập của họ nhưng không nhận được tiền từ quỹ chung, do đó mỗi người sẽ có $10.</v>
      </c>
      <c r="AP181" s="7" t="str">
        <f>VLOOKUP(
    Languages!A168,
    Languages!$A$2:$AE$310,
    MATCH(
      _xlfn.XLOOKUP("United Kingdom", 'Language &amp; Currency Data'!$A$2:$A$100, 'Language &amp; Currency Data'!$B$2:$B$100),
      Languages!$A$1:$AE$1,
      0),
    FALSE)</f>
        <v>Explanation: Each individual keeps $10 of their earnings but receives nothing from the common fund, and thus each ends up with $10. </v>
      </c>
      <c r="AQ181" s="7" t="str">
        <f>VLOOKUP(
    Languages!A168,
    Languages!$A$2:$AE$310,
    MATCH(
      _xlfn.XLOOKUP("United Kingdom", 'Language &amp; Currency Data'!$A$2:$A$100, 'Language &amp; Currency Data'!$B$2:$B$100),
      Languages!$A$1:$AE$1,
      0),
    FALSE)</f>
        <v>Explanation: Each individual keeps $10 of their earnings but receives nothing from the common fund, and thus each ends up with $10. </v>
      </c>
      <c r="AR181" s="7" t="str">
        <f>VLOOKUP(
    Languages!A168,
    Languages!$A$2:$AE$310,
    MATCH(
      _xlfn.XLOOKUP("United Kingdom", 'Language &amp; Currency Data'!$A$2:$A$100, 'Language &amp; Currency Data'!$B$2:$B$100),
      Languages!$A$1:$AE$1,
      0),
    FALSE)</f>
        <v>Explanation: Each individual keeps $10 of their earnings but receives nothing from the common fund, and thus each ends up with $10. </v>
      </c>
      <c r="AS181" s="7" t="str">
        <f>VLOOKUP(
    Languages!A168,
    Languages!$A$2:$AE$310,
    MATCH(
      _xlfn.XLOOKUP("United Kingdom", 'Language &amp; Currency Data'!$A$2:$A$100, 'Language &amp; Currency Data'!$B$2:$B$100),
      Languages!$A$1:$AE$1,
      0),
    FALSE)</f>
        <v>Explanation: Each individual keeps $10 of their earnings but receives nothing from the common fund, and thus each ends up with $10. </v>
      </c>
      <c r="AT181" s="7" t="str">
        <f>VLOOKUP(
    Languages!A168,
    Languages!$A$2:$AE$310,
    MATCH(
      _xlfn.XLOOKUP("United Kingdom", 'Language &amp; Currency Data'!$A$2:$A$100, 'Language &amp; Currency Data'!$B$2:$B$100),
      Languages!$A$1:$AE$1,
      0),
    FALSE)</f>
        <v>Explanation: Each individual keeps $10 of their earnings but receives nothing from the common fund, and thus each ends up with $10. </v>
      </c>
      <c r="AU181" s="7" t="str">
        <f>VLOOKUP(
    Languages!A168,
    Languages!$A$2:$AE$310,
    MATCH(
      _xlfn.XLOOKUP("United Kingdom", 'Language &amp; Currency Data'!$A$2:$A$100, 'Language &amp; Currency Data'!$B$2:$B$100),
      Languages!$A$1:$AE$1,
      0),
    FALSE)</f>
        <v>Explanation: Each individual keeps $10 of their earnings but receives nothing from the common fund, and thus each ends up with $10. </v>
      </c>
      <c r="AV181" s="7" t="str">
        <f>VLOOKUP(
    Languages!A168,
    Languages!$A$2:$AE$310,
    MATCH(
      _xlfn.XLOOKUP("United Kingdom", 'Language &amp; Currency Data'!$A$2:$A$100, 'Language &amp; Currency Data'!$B$2:$B$100),
      Languages!$A$1:$AE$1,
      0),
    FALSE)</f>
        <v>Explanation: Each individual keeps $10 of their earnings but receives nothing from the common fund, and thus each ends up with $10. </v>
      </c>
      <c r="AW181" s="7" t="str">
        <f>VLOOKUP(
    Languages!A168,
    Languages!$A$2:$AE$310,
    MATCH(
      _xlfn.XLOOKUP("United Kingdom", 'Language &amp; Currency Data'!$A$2:$A$100, 'Language &amp; Currency Data'!$B$2:$B$100),
      Languages!$A$1:$AE$1,
      0),
    FALSE)</f>
        <v>Explanation: Each individual keeps $10 of their earnings but receives nothing from the common fund, and thus each ends up with $10. </v>
      </c>
    </row>
    <row r="182" spans="1:49" s="7" customFormat="1" ht="42.75" x14ac:dyDescent="0.45">
      <c r="A182" s="7" t="str">
        <f>Languages!B169</f>
        <v xml:space="preserve">If each of the four individuals is required to contribute $5 of their earnings, the outcome will be: </v>
      </c>
      <c r="B182" s="6" t="str">
        <f>VLOOKUP(
    Languages!A169,
    Languages!$A$2:$AE$310,
    MATCH(
      _xlfn.XLOOKUP(B$1, 'Language &amp; Currency Data'!$A$2:$A$100, 'Language &amp; Currency Data'!$B$2:$B$100),
      Languages!$A$1:$AE$1,
      0),
    FALSE)</f>
        <v xml:space="preserve"> Si a cada una de las cuatro personas se les obliga a aportar $5 de sus ingresos, el resultado será el siguiente: </v>
      </c>
      <c r="C182" s="6" t="str">
        <f>VLOOKUP(
    Languages!A169,
    Languages!$A$2:$AE$310,
    MATCH(
      _xlfn.XLOOKUP(C$1, 'Language &amp; Currency Data'!$A$2:$A$100, 'Language &amp; Currency Data'!$B$2:$B$100),
      Languages!$A$1:$AE$1,
      0),
    FALSE)</f>
        <v xml:space="preserve">If each of the four individuals is required to contribute $5 of their earnings, the outcome will be: </v>
      </c>
      <c r="D182" s="6" t="str">
        <f>VLOOKUP(
    Languages!A169,
    Languages!$A$2:$AE$310,
    MATCH(
      _xlfn.XLOOKUP(D$1, 'Language &amp; Currency Data'!$A$2:$A$100, 'Language &amp; Currency Data'!$B$2:$B$100),
      Languages!$A$1:$AE$1,
      0),
    FALSE)</f>
        <v xml:space="preserve">Falls jede der vier Personen $5 ihres Einkommens einzahlen muss, passiert Folgendes: </v>
      </c>
      <c r="E182" s="14" t="str">
        <f>VLOOKUP(
    Languages!A169,
    Languages!$A$2:$AE$310,
    MATCH(
      _xlfn.XLOOKUP(E$1, 'Language &amp; Currency Data'!$A$2:$A$100, 'Language &amp; Currency Data'!$B$2:$B$100),
      Languages!$A$1:$AE$1,
      0),
    FALSE)</f>
        <v xml:space="preserve">Se cada um dos quatro indivíduos for obrigado a contribuir com $5 dos seus ganhos, o resultado será: </v>
      </c>
      <c r="F182" s="4" t="str">
        <f>VLOOKUP(
    Languages!A169,
    Languages!$A$2:$AE$310,
    MATCH(
      _xlfn.XLOOKUP(F$1, 'Language &amp; Currency Data'!$A$2:$A$100, 'Language &amp; Currency Data'!$B$2:$B$100),
      Languages!$A$1:$AE$1,
      0),
    FALSE)</f>
        <v xml:space="preserve">If each of the four individuals is required to contribute $5 of their earnings, the outcome will be: </v>
      </c>
      <c r="G182" s="14" t="str">
        <f>VLOOKUP(
    Languages!A169,
    Languages!$A$2:$AE$310,
    MATCH(
      _xlfn.XLOOKUP(G$1, 'Language &amp; Currency Data'!$A$2:$A$100, 'Language &amp; Currency Data'!$B$2:$B$100),
      Languages!$A$1:$AE$1,
      0),
    FALSE)</f>
        <v xml:space="preserve">如果这四个人都按要求从其收益中拿出 $5 投入共同基金，则结果将会是： </v>
      </c>
      <c r="H182" s="6" t="str">
        <f>VLOOKUP(
    Languages!A169,
    Languages!$A$2:$AE$310,
    MATCH(
      _xlfn.XLOOKUP(H$1, 'Language &amp; Currency Data'!$A$2:$A$100, 'Language &amp; Currency Data'!$B$2:$B$100),
      Languages!$A$1:$AE$1,
      0),
    FALSE)</f>
        <v xml:space="preserve"> Si a cada una de las cuatro personas se les obliga a aportar $5 de sus ingresos, el resultado será el siguiente: </v>
      </c>
      <c r="I182" s="6" t="str">
        <f>VLOOKUP(
    Languages!A169,
    Languages!$A$2:$AE$310,
    MATCH(
      _xlfn.XLOOKUP(I$1, 'Language &amp; Currency Data'!$A$2:$A$100, 'Language &amp; Currency Data'!$B$2:$B$100),
      Languages!$A$1:$AE$1,
      0),
    FALSE)</f>
        <v xml:space="preserve"> Si a cada una de las cuatro personas se les obliga a aportar $5 de sus ingresos, el resultado será el siguiente: </v>
      </c>
      <c r="J182" s="6" t="str">
        <f>VLOOKUP(
    Languages!A169,
    Languages!$A$2:$AE$310,
    MATCH(
      _xlfn.XLOOKUP(J$1, 'Language &amp; Currency Data'!$A$2:$A$100, 'Language &amp; Currency Data'!$B$2:$B$100),
      Languages!$A$1:$AE$1,
      0),
    FALSE)</f>
        <v xml:space="preserve">Pokud by každá ze čtyř osob musela přispět $5 ze svého výdělku, výsledek by byl následující: </v>
      </c>
      <c r="K182" s="6" t="str">
        <f>VLOOKUP(
    Languages!A169,
    Languages!$A$2:$AE$310,
    MATCH(
      _xlfn.XLOOKUP(K$1, 'Language &amp; Currency Data'!$A$2:$A$100, 'Language &amp; Currency Data'!$B$2:$B$100),
      Languages!$A$1:$AE$1,
      0),
    FALSE)</f>
        <v>Jos jokainen näistä neljästä henkilöstä on velvollinen lahjoittamaan $5 tuloistaan, lopputulos on:</v>
      </c>
      <c r="L182" s="32" t="str">
        <f>VLOOKUP(
    Languages!A169,
    Languages!$A$2:$AE$310,
    MATCH(
      _xlfn.XLOOKUP(L$1, 'Language &amp; Currency Data'!$A$2:$A$100, 'Language &amp; Currency Data'!$B$2:$B$100),
      Languages!$A$1:$AE$1,
      0),
    FALSE)</f>
        <v xml:space="preserve">Si chacune des quatre personnes est tenue de verser $5 de ses revenus, le résultat sera le suivant : </v>
      </c>
      <c r="M182" s="32" t="str">
        <f>VLOOKUP(
    Languages!A169,
    Languages!$A$2:$AE$310,
    MATCH(
      _xlfn.XLOOKUP(M$1, 'Language &amp; Currency Data'!$A$2:$A$100, 'Language &amp; Currency Data'!$B$2:$B$100),
      Languages!$A$1:$AE$1,
      0),
    FALSE)</f>
        <v xml:space="preserve">Falls jede der vier Personen $5 ihres Einkommens einzahlen muss, passiert Folgendes: </v>
      </c>
      <c r="N182" s="6" t="str">
        <f>VLOOKUP(
    Languages!A169,
    Languages!$A$2:$AE$310,
    MATCH(
      _xlfn.XLOOKUP(N$1, 'Language &amp; Currency Data'!$A$2:$A$100, 'Language &amp; Currency Data'!$B$2:$B$100),
      Languages!$A$1:$AE$1,
      0),
    FALSE)</f>
        <v>Εάν καθένα από τα τέσσερα άτομα υποχρεούται να συνεισφέρει $5 από τα κέρδη του, το αποτέλεσμα θα είναι:</v>
      </c>
      <c r="O182" s="32" t="str">
        <f>VLOOKUP(
    Languages!A169,
    Languages!$A$2:$AE$310,
    MATCH(
      _xlfn.XLOOKUP(O$1, 'Language &amp; Currency Data'!$A$2:$A$100, 'Language &amp; Currency Data'!$B$2:$B$100),
      Languages!$A$1:$AE$1,
      0),
    FALSE)</f>
        <v xml:space="preserve">Ha mind a négy személynek $5tal kell hozzájárulnia a keresetéből, akkor az eredmény a következő lesz: </v>
      </c>
      <c r="P182" s="6" t="str">
        <f>VLOOKUP(
    Languages!A169,
    Languages!$A$2:$AE$310,
    MATCH(
      _xlfn.XLOOKUP(P$1, 'Language &amp; Currency Data'!$A$2:$A$100, 'Language &amp; Currency Data'!$B$2:$B$100),
      Languages!$A$1:$AE$1,
      0),
    FALSE)</f>
        <v xml:space="preserve">अगर चारों व्यक्तियों में से हरेक को अपनी कमाई में से $5 का योगदान करना हो, तो नतीजा यह होगा: </v>
      </c>
      <c r="Q182" s="6" t="str">
        <f>VLOOKUP(
    Languages!A169,
    Languages!$A$2:$AE$310,
    MATCH(
      _xlfn.XLOOKUP(Q$1, 'Language &amp; Currency Data'!$A$2:$A$100, 'Language &amp; Currency Data'!$B$2:$B$100),
      Languages!$A$1:$AE$1,
      0),
    FALSE)</f>
        <v>Jika masing-masing dari keempat individu diwajibkan untuk menyumbangkan $5 dari penghasilan mereka, hasilnya akan menjadi:</v>
      </c>
      <c r="R182" s="6" t="str">
        <f>VLOOKUP(
    Languages!A169,
    Languages!$A$2:$AE$310,
    MATCH(
      _xlfn.XLOOKUP(R$1, 'Language &amp; Currency Data'!$A$2:$A$100, 'Language &amp; Currency Data'!$B$2:$B$100),
      Languages!$A$1:$AE$1,
      0),
    FALSE)</f>
        <v xml:space="preserve">If each of the four individuals is required to contribute $5 of their earnings, the outcome will be: </v>
      </c>
      <c r="S182" s="14" t="str">
        <f>VLOOKUP(
    Languages!A169,
    Languages!$A$2:$AE$310,
    MATCH(
      _xlfn.XLOOKUP(S$1, 'Language &amp; Currency Data'!$A$2:$A$100, 'Language &amp; Currency Data'!$B$2:$B$100),
      Languages!$A$1:$AE$1,
      0),
    FALSE)</f>
        <v xml:space="preserve">Se ciascuno dei quattro individui è tenuto a contribuire con $5 del proprio importo guadagnato, il risultato sarà il seguente: </v>
      </c>
      <c r="T182" s="14" t="str">
        <f>VLOOKUP(
    Languages!A169,
    Languages!$A$2:$AE$310,
    MATCH(
      _xlfn.XLOOKUP(T$1, 'Language &amp; Currency Data'!$A$2:$A$100, 'Language &amp; Currency Data'!$B$2:$B$100),
      Languages!$A$1:$AE$1,
      0),
    FALSE)</f>
        <v>4人のそれぞれが、収入のうち$5を共通基金に寄付することを要求される場合、結果は次のようになる。</v>
      </c>
      <c r="U182" s="32" t="str">
        <f>VLOOKUP(
    Languages!A169,
    Languages!$A$2:$AE$310,
    MATCH(
      _xlfn.XLOOKUP(U$1, 'Language &amp; Currency Data'!$A$2:$A$100, 'Language &amp; Currency Data'!$B$2:$B$100),
      Languages!$A$1:$AE$1,
      0),
    FALSE)</f>
        <v xml:space="preserve">Jika setiap daripada empat individu itu dikehendaki menyumbangkan $5 daripada pendapatan mereka, hasilnya akan menjadi: </v>
      </c>
      <c r="V182" s="32" t="str">
        <f>VLOOKUP(
    Languages!A169,
    Languages!$A$2:$AE$310,
    MATCH(
      _xlfn.XLOOKUP(V$1, 'Language &amp; Currency Data'!$A$2:$A$100, 'Language &amp; Currency Data'!$B$2:$B$100),
      Languages!$A$1:$AE$1,
      0),
    FALSE)</f>
        <v xml:space="preserve"> Si a cada una de las cuatro personas se les obliga a aportar $5 de sus ingresos, el resultado será el siguiente: </v>
      </c>
      <c r="W182" s="14" t="str">
        <f>VLOOKUP(
    Languages!A169,
    Languages!$A$2:$AE$310,
    MATCH(
      _xlfn.XLOOKUP(W$1, 'Language &amp; Currency Data'!$A$2:$A$100, 'Language &amp; Currency Data'!$B$2:$B$100),
      Languages!$A$1:$AE$1,
      0),
    FALSE)</f>
        <v xml:space="preserve">Indien ieder van de vier personen verplicht is $5 van zijn volledige verdiende bedrag aan het gemeenschappelijk fonds bij te dragen, is het resultaat als volgt: </v>
      </c>
      <c r="X182" s="32" t="str">
        <f>VLOOKUP(
    Languages!A169,
    Languages!$A$2:$AE$310,
    MATCH(
      _xlfn.XLOOKUP(X$1, 'Language &amp; Currency Data'!$A$2:$A$100, 'Language &amp; Currency Data'!$B$2:$B$100),
      Languages!$A$1:$AE$1,
      0),
    FALSE)</f>
        <v xml:space="preserve">If each of the four individuals is required to contribute $5 of their earnings, the outcome will be: </v>
      </c>
      <c r="Y182" s="32" t="str">
        <f>VLOOKUP(
    Languages!A169,
    Languages!$A$2:$AE$310,
    MATCH(
      _xlfn.XLOOKUP(Y$1, 'Language &amp; Currency Data'!$A$2:$A$100, 'Language &amp; Currency Data'!$B$2:$B$100),
      Languages!$A$1:$AE$1,
      0),
    FALSE)</f>
        <v xml:space="preserve">Hvis hver av de fire personene er pålagt å bidra med $5 av inntekten sin, blir utfallet følgende: </v>
      </c>
      <c r="Z182" s="32" t="str">
        <f>VLOOKUP(
    Languages!A169,
    Languages!$A$2:$AE$310,
    MATCH(
      _xlfn.XLOOKUP(Z$1, 'Language &amp; Currency Data'!$A$2:$A$100, 'Language &amp; Currency Data'!$B$2:$B$100),
      Languages!$A$1:$AE$1,
      0),
    FALSE)</f>
        <v>اگر چاروں افراد میں سے ہر فرد کو اپنی کمائی میں سے 5$ عطیہ کرنے کا پابند کیا جائے، تو نتیجہ یوں ہو گا:</v>
      </c>
      <c r="AA182" s="32" t="str">
        <f>VLOOKUP(
    Languages!A169,
    Languages!$A$2:$AE$310,
    MATCH(
      _xlfn.XLOOKUP(AA$1, 'Language &amp; Currency Data'!$A$2:$A$100, 'Language &amp; Currency Data'!$B$2:$B$100),
      Languages!$A$1:$AE$1,
      0),
    FALSE)</f>
        <v xml:space="preserve">Kung kailangang iambag ng bawat isa sa apat na indibidwal ang $5 ng kanilang kinita, ganito ang magiging resulta: </v>
      </c>
      <c r="AB182" s="32" t="str">
        <f>VLOOKUP(
    Languages!A169,
    Languages!$A$2:$AE$310,
    MATCH(
      _xlfn.XLOOKUP(AB$1, 'Language &amp; Currency Data'!$A$2:$A$100, 'Language &amp; Currency Data'!$B$2:$B$100),
      Languages!$A$1:$AE$1,
      0),
    FALSE)</f>
        <v xml:space="preserve">Jeśli każda ze wspomnianych cztery osób ma obowiązek wpłacić $5 ze swoich zarobków. wynik będzie następujący: </v>
      </c>
      <c r="AC182" t="str">
        <f>VLOOKUP(
    Languages!A169,
    Languages!$A$2:$AE$310,
    MATCH(
      _xlfn.XLOOKUP(AC$1, 'Language &amp; Currency Data'!$A$2:$A$100, 'Language &amp; Currency Data'!$B$2:$B$100),
      Languages!$A$1:$AE$1,
      0),
    FALSE)</f>
        <v xml:space="preserve">Se cada um dos quatro indivíduos for obrigado a contribuir com $5 dos seus ganhos, o resultado será: </v>
      </c>
      <c r="AD182" s="32" t="str">
        <f>VLOOKUP(
    Languages!A169,
    Languages!$A$2:$AE$310,
    MATCH(
      _xlfn.XLOOKUP(AD$1, 'Language &amp; Currency Data'!$A$2:$A$100, 'Language &amp; Currency Data'!$B$2:$B$100),
      Languages!$A$1:$AE$1,
      0),
    FALSE)</f>
        <v>Dacă fiecare dintre cele patru persoane trebuie să contribuie cu $5 din câștigurile lor, rezultatul va fi:</v>
      </c>
      <c r="AE182" s="6" t="str">
        <f>VLOOKUP(
    Languages!A169,
    Languages!$A$2:$AE$310,
    MATCH(
      _xlfn.XLOOKUP(AE$1, 'Language &amp; Currency Data'!$A$2:$A$100, 'Language &amp; Currency Data'!$B$2:$B$100),
      Languages!$A$1:$AE$1,
      0),
    FALSE)</f>
        <v xml:space="preserve">Ak každá zo štyroch osôb musí prispieť čiastkou $5 zo svojho zárobku, výsledok bude: </v>
      </c>
      <c r="AF182" s="6" t="str">
        <f>VLOOKUP(
    Languages!A169,
    Languages!$A$2:$AE$310,
    MATCH(
      _xlfn.XLOOKUP(AF$1, 'Language &amp; Currency Data'!$A$2:$A$100, 'Language &amp; Currency Data'!$B$2:$B$100),
      Languages!$A$1:$AE$1,
      0),
    FALSE)</f>
        <v xml:space="preserve">Indien elk van die vier individue $5 van hul verdienste tot die gemeenskaplike fonds moet bydra, sal die uitkoms wees: </v>
      </c>
      <c r="AG182" s="6" t="str">
        <f>VLOOKUP(
    Languages!A169,
    Languages!$A$2:$AE$310,
    MATCH(
      _xlfn.XLOOKUP(AG$1, 'Language &amp; Currency Data'!$A$2:$A$100, 'Language &amp; Currency Data'!$B$2:$B$100),
      Languages!$A$1:$AE$1,
      0),
    FALSE)</f>
        <v xml:space="preserve">4명의 개인이 각각 자신의 수입 중 $5를 기부해야 한다면, 그 결과는 다음과 같습니다. </v>
      </c>
      <c r="AH182" s="32" t="str">
        <f>VLOOKUP(
    Languages!A169,
    Languages!$A$2:$AE$310,
    MATCH(
      _xlfn.XLOOKUP(AH$1, 'Language &amp; Currency Data'!$A$2:$A$100, 'Language &amp; Currency Data'!$B$2:$B$100),
      Languages!$A$1:$AE$1,
      0),
    FALSE)</f>
        <v xml:space="preserve"> Si a cada una de las cuatro personas se les obliga a aportar $5 de sus ingresos, el resultado será el siguiente: </v>
      </c>
      <c r="AI182" s="32" t="str">
        <f>VLOOKUP(
    Languages!A169,
    Languages!$A$2:$AE$310,
    MATCH(
      _xlfn.XLOOKUP(AI$1, 'Language &amp; Currency Data'!$A$2:$A$100, 'Language &amp; Currency Data'!$B$2:$B$100),
      Languages!$A$1:$AE$1,
      0),
    FALSE)</f>
        <v xml:space="preserve">Om var och en av de fyra personerna måste bidra med $5 av sina intäkter blir resultatet följande: </v>
      </c>
      <c r="AJ182" s="6" t="str">
        <f>VLOOKUP(
    Languages!A169,
    Languages!$A$2:$AE$310,
    MATCH(
      _xlfn.XLOOKUP(AJ$1, 'Language &amp; Currency Data'!$A$2:$A$100, 'Language &amp; Currency Data'!$B$2:$B$100),
      Languages!$A$1:$AE$1,
      0),
    FALSE)</f>
        <v xml:space="preserve">若四位參與者每人都被要求提撥收入的 $5，結果將是： </v>
      </c>
      <c r="AK182" s="32" t="str">
        <f>VLOOKUP(
    Languages!A169,
    Languages!$A$2:$AE$310,
    MATCH(
      _xlfn.XLOOKUP(AK$1, 'Language &amp; Currency Data'!$A$2:$A$100, 'Language &amp; Currency Data'!$B$2:$B$100),
      Languages!$A$1:$AE$1,
      0),
    FALSE)</f>
        <v xml:space="preserve">หากบุคคลทั้งสี่คนต้องนำรายได้ $5 ไปสมทบเข้าเงินกองกลาง ผลลัพธ์จะเป็นดังนี้: </v>
      </c>
      <c r="AL182" s="37" t="str">
        <f>VLOOKUP(
    Languages!A169,
    Languages!$A$2:$AE$310,
    MATCH(
      _xlfn.XLOOKUP(AL$1, 'Language &amp; Currency Data'!$A$2:$A$100, 'Language &amp; Currency Data'!$B$2:$B$100),
      Languages!$A$1:$AE$1,
      0),
    FALSE)</f>
        <v xml:space="preserve">Dört bireyin her birinin kazançlarından $5 katkıda bulunması istenirse sonuç şöyle olacaktır: </v>
      </c>
      <c r="AM182" s="6" t="str">
        <f>VLOOKUP(
    Languages!A169,
    Languages!$A$2:$AE$310,
    MATCH(
      _xlfn.XLOOKUP(AM$1, 'Language &amp; Currency Data'!$A$2:$A$100, 'Language &amp; Currency Data'!$B$2:$B$100),
      Languages!$A$1:$AE$1,
      0),
    FALSE)</f>
        <v xml:space="preserve">If each of the four individuals is required to contribute $5 of their earnings, the outcome will be: </v>
      </c>
      <c r="AN182" s="6" t="str">
        <f>VLOOKUP(
    Languages!A169,
    Languages!$A$2:$AE$310,
    MATCH(
      _xlfn.XLOOKUP(AN$1, 'Language &amp; Currency Data'!$A$2:$A$100, 'Language &amp; Currency Data'!$B$2:$B$100),
      Languages!$A$1:$AE$1,
      0),
    FALSE)</f>
        <v xml:space="preserve">If each of the four individuals is required to contribute $5 of their earnings, the outcome will be: </v>
      </c>
      <c r="AO182" s="32" t="str">
        <f>VLOOKUP(
    Languages!A169,
    Languages!$A$2:$AE$310,
    MATCH(
      _xlfn.XLOOKUP(AO$1, 'Language &amp; Currency Data'!$A$2:$A$100, 'Language &amp; Currency Data'!$B$2:$B$100),
      Languages!$A$1:$AE$1,
      0),
    FALSE)</f>
        <v>Nếu mỗi người trong bốn cá nhân được yêu cầu đóng góp $5 trong thu nhập của họ thì kết quả sẽ là:</v>
      </c>
      <c r="AP182" s="7" t="str">
        <f>VLOOKUP(
    Languages!A169,
    Languages!$A$2:$AE$310,
    MATCH(
      _xlfn.XLOOKUP("United Kingdom", 'Language &amp; Currency Data'!$A$2:$A$100, 'Language &amp; Currency Data'!$B$2:$B$100),
      Languages!$A$1:$AE$1,
      0),
    FALSE)</f>
        <v xml:space="preserve">If each of the four individuals is required to contribute $5 of their earnings, the outcome will be: </v>
      </c>
      <c r="AQ182" s="7" t="str">
        <f>VLOOKUP(
    Languages!A169,
    Languages!$A$2:$AE$310,
    MATCH(
      _xlfn.XLOOKUP("United Kingdom", 'Language &amp; Currency Data'!$A$2:$A$100, 'Language &amp; Currency Data'!$B$2:$B$100),
      Languages!$A$1:$AE$1,
      0),
    FALSE)</f>
        <v xml:space="preserve">If each of the four individuals is required to contribute $5 of their earnings, the outcome will be: </v>
      </c>
      <c r="AR182" s="7" t="str">
        <f>VLOOKUP(
    Languages!A169,
    Languages!$A$2:$AE$310,
    MATCH(
      _xlfn.XLOOKUP("United Kingdom", 'Language &amp; Currency Data'!$A$2:$A$100, 'Language &amp; Currency Data'!$B$2:$B$100),
      Languages!$A$1:$AE$1,
      0),
    FALSE)</f>
        <v xml:space="preserve">If each of the four individuals is required to contribute $5 of their earnings, the outcome will be: </v>
      </c>
      <c r="AS182" s="7" t="str">
        <f>VLOOKUP(
    Languages!A169,
    Languages!$A$2:$AE$310,
    MATCH(
      _xlfn.XLOOKUP("United Kingdom", 'Language &amp; Currency Data'!$A$2:$A$100, 'Language &amp; Currency Data'!$B$2:$B$100),
      Languages!$A$1:$AE$1,
      0),
    FALSE)</f>
        <v xml:space="preserve">If each of the four individuals is required to contribute $5 of their earnings, the outcome will be: </v>
      </c>
      <c r="AT182" s="7" t="str">
        <f>VLOOKUP(
    Languages!A169,
    Languages!$A$2:$AE$310,
    MATCH(
      _xlfn.XLOOKUP("United Kingdom", 'Language &amp; Currency Data'!$A$2:$A$100, 'Language &amp; Currency Data'!$B$2:$B$100),
      Languages!$A$1:$AE$1,
      0),
    FALSE)</f>
        <v xml:space="preserve">If each of the four individuals is required to contribute $5 of their earnings, the outcome will be: </v>
      </c>
      <c r="AU182" s="7" t="str">
        <f>VLOOKUP(
    Languages!A169,
    Languages!$A$2:$AE$310,
    MATCH(
      _xlfn.XLOOKUP("United Kingdom", 'Language &amp; Currency Data'!$A$2:$A$100, 'Language &amp; Currency Data'!$B$2:$B$100),
      Languages!$A$1:$AE$1,
      0),
    FALSE)</f>
        <v xml:space="preserve">If each of the four individuals is required to contribute $5 of their earnings, the outcome will be: </v>
      </c>
      <c r="AV182" s="7" t="str">
        <f>VLOOKUP(
    Languages!A169,
    Languages!$A$2:$AE$310,
    MATCH(
      _xlfn.XLOOKUP("United Kingdom", 'Language &amp; Currency Data'!$A$2:$A$100, 'Language &amp; Currency Data'!$B$2:$B$100),
      Languages!$A$1:$AE$1,
      0),
    FALSE)</f>
        <v xml:space="preserve">If each of the four individuals is required to contribute $5 of their earnings, the outcome will be: </v>
      </c>
      <c r="AW182" s="7" t="str">
        <f>VLOOKUP(
    Languages!A169,
    Languages!$A$2:$AE$310,
    MATCH(
      _xlfn.XLOOKUP("United Kingdom", 'Language &amp; Currency Data'!$A$2:$A$100, 'Language &amp; Currency Data'!$B$2:$B$100),
      Languages!$A$1:$AE$1,
      0),
    FALSE)</f>
        <v xml:space="preserve">If each of the four individuals is required to contribute $5 of their earnings, the outcome will be: </v>
      </c>
    </row>
    <row r="183" spans="1:49" s="7" customFormat="1" ht="57" x14ac:dyDescent="0.45">
      <c r="A183" s="7" t="str">
        <f>Languages!B170</f>
        <v>Explanation: Each individual keep $5 of their earnings and receives a quarter of the common fund, which is $7.5, and thus each ends up with $12.5.</v>
      </c>
      <c r="B183" s="6" t="str">
        <f>VLOOKUP(
    Languages!A170,
    Languages!$A$2:$AE$310,
    MATCH(
      _xlfn.XLOOKUP(B$1, 'Language &amp; Currency Data'!$A$2:$A$100, 'Language &amp; Currency Data'!$B$2:$B$100),
      Languages!$A$1:$AE$1,
      0),
    FALSE)</f>
        <v>Explicación: Cada persona conserva $5 y recibe una cuarta parte del fondo común, que son $7.5, por lo que cada una termina con $12.5.</v>
      </c>
      <c r="C183" s="6" t="str">
        <f>VLOOKUP(
    Languages!A170,
    Languages!$A$2:$AE$310,
    MATCH(
      _xlfn.XLOOKUP(C$1, 'Language &amp; Currency Data'!$A$2:$A$100, 'Language &amp; Currency Data'!$B$2:$B$100),
      Languages!$A$1:$AE$1,
      0),
    FALSE)</f>
        <v>Explanation: Each individual keep $5 of their earnings and receives a quarter of the common fund, which is $7.5, and thus each ends up with $12.5.</v>
      </c>
      <c r="D183" s="6" t="str">
        <f>VLOOKUP(
    Languages!A170,
    Languages!$A$2:$AE$310,
    MATCH(
      _xlfn.XLOOKUP(D$1, 'Language &amp; Currency Data'!$A$2:$A$100, 'Language &amp; Currency Data'!$B$2:$B$100),
      Languages!$A$1:$AE$1,
      0),
    FALSE)</f>
        <v>Erklärung: Jede Person behält $5 ihres Einkommens, erhält ein Viertel des Gemeinschaftsfonds ($7.5) und hat daher zum Schluss jeweils $12.5.</v>
      </c>
      <c r="E183" s="14" t="str">
        <f>VLOOKUP(
    Languages!A170,
    Languages!$A$2:$AE$310,
    MATCH(
      _xlfn.XLOOKUP(E$1, 'Language &amp; Currency Data'!$A$2:$A$100, 'Language &amp; Currency Data'!$B$2:$B$100),
      Languages!$A$1:$AE$1,
      0),
    FALSE)</f>
        <v>Explicação: Cada indivíduo fica com $5 dos seus ganhos e recebe um quarto do fundo comum, que equivale a $7.5, e assim cada um fica com $12.5.</v>
      </c>
      <c r="F183" s="4" t="str">
        <f>VLOOKUP(
    Languages!A170,
    Languages!$A$2:$AE$310,
    MATCH(
      _xlfn.XLOOKUP(F$1, 'Language &amp; Currency Data'!$A$2:$A$100, 'Language &amp; Currency Data'!$B$2:$B$100),
      Languages!$A$1:$AE$1,
      0),
    FALSE)</f>
        <v>Explanation: Each individual keep $5 of their earnings and receives a quarter of the common fund, which is $7.5, and thus each ends up with $12.5.</v>
      </c>
      <c r="G183" s="14" t="str">
        <f>VLOOKUP(
    Languages!A170,
    Languages!$A$2:$AE$310,
    MATCH(
      _xlfn.XLOOKUP(G$1, 'Language &amp; Currency Data'!$A$2:$A$100, 'Language &amp; Currency Data'!$B$2:$B$100),
      Languages!$A$1:$AE$1,
      0),
    FALSE)</f>
        <v>说明：每个人都保留了他们各自的 $5 收益，且还分别可从共同基金中获得平分的四分之一收益（即 $7.5），因此每人最终获得 $12.5 的收入。</v>
      </c>
      <c r="H183" s="6" t="str">
        <f>VLOOKUP(
    Languages!A170,
    Languages!$A$2:$AE$310,
    MATCH(
      _xlfn.XLOOKUP(H$1, 'Language &amp; Currency Data'!$A$2:$A$100, 'Language &amp; Currency Data'!$B$2:$B$100),
      Languages!$A$1:$AE$1,
      0),
    FALSE)</f>
        <v>Explicación: Cada persona conserva $5 y recibe una cuarta parte del fondo común, que son $7.5, por lo que cada una termina con $12.5.</v>
      </c>
      <c r="I183" s="6" t="str">
        <f>VLOOKUP(
    Languages!A170,
    Languages!$A$2:$AE$310,
    MATCH(
      _xlfn.XLOOKUP(I$1, 'Language &amp; Currency Data'!$A$2:$A$100, 'Language &amp; Currency Data'!$B$2:$B$100),
      Languages!$A$1:$AE$1,
      0),
    FALSE)</f>
        <v>Explicación: Cada persona conserva $5 y recibe una cuarta parte del fondo común, que son $7.5, por lo que cada una termina con $12.5.</v>
      </c>
      <c r="J183" s="6" t="str">
        <f>VLOOKUP(
    Languages!A170,
    Languages!$A$2:$AE$310,
    MATCH(
      _xlfn.XLOOKUP(J$1, 'Language &amp; Currency Data'!$A$2:$A$100, 'Language &amp; Currency Data'!$B$2:$B$100),
      Languages!$A$1:$AE$1,
      0),
    FALSE)</f>
        <v>Vysvětlení: Každá osoba si ponechá $5 ze svého výdělku a obdrží čtvrtinu společného fondu, což je $7.5, a každá tak nakonec získá $12.5.</v>
      </c>
      <c r="K183" s="6" t="str">
        <f>VLOOKUP(
    Languages!A170,
    Languages!$A$2:$AE$310,
    MATCH(
      _xlfn.XLOOKUP(K$1, 'Language &amp; Currency Data'!$A$2:$A$100, 'Language &amp; Currency Data'!$B$2:$B$100),
      Languages!$A$1:$AE$1,
      0),
    FALSE)</f>
        <v>Selitys: Jokainen henkilö pitää $5 tuloistaan ja saa neljäsosan eli $7.5 yhteisestä rahastosta, ja kukin siis saa lopullista tuloa $12.5.</v>
      </c>
      <c r="L183" s="32" t="str">
        <f>VLOOKUP(
    Languages!A170,
    Languages!$A$2:$AE$310,
    MATCH(
      _xlfn.XLOOKUP(L$1, 'Language &amp; Currency Data'!$A$2:$A$100, 'Language &amp; Currency Data'!$B$2:$B$100),
      Languages!$A$1:$AE$1,
      0),
    FALSE)</f>
        <v>Explication : Chaque personne conserve ses $5 et reçoit un quart du fonds commun, soit $7.5 ; chacune finit donc avec $12.5.</v>
      </c>
      <c r="M183" s="32" t="str">
        <f>VLOOKUP(
    Languages!A170,
    Languages!$A$2:$AE$310,
    MATCH(
      _xlfn.XLOOKUP(M$1, 'Language &amp; Currency Data'!$A$2:$A$100, 'Language &amp; Currency Data'!$B$2:$B$100),
      Languages!$A$1:$AE$1,
      0),
    FALSE)</f>
        <v>Erklärung: Jede Person behält $5 ihres Einkommens, erhält ein Viertel des Gemeinschaftsfonds ($7.5) und hat daher zum Schluss jeweils $12.5.</v>
      </c>
      <c r="N183" s="6" t="str">
        <f>VLOOKUP(
    Languages!A170,
    Languages!$A$2:$AE$310,
    MATCH(
      _xlfn.XLOOKUP(N$1, 'Language &amp; Currency Data'!$A$2:$A$100, 'Language &amp; Currency Data'!$B$2:$B$100),
      Languages!$A$1:$AE$1,
      0),
    FALSE)</f>
        <v>Εξήγηση: κάθε άτομο κρατάει $5 από τα κέρδη του και λαμβάνει το ένα τέταρτο του κοινού ταμείου, δηλαδή $7.5, και έτσι ο καθένας καταλήγει με $12.5.</v>
      </c>
      <c r="O183" s="32" t="str">
        <f>VLOOKUP(
    Languages!A170,
    Languages!$A$2:$AE$310,
    MATCH(
      _xlfn.XLOOKUP(O$1, 'Language &amp; Currency Data'!$A$2:$A$100, 'Language &amp; Currency Data'!$B$2:$B$100),
      Languages!$A$1:$AE$1,
      0),
    FALSE)</f>
        <v>Magyarázat: Mindegyik személy megtart $5ot a saját jövedelméből, és megkapja a közös alap negyedét, ami $7.5, és így mindenkinek $12.5ja lesz.</v>
      </c>
      <c r="P183" s="6" t="str">
        <f>VLOOKUP(
    Languages!A170,
    Languages!$A$2:$AE$310,
    MATCH(
      _xlfn.XLOOKUP(P$1, 'Language &amp; Currency Data'!$A$2:$A$100, 'Language &amp; Currency Data'!$B$2:$B$100),
      Languages!$A$1:$AE$1,
      0),
    FALSE)</f>
        <v>स्पष्टीकरण: हरेक व्यक्ति अपनी कमाई में से $10 अपने पास रखता है और कॉमन फ़ंड का एक चौथाई हिस्सा प्राप्त करता है, जो $7.5 है, और इस प्रकार हरेक के पास $12.5 बचते हैं।</v>
      </c>
      <c r="Q183" s="6" t="str">
        <f>VLOOKUP(
    Languages!A170,
    Languages!$A$2:$AE$310,
    MATCH(
      _xlfn.XLOOKUP(Q$1, 'Language &amp; Currency Data'!$A$2:$A$100, 'Language &amp; Currency Data'!$B$2:$B$100),
      Languages!$A$1:$AE$1,
      0),
    FALSE)</f>
        <v>Penjelasan: Masing-masing individu menyimpan $5 dari penghasilan mereka dan menerima seperempat dari dana bersama, yaitu $7.5, sehingga masing-masing berakhir dengan $12.5.</v>
      </c>
      <c r="R183" s="6" t="str">
        <f>VLOOKUP(
    Languages!A170,
    Languages!$A$2:$AE$310,
    MATCH(
      _xlfn.XLOOKUP(R$1, 'Language &amp; Currency Data'!$A$2:$A$100, 'Language &amp; Currency Data'!$B$2:$B$100),
      Languages!$A$1:$AE$1,
      0),
    FALSE)</f>
        <v>Explanation: Each individual keep $5 of their earnings and receives a quarter of the common fund, which is $7.5, and thus each ends up with $12.5.</v>
      </c>
      <c r="S183" s="14" t="str">
        <f>VLOOKUP(
    Languages!A170,
    Languages!$A$2:$AE$310,
    MATCH(
      _xlfn.XLOOKUP(S$1, 'Language &amp; Currency Data'!$A$2:$A$100, 'Language &amp; Currency Data'!$B$2:$B$100),
      Languages!$A$1:$AE$1,
      0),
    FALSE)</f>
        <v>Spiegazione: Ciascun individuo mantiene $5 del proprio importo guadagnato e riceve un quarto del fondo comune, pari a $7,5, quindi ognuno si ritroverà con $12,5.</v>
      </c>
      <c r="T183" s="14" t="str">
        <f>VLOOKUP(
    Languages!A170,
    Languages!$A$2:$AE$310,
    MATCH(
      _xlfn.XLOOKUP(T$1, 'Language &amp; Currency Data'!$A$2:$A$100, 'Language &amp; Currency Data'!$B$2:$B$100),
      Languages!$A$1:$AE$1,
      0),
    FALSE)</f>
        <v>解説:  彼らはそれぞれ$5を保持し、共通基金の4分の1である$7.5を受け取るため、最終的な収入は$12.5になる。</v>
      </c>
      <c r="U183" s="32" t="str">
        <f>VLOOKUP(
    Languages!A170,
    Languages!$A$2:$AE$310,
    MATCH(
      _xlfn.XLOOKUP(U$1, 'Language &amp; Currency Data'!$A$2:$A$100, 'Language &amp; Currency Data'!$B$2:$B$100),
      Languages!$A$1:$AE$1,
      0),
    FALSE)</f>
        <v>Penerangan: Setiap individu menyimpan $5 daripada pendapatan mereka dan menerima satu perempat daripada dana bersama, iaitu $7.5, oleh itu, setiap seorang akhirnya mempunyai $12.5.</v>
      </c>
      <c r="V183" s="32" t="str">
        <f>VLOOKUP(
    Languages!A170,
    Languages!$A$2:$AE$310,
    MATCH(
      _xlfn.XLOOKUP(V$1, 'Language &amp; Currency Data'!$A$2:$A$100, 'Language &amp; Currency Data'!$B$2:$B$100),
      Languages!$A$1:$AE$1,
      0),
    FALSE)</f>
        <v>Explicación: Cada persona conserva $5 y recibe una cuarta parte del fondo común, que son $7.5, por lo que cada una termina con $12.5.</v>
      </c>
      <c r="W183" s="14" t="str">
        <f>VLOOKUP(
    Languages!A170,
    Languages!$A$2:$AE$310,
    MATCH(
      _xlfn.XLOOKUP(W$1, 'Language &amp; Currency Data'!$A$2:$A$100, 'Language &amp; Currency Data'!$B$2:$B$100),
      Languages!$A$1:$AE$1,
      0),
    FALSE)</f>
        <v>Toelichting: Iedere persoon behoudt $5 van zijn verdiende bedrag en ontvangen een kwart uit het gemeenschappelijk fonds, zijnde $7.5, en heeft uiteindelijk dus $12.5.</v>
      </c>
      <c r="X183" s="32" t="str">
        <f>VLOOKUP(
    Languages!A170,
    Languages!$A$2:$AE$310,
    MATCH(
      _xlfn.XLOOKUP(X$1, 'Language &amp; Currency Data'!$A$2:$A$100, 'Language &amp; Currency Data'!$B$2:$B$100),
      Languages!$A$1:$AE$1,
      0),
    FALSE)</f>
        <v>Explanation: Each individual keep $5 of their earnings and receives a quarter of the common fund, which is $7.5, and thus each ends up with $12.5.</v>
      </c>
      <c r="Y183" s="32" t="str">
        <f>VLOOKUP(
    Languages!A170,
    Languages!$A$2:$AE$310,
    MATCH(
      _xlfn.XLOOKUP(Y$1, 'Language &amp; Currency Data'!$A$2:$A$100, 'Language &amp; Currency Data'!$B$2:$B$100),
      Languages!$A$1:$AE$1,
      0),
    FALSE)</f>
        <v>Forklaring: Hver person beholder $5 av inntekten sin, og mottar en fjerdedel av fellesfondet, som er $7.5, og ender dermed opp med $12.5.</v>
      </c>
      <c r="Z183" s="32" t="str">
        <f>VLOOKUP(
    Languages!A170,
    Languages!$A$2:$AE$310,
    MATCH(
      _xlfn.XLOOKUP(Z$1, 'Language &amp; Currency Data'!$A$2:$A$100, 'Language &amp; Currency Data'!$B$2:$B$100),
      Languages!$A$1:$AE$1,
      0),
    FALSE)</f>
        <v>وضاحت: ہر فرد اپنی کمائی میں سے 5$ اپنے پاس رکھتا ہے اور مشترکہ فنڈ کا ایک چوتھائی حصہ حاصل کرتا ہے، جو 7.5$ بنتا ہے، اور یوں ہر فرد کی آمدنی 12.5$ بنتی ہے۔</v>
      </c>
      <c r="AA183" s="32" t="str">
        <f>VLOOKUP(
    Languages!A170,
    Languages!$A$2:$AE$310,
    MATCH(
      _xlfn.XLOOKUP(AA$1, 'Language &amp; Currency Data'!$A$2:$A$100, 'Language &amp; Currency Data'!$B$2:$B$100),
      Languages!$A$1:$AE$1,
      0),
    FALSE)</f>
        <v>Paliwanag: Itatabi ng bawat indibidwal ang $5 ng kanilang mga kinita at tatanggap ng isang quarter ng common fund, iyon ay $7.5, kaya naman may $12.5 ang bawat isa sa bandang huli.</v>
      </c>
      <c r="AB183" s="32" t="str">
        <f>VLOOKUP(
    Languages!A170,
    Languages!$A$2:$AE$310,
    MATCH(
      _xlfn.XLOOKUP(AB$1, 'Language &amp; Currency Data'!$A$2:$A$100, 'Language &amp; Currency Data'!$B$2:$B$100),
      Languages!$A$1:$AE$1,
      0),
    FALSE)</f>
        <v>Wyjaśnienie: Wszystkie osoby zatrzymują swoje $5 ze swoich zarobków i otrzymują jedną czwartą wspólnego funduszu, czyli $7,5, więc każda z nich kończy z sumą $12,5.</v>
      </c>
      <c r="AC183" t="str">
        <f>VLOOKUP(
    Languages!A170,
    Languages!$A$2:$AE$310,
    MATCH(
      _xlfn.XLOOKUP(AC$1, 'Language &amp; Currency Data'!$A$2:$A$100, 'Language &amp; Currency Data'!$B$2:$B$100),
      Languages!$A$1:$AE$1,
      0),
    FALSE)</f>
        <v>Explicação: Cada indivíduo fica com $5 dos seus ganhos e recebe um quarto do fundo comum, que equivale a $7.5, e assim cada um fica com $12.5.</v>
      </c>
      <c r="AD183" s="32" t="str">
        <f>VLOOKUP(
    Languages!A170,
    Languages!$A$2:$AE$310,
    MATCH(
      _xlfn.XLOOKUP(AD$1, 'Language &amp; Currency Data'!$A$2:$A$100, 'Language &amp; Currency Data'!$B$2:$B$100),
      Languages!$A$1:$AE$1,
      0),
    FALSE)</f>
        <v>Explicație: fiecare persoană păstrează $5 din câștigurile sale și primește un sfert din fondul comun, și anume $7.5, și astfel fiecare ajunge la $12.5.</v>
      </c>
      <c r="AE183" s="6" t="str">
        <f>VLOOKUP(
    Languages!A170,
    Languages!$A$2:$AE$310,
    MATCH(
      _xlfn.XLOOKUP(AE$1, 'Language &amp; Currency Data'!$A$2:$A$100, 'Language &amp; Currency Data'!$B$2:$B$100),
      Languages!$A$1:$AE$1,
      0),
    FALSE)</f>
        <v>Vysvetlenie: každá osoba si nechá sumu $5 zo svojho zárobku a zároveň dostane štvrtinu zo spoločného fondu, čo predstavuje $7.5, každá osoba teda nakoniec bude mať $12.5.</v>
      </c>
      <c r="AF183" s="6" t="str">
        <f>VLOOKUP(
    Languages!A170,
    Languages!$A$2:$AE$310,
    MATCH(
      _xlfn.XLOOKUP(AF$1, 'Language &amp; Currency Data'!$A$2:$A$100, 'Language &amp; Currency Data'!$B$2:$B$100),
      Languages!$A$1:$AE$1,
      0),
    FALSE)</f>
        <v>Verduideliking: Elke individu hou $5 van hul verdienste en ontvang een kwart van die gemeenskaplike fonds, wat $7.5 is, en dus eindig elkeen met $12.5.</v>
      </c>
      <c r="AG183" s="6" t="str">
        <f>VLOOKUP(
    Languages!A170,
    Languages!$A$2:$AE$310,
    MATCH(
      _xlfn.XLOOKUP(AG$1, 'Language &amp; Currency Data'!$A$2:$A$100, 'Language &amp; Currency Data'!$B$2:$B$100),
      Languages!$A$1:$AE$1,
      0),
    FALSE)</f>
        <v>해설: 각 개인은 자신의 수입 중 $5를 소유하고, 공동 기금의 4분의 1인 $7.5를 받게 되므로, 최종적으로 각자 $12.5달러를 얻게 됩니다.</v>
      </c>
      <c r="AH183" s="32" t="str">
        <f>VLOOKUP(
    Languages!A170,
    Languages!$A$2:$AE$310,
    MATCH(
      _xlfn.XLOOKUP(AH$1, 'Language &amp; Currency Data'!$A$2:$A$100, 'Language &amp; Currency Data'!$B$2:$B$100),
      Languages!$A$1:$AE$1,
      0),
    FALSE)</f>
        <v>Explicación: Cada persona conserva $5 y recibe una cuarta parte del fondo común, que son $7.5, por lo que cada una termina con $12.5.</v>
      </c>
      <c r="AI183" s="32" t="str">
        <f>VLOOKUP(
    Languages!A170,
    Languages!$A$2:$AE$310,
    MATCH(
      _xlfn.XLOOKUP(AI$1, 'Language &amp; Currency Data'!$A$2:$A$100, 'Language &amp; Currency Data'!$B$2:$B$100),
      Languages!$A$1:$AE$1,
      0),
    FALSE)</f>
        <v>Förklaring: Varje individ behåller $5 av sina intäkter och får en fjärdedel av den gemensamma fonden, vilket är $7.5, och därmed får varje person i slutändan $12.5.</v>
      </c>
      <c r="AJ183" s="6" t="str">
        <f>VLOOKUP(
    Languages!A170,
    Languages!$A$2:$AE$310,
    MATCH(
      _xlfn.XLOOKUP(AJ$1, 'Language &amp; Currency Data'!$A$2:$A$100, 'Language &amp; Currency Data'!$B$2:$B$100),
      Languages!$A$1:$AE$1,
      0),
    FALSE)</f>
        <v>計算說明：每人保留收入的 $5，同時從總基金中也分得四分之一 ($7.5)，因此最終收入為 $12.5。</v>
      </c>
      <c r="AK183" s="32" t="str">
        <f>VLOOKUP(
    Languages!A170,
    Languages!$A$2:$AE$310,
    MATCH(
      _xlfn.XLOOKUP(AK$1, 'Language &amp; Currency Data'!$A$2:$A$100, 'Language &amp; Currency Data'!$B$2:$B$100),
      Languages!$A$1:$AE$1,
      0),
    FALSE)</f>
        <v>คำอธิบาย: บุคคลแต่ละคนเก็บเงิน $5 จากรายได้ไว้และได้รับเงินหนึ่งในสี่จากเงินกองกลางซึ่งเท่ากับ $7.5 ดังนั้นแต่ละบุคคลจึงได้รับเงิน $12.5</v>
      </c>
      <c r="AL183" s="37" t="str">
        <f>VLOOKUP(
    Languages!A170,
    Languages!$A$2:$AE$310,
    MATCH(
      _xlfn.XLOOKUP(AL$1, 'Language &amp; Currency Data'!$A$2:$A$100, 'Language &amp; Currency Data'!$B$2:$B$100),
      Languages!$A$1:$AE$1,
      0),
    FALSE)</f>
        <v>Açıklama: Her birey kazancının $5 tutar ve ortak fonun dörtte biri olan $7.5 tutarı alır ve böylece her biri $12.5 tutara sahip olur.</v>
      </c>
      <c r="AM183" s="6" t="str">
        <f>VLOOKUP(
    Languages!A170,
    Languages!$A$2:$AE$310,
    MATCH(
      _xlfn.XLOOKUP(AM$1, 'Language &amp; Currency Data'!$A$2:$A$100, 'Language &amp; Currency Data'!$B$2:$B$100),
      Languages!$A$1:$AE$1,
      0),
    FALSE)</f>
        <v>Explanation: Each individual keep $5 of their earnings and receives a quarter of the common fund, which is $7.5, and thus each ends up with $12.5.</v>
      </c>
      <c r="AN183" s="6" t="str">
        <f>VLOOKUP(
    Languages!A170,
    Languages!$A$2:$AE$310,
    MATCH(
      _xlfn.XLOOKUP(AN$1, 'Language &amp; Currency Data'!$A$2:$A$100, 'Language &amp; Currency Data'!$B$2:$B$100),
      Languages!$A$1:$AE$1,
      0),
    FALSE)</f>
        <v>Explanation: Each individual keep $5 of their earnings and receives a quarter of the common fund, which is $7.5, and thus each ends up with $12.5.</v>
      </c>
      <c r="AO183" s="32" t="str">
        <f>VLOOKUP(
    Languages!A170,
    Languages!$A$2:$AE$310,
    MATCH(
      _xlfn.XLOOKUP(AO$1, 'Language &amp; Currency Data'!$A$2:$A$100, 'Language &amp; Currency Data'!$B$2:$B$100),
      Languages!$A$1:$AE$1,
      0),
    FALSE)</f>
        <v>Giải thích: Mỗi cá nhân giữ lại $5 trong thu nhập của họ và nhận được một phần tư quỹ chung là $7.5, do đó mỗi người sẽ có $12.5.</v>
      </c>
      <c r="AP183" s="7" t="str">
        <f>VLOOKUP(
    Languages!A170,
    Languages!$A$2:$AE$310,
    MATCH(
      _xlfn.XLOOKUP("United Kingdom", 'Language &amp; Currency Data'!$A$2:$A$100, 'Language &amp; Currency Data'!$B$2:$B$100),
      Languages!$A$1:$AE$1,
      0),
    FALSE)</f>
        <v>Explanation: Each individual keep $5 of their earnings and receives a quarter of the common fund, which is $7.5, and thus each ends up with $12.5.</v>
      </c>
      <c r="AQ183" s="7" t="str">
        <f>VLOOKUP(
    Languages!A170,
    Languages!$A$2:$AE$310,
    MATCH(
      _xlfn.XLOOKUP("United Kingdom", 'Language &amp; Currency Data'!$A$2:$A$100, 'Language &amp; Currency Data'!$B$2:$B$100),
      Languages!$A$1:$AE$1,
      0),
    FALSE)</f>
        <v>Explanation: Each individual keep $5 of their earnings and receives a quarter of the common fund, which is $7.5, and thus each ends up with $12.5.</v>
      </c>
      <c r="AR183" s="7" t="str">
        <f>VLOOKUP(
    Languages!A170,
    Languages!$A$2:$AE$310,
    MATCH(
      _xlfn.XLOOKUP("United Kingdom", 'Language &amp; Currency Data'!$A$2:$A$100, 'Language &amp; Currency Data'!$B$2:$B$100),
      Languages!$A$1:$AE$1,
      0),
    FALSE)</f>
        <v>Explanation: Each individual keep $5 of their earnings and receives a quarter of the common fund, which is $7.5, and thus each ends up with $12.5.</v>
      </c>
      <c r="AS183" s="7" t="str">
        <f>VLOOKUP(
    Languages!A170,
    Languages!$A$2:$AE$310,
    MATCH(
      _xlfn.XLOOKUP("United Kingdom", 'Language &amp; Currency Data'!$A$2:$A$100, 'Language &amp; Currency Data'!$B$2:$B$100),
      Languages!$A$1:$AE$1,
      0),
    FALSE)</f>
        <v>Explanation: Each individual keep $5 of their earnings and receives a quarter of the common fund, which is $7.5, and thus each ends up with $12.5.</v>
      </c>
      <c r="AT183" s="7" t="str">
        <f>VLOOKUP(
    Languages!A170,
    Languages!$A$2:$AE$310,
    MATCH(
      _xlfn.XLOOKUP("United Kingdom", 'Language &amp; Currency Data'!$A$2:$A$100, 'Language &amp; Currency Data'!$B$2:$B$100),
      Languages!$A$1:$AE$1,
      0),
    FALSE)</f>
        <v>Explanation: Each individual keep $5 of their earnings and receives a quarter of the common fund, which is $7.5, and thus each ends up with $12.5.</v>
      </c>
      <c r="AU183" s="7" t="str">
        <f>VLOOKUP(
    Languages!A170,
    Languages!$A$2:$AE$310,
    MATCH(
      _xlfn.XLOOKUP("United Kingdom", 'Language &amp; Currency Data'!$A$2:$A$100, 'Language &amp; Currency Data'!$B$2:$B$100),
      Languages!$A$1:$AE$1,
      0),
    FALSE)</f>
        <v>Explanation: Each individual keep $5 of their earnings and receives a quarter of the common fund, which is $7.5, and thus each ends up with $12.5.</v>
      </c>
      <c r="AV183" s="7" t="str">
        <f>VLOOKUP(
    Languages!A170,
    Languages!$A$2:$AE$310,
    MATCH(
      _xlfn.XLOOKUP("United Kingdom", 'Language &amp; Currency Data'!$A$2:$A$100, 'Language &amp; Currency Data'!$B$2:$B$100),
      Languages!$A$1:$AE$1,
      0),
    FALSE)</f>
        <v>Explanation: Each individual keep $5 of their earnings and receives a quarter of the common fund, which is $7.5, and thus each ends up with $12.5.</v>
      </c>
      <c r="AW183" s="7" t="str">
        <f>VLOOKUP(
    Languages!A170,
    Languages!$A$2:$AE$310,
    MATCH(
      _xlfn.XLOOKUP("United Kingdom", 'Language &amp; Currency Data'!$A$2:$A$100, 'Language &amp; Currency Data'!$B$2:$B$100),
      Languages!$A$1:$AE$1,
      0),
    FALSE)</f>
        <v>Explanation: Each individual keep $5 of their earnings and receives a quarter of the common fund, which is $7.5, and thus each ends up with $12.5.</v>
      </c>
    </row>
    <row r="184" spans="1:49" s="7" customFormat="1" ht="57" x14ac:dyDescent="0.45">
      <c r="A184" s="7" t="str">
        <f>Languages!B171</f>
        <v>We will ask you to decide how much of their earnings the four individuals should be required to contribute to the common fund. You must choose between the following two alternatives:</v>
      </c>
      <c r="B184" s="6" t="str">
        <f>VLOOKUP(
    Languages!A171,
    Languages!$A$2:$AE$310,
    MATCH(
      _xlfn.XLOOKUP(B$1, 'Language &amp; Currency Data'!$A$2:$A$100, 'Language &amp; Currency Data'!$B$2:$B$100),
      Languages!$A$1:$AE$1,
      0),
    FALSE)</f>
        <v>Le pediremos que decida qué parte de sus ingresos se debe obligar a las cuatro personas a aportar al fondo común. Debe elegir entre las dos opciones siguientes:</v>
      </c>
      <c r="C184" s="6" t="str">
        <f>VLOOKUP(
    Languages!A171,
    Languages!$A$2:$AE$310,
    MATCH(
      _xlfn.XLOOKUP(C$1, 'Language &amp; Currency Data'!$A$2:$A$100, 'Language &amp; Currency Data'!$B$2:$B$100),
      Languages!$A$1:$AE$1,
      0),
    FALSE)</f>
        <v>We will ask you to decide how much of their earnings the four individuals should be required to contribute to the common fund. You must choose between the following two alternatives:</v>
      </c>
      <c r="D184" s="6" t="str">
        <f>VLOOKUP(
    Languages!A171,
    Languages!$A$2:$AE$310,
    MATCH(
      _xlfn.XLOOKUP(D$1, 'Language &amp; Currency Data'!$A$2:$A$100, 'Language &amp; Currency Data'!$B$2:$B$100),
      Languages!$A$1:$AE$1,
      0),
    FALSE)</f>
        <v>Wir möchten Sie bitten zu entscheiden, welchen Anteil ihres Einkommens die vier Personen in den Gemeinschaftsfonds einzahlen müssen. Sie müssen sich zwischen den beiden folgenden Alternativen entscheiden:</v>
      </c>
      <c r="E184" s="14" t="str">
        <f>VLOOKUP(
    Languages!A171,
    Languages!$A$2:$AE$310,
    MATCH(
      _xlfn.XLOOKUP(E$1, 'Language &amp; Currency Data'!$A$2:$A$100, 'Language &amp; Currency Data'!$B$2:$B$100),
      Languages!$A$1:$AE$1,
      0),
    FALSE)</f>
        <v>Solicitar-lhe-emos que decida que parte dos ganhos dos quatro indivíduos deve ser destinada ao fundo comum. É necessário escolher entre as duas alternativas a seguir:</v>
      </c>
      <c r="F184" s="4" t="str">
        <f>VLOOKUP(
    Languages!A171,
    Languages!$A$2:$AE$310,
    MATCH(
      _xlfn.XLOOKUP(F$1, 'Language &amp; Currency Data'!$A$2:$A$100, 'Language &amp; Currency Data'!$B$2:$B$100),
      Languages!$A$1:$AE$1,
      0),
    FALSE)</f>
        <v>We will ask you to decide how much of their earnings the four individuals should be required to contribute to the common fund. You must choose between the following two alternatives:</v>
      </c>
      <c r="G184" s="14" t="str">
        <f>VLOOKUP(
    Languages!A171,
    Languages!$A$2:$AE$310,
    MATCH(
      _xlfn.XLOOKUP(G$1, 'Language &amp; Currency Data'!$A$2:$A$100, 'Language &amp; Currency Data'!$B$2:$B$100),
      Languages!$A$1:$AE$1,
      0),
    FALSE)</f>
        <v>我们将请您决定，这四个人应按要求从其收益中拿出多少投入共同基金。您必须在以下两个方案之间做出抉择：</v>
      </c>
      <c r="H184" s="6" t="str">
        <f>VLOOKUP(
    Languages!A171,
    Languages!$A$2:$AE$310,
    MATCH(
      _xlfn.XLOOKUP(H$1, 'Language &amp; Currency Data'!$A$2:$A$100, 'Language &amp; Currency Data'!$B$2:$B$100),
      Languages!$A$1:$AE$1,
      0),
    FALSE)</f>
        <v>Le pediremos que decida qué parte de sus ingresos se debe obligar a las cuatro personas a aportar al fondo común. Debe elegir entre las dos opciones siguientes:</v>
      </c>
      <c r="I184" s="6" t="str">
        <f>VLOOKUP(
    Languages!A171,
    Languages!$A$2:$AE$310,
    MATCH(
      _xlfn.XLOOKUP(I$1, 'Language &amp; Currency Data'!$A$2:$A$100, 'Language &amp; Currency Data'!$B$2:$B$100),
      Languages!$A$1:$AE$1,
      0),
    FALSE)</f>
        <v>Le pediremos que decida qué parte de sus ingresos se debe obligar a las cuatro personas a aportar al fondo común. Debe elegir entre las dos opciones siguientes:</v>
      </c>
      <c r="J184" s="6" t="str">
        <f>VLOOKUP(
    Languages!A171,
    Languages!$A$2:$AE$310,
    MATCH(
      _xlfn.XLOOKUP(J$1, 'Language &amp; Currency Data'!$A$2:$A$100, 'Language &amp; Currency Data'!$B$2:$B$100),
      Languages!$A$1:$AE$1,
      0),
    FALSE)</f>
        <v>Požádáme vás, abyste rozhodli, jakou částí ze svého výdělku by měly čtyři osoby přispět do společného fondu. Musíte si vybrat jednu z následujících dvou možností:</v>
      </c>
      <c r="K184" s="6" t="str">
        <f>VLOOKUP(
    Languages!A171,
    Languages!$A$2:$AE$310,
    MATCH(
      _xlfn.XLOOKUP(K$1, 'Language &amp; Currency Data'!$A$2:$A$100, 'Language &amp; Currency Data'!$B$2:$B$100),
      Languages!$A$1:$AE$1,
      0),
    FALSE)</f>
        <v>Pyydämme sinua päättämään, kuinka suuren osan tuloistaan näiden neljän henkilön pitäisi olla velvollisia lahjoittamaan yhteiseen rahastoon. Sinun täytyy valita seuraavista kahdesta vaihtoehdosta:</v>
      </c>
      <c r="L184" s="32" t="str">
        <f>VLOOKUP(
    Languages!A171,
    Languages!$A$2:$AE$310,
    MATCH(
      _xlfn.XLOOKUP(L$1, 'Language &amp; Currency Data'!$A$2:$A$100, 'Language &amp; Currency Data'!$B$2:$B$100),
      Languages!$A$1:$AE$1,
      0),
    FALSE)</f>
        <v>Nous vous demandons de décider quelle part de leurs revenus les quatre personnes doivent verser au fonds commun. Vous devez choisir entre les deux options suivantes :</v>
      </c>
      <c r="M184" s="32" t="str">
        <f>VLOOKUP(
    Languages!A171,
    Languages!$A$2:$AE$310,
    MATCH(
      _xlfn.XLOOKUP(M$1, 'Language &amp; Currency Data'!$A$2:$A$100, 'Language &amp; Currency Data'!$B$2:$B$100),
      Languages!$A$1:$AE$1,
      0),
    FALSE)</f>
        <v>Wir möchten Sie bitten zu entscheiden, welchen Anteil ihres Einkommens die vier Personen in den Gemeinschaftsfonds einzahlen müssen. Sie müssen sich zwischen den beiden folgenden Alternativen entscheiden:</v>
      </c>
      <c r="N184" s="6" t="str">
        <f>VLOOKUP(
    Languages!A171,
    Languages!$A$2:$AE$310,
    MATCH(
      _xlfn.XLOOKUP(N$1, 'Language &amp; Currency Data'!$A$2:$A$100, 'Language &amp; Currency Data'!$B$2:$B$100),
      Languages!$A$1:$AE$1,
      0),
    FALSE)</f>
        <v>Θα σας ζητήσουμε να αποφασίσετε ποιο ποσοστό από τα κέρδη τους θα πρέπει να συνεισφέρουν τα τέσσερα άτομα στο κοινό ταμείο. Πρέπει να επιλέξετε μεταξύ των ακόλουθων δύο εναλλακτικών λύσεων:</v>
      </c>
      <c r="O184" s="32" t="str">
        <f>VLOOKUP(
    Languages!A171,
    Languages!$A$2:$AE$310,
    MATCH(
      _xlfn.XLOOKUP(O$1, 'Language &amp; Currency Data'!$A$2:$A$100, 'Language &amp; Currency Data'!$B$2:$B$100),
      Languages!$A$1:$AE$1,
      0),
    FALSE)</f>
        <v>Megkérjük Önt, hogy döntse el, hogy a négy személynek a keresetéből mennyit kell befizetnie a közös alapba. Önnek a következő két alternatíva közül kell választania:</v>
      </c>
      <c r="P184" s="6" t="str">
        <f>VLOOKUP(
    Languages!A171,
    Languages!$A$2:$AE$310,
    MATCH(
      _xlfn.XLOOKUP(P$1, 'Language &amp; Currency Data'!$A$2:$A$100, 'Language &amp; Currency Data'!$B$2:$B$100),
      Languages!$A$1:$AE$1,
      0),
    FALSE)</f>
        <v>हम आपसे यह निर्णय लेने को कहेंगे कि चारों व्यक्तियों को अपनी कमाई का कितना हिस्सा कॉमन फ़ंड में योगदान करना चाहिए। आपको निम्नांकित दो विकल्पों में से चुनना होगा:</v>
      </c>
      <c r="Q184" s="6" t="str">
        <f>VLOOKUP(
    Languages!A171,
    Languages!$A$2:$AE$310,
    MATCH(
      _xlfn.XLOOKUP(Q$1, 'Language &amp; Currency Data'!$A$2:$A$100, 'Language &amp; Currency Data'!$B$2:$B$100),
      Languages!$A$1:$AE$1,
      0),
    FALSE)</f>
        <v>Kami akan meminta Anda untuk memutuskan seberapa banyak dari penghasilan mereka yang harus diwajibkan untuk disumbangkan ke dana bersama oleh keempat individu tersebut. Anda harus memilih antara dua alternatif berikut:</v>
      </c>
      <c r="R184" s="6" t="str">
        <f>VLOOKUP(
    Languages!A171,
    Languages!$A$2:$AE$310,
    MATCH(
      _xlfn.XLOOKUP(R$1, 'Language &amp; Currency Data'!$A$2:$A$100, 'Language &amp; Currency Data'!$B$2:$B$100),
      Languages!$A$1:$AE$1,
      0),
    FALSE)</f>
        <v>We will ask you to decide how much of their earnings the four individuals should be required to contribute to the common fund. You must choose between the following two alternatives:</v>
      </c>
      <c r="S184" s="14" t="str">
        <f>VLOOKUP(
    Languages!A171,
    Languages!$A$2:$AE$310,
    MATCH(
      _xlfn.XLOOKUP(S$1, 'Language &amp; Currency Data'!$A$2:$A$100, 'Language &amp; Currency Data'!$B$2:$B$100),
      Languages!$A$1:$AE$1,
      0),
    FALSE)</f>
        <v>Le chiederemo di decidere la quota dell'importo guadagnato con cui i quattro individui sarebbero tenuti a contribuire al fondo comune. Deve scegliere tra le due alternative seguenti:</v>
      </c>
      <c r="T184" s="14" t="str">
        <f>VLOOKUP(
    Languages!A171,
    Languages!$A$2:$AE$310,
    MATCH(
      _xlfn.XLOOKUP(T$1, 'Language &amp; Currency Data'!$A$2:$A$100, 'Language &amp; Currency Data'!$B$2:$B$100),
      Languages!$A$1:$AE$1,
      0),
    FALSE)</f>
        <v>4人の個人が共通基金にいくら寄付することを義務付けるか、決断してください。以下の2つの選択肢から選んでください。</v>
      </c>
      <c r="U184" s="32" t="str">
        <f>VLOOKUP(
    Languages!A171,
    Languages!$A$2:$AE$310,
    MATCH(
      _xlfn.XLOOKUP(U$1, 'Language &amp; Currency Data'!$A$2:$A$100, 'Language &amp; Currency Data'!$B$2:$B$100),
      Languages!$A$1:$AE$1,
      0),
    FALSE)</f>
        <v>Kami akan meminta anda memutuskan berapa banyak daripada pendapatan mereka yang keempat-empat individu itu sepatutnya menyumbang kepada dana bersama. Anda mesti memilih antara dua alternatif berikut:</v>
      </c>
      <c r="V184" s="32" t="str">
        <f>VLOOKUP(
    Languages!A171,
    Languages!$A$2:$AE$310,
    MATCH(
      _xlfn.XLOOKUP(V$1, 'Language &amp; Currency Data'!$A$2:$A$100, 'Language &amp; Currency Data'!$B$2:$B$100),
      Languages!$A$1:$AE$1,
      0),
    FALSE)</f>
        <v>Le pediremos que decida qué parte de sus ingresos se debe obligar a las cuatro personas a aportar al fondo común. Debe elegir entre las dos opciones siguientes:</v>
      </c>
      <c r="W184" s="14" t="str">
        <f>VLOOKUP(
    Languages!A171,
    Languages!$A$2:$AE$310,
    MATCH(
      _xlfn.XLOOKUP(W$1, 'Language &amp; Currency Data'!$A$2:$A$100, 'Language &amp; Currency Data'!$B$2:$B$100),
      Languages!$A$1:$AE$1,
      0),
    FALSE)</f>
        <v>We vragen u te beslissen welk deel van hun verdiende bedrag de vier personen verplicht zijn aan het gemeenschappelijk fonds bij te dragen. U moet een van de volgende twee opties kiezen:</v>
      </c>
      <c r="X184" s="32" t="str">
        <f>VLOOKUP(
    Languages!A171,
    Languages!$A$2:$AE$310,
    MATCH(
      _xlfn.XLOOKUP(X$1, 'Language &amp; Currency Data'!$A$2:$A$100, 'Language &amp; Currency Data'!$B$2:$B$100),
      Languages!$A$1:$AE$1,
      0),
    FALSE)</f>
        <v>We will ask you to decide how much of their earnings the four individuals should be required to contribute to the common fund. You must choose between the following two alternatives:</v>
      </c>
      <c r="Y184" s="32" t="str">
        <f>VLOOKUP(
    Languages!A171,
    Languages!$A$2:$AE$310,
    MATCH(
      _xlfn.XLOOKUP(Y$1, 'Language &amp; Currency Data'!$A$2:$A$100, 'Language &amp; Currency Data'!$B$2:$B$100),
      Languages!$A$1:$AE$1,
      0),
    FALSE)</f>
        <v>Vi vil be deg bestemme hvor mye av inntekten de fire personene skal være pålagt å bidra med til fellesfondet. Du må velge mellom følgende to alternativer:</v>
      </c>
      <c r="Z184" s="32" t="str">
        <f>VLOOKUP(
    Languages!A171,
    Languages!$A$2:$AE$310,
    MATCH(
      _xlfn.XLOOKUP(Z$1, 'Language &amp; Currency Data'!$A$2:$A$100, 'Language &amp; Currency Data'!$B$2:$B$100),
      Languages!$A$1:$AE$1,
      0),
    FALSE)</f>
        <v>ہم آپ سے یہ فیصلہ کرنے کو کہیں گے کہ چاروں افراد کو اپنی کمائی میں سے کتنی رقم مشترکہ فنڈ میں عطیہ کرنے کا پابند کیا جائے۔ آپ کو درج ذیل دو متبادلات میں سے ایک کو منتخب کرنا ہو گا:</v>
      </c>
      <c r="AA184" s="32" t="str">
        <f>VLOOKUP(
    Languages!A171,
    Languages!$A$2:$AE$310,
    MATCH(
      _xlfn.XLOOKUP(AA$1, 'Language &amp; Currency Data'!$A$2:$A$100, 'Language &amp; Currency Data'!$B$2:$B$100),
      Languages!$A$1:$AE$1,
      0),
    FALSE)</f>
        <v>Hihilingin namin sa iyong magpasiya kung magkano sa kinita ng apat na indibidwal ang dapat na iambag sa common fund. Dapat kang pumili sa pagitan ng dalawang alternatibo:</v>
      </c>
      <c r="AB184" s="32" t="str">
        <f>VLOOKUP(
    Languages!A171,
    Languages!$A$2:$AE$310,
    MATCH(
      _xlfn.XLOOKUP(AB$1, 'Language &amp; Currency Data'!$A$2:$A$100, 'Language &amp; Currency Data'!$B$2:$B$100),
      Languages!$A$1:$AE$1,
      0),
    FALSE)</f>
        <v>Poprosimy Pana\/Panią o podjęcie decyzji, jaką część swoich zarobków wspomniane cztery osoby powinny być zobowiązane wpłacić do wspólnego funduszu. Musi Pan\/Pani wybrać jedną z dwóch poniższych alternatyw:</v>
      </c>
      <c r="AC184" t="str">
        <f>VLOOKUP(
    Languages!A171,
    Languages!$A$2:$AE$310,
    MATCH(
      _xlfn.XLOOKUP(AC$1, 'Language &amp; Currency Data'!$A$2:$A$100, 'Language &amp; Currency Data'!$B$2:$B$100),
      Languages!$A$1:$AE$1,
      0),
    FALSE)</f>
        <v>Solicitar-lhe-emos que decida que parte dos ganhos dos quatro indivíduos deve ser destinada ao fundo comum. É necessário escolher entre as duas alternativas a seguir:</v>
      </c>
      <c r="AD184" s="32" t="str">
        <f>VLOOKUP(
    Languages!A171,
    Languages!$A$2:$AE$310,
    MATCH(
      _xlfn.XLOOKUP(AD$1, 'Language &amp; Currency Data'!$A$2:$A$100, 'Language &amp; Currency Data'!$B$2:$B$100),
      Languages!$A$1:$AE$1,
      0),
    FALSE)</f>
        <v>Vă vom solicita să decideți cu cât din câștigurile lor ar trebui să fie obligate celor patru persoane să controbuie la fondul comun. Trebuie să alegeți între următoarele două alternative:</v>
      </c>
      <c r="AE184" s="6" t="str">
        <f>VLOOKUP(
    Languages!A171,
    Languages!$A$2:$AE$310,
    MATCH(
      _xlfn.XLOOKUP(AE$1, 'Language &amp; Currency Data'!$A$2:$A$100, 'Language &amp; Currency Data'!$B$2:$B$100),
      Languages!$A$1:$AE$1,
      0),
    FALSE)</f>
        <v>Požiadame vás, aby ste rozhodli, akou čiastkou zo zárobku by mali dané štyri osoby prispieť do spoločného fondu. Musíte sa rozhodnúť medzi týmito dvomi možnosťami:</v>
      </c>
      <c r="AF184" s="6" t="str">
        <f>VLOOKUP(
    Languages!A171,
    Languages!$A$2:$AE$310,
    MATCH(
      _xlfn.XLOOKUP(AF$1, 'Language &amp; Currency Data'!$A$2:$A$100, 'Language &amp; Currency Data'!$B$2:$B$100),
      Languages!$A$1:$AE$1,
      0),
    FALSE)</f>
        <v>Ons sal jou vra om te besluit hoeveel van hul verdienste die vier individue tot die gemeenskaplike fonds moet bydra. U moet tussen die volgende twee alternatiewe kies:</v>
      </c>
      <c r="AG184" s="6" t="str">
        <f>VLOOKUP(
    Languages!A171,
    Languages!$A$2:$AE$310,
    MATCH(
      _xlfn.XLOOKUP(AG$1, 'Language &amp; Currency Data'!$A$2:$A$100, 'Language &amp; Currency Data'!$B$2:$B$100),
      Languages!$A$1:$AE$1,
      0),
    FALSE)</f>
        <v>4명의 개인이 공동 기금에 얼마나 기부해야 하는지 결정해 달라고 요청드릴 것입니다. 다음 두 가지 대안 중 하나를 선택해야 합니다.</v>
      </c>
      <c r="AH184" s="32" t="str">
        <f>VLOOKUP(
    Languages!A171,
    Languages!$A$2:$AE$310,
    MATCH(
      _xlfn.XLOOKUP(AH$1, 'Language &amp; Currency Data'!$A$2:$A$100, 'Language &amp; Currency Data'!$B$2:$B$100),
      Languages!$A$1:$AE$1,
      0),
    FALSE)</f>
        <v>Le pediremos que decida qué parte de sus ingresos se debe obligar a las cuatro personas a aportar al fondo común. Debe elegir entre las dos opciones siguientes:</v>
      </c>
      <c r="AI184" s="32" t="str">
        <f>VLOOKUP(
    Languages!A171,
    Languages!$A$2:$AE$310,
    MATCH(
      _xlfn.XLOOKUP(AI$1, 'Language &amp; Currency Data'!$A$2:$A$100, 'Language &amp; Currency Data'!$B$2:$B$100),
      Languages!$A$1:$AE$1,
      0),
    FALSE)</f>
        <v>Vi kommer att be dig bestämma hur mycket av de fyra personernas intäkter de ska bidra med till fonden. Du måste välja mellan följande två alternativ:</v>
      </c>
      <c r="AJ184" s="6" t="str">
        <f>VLOOKUP(
    Languages!A171,
    Languages!$A$2:$AE$310,
    MATCH(
      _xlfn.XLOOKUP(AJ$1, 'Language &amp; Currency Data'!$A$2:$A$100, 'Language &amp; Currency Data'!$B$2:$B$100),
      Languages!$A$1:$AE$1,
      0),
    FALSE)</f>
        <v>我們會請您決定，這四個參與者每人應該要將多少收入提撥至共同基金。您必須在以下兩個選項中做出選擇：</v>
      </c>
      <c r="AK184" s="32" t="str">
        <f>VLOOKUP(
    Languages!A171,
    Languages!$A$2:$AE$310,
    MATCH(
      _xlfn.XLOOKUP(AK$1, 'Language &amp; Currency Data'!$A$2:$A$100, 'Language &amp; Currency Data'!$B$2:$B$100),
      Languages!$A$1:$AE$1,
      0),
    FALSE)</f>
        <v>เราจะขอให้คุณตัดสินใจว่าบุคคลทั้งสี่คนควรนำรายได้ไปสมทบเข้าเงินกองกลางเป็นจำนวนเงินเท่าใด คุณต้องเลือกระหว่างสองทางเลือกดังต่อไปนี้:</v>
      </c>
      <c r="AL184" s="37" t="str">
        <f>VLOOKUP(
    Languages!A171,
    Languages!$A$2:$AE$310,
    MATCH(
      _xlfn.XLOOKUP(AL$1, 'Language &amp; Currency Data'!$A$2:$A$100, 'Language &amp; Currency Data'!$B$2:$B$100),
      Languages!$A$1:$AE$1,
      0),
    FALSE)</f>
        <v>Dört kişinin kazançlarının ne kadarını ortak fona katkıda bulunmalarının zorunlu olması gerektiğine karar vermenizi isteyeceğiz. Aşağıdaki iki seçenekten birini seçmeniz gerekmektedir.</v>
      </c>
      <c r="AM184" s="6" t="str">
        <f>VLOOKUP(
    Languages!A171,
    Languages!$A$2:$AE$310,
    MATCH(
      _xlfn.XLOOKUP(AM$1, 'Language &amp; Currency Data'!$A$2:$A$100, 'Language &amp; Currency Data'!$B$2:$B$100),
      Languages!$A$1:$AE$1,
      0),
    FALSE)</f>
        <v>We will ask you to decide how much of their earnings the four individuals should be required to contribute to the common fund. You must choose between the following two alternatives:</v>
      </c>
      <c r="AN184" s="6" t="str">
        <f>VLOOKUP(
    Languages!A171,
    Languages!$A$2:$AE$310,
    MATCH(
      _xlfn.XLOOKUP(AN$1, 'Language &amp; Currency Data'!$A$2:$A$100, 'Language &amp; Currency Data'!$B$2:$B$100),
      Languages!$A$1:$AE$1,
      0),
    FALSE)</f>
        <v>We will ask you to decide how much of their earnings the four individuals should be required to contribute to the common fund. You must choose between the following two alternatives:</v>
      </c>
      <c r="AO184" s="32" t="str">
        <f>VLOOKUP(
    Languages!A171,
    Languages!$A$2:$AE$310,
    MATCH(
      _xlfn.XLOOKUP(AO$1, 'Language &amp; Currency Data'!$A$2:$A$100, 'Language &amp; Currency Data'!$B$2:$B$100),
      Languages!$A$1:$AE$1,
      0),
    FALSE)</f>
        <v>Chúng tôi sẽ yêu cầu quý vị quyết định xem bốn cá nhân phải đóng góp bao nhiêu tiền từ thu nhập của họ vào quỹ chung. Quý vị phải lựa chọn giữa hai phương án sau:</v>
      </c>
      <c r="AP184" s="7" t="str">
        <f>VLOOKUP(
    Languages!A171,
    Languages!$A$2:$AE$310,
    MATCH(
      _xlfn.XLOOKUP("United Kingdom", 'Language &amp; Currency Data'!$A$2:$A$100, 'Language &amp; Currency Data'!$B$2:$B$100),
      Languages!$A$1:$AE$1,
      0),
    FALSE)</f>
        <v>We will ask you to decide how much of their earnings the four individuals should be required to contribute to the common fund. You must choose between the following two alternatives:</v>
      </c>
      <c r="AQ184" s="7" t="str">
        <f>VLOOKUP(
    Languages!A171,
    Languages!$A$2:$AE$310,
    MATCH(
      _xlfn.XLOOKUP("United Kingdom", 'Language &amp; Currency Data'!$A$2:$A$100, 'Language &amp; Currency Data'!$B$2:$B$100),
      Languages!$A$1:$AE$1,
      0),
    FALSE)</f>
        <v>We will ask you to decide how much of their earnings the four individuals should be required to contribute to the common fund. You must choose between the following two alternatives:</v>
      </c>
      <c r="AR184" s="7" t="str">
        <f>VLOOKUP(
    Languages!A171,
    Languages!$A$2:$AE$310,
    MATCH(
      _xlfn.XLOOKUP("United Kingdom", 'Language &amp; Currency Data'!$A$2:$A$100, 'Language &amp; Currency Data'!$B$2:$B$100),
      Languages!$A$1:$AE$1,
      0),
    FALSE)</f>
        <v>We will ask you to decide how much of their earnings the four individuals should be required to contribute to the common fund. You must choose between the following two alternatives:</v>
      </c>
      <c r="AS184" s="7" t="str">
        <f>VLOOKUP(
    Languages!A171,
    Languages!$A$2:$AE$310,
    MATCH(
      _xlfn.XLOOKUP("United Kingdom", 'Language &amp; Currency Data'!$A$2:$A$100, 'Language &amp; Currency Data'!$B$2:$B$100),
      Languages!$A$1:$AE$1,
      0),
    FALSE)</f>
        <v>We will ask you to decide how much of their earnings the four individuals should be required to contribute to the common fund. You must choose between the following two alternatives:</v>
      </c>
      <c r="AT184" s="7" t="str">
        <f>VLOOKUP(
    Languages!A171,
    Languages!$A$2:$AE$310,
    MATCH(
      _xlfn.XLOOKUP("United Kingdom", 'Language &amp; Currency Data'!$A$2:$A$100, 'Language &amp; Currency Data'!$B$2:$B$100),
      Languages!$A$1:$AE$1,
      0),
    FALSE)</f>
        <v>We will ask you to decide how much of their earnings the four individuals should be required to contribute to the common fund. You must choose between the following two alternatives:</v>
      </c>
      <c r="AU184" s="7" t="str">
        <f>VLOOKUP(
    Languages!A171,
    Languages!$A$2:$AE$310,
    MATCH(
      _xlfn.XLOOKUP("United Kingdom", 'Language &amp; Currency Data'!$A$2:$A$100, 'Language &amp; Currency Data'!$B$2:$B$100),
      Languages!$A$1:$AE$1,
      0),
    FALSE)</f>
        <v>We will ask you to decide how much of their earnings the four individuals should be required to contribute to the common fund. You must choose between the following two alternatives:</v>
      </c>
      <c r="AV184" s="7" t="str">
        <f>VLOOKUP(
    Languages!A171,
    Languages!$A$2:$AE$310,
    MATCH(
      _xlfn.XLOOKUP("United Kingdom", 'Language &amp; Currency Data'!$A$2:$A$100, 'Language &amp; Currency Data'!$B$2:$B$100),
      Languages!$A$1:$AE$1,
      0),
    FALSE)</f>
        <v>We will ask you to decide how much of their earnings the four individuals should be required to contribute to the common fund. You must choose between the following two alternatives:</v>
      </c>
      <c r="AW184" s="7" t="str">
        <f>VLOOKUP(
    Languages!A171,
    Languages!$A$2:$AE$310,
    MATCH(
      _xlfn.XLOOKUP("United Kingdom", 'Language &amp; Currency Data'!$A$2:$A$100, 'Language &amp; Currency Data'!$B$2:$B$100),
      Languages!$A$1:$AE$1,
      0),
    FALSE)</f>
        <v>We will ask you to decide how much of their earnings the four individuals should be required to contribute to the common fund. You must choose between the following two alternatives:</v>
      </c>
    </row>
    <row r="185" spans="1:49" s="7" customFormat="1" ht="99.75" x14ac:dyDescent="0.45">
      <c r="A185" s="7" t="str">
        <f>Languages!B172</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B185" s="6" t="str">
        <f>VLOOKUP(
    Languages!A172,
    Languages!$A$2:$AE$310,
    MATCH(
      _xlfn.XLOOKUP(B$1, 'Language &amp; Currency Data'!$A$2:$A$100, 'Language &amp; Currency Data'!$B$2:$B$100),
      Languages!$A$1:$AE$1,
      0),
    FALSE)</f>
        <v>Se obliga a dos de las cuatro personas a aportar todos sus ingresos ($10) al fondo común, y no se obliga a las otras dos personas a aportar nada ($0). Un sorteo determina qué dos personas estarán obligadas a aportar todos sus ingresos y qué dos personas no estarán obligadas a aportar nada.</v>
      </c>
      <c r="C185" s="6" t="str">
        <f>VLOOKUP(
    Languages!A172,
    Languages!$A$2:$AE$310,
    MATCH(
      _xlfn.XLOOKUP(C$1, 'Language &amp; Currency Data'!$A$2:$A$100, 'Language &amp; Currency Data'!$B$2:$B$100),
      Languages!$A$1:$AE$1,
      0),
    FALSE)</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D185" s="6" t="str">
        <f>VLOOKUP(
    Languages!A172,
    Languages!$A$2:$AE$310,
    MATCH(
      _xlfn.XLOOKUP(D$1, 'Language &amp; Currency Data'!$A$2:$A$100, 'Language &amp; Currency Data'!$B$2:$B$100),
      Languages!$A$1:$AE$1,
      0),
    FALSE)</f>
        <v>Zwei der vier Personen müssen jeweils ihr gesamtes Einkommen ($10) in den Gemeinschaftsfonds einzahlen, und zwei Personen müssen nichts einzahlen ($0). Per Zufallsprinzip wird ermittelt, welche beiden Personen ihr gesamtes Einkommen und welche beiden Personen nichts einzahlen müssen.</v>
      </c>
      <c r="E185" s="14" t="str">
        <f>VLOOKUP(
    Languages!A172,
    Languages!$A$2:$AE$310,
    MATCH(
      _xlfn.XLOOKUP(E$1, 'Language &amp; Currency Data'!$A$2:$A$100, 'Language &amp; Currency Data'!$B$2:$B$100),
      Languages!$A$1:$AE$1,
      0),
    FALSE)</f>
        <v>Dois dos quatro indivíduos são obrigados a contribuir com todos os seus ganhos ($10) para o fundo comum, e dois indivíduos não são obrigados a contribuir com nada ($0). Um sorteio aleatório determina quem são os dois indivíduos que devem contribuir com todos os seus ganhos e quem são os dois indivíduos que não precisam de contribuir com nada.</v>
      </c>
      <c r="F185" s="4" t="str">
        <f>VLOOKUP(
    Languages!A172,
    Languages!$A$2:$AE$310,
    MATCH(
      _xlfn.XLOOKUP(F$1, 'Language &amp; Currency Data'!$A$2:$A$100, 'Language &amp; Currency Data'!$B$2:$B$100),
      Languages!$A$1:$AE$1,
      0),
    FALSE)</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G185" s="14" t="str">
        <f>VLOOKUP(
    Languages!A172,
    Languages!$A$2:$AE$310,
    MATCH(
      _xlfn.XLOOKUP(G$1, 'Language &amp; Currency Data'!$A$2:$A$100, 'Language &amp; Currency Data'!$B$2:$B$100),
      Languages!$A$1:$AE$1,
      0),
    FALSE)</f>
        <v>在这四个人中，两个人按要求分别将其收益 ($10) 全部投入共同基金，而另外两个人则按要求分文不投 ($0)。通过随机抽签决定哪两个人按要求投入其全部收益以及哪两个人则按要求分文不投。</v>
      </c>
      <c r="H185" s="6" t="str">
        <f>VLOOKUP(
    Languages!A172,
    Languages!$A$2:$AE$310,
    MATCH(
      _xlfn.XLOOKUP(H$1, 'Language &amp; Currency Data'!$A$2:$A$100, 'Language &amp; Currency Data'!$B$2:$B$100),
      Languages!$A$1:$AE$1,
      0),
    FALSE)</f>
        <v>Se obliga a dos de las cuatro personas a aportar todos sus ingresos ($10) al fondo común, y no se obliga a las otras dos personas a aportar nada ($0). Un sorteo determina qué dos personas estarán obligadas a aportar todos sus ingresos y qué dos personas no estarán obligadas a aportar nada.</v>
      </c>
      <c r="I185" s="6" t="str">
        <f>VLOOKUP(
    Languages!A172,
    Languages!$A$2:$AE$310,
    MATCH(
      _xlfn.XLOOKUP(I$1, 'Language &amp; Currency Data'!$A$2:$A$100, 'Language &amp; Currency Data'!$B$2:$B$100),
      Languages!$A$1:$AE$1,
      0),
    FALSE)</f>
        <v>Se obliga a dos de las cuatro personas a aportar todos sus ingresos ($10) al fondo común, y no se obliga a las otras dos personas a aportar nada ($0). Un sorteo determina qué dos personas estarán obligadas a aportar todos sus ingresos y qué dos personas no estarán obligadas a aportar nada.</v>
      </c>
      <c r="J185" s="6" t="str">
        <f>VLOOKUP(
    Languages!A172,
    Languages!$A$2:$AE$310,
    MATCH(
      _xlfn.XLOOKUP(J$1, 'Language &amp; Currency Data'!$A$2:$A$100, 'Language &amp; Currency Data'!$B$2:$B$100),
      Languages!$A$1:$AE$1,
      0),
    FALSE)</f>
        <v>Dvě ze čtyř osoby jsou povinny přispět do společného fondu celým svým výdělkem ($10) a dvě osoby nejsou povinny přispět ničím ($0). Náhodným losem se určí, které dvě osoby jsou povinny přispět celým svým výdělkem a které dvě osoby nejsou povinny přispět ničím.</v>
      </c>
      <c r="K185" s="6" t="str">
        <f>VLOOKUP(
    Languages!A172,
    Languages!$A$2:$AE$310,
    MATCH(
      _xlfn.XLOOKUP(K$1, 'Language &amp; Currency Data'!$A$2:$A$100, 'Language &amp; Currency Data'!$B$2:$B$100),
      Languages!$A$1:$AE$1,
      0),
    FALSE)</f>
        <v>Näistä neljästä henkilöstä kaksi on velvollisia lahjoittamaan kaikki tulonsa ($10) yhteiseen rahastoon, kun taas kaksi muuta eivät kumpikaan ole velvollisia lahjoittamaan mitään ($0). Satunnainen arvonta ratkaisee, ketkä kaksi henkilöä ovat velvollisia lahjoittamaan kaikki tulonsa ja ketkä kaksi henkilöä eivät ole velvollisia lahjoittamaan mitään.</v>
      </c>
      <c r="L185" s="32" t="str">
        <f>VLOOKUP(
    Languages!A172,
    Languages!$A$2:$AE$310,
    MATCH(
      _xlfn.XLOOKUP(L$1, 'Language &amp; Currency Data'!$A$2:$A$100, 'Language &amp; Currency Data'!$B$2:$B$100),
      Languages!$A$1:$AE$1,
      0),
    FALSE)</f>
        <v>Deux des quatre personnes sont tenues de verser la totalité de leurs revenus ($10) au fonds commun, et deux personnes ne doivent rien y verser ($0). Un tirage au sort détermine les deux personnes qui doivent verser la totalité de leurs revenus et les deux personnes qui ne doivent rien verser.</v>
      </c>
      <c r="M185" s="32" t="str">
        <f>VLOOKUP(
    Languages!A172,
    Languages!$A$2:$AE$310,
    MATCH(
      _xlfn.XLOOKUP(M$1, 'Language &amp; Currency Data'!$A$2:$A$100, 'Language &amp; Currency Data'!$B$2:$B$100),
      Languages!$A$1:$AE$1,
      0),
    FALSE)</f>
        <v>Zwei der vier Personen müssen jeweils ihr gesamtes Einkommen ($10) in den Gemeinschaftsfonds einzahlen, und zwei Personen müssen nichts einzahlen ($0). Per Zufallsprinzip wird ermittelt, welche beiden Personen ihr gesamtes Einkommen und welche beiden Personen nichts einzahlen müssen.</v>
      </c>
      <c r="N185" s="6" t="str">
        <f>VLOOKUP(
    Languages!A172,
    Languages!$A$2:$AE$310,
    MATCH(
      _xlfn.XLOOKUP(N$1, 'Language &amp; Currency Data'!$A$2:$A$100, 'Language &amp; Currency Data'!$B$2:$B$100),
      Languages!$A$1:$AE$1,
      0),
    FALSE)</f>
        <v>Δύο από τα τέσσερα άτομα υποχρεούνται να συνεισφέρουν όλα τα κέρδη τους ($10) στο κοινό ταμείο και δύο άτομα υποχρεούνται να μην συνεισφέρουν τίποτα ($0). Μια τυχαία κλήρωση καθορίζει ποια δύο άτομα υποχρεούνται να συνεισφέρουν όλα τα κέρδη τους και ποια δύο άτομα υποχρεούνται να μην συνεισφέρουν τίποτα.</v>
      </c>
      <c r="O185" s="32" t="str">
        <f>VLOOKUP(
    Languages!A172,
    Languages!$A$2:$AE$310,
    MATCH(
      _xlfn.XLOOKUP(O$1, 'Language &amp; Currency Data'!$A$2:$A$100, 'Language &amp; Currency Data'!$B$2:$B$100),
      Languages!$A$1:$AE$1,
      0),
    FALSE)</f>
        <v>A négy személy közül kettőnek a teljes keresetét ($10) be kell fizetnie a közös alapba, két személynek pedig semmit ($0). Véletlenszerű sorsolással határozzák meg, hogy melyik két személynek kell az összes jövedelmét befizetnie, és melyik két személynek nem kell semmit sem befizetnie.</v>
      </c>
      <c r="P185" s="6" t="str">
        <f>VLOOKUP(
    Languages!A172,
    Languages!$A$2:$AE$310,
    MATCH(
      _xlfn.XLOOKUP(P$1, 'Language &amp; Currency Data'!$A$2:$A$100, 'Language &amp; Currency Data'!$B$2:$B$100),
      Languages!$A$1:$AE$1,
      0),
    FALSE)</f>
        <v>चार व्यक्तियों में से दो को अपनी सारी कमाई ($10), कॉमन फ़ंड में योगदान करना है, और दो व्यक्तियों को कुछ भी योगदान नहीं ($0) करना है। एक रैंडम ड्रॉ यह निर्धारित करता है कि किन दो व्यक्तियों को अपनी सारी कमाई का योगदान करना है, और किन दो व्यक्तियों को कुछ भी योगदान नहीं करना है।</v>
      </c>
      <c r="Q185" s="6" t="str">
        <f>VLOOKUP(
    Languages!A172,
    Languages!$A$2:$AE$310,
    MATCH(
      _xlfn.XLOOKUP(Q$1, 'Language &amp; Currency Data'!$A$2:$A$100, 'Language &amp; Currency Data'!$B$2:$B$100),
      Languages!$A$1:$AE$1,
      0),
    FALSE)</f>
        <v>Dua dari keempat individu masing-masing diwajibkan untuk menyumbangkan seluruh penghasilan mereka ($10) ke dana bersama, dan dua individu masing-masing diwajibkan untuk tidak menyumbangkan apa pun ($0). Undian acak akan menentukan dua individu yang diwajibkan menyumbangkan seluruh penghasilan mereka, dan dua individu yang tidak diwajibkan menyumbangkan.</v>
      </c>
      <c r="R185" s="6" t="str">
        <f>VLOOKUP(
    Languages!A172,
    Languages!$A$2:$AE$310,
    MATCH(
      _xlfn.XLOOKUP(R$1, 'Language &amp; Currency Data'!$A$2:$A$100, 'Language &amp; Currency Data'!$B$2:$B$100),
      Languages!$A$1:$AE$1,
      0),
    FALSE)</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S185" s="14" t="str">
        <f>VLOOKUP(
    Languages!A172,
    Languages!$A$2:$AE$310,
    MATCH(
      _xlfn.XLOOKUP(S$1, 'Language &amp; Currency Data'!$A$2:$A$100, 'Language &amp; Currency Data'!$B$2:$B$100),
      Languages!$A$1:$AE$1,
      0),
    FALSE)</f>
        <v>Due dei quattro individui sono tenuti a contribuire con l'intero importo guadagnato ($10) al fondo comune, e due individui non sono tenuti a contribuire affatto ($0). Un'estrazione a sorte stabilisce quali due individui sono tenuti a contribuire con l'intero importo guadagnato e quali invece non devono contribuire affatto.</v>
      </c>
      <c r="T185" s="14" t="str">
        <f>VLOOKUP(
    Languages!A172,
    Languages!$A$2:$AE$310,
    MATCH(
      _xlfn.XLOOKUP(T$1, 'Language &amp; Currency Data'!$A$2:$A$100, 'Language &amp; Currency Data'!$B$2:$B$100),
      Languages!$A$1:$AE$1,
      0),
    FALSE)</f>
        <v>4人のうち2人が、それぞれ収入のすべて（$10）を共通基金に寄付することを要求され、残りの2人はそれぞれ寄付を要求されない（$0）とする。無作為の抽選により、どの2人がすべての収入を寄付する必要があり、どの2人が何も寄付する必要がないかが決定される。</v>
      </c>
      <c r="U185" s="32" t="str">
        <f>VLOOKUP(
    Languages!A172,
    Languages!$A$2:$AE$310,
    MATCH(
      _xlfn.XLOOKUP(U$1, 'Language &amp; Currency Data'!$A$2:$A$100, 'Language &amp; Currency Data'!$B$2:$B$100),
      Languages!$A$1:$AE$1,
      0),
    FALSE)</f>
        <v>Dua daripada empat individu itu masing-masing dikehendaki menyumbangkan semua pendapatan mereka ($10) kepada dana bersama, dan bagi dua individu lagi, setiap seorang tidak dikehendaki menyumbangkan apa-apa ($0). Cabutan secara rawak menentukan dua individu mana yang dikehendaki menyumbangkan semua pendapatan mereka, dan dua individu mana yang tidak dikehendaki menyumbangkan apa-apa.</v>
      </c>
      <c r="V185" s="32" t="str">
        <f>VLOOKUP(
    Languages!A172,
    Languages!$A$2:$AE$310,
    MATCH(
      _xlfn.XLOOKUP(V$1, 'Language &amp; Currency Data'!$A$2:$A$100, 'Language &amp; Currency Data'!$B$2:$B$100),
      Languages!$A$1:$AE$1,
      0),
    FALSE)</f>
        <v>Se obliga a dos de las cuatro personas a aportar todos sus ingresos ($10) al fondo común, y no se obliga a las otras dos personas a aportar nada ($0). Un sorteo determina qué dos personas estarán obligadas a aportar todos sus ingresos y qué dos personas no estarán obligadas a aportar nada.</v>
      </c>
      <c r="W185" s="14" t="str">
        <f>VLOOKUP(
    Languages!A172,
    Languages!$A$2:$AE$310,
    MATCH(
      _xlfn.XLOOKUP(W$1, 'Language &amp; Currency Data'!$A$2:$A$100, 'Language &amp; Currency Data'!$B$2:$B$100),
      Languages!$A$1:$AE$1,
      0),
    FALSE)</f>
        <v>Twee van de vier personen zijn verplicht hun volledige verdiende bedrag ($10) aan het gemeenschappelijk fonds bij te dragen en twee personen zijn verplicht niets ($0) bij te dragen. Via een willekeurige trekking wordt bepaald welke twee personen verplicht zijn hun volledige verdiende bedrag aan het gemeenschappelijk fonds bij te dragen en welke twee personen verplicht zijn niets bij te dragen.</v>
      </c>
      <c r="X185" s="32" t="str">
        <f>VLOOKUP(
    Languages!A172,
    Languages!$A$2:$AE$310,
    MATCH(
      _xlfn.XLOOKUP(X$1, 'Language &amp; Currency Data'!$A$2:$A$100, 'Language &amp; Currency Data'!$B$2:$B$100),
      Languages!$A$1:$AE$1,
      0),
    FALSE)</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Y185" s="32" t="str">
        <f>VLOOKUP(
    Languages!A172,
    Languages!$A$2:$AE$310,
    MATCH(
      _xlfn.XLOOKUP(Y$1, 'Language &amp; Currency Data'!$A$2:$A$100, 'Language &amp; Currency Data'!$B$2:$B$100),
      Languages!$A$1:$AE$1,
      0),
    FALSE)</f>
        <v>To av de fire personene er pålagt å bidra med hele sin inntekt ($10) til fellesfondet, og to personer er pålagt å ikke bidra med noe ($0). En tilfeldig trekning avgjør hvilke to personer som skal bidra med hele sin inntekt, og hvilke to personer som ikke skal bidra med noe.</v>
      </c>
      <c r="Z185" s="32" t="str">
        <f>VLOOKUP(
    Languages!A172,
    Languages!$A$2:$AE$310,
    MATCH(
      _xlfn.XLOOKUP(Z$1, 'Language &amp; Currency Data'!$A$2:$A$100, 'Language &amp; Currency Data'!$B$2:$B$100),
      Languages!$A$1:$AE$1,
      0),
    FALSE)</f>
        <v>چار افراد میں سے دو کو اپنی پوری کمائی (10$) مشترکہ فنڈ میں عطیہ کرنے کا پابند کیا گیا ہے، جبکہ دو افراد کو کچھ بھی عطیہ کرنے کی ضرورت نہیں (0$)۔ ایک امکانی قرعہ اندازی یہ طے کرے گی کہ کون سے دو افراد اپنی پوری کمائی عطیہ کریں گے، اور کون سے دو افراد کچھ بھی عطیہ نہیں کریں گے۔</v>
      </c>
      <c r="AA185" s="32" t="str">
        <f>VLOOKUP(
    Languages!A172,
    Languages!$A$2:$AE$310,
    MATCH(
      _xlfn.XLOOKUP(AA$1, 'Language &amp; Currency Data'!$A$2:$A$100, 'Language &amp; Currency Data'!$B$2:$B$100),
      Languages!$A$1:$AE$1,
      0),
    FALSE)</f>
        <v>Dalawa sa apat na indibidwal ang kinakailangang iambag ang kanilang mga kinita ($10) sa common fund, at dalawang indibidwal ang kailangang hindi mag-ambag ($0). Tutukuyin ng random na draw kung sino sa dalawang indibidwal ang kailangang mag-ambag ng lahat ng kanilang mga kinita, at kung sino sa dalawang indibidwal ang kailangang hindi mag-ambag.</v>
      </c>
      <c r="AB185" s="32" t="str">
        <f>VLOOKUP(
    Languages!A172,
    Languages!$A$2:$AE$310,
    MATCH(
      _xlfn.XLOOKUP(AB$1, 'Language &amp; Currency Data'!$A$2:$A$100, 'Language &amp; Currency Data'!$B$2:$B$100),
      Languages!$A$1:$AE$1,
      0),
    FALSE)</f>
        <v>Dwie z czterech osób są zobowiązane wpłacać wszystkie swoje zarobki ($10) do wspólnego funduszu, a dwie osoby nie muszą wpłacać nic ($0). Na podstawie losowania ustala się, które dwie osoby są zobowiązane wpłacać wszystkie swoje zarobki, a które dwie nie muszą wpłacać nic.</v>
      </c>
      <c r="AC185" t="str">
        <f>VLOOKUP(
    Languages!A172,
    Languages!$A$2:$AE$310,
    MATCH(
      _xlfn.XLOOKUP(AC$1, 'Language &amp; Currency Data'!$A$2:$A$100, 'Language &amp; Currency Data'!$B$2:$B$100),
      Languages!$A$1:$AE$1,
      0),
    FALSE)</f>
        <v>Dois dos quatro indivíduos são obrigados a contribuir com todos os seus ganhos ($10) para o fundo comum, e dois indivíduos não são obrigados a contribuir com nada ($0). Um sorteio aleatório determina quem são os dois indivíduos que devem contribuir com todos os seus ganhos e quem são os dois indivíduos que não precisam de contribuir com nada.</v>
      </c>
      <c r="AD185" s="32" t="str">
        <f>VLOOKUP(
    Languages!A172,
    Languages!$A$2:$AE$310,
    MATCH(
      _xlfn.XLOOKUP(AD$1, 'Language &amp; Currency Data'!$A$2:$A$100, 'Language &amp; Currency Data'!$B$2:$B$100),
      Languages!$A$1:$AE$1,
      0),
    FALSE)</f>
        <v xml:space="preserve"> Două dintre cele patru persoane sunt obligate fiecare să contribuie la fondul comun cu toate câștigurile lor ($10, iar două persoane nu sunt obligate să contribuie cu ceva ($0). O tragere la sorți determină care sunt cele două persoane care sunt obligate să contribuie cu toate câștigurile lor și care sunt cele două persoane care sunt obligate să nu contribuie cu ceva.</v>
      </c>
      <c r="AE185" s="6" t="str">
        <f>VLOOKUP(
    Languages!A172,
    Languages!$A$2:$AE$310,
    MATCH(
      _xlfn.XLOOKUP(AE$1, 'Language &amp; Currency Data'!$A$2:$A$100, 'Language &amp; Currency Data'!$B$2:$B$100),
      Languages!$A$1:$AE$1,
      0),
    FALSE)</f>
        <v>Dve zo štyroch osôb musia do spoločného fondu prispieť celou čiastkou zárobku ($10) a dve osoby nemajú prispieť žiadnou čiastkou ($0). Náhodným výberom sa určí, ktoré dve osoby musia prispieť celým svojím zárobkom a ktoré dve osoby nemusia prispieť ničím.</v>
      </c>
      <c r="AF185" s="6" t="str">
        <f>VLOOKUP(
    Languages!A172,
    Languages!$A$2:$AE$310,
    MATCH(
      _xlfn.XLOOKUP(AF$1, 'Language &amp; Currency Data'!$A$2:$A$100, 'Language &amp; Currency Data'!$B$2:$B$100),
      Languages!$A$1:$AE$1,
      0),
    FALSE)</f>
        <v>Twee van die vier individue moet elk al hul verdienste ($10) tot die gemeenskaplike fonds bydra, en twee individue moet elk niks bydra ($0). 'n Willekeurige trekking bepaal watter twee individue al hul verdienste moet bydra, en watter twee individue niks hoef by te dra nie.</v>
      </c>
      <c r="AG185" s="6" t="str">
        <f>VLOOKUP(
    Languages!A172,
    Languages!$A$2:$AE$310,
    MATCH(
      _xlfn.XLOOKUP(AG$1, 'Language &amp; Currency Data'!$A$2:$A$100, 'Language &amp; Currency Data'!$B$2:$B$100),
      Languages!$A$1:$AE$1,
      0),
    FALSE)</f>
        <v>4명 중 두 명은 각자 자신의 수입 전액($10)을 공동 기금에 기부해야 하고, 나머지 두 명은 각자 아무것도 기부하지 않도록($0) 요구받습니다. 무작위 추첨을 통해 두 명은 모든 수입을 기부해야 하고, 나머지 두 명은 아무것도 기부하지 않도록 결정됩니다.</v>
      </c>
      <c r="AH185" s="32" t="str">
        <f>VLOOKUP(
    Languages!A172,
    Languages!$A$2:$AE$310,
    MATCH(
      _xlfn.XLOOKUP(AH$1, 'Language &amp; Currency Data'!$A$2:$A$100, 'Language &amp; Currency Data'!$B$2:$B$100),
      Languages!$A$1:$AE$1,
      0),
    FALSE)</f>
        <v>Se obliga a dos de las cuatro personas a aportar todos sus ingresos ($10) al fondo común, y no se obliga a las otras dos personas a aportar nada ($0). Un sorteo determina qué dos personas estarán obligadas a aportar todos sus ingresos y qué dos personas no estarán obligadas a aportar nada.</v>
      </c>
      <c r="AI185" s="32" t="str">
        <f>VLOOKUP(
    Languages!A172,
    Languages!$A$2:$AE$310,
    MATCH(
      _xlfn.XLOOKUP(AI$1, 'Language &amp; Currency Data'!$A$2:$A$100, 'Language &amp; Currency Data'!$B$2:$B$100),
      Languages!$A$1:$AE$1,
      0),
    FALSE)</f>
        <v>Två av de fyra personerna måste var och en bidra med alla sina intäkter ($10) till den gemensamma fonden och två personer ska inte bidra med någonting ($0). En slumpmässig dragning avgör vilka två personer som måste bidra med alla sina intäkter och vilka två personer som inte ska bidra med någonting.</v>
      </c>
      <c r="AJ185" s="6" t="str">
        <f>VLOOKUP(
    Languages!A172,
    Languages!$A$2:$AE$310,
    MATCH(
      _xlfn.XLOOKUP(AJ$1, 'Language &amp; Currency Data'!$A$2:$A$100, 'Language &amp; Currency Data'!$B$2:$B$100),
      Languages!$A$1:$AE$1,
      0),
    FALSE)</f>
        <v>其中兩位必須將他們全部的收入 ($10) 提撥至共同基金，而另外兩位則不需提撥任何金額 ($0)。我們會以隨機抽籤來決定哪兩位必須全部提撥，哪兩位不需提撥。</v>
      </c>
      <c r="AK185" s="32" t="str">
        <f>VLOOKUP(
    Languages!A172,
    Languages!$A$2:$AE$310,
    MATCH(
      _xlfn.XLOOKUP(AK$1, 'Language &amp; Currency Data'!$A$2:$A$100, 'Language &amp; Currency Data'!$B$2:$B$100),
      Languages!$A$1:$AE$1,
      0),
    FALSE)</f>
        <v>บุคคลสองในสี่คนต้องนำรายได้ทั้งหมด ($10) ไปสมทบในเงินกองกลาง และบุคคลอีกสองคนไม่ต้องนำรายได้ไปสมทบเลย ($0) การจับฉลากแบบสุ่มจะกำหนดว่าบุคคลสองคนใดบ้างที่ต้องนำรายได้ทั้งหมดไปสมทบเข้าเงินกองกลาง และอีกสองคนใดบ้างที่ไม่ต้องนำรายได้ไปสมทบเลย</v>
      </c>
      <c r="AL185" s="37" t="str">
        <f>VLOOKUP(
    Languages!A172,
    Languages!$A$2:$AE$310,
    MATCH(
      _xlfn.XLOOKUP(AL$1, 'Language &amp; Currency Data'!$A$2:$A$100, 'Language &amp; Currency Data'!$B$2:$B$100),
      Languages!$A$1:$AE$1,
      0),
    FALSE)</f>
        <v>Dört bireyden ikisinin tüm kazançlarını ($10) ortak fona yatırması ve iki bireyin de hiçbir katkıda bulunmaması ($0). Hangi iki bireyin tüm kazançlarına katkıda bulunması gerektiği ve hangi iki bireyin hiçbir katkıda bulunmaması gerektiği rastgele bir çekilişle belirlenir.</v>
      </c>
      <c r="AM185" s="6" t="str">
        <f>VLOOKUP(
    Languages!A172,
    Languages!$A$2:$AE$310,
    MATCH(
      _xlfn.XLOOKUP(AM$1, 'Language &amp; Currency Data'!$A$2:$A$100, 'Language &amp; Currency Data'!$B$2:$B$100),
      Languages!$A$1:$AE$1,
      0),
    FALSE)</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N185" s="6" t="str">
        <f>VLOOKUP(
    Languages!A172,
    Languages!$A$2:$AE$310,
    MATCH(
      _xlfn.XLOOKUP(AN$1, 'Language &amp; Currency Data'!$A$2:$A$100, 'Language &amp; Currency Data'!$B$2:$B$100),
      Languages!$A$1:$AE$1,
      0),
    FALSE)</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O185" s="32" t="str">
        <f>VLOOKUP(
    Languages!A172,
    Languages!$A$2:$AE$310,
    MATCH(
      _xlfn.XLOOKUP(AO$1, 'Language &amp; Currency Data'!$A$2:$A$100, 'Language &amp; Currency Data'!$B$2:$B$100),
      Languages!$A$1:$AE$1,
      0),
    FALSE)</f>
        <v>Hai trong số bốn cá nhân được yêu cầu đóng góp toàn bộ thu nhập của họ ($10) vào quỹ chung, và hai cá nhân được yêu cầu không đóng góp gì ($0). Hai cá nhân nào được yêu cầu đóng góp toàn bộ thu nhập của họ, và hai cá nhân nào được yêu cầu không đóng góp sẽ được quyết định bằng hình thức rút thăm ngẫu nhiên.</v>
      </c>
      <c r="AP185" s="7" t="str">
        <f>VLOOKUP(
    Languages!A172,
    Languages!$A$2:$AE$310,
    MATCH(
      _xlfn.XLOOKUP("United Kingdom", 'Language &amp; Currency Data'!$A$2:$A$100, 'Language &amp; Currency Data'!$B$2:$B$100),
      Languages!$A$1:$AE$1,
      0),
    FALSE)</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Q185" s="7" t="str">
        <f>VLOOKUP(
    Languages!A172,
    Languages!$A$2:$AE$310,
    MATCH(
      _xlfn.XLOOKUP("United Kingdom", 'Language &amp; Currency Data'!$A$2:$A$100, 'Language &amp; Currency Data'!$B$2:$B$100),
      Languages!$A$1:$AE$1,
      0),
    FALSE)</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R185" s="7" t="str">
        <f>VLOOKUP(
    Languages!A172,
    Languages!$A$2:$AE$310,
    MATCH(
      _xlfn.XLOOKUP("United Kingdom", 'Language &amp; Currency Data'!$A$2:$A$100, 'Language &amp; Currency Data'!$B$2:$B$100),
      Languages!$A$1:$AE$1,
      0),
    FALSE)</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S185" s="7" t="str">
        <f>VLOOKUP(
    Languages!A172,
    Languages!$A$2:$AE$310,
    MATCH(
      _xlfn.XLOOKUP("United Kingdom", 'Language &amp; Currency Data'!$A$2:$A$100, 'Language &amp; Currency Data'!$B$2:$B$100),
      Languages!$A$1:$AE$1,
      0),
    FALSE)</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T185" s="7" t="str">
        <f>VLOOKUP(
    Languages!A172,
    Languages!$A$2:$AE$310,
    MATCH(
      _xlfn.XLOOKUP("United Kingdom", 'Language &amp; Currency Data'!$A$2:$A$100, 'Language &amp; Currency Data'!$B$2:$B$100),
      Languages!$A$1:$AE$1,
      0),
    FALSE)</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U185" s="7" t="str">
        <f>VLOOKUP(
    Languages!A172,
    Languages!$A$2:$AE$310,
    MATCH(
      _xlfn.XLOOKUP("United Kingdom", 'Language &amp; Currency Data'!$A$2:$A$100, 'Language &amp; Currency Data'!$B$2:$B$100),
      Languages!$A$1:$AE$1,
      0),
    FALSE)</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V185" s="7" t="str">
        <f>VLOOKUP(
    Languages!A172,
    Languages!$A$2:$AE$310,
    MATCH(
      _xlfn.XLOOKUP("United Kingdom", 'Language &amp; Currency Data'!$A$2:$A$100, 'Language &amp; Currency Data'!$B$2:$B$100),
      Languages!$A$1:$AE$1,
      0),
    FALSE)</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W185" s="7" t="str">
        <f>VLOOKUP(
    Languages!A172,
    Languages!$A$2:$AE$310,
    MATCH(
      _xlfn.XLOOKUP("United Kingdom", 'Language &amp; Currency Data'!$A$2:$A$100, 'Language &amp; Currency Data'!$B$2:$B$100),
      Languages!$A$1:$AE$1,
      0),
    FALSE)</f>
        <v>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row>
    <row r="186" spans="1:49" s="7" customFormat="1" ht="28.5" x14ac:dyDescent="0.45">
      <c r="A186" s="7" t="str">
        <f>Languages!B173</f>
        <v>Each of the four individuals is required to contribute all their earnings ($10).</v>
      </c>
      <c r="B186" s="6" t="str">
        <f>VLOOKUP(
    Languages!A173,
    Languages!$A$2:$AE$310,
    MATCH(
      _xlfn.XLOOKUP(B$1, 'Language &amp; Currency Data'!$A$2:$A$100, 'Language &amp; Currency Data'!$B$2:$B$100),
      Languages!$A$1:$AE$1,
      0),
    FALSE)</f>
        <v>Cada una de las cuatro personas está obligada a aportar todos sus ingresos ($10).</v>
      </c>
      <c r="C186" s="6" t="str">
        <f>VLOOKUP(
    Languages!A173,
    Languages!$A$2:$AE$310,
    MATCH(
      _xlfn.XLOOKUP(C$1, 'Language &amp; Currency Data'!$A$2:$A$100, 'Language &amp; Currency Data'!$B$2:$B$100),
      Languages!$A$1:$AE$1,
      0),
    FALSE)</f>
        <v>Each of the four individuals is required to contribute all their earnings ($10).</v>
      </c>
      <c r="D186" s="6" t="str">
        <f>VLOOKUP(
    Languages!A173,
    Languages!$A$2:$AE$310,
    MATCH(
      _xlfn.XLOOKUP(D$1, 'Language &amp; Currency Data'!$A$2:$A$100, 'Language &amp; Currency Data'!$B$2:$B$100),
      Languages!$A$1:$AE$1,
      0),
    FALSE)</f>
        <v>Jede der vier Personen muss ihr gesamtes Einkommen ($10) einzahlen.</v>
      </c>
      <c r="E186" s="14" t="str">
        <f>VLOOKUP(
    Languages!A173,
    Languages!$A$2:$AE$310,
    MATCH(
      _xlfn.XLOOKUP(E$1, 'Language &amp; Currency Data'!$A$2:$A$100, 'Language &amp; Currency Data'!$B$2:$B$100),
      Languages!$A$1:$AE$1,
      0),
    FALSE)</f>
        <v>Cada um dos quatro indivíduos é obrigado a contribuir com todos os seus ganhos ($10).</v>
      </c>
      <c r="F186" s="4" t="str">
        <f>VLOOKUP(
    Languages!A173,
    Languages!$A$2:$AE$310,
    MATCH(
      _xlfn.XLOOKUP(F$1, 'Language &amp; Currency Data'!$A$2:$A$100, 'Language &amp; Currency Data'!$B$2:$B$100),
      Languages!$A$1:$AE$1,
      0),
    FALSE)</f>
        <v>Each of the four individuals is required to contribute all their earnings ($10).</v>
      </c>
      <c r="G186" s="14" t="str">
        <f>VLOOKUP(
    Languages!A173,
    Languages!$A$2:$AE$310,
    MATCH(
      _xlfn.XLOOKUP(G$1, 'Language &amp; Currency Data'!$A$2:$A$100, 'Language &amp; Currency Data'!$B$2:$B$100),
      Languages!$A$1:$AE$1,
      0),
    FALSE)</f>
        <v>四个人都分别按要求投入其全部收益 ($10)。</v>
      </c>
      <c r="H186" s="6" t="str">
        <f>VLOOKUP(
    Languages!A173,
    Languages!$A$2:$AE$310,
    MATCH(
      _xlfn.XLOOKUP(H$1, 'Language &amp; Currency Data'!$A$2:$A$100, 'Language &amp; Currency Data'!$B$2:$B$100),
      Languages!$A$1:$AE$1,
      0),
    FALSE)</f>
        <v>Cada una de las cuatro personas está obligada a aportar todos sus ingresos ($10).</v>
      </c>
      <c r="I186" s="6" t="str">
        <f>VLOOKUP(
    Languages!A173,
    Languages!$A$2:$AE$310,
    MATCH(
      _xlfn.XLOOKUP(I$1, 'Language &amp; Currency Data'!$A$2:$A$100, 'Language &amp; Currency Data'!$B$2:$B$100),
      Languages!$A$1:$AE$1,
      0),
    FALSE)</f>
        <v>Cada una de las cuatro personas está obligada a aportar todos sus ingresos ($10).</v>
      </c>
      <c r="J186" s="6" t="str">
        <f>VLOOKUP(
    Languages!A173,
    Languages!$A$2:$AE$310,
    MATCH(
      _xlfn.XLOOKUP(J$1, 'Language &amp; Currency Data'!$A$2:$A$100, 'Language &amp; Currency Data'!$B$2:$B$100),
      Languages!$A$1:$AE$1,
      0),
    FALSE)</f>
        <v>Každá ze čtyř osob musí přispět celým svým výdělkem ($10).</v>
      </c>
      <c r="K186" s="6" t="str">
        <f>VLOOKUP(
    Languages!A173,
    Languages!$A$2:$AE$310,
    MATCH(
      _xlfn.XLOOKUP(K$1, 'Language &amp; Currency Data'!$A$2:$A$100, 'Language &amp; Currency Data'!$B$2:$B$100),
      Languages!$A$1:$AE$1,
      0),
    FALSE)</f>
        <v>Jokainen neljästä henkilöstä on velvollinen lahjoittamaan kaikki tulonsa ($10).</v>
      </c>
      <c r="L186" s="32" t="str">
        <f>VLOOKUP(
    Languages!A173,
    Languages!$A$2:$AE$310,
    MATCH(
      _xlfn.XLOOKUP(L$1, 'Language &amp; Currency Data'!$A$2:$A$100, 'Language &amp; Currency Data'!$B$2:$B$100),
      Languages!$A$1:$AE$1,
      0),
    FALSE)</f>
        <v>Chacune des quatre personnes est tenue de verser la totalité de ses revenus ($10).</v>
      </c>
      <c r="M186" s="32" t="str">
        <f>VLOOKUP(
    Languages!A173,
    Languages!$A$2:$AE$310,
    MATCH(
      _xlfn.XLOOKUP(M$1, 'Language &amp; Currency Data'!$A$2:$A$100, 'Language &amp; Currency Data'!$B$2:$B$100),
      Languages!$A$1:$AE$1,
      0),
    FALSE)</f>
        <v>Jede der vier Personen muss ihr gesamtes Einkommen ($10) einzahlen.</v>
      </c>
      <c r="N186" s="6" t="str">
        <f>VLOOKUP(
    Languages!A173,
    Languages!$A$2:$AE$310,
    MATCH(
      _xlfn.XLOOKUP(N$1, 'Language &amp; Currency Data'!$A$2:$A$100, 'Language &amp; Currency Data'!$B$2:$B$100),
      Languages!$A$1:$AE$1,
      0),
    FALSE)</f>
        <v>Κάθε ένα από τα τέσσερα άτομα υποχρεούται να συνεισφέρει όλα τα κέρδη του ($10).</v>
      </c>
      <c r="O186" s="32" t="str">
        <f>VLOOKUP(
    Languages!A173,
    Languages!$A$2:$AE$310,
    MATCH(
      _xlfn.XLOOKUP(O$1, 'Language &amp; Currency Data'!$A$2:$A$100, 'Language &amp; Currency Data'!$B$2:$B$100),
      Languages!$A$1:$AE$1,
      0),
    FALSE)</f>
        <v>Mind a négy személynek be kell fizetnie az összes jövedelmét (10$).</v>
      </c>
      <c r="P186" s="6" t="str">
        <f>VLOOKUP(
    Languages!A173,
    Languages!$A$2:$AE$310,
    MATCH(
      _xlfn.XLOOKUP(P$1, 'Language &amp; Currency Data'!$A$2:$A$100, 'Language &amp; Currency Data'!$B$2:$B$100),
      Languages!$A$1:$AE$1,
      0),
    FALSE)</f>
        <v>चार व्यक्तियों में से हरेक को अपनी सारी कमाई ($10) देनी होगी।</v>
      </c>
      <c r="Q186" s="6" t="str">
        <f>VLOOKUP(
    Languages!A173,
    Languages!$A$2:$AE$310,
    MATCH(
      _xlfn.XLOOKUP(Q$1, 'Language &amp; Currency Data'!$A$2:$A$100, 'Language &amp; Currency Data'!$B$2:$B$100),
      Languages!$A$1:$AE$1,
      0),
    FALSE)</f>
        <v>Masing-masing dari keempat individu diwajibkan untuk menyumbangkan seluruh penghasilan mereka ($10).</v>
      </c>
      <c r="R186" s="6" t="str">
        <f>VLOOKUP(
    Languages!A173,
    Languages!$A$2:$AE$310,
    MATCH(
      _xlfn.XLOOKUP(R$1, 'Language &amp; Currency Data'!$A$2:$A$100, 'Language &amp; Currency Data'!$B$2:$B$100),
      Languages!$A$1:$AE$1,
      0),
    FALSE)</f>
        <v>Each of the four individuals is required to contribute all their earnings ($10).</v>
      </c>
      <c r="S186" s="14" t="str">
        <f>VLOOKUP(
    Languages!A173,
    Languages!$A$2:$AE$310,
    MATCH(
      _xlfn.XLOOKUP(S$1, 'Language &amp; Currency Data'!$A$2:$A$100, 'Language &amp; Currency Data'!$B$2:$B$100),
      Languages!$A$1:$AE$1,
      0),
    FALSE)</f>
        <v>Ciascuno dei quattro individui è tenuto a contribuire con l'intero importo guadagnato ($10).</v>
      </c>
      <c r="T186" s="14" t="str">
        <f>VLOOKUP(
    Languages!A173,
    Languages!$A$2:$AE$310,
    MATCH(
      _xlfn.XLOOKUP(T$1, 'Language &amp; Currency Data'!$A$2:$A$100, 'Language &amp; Currency Data'!$B$2:$B$100),
      Languages!$A$1:$AE$1,
      0),
    FALSE)</f>
        <v>4人それぞれが、収入のすべて（$10）を共通基金に寄付することを要求されるとする。</v>
      </c>
      <c r="U186" s="32" t="str">
        <f>VLOOKUP(
    Languages!A173,
    Languages!$A$2:$AE$310,
    MATCH(
      _xlfn.XLOOKUP(U$1, 'Language &amp; Currency Data'!$A$2:$A$100, 'Language &amp; Currency Data'!$B$2:$B$100),
      Languages!$A$1:$AE$1,
      0),
    FALSE)</f>
        <v>Setiap daripada empat individu itu dikehendaki menyumbangkan semua pendapatan mereka ($10).</v>
      </c>
      <c r="V186" s="32" t="str">
        <f>VLOOKUP(
    Languages!A173,
    Languages!$A$2:$AE$310,
    MATCH(
      _xlfn.XLOOKUP(V$1, 'Language &amp; Currency Data'!$A$2:$A$100, 'Language &amp; Currency Data'!$B$2:$B$100),
      Languages!$A$1:$AE$1,
      0),
    FALSE)</f>
        <v>Cada una de las cuatro personas está obligada a aportar todos sus ingresos ($10).</v>
      </c>
      <c r="W186" s="14" t="str">
        <f>VLOOKUP(
    Languages!A173,
    Languages!$A$2:$AE$310,
    MATCH(
      _xlfn.XLOOKUP(W$1, 'Language &amp; Currency Data'!$A$2:$A$100, 'Language &amp; Currency Data'!$B$2:$B$100),
      Languages!$A$1:$AE$1,
      0),
    FALSE)</f>
        <v>Ieder van de vier personen is verplicht zijn volledige verdiende bedrag ($10) bij te dragen.</v>
      </c>
      <c r="X186" s="32" t="str">
        <f>VLOOKUP(
    Languages!A173,
    Languages!$A$2:$AE$310,
    MATCH(
      _xlfn.XLOOKUP(X$1, 'Language &amp; Currency Data'!$A$2:$A$100, 'Language &amp; Currency Data'!$B$2:$B$100),
      Languages!$A$1:$AE$1,
      0),
    FALSE)</f>
        <v>Each of the four individuals is required to contribute all their earnings ($10).</v>
      </c>
      <c r="Y186" s="32" t="str">
        <f>VLOOKUP(
    Languages!A173,
    Languages!$A$2:$AE$310,
    MATCH(
      _xlfn.XLOOKUP(Y$1, 'Language &amp; Currency Data'!$A$2:$A$100, 'Language &amp; Currency Data'!$B$2:$B$100),
      Languages!$A$1:$AE$1,
      0),
    FALSE)</f>
        <v>Hver av de personene er pålagt å gi hele inntekten sin ($10).</v>
      </c>
      <c r="Z186" s="32" t="str">
        <f>VLOOKUP(
    Languages!A173,
    Languages!$A$2:$AE$310,
    MATCH(
      _xlfn.XLOOKUP(Z$1, 'Language &amp; Currency Data'!$A$2:$A$100, 'Language &amp; Currency Data'!$B$2:$B$100),
      Languages!$A$1:$AE$1,
      0),
    FALSE)</f>
        <v>چاروں افراد میں سے ہر فرد کو اپنی پوری کمائی (10$) عطیہ کرنے کا پابند کیا گیا ہے۔</v>
      </c>
      <c r="AA186" s="32" t="str">
        <f>VLOOKUP(
    Languages!A173,
    Languages!$A$2:$AE$310,
    MATCH(
      _xlfn.XLOOKUP(AA$1, 'Language &amp; Currency Data'!$A$2:$A$100, 'Language &amp; Currency Data'!$B$2:$B$100),
      Languages!$A$1:$AE$1,
      0),
    FALSE)</f>
        <v>Hinihiling sa bawat isa sa apat na indibidwal na iambag ang lahat ng kanilang mga kinita ($10).</v>
      </c>
      <c r="AB186" s="32" t="str">
        <f>VLOOKUP(
    Languages!A173,
    Languages!$A$2:$AE$310,
    MATCH(
      _xlfn.XLOOKUP(AB$1, 'Language &amp; Currency Data'!$A$2:$A$100, 'Language &amp; Currency Data'!$B$2:$B$100),
      Languages!$A$1:$AE$1,
      0),
    FALSE)</f>
        <v>Każda ze wspomnianych czterech osób ma obowiązek wpłacić wszystkie swoje zarobki ($10).</v>
      </c>
      <c r="AC186" t="str">
        <f>VLOOKUP(
    Languages!A173,
    Languages!$A$2:$AE$310,
    MATCH(
      _xlfn.XLOOKUP(AC$1, 'Language &amp; Currency Data'!$A$2:$A$100, 'Language &amp; Currency Data'!$B$2:$B$100),
      Languages!$A$1:$AE$1,
      0),
    FALSE)</f>
        <v>Cada um dos quatro indivíduos é obrigado a contribuir com todos os seus ganhos ($10).</v>
      </c>
      <c r="AD186" s="32" t="str">
        <f>VLOOKUP(
    Languages!A173,
    Languages!$A$2:$AE$310,
    MATCH(
      _xlfn.XLOOKUP(AD$1, 'Language &amp; Currency Data'!$A$2:$A$100, 'Language &amp; Currency Data'!$B$2:$B$100),
      Languages!$A$1:$AE$1,
      0),
    FALSE)</f>
        <v>Fiecare dintre cele patru persoane trebuie să contribuie cu toate câștigurile lor ($10).</v>
      </c>
      <c r="AE186" s="6" t="str">
        <f>VLOOKUP(
    Languages!A173,
    Languages!$A$2:$AE$310,
    MATCH(
      _xlfn.XLOOKUP(AE$1, 'Language &amp; Currency Data'!$A$2:$A$100, 'Language &amp; Currency Data'!$B$2:$B$100),
      Languages!$A$1:$AE$1,
      0),
    FALSE)</f>
        <v>Všetky štyri osoby musia prispieť celým svojím zárobkom ($10).</v>
      </c>
      <c r="AF186" s="6" t="str">
        <f>VLOOKUP(
    Languages!A173,
    Languages!$A$2:$AE$310,
    MATCH(
      _xlfn.XLOOKUP(AF$1, 'Language &amp; Currency Data'!$A$2:$A$100, 'Language &amp; Currency Data'!$B$2:$B$100),
      Languages!$A$1:$AE$1,
      0),
    FALSE)</f>
        <v>Elk van die vier individue moet al hul verdienste ($10) bydra.</v>
      </c>
      <c r="AG186" s="6" t="str">
        <f>VLOOKUP(
    Languages!A173,
    Languages!$A$2:$AE$310,
    MATCH(
      _xlfn.XLOOKUP(AG$1, 'Language &amp; Currency Data'!$A$2:$A$100, 'Language &amp; Currency Data'!$B$2:$B$100),
      Languages!$A$1:$AE$1,
      0),
    FALSE)</f>
        <v>4명의 개인은 각자 자신의 수입 전액($10)을 기부해야 합니다.</v>
      </c>
      <c r="AH186" s="32" t="str">
        <f>VLOOKUP(
    Languages!A173,
    Languages!$A$2:$AE$310,
    MATCH(
      _xlfn.XLOOKUP(AH$1, 'Language &amp; Currency Data'!$A$2:$A$100, 'Language &amp; Currency Data'!$B$2:$B$100),
      Languages!$A$1:$AE$1,
      0),
    FALSE)</f>
        <v>Cada una de las cuatro personas está obligada a aportar todos sus ingresos ($10).</v>
      </c>
      <c r="AI186" s="32" t="str">
        <f>VLOOKUP(
    Languages!A173,
    Languages!$A$2:$AE$310,
    MATCH(
      _xlfn.XLOOKUP(AI$1, 'Language &amp; Currency Data'!$A$2:$A$100, 'Language &amp; Currency Data'!$B$2:$B$100),
      Languages!$A$1:$AE$1,
      0),
    FALSE)</f>
        <v>Var och en av de fyra personerna måste bidra med alla sin intäkter ($10).</v>
      </c>
      <c r="AJ186" s="6" t="str">
        <f>VLOOKUP(
    Languages!A173,
    Languages!$A$2:$AE$310,
    MATCH(
      _xlfn.XLOOKUP(AJ$1, 'Language &amp; Currency Data'!$A$2:$A$100, 'Language &amp; Currency Data'!$B$2:$B$100),
      Languages!$A$1:$AE$1,
      0),
    FALSE)</f>
        <v>四位參與者每人都被要求提撥全部收入 ($10)。</v>
      </c>
      <c r="AK186" s="32" t="str">
        <f>VLOOKUP(
    Languages!A173,
    Languages!$A$2:$AE$310,
    MATCH(
      _xlfn.XLOOKUP(AK$1, 'Language &amp; Currency Data'!$A$2:$A$100, 'Language &amp; Currency Data'!$B$2:$B$100),
      Languages!$A$1:$AE$1,
      0),
    FALSE)</f>
        <v>บุคคลทั้งสี่คนจะต้องนำรายได้ทั้งหมดไปสมทบ ($10)</v>
      </c>
      <c r="AL186" s="37" t="str">
        <f>VLOOKUP(
    Languages!A173,
    Languages!$A$2:$AE$310,
    MATCH(
      _xlfn.XLOOKUP(AL$1, 'Language &amp; Currency Data'!$A$2:$A$100, 'Language &amp; Currency Data'!$B$2:$B$100),
      Languages!$A$1:$AE$1,
      0),
    FALSE)</f>
        <v>Dört bireyin her birinin tüm kazançlarına ($10) katkıda bulunması gerekmektedir.</v>
      </c>
      <c r="AM186" s="6" t="str">
        <f>VLOOKUP(
    Languages!A173,
    Languages!$A$2:$AE$310,
    MATCH(
      _xlfn.XLOOKUP(AM$1, 'Language &amp; Currency Data'!$A$2:$A$100, 'Language &amp; Currency Data'!$B$2:$B$100),
      Languages!$A$1:$AE$1,
      0),
    FALSE)</f>
        <v>Each of the four individuals is required to contribute all their earnings ($10).</v>
      </c>
      <c r="AN186" s="6" t="str">
        <f>VLOOKUP(
    Languages!A173,
    Languages!$A$2:$AE$310,
    MATCH(
      _xlfn.XLOOKUP(AN$1, 'Language &amp; Currency Data'!$A$2:$A$100, 'Language &amp; Currency Data'!$B$2:$B$100),
      Languages!$A$1:$AE$1,
      0),
    FALSE)</f>
        <v>Each of the four individuals is required to contribute all their earnings ($10).</v>
      </c>
      <c r="AO186" s="32" t="str">
        <f>VLOOKUP(
    Languages!A173,
    Languages!$A$2:$AE$310,
    MATCH(
      _xlfn.XLOOKUP(AO$1, 'Language &amp; Currency Data'!$A$2:$A$100, 'Language &amp; Currency Data'!$B$2:$B$100),
      Languages!$A$1:$AE$1,
      0),
    FALSE)</f>
        <v>Mỗi người trong bốn cá nhân được yêu cầu đóng góp toàn bộ thu nhập của họ ($10).</v>
      </c>
      <c r="AP186" s="7" t="str">
        <f>VLOOKUP(
    Languages!A173,
    Languages!$A$2:$AE$310,
    MATCH(
      _xlfn.XLOOKUP("United Kingdom", 'Language &amp; Currency Data'!$A$2:$A$100, 'Language &amp; Currency Data'!$B$2:$B$100),
      Languages!$A$1:$AE$1,
      0),
    FALSE)</f>
        <v>Each of the four individuals is required to contribute all their earnings ($10).</v>
      </c>
      <c r="AQ186" s="7" t="str">
        <f>VLOOKUP(
    Languages!A173,
    Languages!$A$2:$AE$310,
    MATCH(
      _xlfn.XLOOKUP("United Kingdom", 'Language &amp; Currency Data'!$A$2:$A$100, 'Language &amp; Currency Data'!$B$2:$B$100),
      Languages!$A$1:$AE$1,
      0),
    FALSE)</f>
        <v>Each of the four individuals is required to contribute all their earnings ($10).</v>
      </c>
      <c r="AR186" s="7" t="str">
        <f>VLOOKUP(
    Languages!A173,
    Languages!$A$2:$AE$310,
    MATCH(
      _xlfn.XLOOKUP("United Kingdom", 'Language &amp; Currency Data'!$A$2:$A$100, 'Language &amp; Currency Data'!$B$2:$B$100),
      Languages!$A$1:$AE$1,
      0),
    FALSE)</f>
        <v>Each of the four individuals is required to contribute all their earnings ($10).</v>
      </c>
      <c r="AS186" s="7" t="str">
        <f>VLOOKUP(
    Languages!A173,
    Languages!$A$2:$AE$310,
    MATCH(
      _xlfn.XLOOKUP("United Kingdom", 'Language &amp; Currency Data'!$A$2:$A$100, 'Language &amp; Currency Data'!$B$2:$B$100),
      Languages!$A$1:$AE$1,
      0),
    FALSE)</f>
        <v>Each of the four individuals is required to contribute all their earnings ($10).</v>
      </c>
      <c r="AT186" s="7" t="str">
        <f>VLOOKUP(
    Languages!A173,
    Languages!$A$2:$AE$310,
    MATCH(
      _xlfn.XLOOKUP("United Kingdom", 'Language &amp; Currency Data'!$A$2:$A$100, 'Language &amp; Currency Data'!$B$2:$B$100),
      Languages!$A$1:$AE$1,
      0),
    FALSE)</f>
        <v>Each of the four individuals is required to contribute all their earnings ($10).</v>
      </c>
      <c r="AU186" s="7" t="str">
        <f>VLOOKUP(
    Languages!A173,
    Languages!$A$2:$AE$310,
    MATCH(
      _xlfn.XLOOKUP("United Kingdom", 'Language &amp; Currency Data'!$A$2:$A$100, 'Language &amp; Currency Data'!$B$2:$B$100),
      Languages!$A$1:$AE$1,
      0),
    FALSE)</f>
        <v>Each of the four individuals is required to contribute all their earnings ($10).</v>
      </c>
      <c r="AV186" s="7" t="str">
        <f>VLOOKUP(
    Languages!A173,
    Languages!$A$2:$AE$310,
    MATCH(
      _xlfn.XLOOKUP("United Kingdom", 'Language &amp; Currency Data'!$A$2:$A$100, 'Language &amp; Currency Data'!$B$2:$B$100),
      Languages!$A$1:$AE$1,
      0),
    FALSE)</f>
        <v>Each of the four individuals is required to contribute all their earnings ($10).</v>
      </c>
      <c r="AW186" s="7" t="str">
        <f>VLOOKUP(
    Languages!A173,
    Languages!$A$2:$AE$310,
    MATCH(
      _xlfn.XLOOKUP("United Kingdom", 'Language &amp; Currency Data'!$A$2:$A$100, 'Language &amp; Currency Data'!$B$2:$B$100),
      Languages!$A$1:$AE$1,
      0),
    FALSE)</f>
        <v>Each of the four individuals is required to contribute all their earnings ($10).</v>
      </c>
    </row>
    <row r="187" spans="1:49" s="7" customFormat="1" x14ac:dyDescent="0.45">
      <c r="A187" s="7" t="str">
        <f>Languages!B174</f>
        <v>Required contribution for all individuals</v>
      </c>
      <c r="B187" s="6" t="str">
        <f>VLOOKUP(
    Languages!A174,
    Languages!$A$2:$AE$310,
    MATCH(
      _xlfn.XLOOKUP(B$1, 'Language &amp; Currency Data'!$A$2:$A$100, 'Language &amp; Currency Data'!$B$2:$B$100),
      Languages!$A$1:$AE$1,
      0),
    FALSE)</f>
        <v>Aportación obligatoria para todas las personas</v>
      </c>
      <c r="C187" s="6" t="str">
        <f>VLOOKUP(
    Languages!A174,
    Languages!$A$2:$AE$310,
    MATCH(
      _xlfn.XLOOKUP(C$1, 'Language &amp; Currency Data'!$A$2:$A$100, 'Language &amp; Currency Data'!$B$2:$B$100),
      Languages!$A$1:$AE$1,
      0),
    FALSE)</f>
        <v>Required contribution for all individuals</v>
      </c>
      <c r="D187" s="6" t="str">
        <f>VLOOKUP(
    Languages!A174,
    Languages!$A$2:$AE$310,
    MATCH(
      _xlfn.XLOOKUP(D$1, 'Language &amp; Currency Data'!$A$2:$A$100, 'Language &amp; Currency Data'!$B$2:$B$100),
      Languages!$A$1:$AE$1,
      0),
    FALSE)</f>
        <v>Einzahlungspflicht für alle Personen</v>
      </c>
      <c r="E187" s="14" t="str">
        <f>VLOOKUP(
    Languages!A174,
    Languages!$A$2:$AE$310,
    MATCH(
      _xlfn.XLOOKUP(E$1, 'Language &amp; Currency Data'!$A$2:$A$100, 'Language &amp; Currency Data'!$B$2:$B$100),
      Languages!$A$1:$AE$1,
      0),
    FALSE)</f>
        <v>Contribuição obrigatória para todos os indivíduos</v>
      </c>
      <c r="F187" s="4" t="str">
        <f>VLOOKUP(
    Languages!A174,
    Languages!$A$2:$AE$310,
    MATCH(
      _xlfn.XLOOKUP(F$1, 'Language &amp; Currency Data'!$A$2:$A$100, 'Language &amp; Currency Data'!$B$2:$B$100),
      Languages!$A$1:$AE$1,
      0),
    FALSE)</f>
        <v>Required contribution for all individuals</v>
      </c>
      <c r="G187" s="14" t="str">
        <f>VLOOKUP(
    Languages!A174,
    Languages!$A$2:$AE$310,
    MATCH(
      _xlfn.XLOOKUP(G$1, 'Language &amp; Currency Data'!$A$2:$A$100, 'Language &amp; Currency Data'!$B$2:$B$100),
      Languages!$A$1:$AE$1,
      0),
    FALSE)</f>
        <v>要求所有人都贡献</v>
      </c>
      <c r="H187" s="6" t="str">
        <f>VLOOKUP(
    Languages!A174,
    Languages!$A$2:$AE$310,
    MATCH(
      _xlfn.XLOOKUP(H$1, 'Language &amp; Currency Data'!$A$2:$A$100, 'Language &amp; Currency Data'!$B$2:$B$100),
      Languages!$A$1:$AE$1,
      0),
    FALSE)</f>
        <v>Aportación obligatoria para todas las personas</v>
      </c>
      <c r="I187" s="6" t="str">
        <f>VLOOKUP(
    Languages!A174,
    Languages!$A$2:$AE$310,
    MATCH(
      _xlfn.XLOOKUP(I$1, 'Language &amp; Currency Data'!$A$2:$A$100, 'Language &amp; Currency Data'!$B$2:$B$100),
      Languages!$A$1:$AE$1,
      0),
    FALSE)</f>
        <v>Aportación obligatoria para todas las personas</v>
      </c>
      <c r="J187" s="6" t="str">
        <f>VLOOKUP(
    Languages!A174,
    Languages!$A$2:$AE$310,
    MATCH(
      _xlfn.XLOOKUP(J$1, 'Language &amp; Currency Data'!$A$2:$A$100, 'Language &amp; Currency Data'!$B$2:$B$100),
      Languages!$A$1:$AE$1,
      0),
    FALSE)</f>
        <v>Povinný příspěvek pro všechny osoby</v>
      </c>
      <c r="K187" s="6" t="str">
        <f>VLOOKUP(
    Languages!A174,
    Languages!$A$2:$AE$310,
    MATCH(
      _xlfn.XLOOKUP(K$1, 'Language &amp; Currency Data'!$A$2:$A$100, 'Language &amp; Currency Data'!$B$2:$B$100),
      Languages!$A$1:$AE$1,
      0),
    FALSE)</f>
        <v>Velvollisuus lahjoittaa koskee kaikkia henkilöitä</v>
      </c>
      <c r="L187" s="32" t="str">
        <f>VLOOKUP(
    Languages!A174,
    Languages!$A$2:$AE$310,
    MATCH(
      _xlfn.XLOOKUP(L$1, 'Language &amp; Currency Data'!$A$2:$A$100, 'Language &amp; Currency Data'!$B$2:$B$100),
      Languages!$A$1:$AE$1,
      0),
    FALSE)</f>
        <v>Contribution obligatoire pour toutes les personnes</v>
      </c>
      <c r="M187" s="32" t="str">
        <f>VLOOKUP(
    Languages!A174,
    Languages!$A$2:$AE$310,
    MATCH(
      _xlfn.XLOOKUP(M$1, 'Language &amp; Currency Data'!$A$2:$A$100, 'Language &amp; Currency Data'!$B$2:$B$100),
      Languages!$A$1:$AE$1,
      0),
    FALSE)</f>
        <v>Einzahlungspflicht für alle Personen</v>
      </c>
      <c r="N187" s="6" t="str">
        <f>VLOOKUP(
    Languages!A174,
    Languages!$A$2:$AE$310,
    MATCH(
      _xlfn.XLOOKUP(N$1, 'Language &amp; Currency Data'!$A$2:$A$100, 'Language &amp; Currency Data'!$B$2:$B$100),
      Languages!$A$1:$AE$1,
      0),
    FALSE)</f>
        <v>Υποχρεωτική εισφορά για όλα τα άτομα</v>
      </c>
      <c r="O187" s="32" t="str">
        <f>VLOOKUP(
    Languages!A174,
    Languages!$A$2:$AE$310,
    MATCH(
      _xlfn.XLOOKUP(O$1, 'Language &amp; Currency Data'!$A$2:$A$100, 'Language &amp; Currency Data'!$B$2:$B$100),
      Languages!$A$1:$AE$1,
      0),
    FALSE)</f>
        <v>Az összes személy számára kötelező a hozzájárulás</v>
      </c>
      <c r="P187" s="6" t="str">
        <f>VLOOKUP(
    Languages!A174,
    Languages!$A$2:$AE$310,
    MATCH(
      _xlfn.XLOOKUP(P$1, 'Language &amp; Currency Data'!$A$2:$A$100, 'Language &amp; Currency Data'!$B$2:$B$100),
      Languages!$A$1:$AE$1,
      0),
    FALSE)</f>
        <v>सभी व्यक्तियों हेतु आवश्यक योगदान</v>
      </c>
      <c r="Q187" s="6" t="str">
        <f>VLOOKUP(
    Languages!A174,
    Languages!$A$2:$AE$310,
    MATCH(
      _xlfn.XLOOKUP(Q$1, 'Language &amp; Currency Data'!$A$2:$A$100, 'Language &amp; Currency Data'!$B$2:$B$100),
      Languages!$A$1:$AE$1,
      0),
    FALSE)</f>
        <v>Kontribusi wajib untuk semua individu</v>
      </c>
      <c r="R187" s="6" t="str">
        <f>VLOOKUP(
    Languages!A174,
    Languages!$A$2:$AE$310,
    MATCH(
      _xlfn.XLOOKUP(R$1, 'Language &amp; Currency Data'!$A$2:$A$100, 'Language &amp; Currency Data'!$B$2:$B$100),
      Languages!$A$1:$AE$1,
      0),
    FALSE)</f>
        <v>Required contribution for all individuals</v>
      </c>
      <c r="S187" s="14" t="str">
        <f>VLOOKUP(
    Languages!A174,
    Languages!$A$2:$AE$310,
    MATCH(
      _xlfn.XLOOKUP(S$1, 'Language &amp; Currency Data'!$A$2:$A$100, 'Language &amp; Currency Data'!$B$2:$B$100),
      Languages!$A$1:$AE$1,
      0),
    FALSE)</f>
        <v>Contributo obbligatorio per tutti gli individui</v>
      </c>
      <c r="T187" s="14" t="str">
        <f>VLOOKUP(
    Languages!A174,
    Languages!$A$2:$AE$310,
    MATCH(
      _xlfn.XLOOKUP(T$1, 'Language &amp; Currency Data'!$A$2:$A$100, 'Language &amp; Currency Data'!$B$2:$B$100),
      Languages!$A$1:$AE$1,
      0),
    FALSE)</f>
        <v>全員に要求される寄付</v>
      </c>
      <c r="U187" s="32" t="str">
        <f>VLOOKUP(
    Languages!A174,
    Languages!$A$2:$AE$310,
    MATCH(
      _xlfn.XLOOKUP(U$1, 'Language &amp; Currency Data'!$A$2:$A$100, 'Language &amp; Currency Data'!$B$2:$B$100),
      Languages!$A$1:$AE$1,
      0),
    FALSE)</f>
        <v>Sumbangan dikehendaki untuk semua individu</v>
      </c>
      <c r="V187" s="32" t="str">
        <f>VLOOKUP(
    Languages!A174,
    Languages!$A$2:$AE$310,
    MATCH(
      _xlfn.XLOOKUP(V$1, 'Language &amp; Currency Data'!$A$2:$A$100, 'Language &amp; Currency Data'!$B$2:$B$100),
      Languages!$A$1:$AE$1,
      0),
    FALSE)</f>
        <v>Aportación obligatoria para todas las personas</v>
      </c>
      <c r="W187" s="14" t="str">
        <f>VLOOKUP(
    Languages!A174,
    Languages!$A$2:$AE$310,
    MATCH(
      _xlfn.XLOOKUP(W$1, 'Language &amp; Currency Data'!$A$2:$A$100, 'Language &amp; Currency Data'!$B$2:$B$100),
      Languages!$A$1:$AE$1,
      0),
    FALSE)</f>
        <v>Verplichte bijdrage voor alle personen</v>
      </c>
      <c r="X187" s="32" t="str">
        <f>VLOOKUP(
    Languages!A174,
    Languages!$A$2:$AE$310,
    MATCH(
      _xlfn.XLOOKUP(X$1, 'Language &amp; Currency Data'!$A$2:$A$100, 'Language &amp; Currency Data'!$B$2:$B$100),
      Languages!$A$1:$AE$1,
      0),
    FALSE)</f>
        <v>Required contribution for all individuals</v>
      </c>
      <c r="Y187" s="32" t="str">
        <f>VLOOKUP(
    Languages!A174,
    Languages!$A$2:$AE$310,
    MATCH(
      _xlfn.XLOOKUP(Y$1, 'Language &amp; Currency Data'!$A$2:$A$100, 'Language &amp; Currency Data'!$B$2:$B$100),
      Languages!$A$1:$AE$1,
      0),
    FALSE)</f>
        <v>Pålagt bidrag for alle personer</v>
      </c>
      <c r="Z187" s="32" t="str">
        <f>VLOOKUP(
    Languages!A174,
    Languages!$A$2:$AE$310,
    MATCH(
      _xlfn.XLOOKUP(Z$1, 'Language &amp; Currency Data'!$A$2:$A$100, 'Language &amp; Currency Data'!$B$2:$B$100),
      Languages!$A$1:$AE$1,
      0),
    FALSE)</f>
        <v>تمام افراد کے لیے لازم عطیہ</v>
      </c>
      <c r="AA187" s="32" t="str">
        <f>VLOOKUP(
    Languages!A174,
    Languages!$A$2:$AE$310,
    MATCH(
      _xlfn.XLOOKUP(AA$1, 'Language &amp; Currency Data'!$A$2:$A$100, 'Language &amp; Currency Data'!$B$2:$B$100),
      Languages!$A$1:$AE$1,
      0),
    FALSE)</f>
        <v>Kailangang kontribusyon para sa lahat ng mga indibidwal</v>
      </c>
      <c r="AB187" s="32" t="str">
        <f>VLOOKUP(
    Languages!A174,
    Languages!$A$2:$AE$310,
    MATCH(
      _xlfn.XLOOKUP(AB$1, 'Language &amp; Currency Data'!$A$2:$A$100, 'Language &amp; Currency Data'!$B$2:$B$100),
      Languages!$A$1:$AE$1,
      0),
    FALSE)</f>
        <v>Obowiązkowa wpłata dla wszystkich osób</v>
      </c>
      <c r="AC187" t="str">
        <f>VLOOKUP(
    Languages!A174,
    Languages!$A$2:$AE$310,
    MATCH(
      _xlfn.XLOOKUP(AC$1, 'Language &amp; Currency Data'!$A$2:$A$100, 'Language &amp; Currency Data'!$B$2:$B$100),
      Languages!$A$1:$AE$1,
      0),
    FALSE)</f>
        <v>Contribuição obrigatória para todos os indivíduos</v>
      </c>
      <c r="AD187" s="32" t="str">
        <f>VLOOKUP(
    Languages!A174,
    Languages!$A$2:$AE$310,
    MATCH(
      _xlfn.XLOOKUP(AD$1, 'Language &amp; Currency Data'!$A$2:$A$100, 'Language &amp; Currency Data'!$B$2:$B$100),
      Languages!$A$1:$AE$1,
      0),
    FALSE)</f>
        <v>Contribuția necesară pentru toate persoanele</v>
      </c>
      <c r="AE187" s="6" t="str">
        <f>VLOOKUP(
    Languages!A174,
    Languages!$A$2:$AE$310,
    MATCH(
      _xlfn.XLOOKUP(AE$1, 'Language &amp; Currency Data'!$A$2:$A$100, 'Language &amp; Currency Data'!$B$2:$B$100),
      Languages!$A$1:$AE$1,
      0),
    FALSE)</f>
        <v>Požadovaný príspevok pre všetky osoby</v>
      </c>
      <c r="AF187" s="6" t="str">
        <f>VLOOKUP(
    Languages!A174,
    Languages!$A$2:$AE$310,
    MATCH(
      _xlfn.XLOOKUP(AF$1, 'Language &amp; Currency Data'!$A$2:$A$100, 'Language &amp; Currency Data'!$B$2:$B$100),
      Languages!$A$1:$AE$1,
      0),
    FALSE)</f>
        <v>Vereiste bydrae vir alle individue</v>
      </c>
      <c r="AG187" s="6" t="str">
        <f>VLOOKUP(
    Languages!A174,
    Languages!$A$2:$AE$310,
    MATCH(
      _xlfn.XLOOKUP(AG$1, 'Language &amp; Currency Data'!$A$2:$A$100, 'Language &amp; Currency Data'!$B$2:$B$100),
      Languages!$A$1:$AE$1,
      0),
    FALSE)</f>
        <v>모든 개인이 기부하도록 강제함</v>
      </c>
      <c r="AH187" s="32" t="str">
        <f>VLOOKUP(
    Languages!A174,
    Languages!$A$2:$AE$310,
    MATCH(
      _xlfn.XLOOKUP(AH$1, 'Language &amp; Currency Data'!$A$2:$A$100, 'Language &amp; Currency Data'!$B$2:$B$100),
      Languages!$A$1:$AE$1,
      0),
    FALSE)</f>
        <v>Aportación obligatoria para todas las personas</v>
      </c>
      <c r="AI187" s="32" t="str">
        <f>VLOOKUP(
    Languages!A174,
    Languages!$A$2:$AE$310,
    MATCH(
      _xlfn.XLOOKUP(AI$1, 'Language &amp; Currency Data'!$A$2:$A$100, 'Language &amp; Currency Data'!$B$2:$B$100),
      Languages!$A$1:$AE$1,
      0),
    FALSE)</f>
        <v>Obligatoriskt bidrag för alla personer</v>
      </c>
      <c r="AJ187" s="6" t="str">
        <f>VLOOKUP(
    Languages!A174,
    Languages!$A$2:$AE$310,
    MATCH(
      _xlfn.XLOOKUP(AJ$1, 'Language &amp; Currency Data'!$A$2:$A$100, 'Language &amp; Currency Data'!$B$2:$B$100),
      Languages!$A$1:$AE$1,
      0),
    FALSE)</f>
        <v>要求所有參與者提撥</v>
      </c>
      <c r="AK187" s="32" t="str">
        <f>VLOOKUP(
    Languages!A174,
    Languages!$A$2:$AE$310,
    MATCH(
      _xlfn.XLOOKUP(AK$1, 'Language &amp; Currency Data'!$A$2:$A$100, 'Language &amp; Currency Data'!$B$2:$B$100),
      Languages!$A$1:$AE$1,
      0),
    FALSE)</f>
        <v>การนำรายได้ไปสมทบตามที่กำหนดสำหรับบุคคลทั้งหมด</v>
      </c>
      <c r="AL187" s="37" t="str">
        <f>VLOOKUP(
    Languages!A174,
    Languages!$A$2:$AE$310,
    MATCH(
      _xlfn.XLOOKUP(AL$1, 'Language &amp; Currency Data'!$A$2:$A$100, 'Language &amp; Currency Data'!$B$2:$B$100),
      Languages!$A$1:$AE$1,
      0),
    FALSE)</f>
        <v>Tüm bireyler için gerekli katkı payı</v>
      </c>
      <c r="AM187" s="6" t="str">
        <f>VLOOKUP(
    Languages!A174,
    Languages!$A$2:$AE$310,
    MATCH(
      _xlfn.XLOOKUP(AM$1, 'Language &amp; Currency Data'!$A$2:$A$100, 'Language &amp; Currency Data'!$B$2:$B$100),
      Languages!$A$1:$AE$1,
      0),
    FALSE)</f>
        <v>Required contribution for all individuals</v>
      </c>
      <c r="AN187" s="6" t="str">
        <f>VLOOKUP(
    Languages!A174,
    Languages!$A$2:$AE$310,
    MATCH(
      _xlfn.XLOOKUP(AN$1, 'Language &amp; Currency Data'!$A$2:$A$100, 'Language &amp; Currency Data'!$B$2:$B$100),
      Languages!$A$1:$AE$1,
      0),
    FALSE)</f>
        <v>Required contribution for all individuals</v>
      </c>
      <c r="AO187" s="32" t="str">
        <f>VLOOKUP(
    Languages!A174,
    Languages!$A$2:$AE$310,
    MATCH(
      _xlfn.XLOOKUP(AO$1, 'Language &amp; Currency Data'!$A$2:$A$100, 'Language &amp; Currency Data'!$B$2:$B$100),
      Languages!$A$1:$AE$1,
      0),
    FALSE)</f>
        <v>Đóng góp bắt buộc đối với tất cả các cá nhân</v>
      </c>
      <c r="AP187" s="7" t="str">
        <f>VLOOKUP(
    Languages!A174,
    Languages!$A$2:$AE$310,
    MATCH(
      _xlfn.XLOOKUP("United Kingdom", 'Language &amp; Currency Data'!$A$2:$A$100, 'Language &amp; Currency Data'!$B$2:$B$100),
      Languages!$A$1:$AE$1,
      0),
    FALSE)</f>
        <v>Required contribution for all individuals</v>
      </c>
      <c r="AQ187" s="7" t="str">
        <f>VLOOKUP(
    Languages!A174,
    Languages!$A$2:$AE$310,
    MATCH(
      _xlfn.XLOOKUP("United Kingdom", 'Language &amp; Currency Data'!$A$2:$A$100, 'Language &amp; Currency Data'!$B$2:$B$100),
      Languages!$A$1:$AE$1,
      0),
    FALSE)</f>
        <v>Required contribution for all individuals</v>
      </c>
      <c r="AR187" s="7" t="str">
        <f>VLOOKUP(
    Languages!A174,
    Languages!$A$2:$AE$310,
    MATCH(
      _xlfn.XLOOKUP("United Kingdom", 'Language &amp; Currency Data'!$A$2:$A$100, 'Language &amp; Currency Data'!$B$2:$B$100),
      Languages!$A$1:$AE$1,
      0),
    FALSE)</f>
        <v>Required contribution for all individuals</v>
      </c>
      <c r="AS187" s="7" t="str">
        <f>VLOOKUP(
    Languages!A174,
    Languages!$A$2:$AE$310,
    MATCH(
      _xlfn.XLOOKUP("United Kingdom", 'Language &amp; Currency Data'!$A$2:$A$100, 'Language &amp; Currency Data'!$B$2:$B$100),
      Languages!$A$1:$AE$1,
      0),
    FALSE)</f>
        <v>Required contribution for all individuals</v>
      </c>
      <c r="AT187" s="7" t="str">
        <f>VLOOKUP(
    Languages!A174,
    Languages!$A$2:$AE$310,
    MATCH(
      _xlfn.XLOOKUP("United Kingdom", 'Language &amp; Currency Data'!$A$2:$A$100, 'Language &amp; Currency Data'!$B$2:$B$100),
      Languages!$A$1:$AE$1,
      0),
    FALSE)</f>
        <v>Required contribution for all individuals</v>
      </c>
      <c r="AU187" s="7" t="str">
        <f>VLOOKUP(
    Languages!A174,
    Languages!$A$2:$AE$310,
    MATCH(
      _xlfn.XLOOKUP("United Kingdom", 'Language &amp; Currency Data'!$A$2:$A$100, 'Language &amp; Currency Data'!$B$2:$B$100),
      Languages!$A$1:$AE$1,
      0),
    FALSE)</f>
        <v>Required contribution for all individuals</v>
      </c>
      <c r="AV187" s="7" t="str">
        <f>VLOOKUP(
    Languages!A174,
    Languages!$A$2:$AE$310,
    MATCH(
      _xlfn.XLOOKUP("United Kingdom", 'Language &amp; Currency Data'!$A$2:$A$100, 'Language &amp; Currency Data'!$B$2:$B$100),
      Languages!$A$1:$AE$1,
      0),
    FALSE)</f>
        <v>Required contribution for all individuals</v>
      </c>
      <c r="AW187" s="7" t="str">
        <f>VLOOKUP(
    Languages!A174,
    Languages!$A$2:$AE$310,
    MATCH(
      _xlfn.XLOOKUP("United Kingdom", 'Language &amp; Currency Data'!$A$2:$A$100, 'Language &amp; Currency Data'!$B$2:$B$100),
      Languages!$A$1:$AE$1,
      0),
    FALSE)</f>
        <v>Required contribution for all individuals</v>
      </c>
    </row>
    <row r="188" spans="1:49" s="7" customFormat="1" ht="71.25" x14ac:dyDescent="0.45">
      <c r="A188" s="7" t="str">
        <f>Languages!B175</f>
        <v xml:space="preserve">If two individuals are each required to contribute all of their earnings to the common fund, while the other two individuals are each required to contribute nothing, the outcome will be: </v>
      </c>
      <c r="B188" s="6" t="str">
        <f>VLOOKUP(
    Languages!A175,
    Languages!$A$2:$AE$310,
    MATCH(
      _xlfn.XLOOKUP(B$1, 'Language &amp; Currency Data'!$A$2:$A$100, 'Language &amp; Currency Data'!$B$2:$B$100),
      Languages!$A$1:$AE$1,
      0),
    FALSE)</f>
        <v xml:space="preserve">Si se obliga a dos personas a aportar todos sus ingresos al fondo común y no se obliga a las otras dos personas a aportar nada, el resultado será el siguiente: </v>
      </c>
      <c r="C188" s="6" t="str">
        <f>VLOOKUP(
    Languages!A175,
    Languages!$A$2:$AE$310,
    MATCH(
      _xlfn.XLOOKUP(C$1, 'Language &amp; Currency Data'!$A$2:$A$100, 'Language &amp; Currency Data'!$B$2:$B$100),
      Languages!$A$1:$AE$1,
      0),
    FALSE)</f>
        <v xml:space="preserve">If two individuals are each required to contribute all of their earnings to the common fund, while the other two individuals are each required to contribute nothing, the outcome will be: </v>
      </c>
      <c r="D188" s="6" t="str">
        <f>VLOOKUP(
    Languages!A175,
    Languages!$A$2:$AE$310,
    MATCH(
      _xlfn.XLOOKUP(D$1, 'Language &amp; Currency Data'!$A$2:$A$100, 'Language &amp; Currency Data'!$B$2:$B$100),
      Languages!$A$1:$AE$1,
      0),
    FALSE)</f>
        <v xml:space="preserve">Wenn zwei Personen jeweils ihr gesamtes Einkommen in den Gemeinschaftsfonds einzahlen müssen und die beiden anderen Personen jeweils nichts einzahlen müssen, passiert Folgendes: </v>
      </c>
      <c r="E188" s="14" t="str">
        <f>VLOOKUP(
    Languages!A175,
    Languages!$A$2:$AE$310,
    MATCH(
      _xlfn.XLOOKUP(E$1, 'Language &amp; Currency Data'!$A$2:$A$100, 'Language &amp; Currency Data'!$B$2:$B$100),
      Languages!$A$1:$AE$1,
      0),
    FALSE)</f>
        <v xml:space="preserve">Se dois indivíduos forem obrigados a contribuir com todos os seus ganhos para o fundo comum, ao passo que os outros dois indivíduos não forem obrigados a contribuir com nada, o resultado será: </v>
      </c>
      <c r="F188" s="4" t="str">
        <f>VLOOKUP(
    Languages!A175,
    Languages!$A$2:$AE$310,
    MATCH(
      _xlfn.XLOOKUP(F$1, 'Language &amp; Currency Data'!$A$2:$A$100, 'Language &amp; Currency Data'!$B$2:$B$100),
      Languages!$A$1:$AE$1,
      0),
    FALSE)</f>
        <v xml:space="preserve">If two individuals are each required to contribute all of their earnings to the common fund, while the other two individuals are each required to contribute nothing, the outcome will be: </v>
      </c>
      <c r="G188" s="14" t="str">
        <f>VLOOKUP(
    Languages!A175,
    Languages!$A$2:$AE$310,
    MATCH(
      _xlfn.XLOOKUP(G$1, 'Language &amp; Currency Data'!$A$2:$A$100, 'Language &amp; Currency Data'!$B$2:$B$100),
      Languages!$A$1:$AE$1,
      0),
    FALSE)</f>
        <v xml:space="preserve">如果两个人按要求分别将其收益全部投入共同基金，而另外两个人则按要求分文不投，则结果将会是： </v>
      </c>
      <c r="H188" s="6" t="str">
        <f>VLOOKUP(
    Languages!A175,
    Languages!$A$2:$AE$310,
    MATCH(
      _xlfn.XLOOKUP(H$1, 'Language &amp; Currency Data'!$A$2:$A$100, 'Language &amp; Currency Data'!$B$2:$B$100),
      Languages!$A$1:$AE$1,
      0),
    FALSE)</f>
        <v xml:space="preserve">Si se obliga a dos personas a aportar todos sus ingresos al fondo común y no se obliga a las otras dos personas a aportar nada, el resultado será el siguiente: </v>
      </c>
      <c r="I188" s="6" t="str">
        <f>VLOOKUP(
    Languages!A175,
    Languages!$A$2:$AE$310,
    MATCH(
      _xlfn.XLOOKUP(I$1, 'Language &amp; Currency Data'!$A$2:$A$100, 'Language &amp; Currency Data'!$B$2:$B$100),
      Languages!$A$1:$AE$1,
      0),
    FALSE)</f>
        <v xml:space="preserve">Si se obliga a dos personas a aportar todos sus ingresos al fondo común y no se obliga a las otras dos personas a aportar nada, el resultado será el siguiente: </v>
      </c>
      <c r="J188" s="6" t="str">
        <f>VLOOKUP(
    Languages!A175,
    Languages!$A$2:$AE$310,
    MATCH(
      _xlfn.XLOOKUP(J$1, 'Language &amp; Currency Data'!$A$2:$A$100, 'Language &amp; Currency Data'!$B$2:$B$100),
      Languages!$A$1:$AE$1,
      0),
    FALSE)</f>
        <v xml:space="preserve">Pokud dvě osoby musí přispět do společného fondu celým svým výdělkem, zatímco ostatní dvě osoby nemusí přispět ničím, výsledek bude následující: </v>
      </c>
      <c r="K188" s="6" t="str">
        <f>VLOOKUP(
    Languages!A175,
    Languages!$A$2:$AE$310,
    MATCH(
      _xlfn.XLOOKUP(K$1, 'Language &amp; Currency Data'!$A$2:$A$100, 'Language &amp; Currency Data'!$B$2:$B$100),
      Languages!$A$1:$AE$1,
      0),
    FALSE)</f>
        <v>Jos kaksi henkilöä ovat kukin velvollisia lahjoittamaan kaikki tulonsa yhteiseen rahastoon, kun taas toiset kaksi henkilöä eivät ole velvollisia lahjoittamaan mitään, lopputulos on:</v>
      </c>
      <c r="L188" s="32" t="str">
        <f>VLOOKUP(
    Languages!A175,
    Languages!$A$2:$AE$310,
    MATCH(
      _xlfn.XLOOKUP(L$1, 'Language &amp; Currency Data'!$A$2:$A$100, 'Language &amp; Currency Data'!$B$2:$B$100),
      Languages!$A$1:$AE$1,
      0),
    FALSE)</f>
        <v xml:space="preserve">Si deux personnes doivent verser la totalité de leurs revenus au fonds commun, tandis que les deux autres personnes ne doivent rien y verser, le résultat sera le suivant : </v>
      </c>
      <c r="M188" s="32" t="str">
        <f>VLOOKUP(
    Languages!A175,
    Languages!$A$2:$AE$310,
    MATCH(
      _xlfn.XLOOKUP(M$1, 'Language &amp; Currency Data'!$A$2:$A$100, 'Language &amp; Currency Data'!$B$2:$B$100),
      Languages!$A$1:$AE$1,
      0),
    FALSE)</f>
        <v xml:space="preserve">Wenn zwei Personen jeweils ihr gesamtes Einkommen in den Gemeinschaftsfonds einzahlen müssen und die beiden anderen Personen jeweils nichts einzahlen müssen, passiert Folgendes: </v>
      </c>
      <c r="N188" s="6" t="str">
        <f>VLOOKUP(
    Languages!A175,
    Languages!$A$2:$AE$310,
    MATCH(
      _xlfn.XLOOKUP(N$1, 'Language &amp; Currency Data'!$A$2:$A$100, 'Language &amp; Currency Data'!$B$2:$B$100),
      Languages!$A$1:$AE$1,
      0),
    FALSE)</f>
        <v>Εάν δύο άτομα υποχρεούνται να συνεισφέρουν όλα τα κέρδη τους στο κοινό ταμείο, ενώ τα άλλα δύο άτομα υποχρεούνται να μην συνεισφέρουν τίποτα, το αποτέλεσμα θα είναι:</v>
      </c>
      <c r="O188" s="32" t="str">
        <f>VLOOKUP(
    Languages!A175,
    Languages!$A$2:$AE$310,
    MATCH(
      _xlfn.XLOOKUP(O$1, 'Language &amp; Currency Data'!$A$2:$A$100, 'Language &amp; Currency Data'!$B$2:$B$100),
      Languages!$A$1:$AE$1,
      0),
    FALSE)</f>
        <v xml:space="preserve">Ha két személytől megkövetelik, hogy a teljes keresetüket befizessék a közös alapba, míg a másik két személynek semmit sem kell befizetnie, akkor az eredmény a következő lesz: </v>
      </c>
      <c r="P188" s="6" t="str">
        <f>VLOOKUP(
    Languages!A175,
    Languages!$A$2:$AE$310,
    MATCH(
      _xlfn.XLOOKUP(P$1, 'Language &amp; Currency Data'!$A$2:$A$100, 'Language &amp; Currency Data'!$B$2:$B$100),
      Languages!$A$1:$AE$1,
      0),
    FALSE)</f>
        <v xml:space="preserve">अगर दो व्यक्तियों को अपनी सारी कमाई का योगदान, कॉमन फ़ंड में करना है, जबकि अन्य दो व्यक्तियों को कुछ भी योगदान नहीं करना है, तो नतीजा होगा: </v>
      </c>
      <c r="Q188" s="6" t="str">
        <f>VLOOKUP(
    Languages!A175,
    Languages!$A$2:$AE$310,
    MATCH(
      _xlfn.XLOOKUP(Q$1, 'Language &amp; Currency Data'!$A$2:$A$100, 'Language &amp; Currency Data'!$B$2:$B$100),
      Languages!$A$1:$AE$1,
      0),
    FALSE)</f>
        <v>Jika dua individu masing-masing diwajibkan untuk menyumbangkan seluruh penghasilan mereka ke dana bersama, sementara dua individu lainnya masing-masing diwajibkan untuk tidak menyumbangkan apa pun, hasilnya akan menjadi:</v>
      </c>
      <c r="R188" s="6" t="str">
        <f>VLOOKUP(
    Languages!A175,
    Languages!$A$2:$AE$310,
    MATCH(
      _xlfn.XLOOKUP(R$1, 'Language &amp; Currency Data'!$A$2:$A$100, 'Language &amp; Currency Data'!$B$2:$B$100),
      Languages!$A$1:$AE$1,
      0),
    FALSE)</f>
        <v xml:space="preserve">If two individuals are each required to contribute all of their earnings to the common fund, while the other two individuals are each required to contribute nothing, the outcome will be: </v>
      </c>
      <c r="S188" s="14" t="str">
        <f>VLOOKUP(
    Languages!A175,
    Languages!$A$2:$AE$310,
    MATCH(
      _xlfn.XLOOKUP(S$1, 'Language &amp; Currency Data'!$A$2:$A$100, 'Language &amp; Currency Data'!$B$2:$B$100),
      Languages!$A$1:$AE$1,
      0),
    FALSE)</f>
        <v xml:space="preserve">Se due individui sono tenuti a contribuire con l'intero importo al fondo comune, mentre gli altri due individui non sono tenuti a contribuire affatto, il risultato sarà il seguente: </v>
      </c>
      <c r="T188" s="14" t="str">
        <f>VLOOKUP(
    Languages!A175,
    Languages!$A$2:$AE$310,
    MATCH(
      _xlfn.XLOOKUP(T$1, 'Language &amp; Currency Data'!$A$2:$A$100, 'Language &amp; Currency Data'!$B$2:$B$100),
      Languages!$A$1:$AE$1,
      0),
    FALSE)</f>
        <v>4人のうち2人が、それぞれ収入のすべてを共通基金に寄付することを要求され、残りの2人はそれぞれ何も寄付を要求されないとする。</v>
      </c>
      <c r="U188" s="32" t="str">
        <f>VLOOKUP(
    Languages!A175,
    Languages!$A$2:$AE$310,
    MATCH(
      _xlfn.XLOOKUP(U$1, 'Language &amp; Currency Data'!$A$2:$A$100, 'Language &amp; Currency Data'!$B$2:$B$100),
      Languages!$A$1:$AE$1,
      0),
    FALSE)</f>
        <v xml:space="preserve">Jika setiap seorang daripada dua individu dikehendaki menyumbangkan semua pendapatan mereka kepada dana bersama, manakala setiap seorang daripada dua individu lagi tidak dikehendaki menyumbangkan apa-apa, hasilnya akan menjadi: </v>
      </c>
      <c r="V188" s="32" t="str">
        <f>VLOOKUP(
    Languages!A175,
    Languages!$A$2:$AE$310,
    MATCH(
      _xlfn.XLOOKUP(V$1, 'Language &amp; Currency Data'!$A$2:$A$100, 'Language &amp; Currency Data'!$B$2:$B$100),
      Languages!$A$1:$AE$1,
      0),
    FALSE)</f>
        <v xml:space="preserve">Si se obliga a dos personas a aportar todos sus ingresos al fondo común y no se obliga a las otras dos personas a aportar nada, el resultado será el siguiente: </v>
      </c>
      <c r="W188" s="14" t="str">
        <f>VLOOKUP(
    Languages!A175,
    Languages!$A$2:$AE$310,
    MATCH(
      _xlfn.XLOOKUP(W$1, 'Language &amp; Currency Data'!$A$2:$A$100, 'Language &amp; Currency Data'!$B$2:$B$100),
      Languages!$A$1:$AE$1,
      0),
    FALSE)</f>
        <v xml:space="preserve">Indien twee personen ieder verplicht zijn hun volledige verdiende bedrag aan het gemeenschappelijk fonds bij te dragen terwijl de andere twee personen verplicht zijn niets bij te dragen, is het resultaat als volgt: </v>
      </c>
      <c r="X188" s="32" t="str">
        <f>VLOOKUP(
    Languages!A175,
    Languages!$A$2:$AE$310,
    MATCH(
      _xlfn.XLOOKUP(X$1, 'Language &amp; Currency Data'!$A$2:$A$100, 'Language &amp; Currency Data'!$B$2:$B$100),
      Languages!$A$1:$AE$1,
      0),
    FALSE)</f>
        <v xml:space="preserve">If two individuals are each required to contribute all of their earnings to the common fund, while the other two individuals are each required to contribute nothing, the outcome will be: </v>
      </c>
      <c r="Y188" s="32" t="str">
        <f>VLOOKUP(
    Languages!A175,
    Languages!$A$2:$AE$310,
    MATCH(
      _xlfn.XLOOKUP(Y$1, 'Language &amp; Currency Data'!$A$2:$A$100, 'Language &amp; Currency Data'!$B$2:$B$100),
      Languages!$A$1:$AE$1,
      0),
    FALSE)</f>
        <v xml:space="preserve">Hvis to personer er pålagt å bidra med hele inntekten til fellesfondet, mens de to andre ikke bidrar med noe, blir utfallet følgende: </v>
      </c>
      <c r="Z188" s="32" t="str">
        <f>VLOOKUP(
    Languages!A175,
    Languages!$A$2:$AE$310,
    MATCH(
      _xlfn.XLOOKUP(Z$1, 'Language &amp; Currency Data'!$A$2:$A$100, 'Language &amp; Currency Data'!$B$2:$B$100),
      Languages!$A$1:$AE$1,
      0),
    FALSE)</f>
        <v>اگر دو افراد کو اپنی پوری کمائی مشترکہ فنڈ میں عطیہ کرنے کا پابند کیا جائے، جبکہ دیگر دو افراد کو کچھ بھی عطیہ کرنے کی ضرورت نہ ہو، تو نتیجہ یوں ہو گا:</v>
      </c>
      <c r="AA188" s="32" t="str">
        <f>VLOOKUP(
    Languages!A175,
    Languages!$A$2:$AE$310,
    MATCH(
      _xlfn.XLOOKUP(AA$1, 'Language &amp; Currency Data'!$A$2:$A$100, 'Language &amp; Currency Data'!$B$2:$B$100),
      Languages!$A$1:$AE$1,
      0),
    FALSE)</f>
        <v xml:space="preserve">Kung kailangan ng bawat isa sa dalawang indibidwal na iambag ang lahat ng kanilang mga kinita sa common fund, habang kailangan naman ng dalawang iba pa na hindi mag-ambag, ganito ang magiging resulta: </v>
      </c>
      <c r="AB188" s="32" t="str">
        <f>VLOOKUP(
    Languages!A175,
    Languages!$A$2:$AE$310,
    MATCH(
      _xlfn.XLOOKUP(AB$1, 'Language &amp; Currency Data'!$A$2:$A$100, 'Language &amp; Currency Data'!$B$2:$B$100),
      Languages!$A$1:$AE$1,
      0),
    FALSE)</f>
        <v xml:space="preserve">Jeśli dwie osoby są zobowiązane wpłacać wszystkie swoje zarobki do wspólnego funduszu, a pozostałe dwie osoby nie muszą wpłacać nic, wynik będzie następujący: </v>
      </c>
      <c r="AC188" t="str">
        <f>VLOOKUP(
    Languages!A175,
    Languages!$A$2:$AE$310,
    MATCH(
      _xlfn.XLOOKUP(AC$1, 'Language &amp; Currency Data'!$A$2:$A$100, 'Language &amp; Currency Data'!$B$2:$B$100),
      Languages!$A$1:$AE$1,
      0),
    FALSE)</f>
        <v xml:space="preserve">Se dois indivíduos forem obrigados a contribuir com todos os seus ganhos para o fundo comum, ao passo que os outros dois indivíduos não forem obrigados a contribuir com nada, o resultado será: </v>
      </c>
      <c r="AD188" s="32" t="str">
        <f>VLOOKUP(
    Languages!A175,
    Languages!$A$2:$AE$310,
    MATCH(
      _xlfn.XLOOKUP(AD$1, 'Language &amp; Currency Data'!$A$2:$A$100, 'Language &amp; Currency Data'!$B$2:$B$100),
      Languages!$A$1:$AE$1,
      0),
    FALSE)</f>
        <v>Dacă două persoane sunt obligate fiecare să contribuie la fondul comun cu toate câștigurile lor, în timp ce celelalte două persoane sunt nu obligate fiecare să contribuie, rezultatul va fi:</v>
      </c>
      <c r="AE188" s="6" t="str">
        <f>VLOOKUP(
    Languages!A175,
    Languages!$A$2:$AE$310,
    MATCH(
      _xlfn.XLOOKUP(AE$1, 'Language &amp; Currency Data'!$A$2:$A$100, 'Language &amp; Currency Data'!$B$2:$B$100),
      Languages!$A$1:$AE$1,
      0),
    FALSE)</f>
        <v xml:space="preserve">Ak dve osoby musia do spoločného fondu prispieť celým svojím zárobkom, zatiaľ čo druhé dve osoby nemusia prispieť ničím, výsledok bude: </v>
      </c>
      <c r="AF188" s="6" t="str">
        <f>VLOOKUP(
    Languages!A175,
    Languages!$A$2:$AE$310,
    MATCH(
      _xlfn.XLOOKUP(AF$1, 'Language &amp; Currency Data'!$A$2:$A$100, 'Language &amp; Currency Data'!$B$2:$B$100),
      Languages!$A$1:$AE$1,
      0),
    FALSE)</f>
        <v xml:space="preserve">Indien twee individue elk al hul verdienste tot die gemeenskaplike fonds moet bydra, terwyl die ander twee individue elk niks hoef by te dra nie, sal die uitkoms wees: </v>
      </c>
      <c r="AG188" s="6" t="str">
        <f>VLOOKUP(
    Languages!A175,
    Languages!$A$2:$AE$310,
    MATCH(
      _xlfn.XLOOKUP(AG$1, 'Language &amp; Currency Data'!$A$2:$A$100, 'Language &amp; Currency Data'!$B$2:$B$100),
      Languages!$A$1:$AE$1,
      0),
    FALSE)</f>
        <v xml:space="preserve">두 명은 각각 수입 전액을 공동 기금에 기부하고, 나머지 두 명은 각자 아무것도 기부하지 않도록 강제할 경우, 그 결과는 다음과 같습니다. </v>
      </c>
      <c r="AH188" s="32" t="str">
        <f>VLOOKUP(
    Languages!A175,
    Languages!$A$2:$AE$310,
    MATCH(
      _xlfn.XLOOKUP(AH$1, 'Language &amp; Currency Data'!$A$2:$A$100, 'Language &amp; Currency Data'!$B$2:$B$100),
      Languages!$A$1:$AE$1,
      0),
    FALSE)</f>
        <v xml:space="preserve">Si se obliga a dos personas a aportar todos sus ingresos al fondo común y no se obliga a las otras dos personas a aportar nada, el resultado será el siguiente: </v>
      </c>
      <c r="AI188" s="32" t="str">
        <f>VLOOKUP(
    Languages!A175,
    Languages!$A$2:$AE$310,
    MATCH(
      _xlfn.XLOOKUP(AI$1, 'Language &amp; Currency Data'!$A$2:$A$100, 'Language &amp; Currency Data'!$B$2:$B$100),
      Languages!$A$1:$AE$1,
      0),
    FALSE)</f>
        <v xml:space="preserve">Om två personer vardera måste bidra med alla sina intäkter till den gemensamma fonden, medan de andra två personerna vardera inte måste bidra med någonting, blir resultatet följande: </v>
      </c>
      <c r="AJ188" s="6" t="str">
        <f>VLOOKUP(
    Languages!A175,
    Languages!$A$2:$AE$310,
    MATCH(
      _xlfn.XLOOKUP(AJ$1, 'Language &amp; Currency Data'!$A$2:$A$100, 'Language &amp; Currency Data'!$B$2:$B$100),
      Languages!$A$1:$AE$1,
      0),
    FALSE)</f>
        <v xml:space="preserve">若有兩位要提撥全部收入，另外兩位則完全不需提撥，那麼結果將會是： </v>
      </c>
      <c r="AK188" s="32" t="str">
        <f>VLOOKUP(
    Languages!A175,
    Languages!$A$2:$AE$310,
    MATCH(
      _xlfn.XLOOKUP(AK$1, 'Language &amp; Currency Data'!$A$2:$A$100, 'Language &amp; Currency Data'!$B$2:$B$100),
      Languages!$A$1:$AE$1,
      0),
    FALSE)</f>
        <v xml:space="preserve">หากบุคคลสองคนต้องนำรายได้ทั้งหมดไปสมทบเข้าเงินกองกลาง ในขณะที่บุคคลอีกสองคนไม่ต้องนำรายได้ไปสมทบเลย ผลลัพธ์จะเป็นดังนี้: </v>
      </c>
      <c r="AL188" s="37" t="str">
        <f>VLOOKUP(
    Languages!A175,
    Languages!$A$2:$AE$310,
    MATCH(
      _xlfn.XLOOKUP(AL$1, 'Language &amp; Currency Data'!$A$2:$A$100, 'Language &amp; Currency Data'!$B$2:$B$100),
      Languages!$A$1:$AE$1,
      0),
    FALSE)</f>
        <v>İki birey kazançlarının tamamını ortak fona katkı olarak vermek zorundaysa ve diğer iki birey hiçbir katkıda bulunmak zorunda değilse sonuç şu şekilde olacaktır:</v>
      </c>
      <c r="AM188" s="6" t="str">
        <f>VLOOKUP(
    Languages!A175,
    Languages!$A$2:$AE$310,
    MATCH(
      _xlfn.XLOOKUP(AM$1, 'Language &amp; Currency Data'!$A$2:$A$100, 'Language &amp; Currency Data'!$B$2:$B$100),
      Languages!$A$1:$AE$1,
      0),
    FALSE)</f>
        <v xml:space="preserve">If two individuals are each required to contribute all of their earnings to the common fund, while the other two individuals are each required to contribute nothing, the outcome will be: </v>
      </c>
      <c r="AN188" s="6" t="str">
        <f>VLOOKUP(
    Languages!A175,
    Languages!$A$2:$AE$310,
    MATCH(
      _xlfn.XLOOKUP(AN$1, 'Language &amp; Currency Data'!$A$2:$A$100, 'Language &amp; Currency Data'!$B$2:$B$100),
      Languages!$A$1:$AE$1,
      0),
    FALSE)</f>
        <v xml:space="preserve">If two individuals are each required to contribute all of their earnings to the common fund, while the other two individuals are each required to contribute nothing, the outcome will be: </v>
      </c>
      <c r="AO188" s="32" t="str">
        <f>VLOOKUP(
    Languages!A175,
    Languages!$A$2:$AE$310,
    MATCH(
      _xlfn.XLOOKUP(AO$1, 'Language &amp; Currency Data'!$A$2:$A$100, 'Language &amp; Currency Data'!$B$2:$B$100),
      Languages!$A$1:$AE$1,
      0),
    FALSE)</f>
        <v>Nếu hai cá nhân mỗi người được yêu cầu đóng góp toàn bộ thu nhập của họ vào quỹ chung, trong khi hai cá nhân còn lại mỗi người được yêu cầu không đóng góp, kết quả sẽ là:</v>
      </c>
      <c r="AP188" s="7" t="str">
        <f>VLOOKUP(
    Languages!A175,
    Languages!$A$2:$AE$310,
    MATCH(
      _xlfn.XLOOKUP("United Kingdom", 'Language &amp; Currency Data'!$A$2:$A$100, 'Language &amp; Currency Data'!$B$2:$B$100),
      Languages!$A$1:$AE$1,
      0),
    FALSE)</f>
        <v xml:space="preserve">If two individuals are each required to contribute all of their earnings to the common fund, while the other two individuals are each required to contribute nothing, the outcome will be: </v>
      </c>
      <c r="AQ188" s="7" t="str">
        <f>VLOOKUP(
    Languages!A175,
    Languages!$A$2:$AE$310,
    MATCH(
      _xlfn.XLOOKUP("United Kingdom", 'Language &amp; Currency Data'!$A$2:$A$100, 'Language &amp; Currency Data'!$B$2:$B$100),
      Languages!$A$1:$AE$1,
      0),
    FALSE)</f>
        <v xml:space="preserve">If two individuals are each required to contribute all of their earnings to the common fund, while the other two individuals are each required to contribute nothing, the outcome will be: </v>
      </c>
      <c r="AR188" s="7" t="str">
        <f>VLOOKUP(
    Languages!A175,
    Languages!$A$2:$AE$310,
    MATCH(
      _xlfn.XLOOKUP("United Kingdom", 'Language &amp; Currency Data'!$A$2:$A$100, 'Language &amp; Currency Data'!$B$2:$B$100),
      Languages!$A$1:$AE$1,
      0),
    FALSE)</f>
        <v xml:space="preserve">If two individuals are each required to contribute all of their earnings to the common fund, while the other two individuals are each required to contribute nothing, the outcome will be: </v>
      </c>
      <c r="AS188" s="7" t="str">
        <f>VLOOKUP(
    Languages!A175,
    Languages!$A$2:$AE$310,
    MATCH(
      _xlfn.XLOOKUP("United Kingdom", 'Language &amp; Currency Data'!$A$2:$A$100, 'Language &amp; Currency Data'!$B$2:$B$100),
      Languages!$A$1:$AE$1,
      0),
    FALSE)</f>
        <v xml:space="preserve">If two individuals are each required to contribute all of their earnings to the common fund, while the other two individuals are each required to contribute nothing, the outcome will be: </v>
      </c>
      <c r="AT188" s="7" t="str">
        <f>VLOOKUP(
    Languages!A175,
    Languages!$A$2:$AE$310,
    MATCH(
      _xlfn.XLOOKUP("United Kingdom", 'Language &amp; Currency Data'!$A$2:$A$100, 'Language &amp; Currency Data'!$B$2:$B$100),
      Languages!$A$1:$AE$1,
      0),
    FALSE)</f>
        <v xml:space="preserve">If two individuals are each required to contribute all of their earnings to the common fund, while the other two individuals are each required to contribute nothing, the outcome will be: </v>
      </c>
      <c r="AU188" s="7" t="str">
        <f>VLOOKUP(
    Languages!A175,
    Languages!$A$2:$AE$310,
    MATCH(
      _xlfn.XLOOKUP("United Kingdom", 'Language &amp; Currency Data'!$A$2:$A$100, 'Language &amp; Currency Data'!$B$2:$B$100),
      Languages!$A$1:$AE$1,
      0),
    FALSE)</f>
        <v xml:space="preserve">If two individuals are each required to contribute all of their earnings to the common fund, while the other two individuals are each required to contribute nothing, the outcome will be: </v>
      </c>
      <c r="AV188" s="7" t="str">
        <f>VLOOKUP(
    Languages!A175,
    Languages!$A$2:$AE$310,
    MATCH(
      _xlfn.XLOOKUP("United Kingdom", 'Language &amp; Currency Data'!$A$2:$A$100, 'Language &amp; Currency Data'!$B$2:$B$100),
      Languages!$A$1:$AE$1,
      0),
    FALSE)</f>
        <v xml:space="preserve">If two individuals are each required to contribute all of their earnings to the common fund, while the other two individuals are each required to contribute nothing, the outcome will be: </v>
      </c>
      <c r="AW188" s="7" t="str">
        <f>VLOOKUP(
    Languages!A175,
    Languages!$A$2:$AE$310,
    MATCH(
      _xlfn.XLOOKUP("United Kingdom", 'Language &amp; Currency Data'!$A$2:$A$100, 'Language &amp; Currency Data'!$B$2:$B$100),
      Languages!$A$1:$AE$1,
      0),
    FALSE)</f>
        <v xml:space="preserve">If two individuals are each required to contribute all of their earnings to the common fund, while the other two individuals are each required to contribute nothing, the outcome will be: </v>
      </c>
    </row>
    <row r="189" spans="1:49" s="7" customFormat="1" x14ac:dyDescent="0.45">
      <c r="A189" s="7" t="str">
        <f>Languages!B176</f>
        <v>Required contribution</v>
      </c>
      <c r="B189" s="6" t="str">
        <f>VLOOKUP(
    Languages!A176,
    Languages!$A$2:$AE$310,
    MATCH(
      _xlfn.XLOOKUP(B$1, 'Language &amp; Currency Data'!$A$2:$A$100, 'Language &amp; Currency Data'!$B$2:$B$100),
      Languages!$A$1:$AE$1,
      0),
    FALSE)</f>
        <v>Aportación obligatoria</v>
      </c>
      <c r="C189" s="6" t="str">
        <f>VLOOKUP(
    Languages!A176,
    Languages!$A$2:$AE$310,
    MATCH(
      _xlfn.XLOOKUP(C$1, 'Language &amp; Currency Data'!$A$2:$A$100, 'Language &amp; Currency Data'!$B$2:$B$100),
      Languages!$A$1:$AE$1,
      0),
    FALSE)</f>
        <v>Required contribution</v>
      </c>
      <c r="D189" s="6" t="str">
        <f>VLOOKUP(
    Languages!A176,
    Languages!$A$2:$AE$310,
    MATCH(
      _xlfn.XLOOKUP(D$1, 'Language &amp; Currency Data'!$A$2:$A$100, 'Language &amp; Currency Data'!$B$2:$B$100),
      Languages!$A$1:$AE$1,
      0),
    FALSE)</f>
        <v>Einzahlungspflicht</v>
      </c>
      <c r="E189" s="14" t="str">
        <f>VLOOKUP(
    Languages!A176,
    Languages!$A$2:$AE$310,
    MATCH(
      _xlfn.XLOOKUP(E$1, 'Language &amp; Currency Data'!$A$2:$A$100, 'Language &amp; Currency Data'!$B$2:$B$100),
      Languages!$A$1:$AE$1,
      0),
    FALSE)</f>
        <v>Contribuição obrigatória</v>
      </c>
      <c r="F189" s="4" t="str">
        <f>VLOOKUP(
    Languages!A176,
    Languages!$A$2:$AE$310,
    MATCH(
      _xlfn.XLOOKUP(F$1, 'Language &amp; Currency Data'!$A$2:$A$100, 'Language &amp; Currency Data'!$B$2:$B$100),
      Languages!$A$1:$AE$1,
      0),
    FALSE)</f>
        <v>Required contribution</v>
      </c>
      <c r="G189" s="14" t="str">
        <f>VLOOKUP(
    Languages!A176,
    Languages!$A$2:$AE$310,
    MATCH(
      _xlfn.XLOOKUP(G$1, 'Language &amp; Currency Data'!$A$2:$A$100, 'Language &amp; Currency Data'!$B$2:$B$100),
      Languages!$A$1:$AE$1,
      0),
    FALSE)</f>
        <v>要求贡献</v>
      </c>
      <c r="H189" s="6" t="str">
        <f>VLOOKUP(
    Languages!A176,
    Languages!$A$2:$AE$310,
    MATCH(
      _xlfn.XLOOKUP(H$1, 'Language &amp; Currency Data'!$A$2:$A$100, 'Language &amp; Currency Data'!$B$2:$B$100),
      Languages!$A$1:$AE$1,
      0),
    FALSE)</f>
        <v>Aportación obligatoria</v>
      </c>
      <c r="I189" s="6" t="str">
        <f>VLOOKUP(
    Languages!A176,
    Languages!$A$2:$AE$310,
    MATCH(
      _xlfn.XLOOKUP(I$1, 'Language &amp; Currency Data'!$A$2:$A$100, 'Language &amp; Currency Data'!$B$2:$B$100),
      Languages!$A$1:$AE$1,
      0),
    FALSE)</f>
        <v>Aportación obligatoria</v>
      </c>
      <c r="J189" s="6" t="str">
        <f>VLOOKUP(
    Languages!A176,
    Languages!$A$2:$AE$310,
    MATCH(
      _xlfn.XLOOKUP(J$1, 'Language &amp; Currency Data'!$A$2:$A$100, 'Language &amp; Currency Data'!$B$2:$B$100),
      Languages!$A$1:$AE$1,
      0),
    FALSE)</f>
        <v>Povinný příspěvek</v>
      </c>
      <c r="K189" s="6" t="str">
        <f>VLOOKUP(
    Languages!A176,
    Languages!$A$2:$AE$310,
    MATCH(
      _xlfn.XLOOKUP(K$1, 'Language &amp; Currency Data'!$A$2:$A$100, 'Language &amp; Currency Data'!$B$2:$B$100),
      Languages!$A$1:$AE$1,
      0),
    FALSE)</f>
        <v>Velvollisuus lahjoittaa</v>
      </c>
      <c r="L189" s="32" t="str">
        <f>VLOOKUP(
    Languages!A176,
    Languages!$A$2:$AE$310,
    MATCH(
      _xlfn.XLOOKUP(L$1, 'Language &amp; Currency Data'!$A$2:$A$100, 'Language &amp; Currency Data'!$B$2:$B$100),
      Languages!$A$1:$AE$1,
      0),
    FALSE)</f>
        <v>Contribution obligatoire</v>
      </c>
      <c r="M189" s="32" t="str">
        <f>VLOOKUP(
    Languages!A176,
    Languages!$A$2:$AE$310,
    MATCH(
      _xlfn.XLOOKUP(M$1, 'Language &amp; Currency Data'!$A$2:$A$100, 'Language &amp; Currency Data'!$B$2:$B$100),
      Languages!$A$1:$AE$1,
      0),
    FALSE)</f>
        <v>Einzahlungspflicht</v>
      </c>
      <c r="N189" s="6" t="str">
        <f>VLOOKUP(
    Languages!A176,
    Languages!$A$2:$AE$310,
    MATCH(
      _xlfn.XLOOKUP(N$1, 'Language &amp; Currency Data'!$A$2:$A$100, 'Language &amp; Currency Data'!$B$2:$B$100),
      Languages!$A$1:$AE$1,
      0),
    FALSE)</f>
        <v>Υποχρεωτική εισφορά</v>
      </c>
      <c r="O189" s="32" t="str">
        <f>VLOOKUP(
    Languages!A176,
    Languages!$A$2:$AE$310,
    MATCH(
      _xlfn.XLOOKUP(O$1, 'Language &amp; Currency Data'!$A$2:$A$100, 'Language &amp; Currency Data'!$B$2:$B$100),
      Languages!$A$1:$AE$1,
      0),
    FALSE)</f>
        <v>Kötelező hozzájárulás</v>
      </c>
      <c r="P189" s="6" t="str">
        <f>VLOOKUP(
    Languages!A176,
    Languages!$A$2:$AE$310,
    MATCH(
      _xlfn.XLOOKUP(P$1, 'Language &amp; Currency Data'!$A$2:$A$100, 'Language &amp; Currency Data'!$B$2:$B$100),
      Languages!$A$1:$AE$1,
      0),
    FALSE)</f>
        <v>आवश्यक योगदान</v>
      </c>
      <c r="Q189" s="6" t="str">
        <f>VLOOKUP(
    Languages!A176,
    Languages!$A$2:$AE$310,
    MATCH(
      _xlfn.XLOOKUP(Q$1, 'Language &amp; Currency Data'!$A$2:$A$100, 'Language &amp; Currency Data'!$B$2:$B$100),
      Languages!$A$1:$AE$1,
      0),
    FALSE)</f>
        <v>Kontribusi wajib</v>
      </c>
      <c r="R189" s="6" t="str">
        <f>VLOOKUP(
    Languages!A176,
    Languages!$A$2:$AE$310,
    MATCH(
      _xlfn.XLOOKUP(R$1, 'Language &amp; Currency Data'!$A$2:$A$100, 'Language &amp; Currency Data'!$B$2:$B$100),
      Languages!$A$1:$AE$1,
      0),
    FALSE)</f>
        <v>Required contribution</v>
      </c>
      <c r="S189" s="14" t="str">
        <f>VLOOKUP(
    Languages!A176,
    Languages!$A$2:$AE$310,
    MATCH(
      _xlfn.XLOOKUP(S$1, 'Language &amp; Currency Data'!$A$2:$A$100, 'Language &amp; Currency Data'!$B$2:$B$100),
      Languages!$A$1:$AE$1,
      0),
    FALSE)</f>
        <v>Contributo obbligatorio</v>
      </c>
      <c r="T189" s="14" t="str">
        <f>VLOOKUP(
    Languages!A176,
    Languages!$A$2:$AE$310,
    MATCH(
      _xlfn.XLOOKUP(T$1, 'Language &amp; Currency Data'!$A$2:$A$100, 'Language &amp; Currency Data'!$B$2:$B$100),
      Languages!$A$1:$AE$1,
      0),
    FALSE)</f>
        <v>要求される寄付</v>
      </c>
      <c r="U189" s="32" t="str">
        <f>VLOOKUP(
    Languages!A176,
    Languages!$A$2:$AE$310,
    MATCH(
      _xlfn.XLOOKUP(U$1, 'Language &amp; Currency Data'!$A$2:$A$100, 'Language &amp; Currency Data'!$B$2:$B$100),
      Languages!$A$1:$AE$1,
      0),
    FALSE)</f>
        <v>Sumbangan diperlukan</v>
      </c>
      <c r="V189" s="32" t="str">
        <f>VLOOKUP(
    Languages!A176,
    Languages!$A$2:$AE$310,
    MATCH(
      _xlfn.XLOOKUP(V$1, 'Language &amp; Currency Data'!$A$2:$A$100, 'Language &amp; Currency Data'!$B$2:$B$100),
      Languages!$A$1:$AE$1,
      0),
    FALSE)</f>
        <v>Aportación obligatoria</v>
      </c>
      <c r="W189" s="14" t="str">
        <f>VLOOKUP(
    Languages!A176,
    Languages!$A$2:$AE$310,
    MATCH(
      _xlfn.XLOOKUP(W$1, 'Language &amp; Currency Data'!$A$2:$A$100, 'Language &amp; Currency Data'!$B$2:$B$100),
      Languages!$A$1:$AE$1,
      0),
    FALSE)</f>
        <v>Verplichte bijdrage</v>
      </c>
      <c r="X189" s="32" t="str">
        <f>VLOOKUP(
    Languages!A176,
    Languages!$A$2:$AE$310,
    MATCH(
      _xlfn.XLOOKUP(X$1, 'Language &amp; Currency Data'!$A$2:$A$100, 'Language &amp; Currency Data'!$B$2:$B$100),
      Languages!$A$1:$AE$1,
      0),
    FALSE)</f>
        <v>Required contribution</v>
      </c>
      <c r="Y189" s="32" t="str">
        <f>VLOOKUP(
    Languages!A176,
    Languages!$A$2:$AE$310,
    MATCH(
      _xlfn.XLOOKUP(Y$1, 'Language &amp; Currency Data'!$A$2:$A$100, 'Language &amp; Currency Data'!$B$2:$B$100),
      Languages!$A$1:$AE$1,
      0),
    FALSE)</f>
        <v>Pålagt bidrag</v>
      </c>
      <c r="Z189" s="32" t="str">
        <f>VLOOKUP(
    Languages!A176,
    Languages!$A$2:$AE$310,
    MATCH(
      _xlfn.XLOOKUP(Z$1, 'Language &amp; Currency Data'!$A$2:$A$100, 'Language &amp; Currency Data'!$B$2:$B$100),
      Languages!$A$1:$AE$1,
      0),
    FALSE)</f>
        <v>لازمی تعاون</v>
      </c>
      <c r="AA189" s="32" t="str">
        <f>VLOOKUP(
    Languages!A176,
    Languages!$A$2:$AE$310,
    MATCH(
      _xlfn.XLOOKUP(AA$1, 'Language &amp; Currency Data'!$A$2:$A$100, 'Language &amp; Currency Data'!$B$2:$B$100),
      Languages!$A$1:$AE$1,
      0),
    FALSE)</f>
        <v>Kailangang kontribusyon</v>
      </c>
      <c r="AB189" s="32" t="str">
        <f>VLOOKUP(
    Languages!A176,
    Languages!$A$2:$AE$310,
    MATCH(
      _xlfn.XLOOKUP(AB$1, 'Language &amp; Currency Data'!$A$2:$A$100, 'Language &amp; Currency Data'!$B$2:$B$100),
      Languages!$A$1:$AE$1,
      0),
    FALSE)</f>
        <v>Obowiązkowa wpłata:</v>
      </c>
      <c r="AC189" t="str">
        <f>VLOOKUP(
    Languages!A176,
    Languages!$A$2:$AE$310,
    MATCH(
      _xlfn.XLOOKUP(AC$1, 'Language &amp; Currency Data'!$A$2:$A$100, 'Language &amp; Currency Data'!$B$2:$B$100),
      Languages!$A$1:$AE$1,
      0),
    FALSE)</f>
        <v>Contribuição obrigatória</v>
      </c>
      <c r="AD189" s="32" t="str">
        <f>VLOOKUP(
    Languages!A176,
    Languages!$A$2:$AE$310,
    MATCH(
      _xlfn.XLOOKUP(AD$1, 'Language &amp; Currency Data'!$A$2:$A$100, 'Language &amp; Currency Data'!$B$2:$B$100),
      Languages!$A$1:$AE$1,
      0),
    FALSE)</f>
        <v>Contribuție necesară</v>
      </c>
      <c r="AE189" s="6" t="str">
        <f>VLOOKUP(
    Languages!A176,
    Languages!$A$2:$AE$310,
    MATCH(
      _xlfn.XLOOKUP(AE$1, 'Language &amp; Currency Data'!$A$2:$A$100, 'Language &amp; Currency Data'!$B$2:$B$100),
      Languages!$A$1:$AE$1,
      0),
    FALSE)</f>
        <v>Požadovaný príspevok</v>
      </c>
      <c r="AF189" s="6" t="str">
        <f>VLOOKUP(
    Languages!A176,
    Languages!$A$2:$AE$310,
    MATCH(
      _xlfn.XLOOKUP(AF$1, 'Language &amp; Currency Data'!$A$2:$A$100, 'Language &amp; Currency Data'!$B$2:$B$100),
      Languages!$A$1:$AE$1,
      0),
    FALSE)</f>
        <v>Vereiste bydrae</v>
      </c>
      <c r="AG189" s="6" t="str">
        <f>VLOOKUP(
    Languages!A176,
    Languages!$A$2:$AE$310,
    MATCH(
      _xlfn.XLOOKUP(AG$1, 'Language &amp; Currency Data'!$A$2:$A$100, 'Language &amp; Currency Data'!$B$2:$B$100),
      Languages!$A$1:$AE$1,
      0),
    FALSE)</f>
        <v>강제 기부</v>
      </c>
      <c r="AH189" s="32" t="str">
        <f>VLOOKUP(
    Languages!A176,
    Languages!$A$2:$AE$310,
    MATCH(
      _xlfn.XLOOKUP(AH$1, 'Language &amp; Currency Data'!$A$2:$A$100, 'Language &amp; Currency Data'!$B$2:$B$100),
      Languages!$A$1:$AE$1,
      0),
    FALSE)</f>
        <v>Aportación obligatoria</v>
      </c>
      <c r="AI189" s="32" t="str">
        <f>VLOOKUP(
    Languages!A176,
    Languages!$A$2:$AE$310,
    MATCH(
      _xlfn.XLOOKUP(AI$1, 'Language &amp; Currency Data'!$A$2:$A$100, 'Language &amp; Currency Data'!$B$2:$B$100),
      Languages!$A$1:$AE$1,
      0),
    FALSE)</f>
        <v>Obligatoriskt bidrag</v>
      </c>
      <c r="AJ189" s="6" t="str">
        <f>VLOOKUP(
    Languages!A176,
    Languages!$A$2:$AE$310,
    MATCH(
      _xlfn.XLOOKUP(AJ$1, 'Language &amp; Currency Data'!$A$2:$A$100, 'Language &amp; Currency Data'!$B$2:$B$100),
      Languages!$A$1:$AE$1,
      0),
    FALSE)</f>
        <v>要求提撥</v>
      </c>
      <c r="AK189" s="32" t="str">
        <f>VLOOKUP(
    Languages!A176,
    Languages!$A$2:$AE$310,
    MATCH(
      _xlfn.XLOOKUP(AK$1, 'Language &amp; Currency Data'!$A$2:$A$100, 'Language &amp; Currency Data'!$B$2:$B$100),
      Languages!$A$1:$AE$1,
      0),
    FALSE)</f>
        <v>การนำรายได้ไปสมทบตามที่กำหนด</v>
      </c>
      <c r="AL189" s="37" t="str">
        <f>VLOOKUP(
    Languages!A176,
    Languages!$A$2:$AE$310,
    MATCH(
      _xlfn.XLOOKUP(AL$1, 'Language &amp; Currency Data'!$A$2:$A$100, 'Language &amp; Currency Data'!$B$2:$B$100),
      Languages!$A$1:$AE$1,
      0),
    FALSE)</f>
        <v>Zorunlu katkı</v>
      </c>
      <c r="AM189" s="6" t="str">
        <f>VLOOKUP(
    Languages!A176,
    Languages!$A$2:$AE$310,
    MATCH(
      _xlfn.XLOOKUP(AM$1, 'Language &amp; Currency Data'!$A$2:$A$100, 'Language &amp; Currency Data'!$B$2:$B$100),
      Languages!$A$1:$AE$1,
      0),
    FALSE)</f>
        <v>Required contribution</v>
      </c>
      <c r="AN189" s="6" t="str">
        <f>VLOOKUP(
    Languages!A176,
    Languages!$A$2:$AE$310,
    MATCH(
      _xlfn.XLOOKUP(AN$1, 'Language &amp; Currency Data'!$A$2:$A$100, 'Language &amp; Currency Data'!$B$2:$B$100),
      Languages!$A$1:$AE$1,
      0),
    FALSE)</f>
        <v>Required contribution</v>
      </c>
      <c r="AO189" s="32" t="str">
        <f>VLOOKUP(
    Languages!A176,
    Languages!$A$2:$AE$310,
    MATCH(
      _xlfn.XLOOKUP(AO$1, 'Language &amp; Currency Data'!$A$2:$A$100, 'Language &amp; Currency Data'!$B$2:$B$100),
      Languages!$A$1:$AE$1,
      0),
    FALSE)</f>
        <v>Đóng góp bắt buộc</v>
      </c>
      <c r="AP189" s="7" t="str">
        <f>VLOOKUP(
    Languages!A176,
    Languages!$A$2:$AE$310,
    MATCH(
      _xlfn.XLOOKUP("United Kingdom", 'Language &amp; Currency Data'!$A$2:$A$100, 'Language &amp; Currency Data'!$B$2:$B$100),
      Languages!$A$1:$AE$1,
      0),
    FALSE)</f>
        <v>Required contribution</v>
      </c>
      <c r="AQ189" s="7" t="str">
        <f>VLOOKUP(
    Languages!A176,
    Languages!$A$2:$AE$310,
    MATCH(
      _xlfn.XLOOKUP("United Kingdom", 'Language &amp; Currency Data'!$A$2:$A$100, 'Language &amp; Currency Data'!$B$2:$B$100),
      Languages!$A$1:$AE$1,
      0),
    FALSE)</f>
        <v>Required contribution</v>
      </c>
      <c r="AR189" s="7" t="str">
        <f>VLOOKUP(
    Languages!A176,
    Languages!$A$2:$AE$310,
    MATCH(
      _xlfn.XLOOKUP("United Kingdom", 'Language &amp; Currency Data'!$A$2:$A$100, 'Language &amp; Currency Data'!$B$2:$B$100),
      Languages!$A$1:$AE$1,
      0),
    FALSE)</f>
        <v>Required contribution</v>
      </c>
      <c r="AS189" s="7" t="str">
        <f>VLOOKUP(
    Languages!A176,
    Languages!$A$2:$AE$310,
    MATCH(
      _xlfn.XLOOKUP("United Kingdom", 'Language &amp; Currency Data'!$A$2:$A$100, 'Language &amp; Currency Data'!$B$2:$B$100),
      Languages!$A$1:$AE$1,
      0),
    FALSE)</f>
        <v>Required contribution</v>
      </c>
      <c r="AT189" s="7" t="str">
        <f>VLOOKUP(
    Languages!A176,
    Languages!$A$2:$AE$310,
    MATCH(
      _xlfn.XLOOKUP("United Kingdom", 'Language &amp; Currency Data'!$A$2:$A$100, 'Language &amp; Currency Data'!$B$2:$B$100),
      Languages!$A$1:$AE$1,
      0),
    FALSE)</f>
        <v>Required contribution</v>
      </c>
      <c r="AU189" s="7" t="str">
        <f>VLOOKUP(
    Languages!A176,
    Languages!$A$2:$AE$310,
    MATCH(
      _xlfn.XLOOKUP("United Kingdom", 'Language &amp; Currency Data'!$A$2:$A$100, 'Language &amp; Currency Data'!$B$2:$B$100),
      Languages!$A$1:$AE$1,
      0),
    FALSE)</f>
        <v>Required contribution</v>
      </c>
      <c r="AV189" s="7" t="str">
        <f>VLOOKUP(
    Languages!A176,
    Languages!$A$2:$AE$310,
    MATCH(
      _xlfn.XLOOKUP("United Kingdom", 'Language &amp; Currency Data'!$A$2:$A$100, 'Language &amp; Currency Data'!$B$2:$B$100),
      Languages!$A$1:$AE$1,
      0),
    FALSE)</f>
        <v>Required contribution</v>
      </c>
      <c r="AW189" s="7" t="str">
        <f>VLOOKUP(
    Languages!A176,
    Languages!$A$2:$AE$310,
    MATCH(
      _xlfn.XLOOKUP("United Kingdom", 'Language &amp; Currency Data'!$A$2:$A$100, 'Language &amp; Currency Data'!$B$2:$B$100),
      Languages!$A$1:$AE$1,
      0),
    FALSE)</f>
        <v>Required contribution</v>
      </c>
    </row>
    <row r="190" spans="1:49" s="7" customFormat="1" ht="71.25" x14ac:dyDescent="0.45">
      <c r="A190" s="7" t="str">
        <f>Languages!B177</f>
        <v xml:space="preserve">If each of the four individuals is required to contribute all their earnings to the common fund, the outcome will be: &lt;br&gt;&lt;b&gt;-&amp;nbsp; The four individuals each ends up with an income of $15. </v>
      </c>
      <c r="B190" s="6" t="str">
        <f>VLOOKUP(
    Languages!A177,
    Languages!$A$2:$AE$310,
    MATCH(
      _xlfn.XLOOKUP(B$1, 'Language &amp; Currency Data'!$A$2:$A$100, 'Language &amp; Currency Data'!$B$2:$B$100),
      Languages!$A$1:$AE$1,
      0),
    FALSE)</f>
        <v xml:space="preserve">Si a cada una de las cuatro personas se les obliga a aportar la totalidad de sus ingresos al fondo común, el resultado será el siguiente: &lt;br&gt;&lt;b&gt;-&amp;nbsp; Cada una de las cuatro personas termina con unos ingresos de $15. </v>
      </c>
      <c r="C190" s="6" t="str">
        <f>VLOOKUP(
    Languages!A177,
    Languages!$A$2:$AE$310,
    MATCH(
      _xlfn.XLOOKUP(C$1, 'Language &amp; Currency Data'!$A$2:$A$100, 'Language &amp; Currency Data'!$B$2:$B$100),
      Languages!$A$1:$AE$1,
      0),
    FALSE)</f>
        <v xml:space="preserve">If each of the four individuals is required to contribute all their earnings to the common fund, the outcome will be: &lt;br&gt;&lt;b&gt;-&amp;nbsp; The four individuals each ends up with an income of $15. </v>
      </c>
      <c r="D190" s="6" t="str">
        <f>VLOOKUP(
    Languages!A177,
    Languages!$A$2:$AE$310,
    MATCH(
      _xlfn.XLOOKUP(D$1, 'Language &amp; Currency Data'!$A$2:$A$100, 'Language &amp; Currency Data'!$B$2:$B$100),
      Languages!$A$1:$AE$1,
      0),
    FALSE)</f>
        <v xml:space="preserve">Falls alle vier Personen ihr gesamtes Einkommen in den Gemeinschaftsfonds einzahlen müssen, passiert Folgendes: &lt;br&gt;&lt;b&gt;-&amp;nbsp; Die vier Personen haben zum Schluss ein Einkommen von jeweils $15. </v>
      </c>
      <c r="E190" s="14" t="str">
        <f>VLOOKUP(
    Languages!A177,
    Languages!$A$2:$AE$310,
    MATCH(
      _xlfn.XLOOKUP(E$1, 'Language &amp; Currency Data'!$A$2:$A$100, 'Language &amp; Currency Data'!$B$2:$B$100),
      Languages!$A$1:$AE$1,
      0),
    FALSE)</f>
        <v xml:space="preserve">Se cada um dos quatro indivíduos for obrigado a contribuir com todos os seus ganhos para o fundo comum, o resultado será: &lt;br&gt;&lt;b&gt;-&amp;nbsp; Cada um dos quatro indivíduos ficará com um ganho de $15. </v>
      </c>
      <c r="F190" s="4" t="str">
        <f>VLOOKUP(
    Languages!A177,
    Languages!$A$2:$AE$310,
    MATCH(
      _xlfn.XLOOKUP(F$1, 'Language &amp; Currency Data'!$A$2:$A$100, 'Language &amp; Currency Data'!$B$2:$B$100),
      Languages!$A$1:$AE$1,
      0),
    FALSE)</f>
        <v xml:space="preserve">If each of the four individuals is required to contribute all their earnings to the common fund, the outcome will be: &lt;br&gt;&lt;b&gt;-&amp;nbsp; The four individuals each ends up with an income of $15. </v>
      </c>
      <c r="G190" s="14" t="str">
        <f>VLOOKUP(
    Languages!A177,
    Languages!$A$2:$AE$310,
    MATCH(
      _xlfn.XLOOKUP(G$1, 'Language &amp; Currency Data'!$A$2:$A$100, 'Language &amp; Currency Data'!$B$2:$B$100),
      Languages!$A$1:$AE$1,
      0),
    FALSE)</f>
        <v xml:space="preserve">如果这四个人都按要求将其收益全部投入共同基金，则结果将会是：&lt;br&gt;&lt;b&gt;-&amp;nbsp;四个人最终均可获得 $15 的收入。 </v>
      </c>
      <c r="H190" s="6" t="str">
        <f>VLOOKUP(
    Languages!A177,
    Languages!$A$2:$AE$310,
    MATCH(
      _xlfn.XLOOKUP(H$1, 'Language &amp; Currency Data'!$A$2:$A$100, 'Language &amp; Currency Data'!$B$2:$B$100),
      Languages!$A$1:$AE$1,
      0),
    FALSE)</f>
        <v xml:space="preserve">Si a cada una de las cuatro personas se les obliga a aportar la totalidad de sus ingresos al fondo común, el resultado será el siguiente: &lt;br&gt;&lt;b&gt;-&amp;nbsp; Cada una de las cuatro personas termina con unos ingresos de $15. </v>
      </c>
      <c r="I190" s="6" t="str">
        <f>VLOOKUP(
    Languages!A177,
    Languages!$A$2:$AE$310,
    MATCH(
      _xlfn.XLOOKUP(I$1, 'Language &amp; Currency Data'!$A$2:$A$100, 'Language &amp; Currency Data'!$B$2:$B$100),
      Languages!$A$1:$AE$1,
      0),
    FALSE)</f>
        <v xml:space="preserve">Si a cada una de las cuatro personas se les obliga a aportar la totalidad de sus ingresos al fondo común, el resultado será el siguiente: &lt;br&gt;&lt;b&gt;-&amp;nbsp; Cada una de las cuatro personas termina con unos ingresos de $15. </v>
      </c>
      <c r="J190" s="6" t="str">
        <f>VLOOKUP(
    Languages!A177,
    Languages!$A$2:$AE$310,
    MATCH(
      _xlfn.XLOOKUP(J$1, 'Language &amp; Currency Data'!$A$2:$A$100, 'Language &amp; Currency Data'!$B$2:$B$100),
      Languages!$A$1:$AE$1,
      0),
    FALSE)</f>
        <v xml:space="preserve">Pokud všechny čtyři osoby musí přispět do společného fondu celým svým výdělkem, výsledek bude následující: &lt;br&gt;&lt;b&gt;-&amp;nbsp; Všechny čtyři osoby nakonec získají příjem $15. </v>
      </c>
      <c r="K190" s="6" t="str">
        <f>VLOOKUP(
    Languages!A177,
    Languages!$A$2:$AE$310,
    MATCH(
      _xlfn.XLOOKUP(K$1, 'Language &amp; Currency Data'!$A$2:$A$100, 'Language &amp; Currency Data'!$B$2:$B$100),
      Languages!$A$1:$AE$1,
      0),
    FALSE)</f>
        <v>Jos kaikki neljä henkilöä ovat velvollisia lahjoittamaan kaikki tulonsa yhteiseen rahastoon, lopputulos on: &lt;br&gt;&lt;b&gt;-&amp;nbsp; Kaikki neljä henkilöä saavat kukin lopullista tuloa $15.</v>
      </c>
      <c r="L190" s="32" t="str">
        <f>VLOOKUP(
    Languages!A177,
    Languages!$A$2:$AE$310,
    MATCH(
      _xlfn.XLOOKUP(L$1, 'Language &amp; Currency Data'!$A$2:$A$100, 'Language &amp; Currency Data'!$B$2:$B$100),
      Languages!$A$1:$AE$1,
      0),
    FALSE)</f>
        <v xml:space="preserve">Si chacune des quatre personnes est tenue de verser la totalité de ses revenus au fonds commun, le résultat sera le suivant : &lt;br&gt;&lt;b&gt;-&amp;nbsp; les quatre personnes finissent donc avec un revenu de $15 chacune. </v>
      </c>
      <c r="M190" s="32" t="str">
        <f>VLOOKUP(
    Languages!A177,
    Languages!$A$2:$AE$310,
    MATCH(
      _xlfn.XLOOKUP(M$1, 'Language &amp; Currency Data'!$A$2:$A$100, 'Language &amp; Currency Data'!$B$2:$B$100),
      Languages!$A$1:$AE$1,
      0),
    FALSE)</f>
        <v xml:space="preserve">Falls alle vier Personen ihr gesamtes Einkommen in den Gemeinschaftsfonds einzahlen müssen, passiert Folgendes: &lt;br&gt;&lt;b&gt;-&amp;nbsp; Die vier Personen haben zum Schluss ein Einkommen von jeweils $15. </v>
      </c>
      <c r="N190" s="6" t="str">
        <f>VLOOKUP(
    Languages!A177,
    Languages!$A$2:$AE$310,
    MATCH(
      _xlfn.XLOOKUP(N$1, 'Language &amp; Currency Data'!$A$2:$A$100, 'Language &amp; Currency Data'!$B$2:$B$100),
      Languages!$A$1:$AE$1,
      0),
    FALSE)</f>
        <v>Εάν καθένα από τα τέσσερα άτομα υποχρεωθεί να συνεισφέρει όλα τα κέρδη του στο κοινό ταμείο, το αποτέλεσμα θα είναι: &lt;br&gt;&lt;b&gt;-&amp;nbsp; κάθε ένα από τα τέσσερα άτομα καταλήγει με εισόδημα $15.</v>
      </c>
      <c r="O190" s="32" t="str">
        <f>VLOOKUP(
    Languages!A177,
    Languages!$A$2:$AE$310,
    MATCH(
      _xlfn.XLOOKUP(O$1, 'Language &amp; Currency Data'!$A$2:$A$100, 'Language &amp; Currency Data'!$B$2:$B$100),
      Languages!$A$1:$AE$1,
      0),
    FALSE)</f>
        <v xml:space="preserve">Ha mind a négy személynek be kell fizetnie az összes jövedelmét a közös alapba, akkor az eredmény a következő lesz: &lt;br&gt;&lt;b&gt;-&amp;nbsp; A négy személy mindegyike $15 jövedelemmel rendelkezik. </v>
      </c>
      <c r="P190" s="6" t="str">
        <f>VLOOKUP(
    Languages!A177,
    Languages!$A$2:$AE$310,
    MATCH(
      _xlfn.XLOOKUP(P$1, 'Language &amp; Currency Data'!$A$2:$A$100, 'Language &amp; Currency Data'!$B$2:$B$100),
      Languages!$A$1:$AE$1,
      0),
    FALSE)</f>
        <v xml:space="preserve">अगर चारों व्यक्तियों में से हरेक को अपनी सारी कमाई का योगदान, कॉमन फ़ंड में करना हो, तो नतीजा यह होगा: &lt;br&gt;&lt;b&gt;-&amp;nbsp;चारों व्यक्तियों में से हरेक की आय $15 होगी। </v>
      </c>
      <c r="Q190" s="6" t="str">
        <f>VLOOKUP(
    Languages!A177,
    Languages!$A$2:$AE$310,
    MATCH(
      _xlfn.XLOOKUP(Q$1, 'Language &amp; Currency Data'!$A$2:$A$100, 'Language &amp; Currency Data'!$B$2:$B$100),
      Languages!$A$1:$AE$1,
      0),
    FALSE)</f>
        <v>Jika masing-masing dari keempat individu diwajibkan untuk menyumbangkan seluruh penghasilan mereka ke dana bersama, hasilnya akan menjadi: &lt;br&gt;&lt;b&gt;-&amp;nbsp; Keempat individu masing-masing berakhir dengan pendapatan sebesar $15.</v>
      </c>
      <c r="R190" s="6" t="str">
        <f>VLOOKUP(
    Languages!A177,
    Languages!$A$2:$AE$310,
    MATCH(
      _xlfn.XLOOKUP(R$1, 'Language &amp; Currency Data'!$A$2:$A$100, 'Language &amp; Currency Data'!$B$2:$B$100),
      Languages!$A$1:$AE$1,
      0),
    FALSE)</f>
        <v xml:space="preserve">If each of the four individuals is required to contribute all their earnings to the common fund, the outcome will be: &lt;br&gt;&lt;b&gt;-&amp;nbsp; The four individuals each ends up with an income of $15. </v>
      </c>
      <c r="S190" s="14" t="str">
        <f>VLOOKUP(
    Languages!A177,
    Languages!$A$2:$AE$310,
    MATCH(
      _xlfn.XLOOKUP(S$1, 'Language &amp; Currency Data'!$A$2:$A$100, 'Language &amp; Currency Data'!$B$2:$B$100),
      Languages!$A$1:$AE$1,
      0),
    FALSE)</f>
        <v xml:space="preserve">Se ciascuno dei quattro individui è tenuto a contribuire con l'intero importo guadagnato al fondo comune, il risultato sarà il seguente: &lt;br&gt;&lt;b&gt;-&amp;nbsp; I quattro individui finiranno per avere un reddito di $15 ciascuno. </v>
      </c>
      <c r="T190" s="14" t="str">
        <f>VLOOKUP(
    Languages!A177,
    Languages!$A$2:$AE$310,
    MATCH(
      _xlfn.XLOOKUP(T$1, 'Language &amp; Currency Data'!$A$2:$A$100, 'Language &amp; Currency Data'!$B$2:$B$100),
      Languages!$A$1:$AE$1,
      0),
    FALSE)</f>
        <v>4人それぞれが、収入のすべてを共通基金に寄付することを要求される場合、結果は次のようになる：&lt;br&gt;&lt;b&gt;-&amp;nbsp; 4人全員の最終的な収入が$15になる。</v>
      </c>
      <c r="U190" s="32" t="str">
        <f>VLOOKUP(
    Languages!A177,
    Languages!$A$2:$AE$310,
    MATCH(
      _xlfn.XLOOKUP(U$1, 'Language &amp; Currency Data'!$A$2:$A$100, 'Language &amp; Currency Data'!$B$2:$B$100),
      Languages!$A$1:$AE$1,
      0),
    FALSE)</f>
        <v xml:space="preserve">Jika setiap daripada empat individu itu dikehendaki menyumbangkan semua pendapatan mereka kepada dana bersama, hasilnya akan menjadi: &lt;br&gt;&lt;b&gt;-&amp;nbsp; Setiap seorang daripada empat individu itu akhirnya mempunyai pendapatan sebanyak $15. </v>
      </c>
      <c r="V190" s="32" t="str">
        <f>VLOOKUP(
    Languages!A177,
    Languages!$A$2:$AE$310,
    MATCH(
      _xlfn.XLOOKUP(V$1, 'Language &amp; Currency Data'!$A$2:$A$100, 'Language &amp; Currency Data'!$B$2:$B$100),
      Languages!$A$1:$AE$1,
      0),
    FALSE)</f>
        <v xml:space="preserve">Si a cada una de las cuatro personas se les obliga a aportar la totalidad de sus ingresos al fondo común, el resultado será el siguiente: &lt;br&gt;&lt;b&gt;-&amp;nbsp; Cada una de las cuatro personas termina con unos ingresos de $15. </v>
      </c>
      <c r="W190" s="14" t="str">
        <f>VLOOKUP(
    Languages!A177,
    Languages!$A$2:$AE$310,
    MATCH(
      _xlfn.XLOOKUP(W$1, 'Language &amp; Currency Data'!$A$2:$A$100, 'Language &amp; Currency Data'!$B$2:$B$100),
      Languages!$A$1:$AE$1,
      0),
    FALSE)</f>
        <v xml:space="preserve">Indien ieder van de vier personen verplicht is zijn volledige verdiende bedrag aan het gemeenschappelijk fonds bijdragen, is het resultaat als volgt: &lt;br&gt;&lt;b&gt;-&amp;nbsp; ieder van de vier personen heeft uiteindelijk een opbrengst van $15. </v>
      </c>
      <c r="X190" s="32" t="str">
        <f>VLOOKUP(
    Languages!A177,
    Languages!$A$2:$AE$310,
    MATCH(
      _xlfn.XLOOKUP(X$1, 'Language &amp; Currency Data'!$A$2:$A$100, 'Language &amp; Currency Data'!$B$2:$B$100),
      Languages!$A$1:$AE$1,
      0),
    FALSE)</f>
        <v xml:space="preserve">If each of the four individuals is required to contribute all their earnings to the common fund, the outcome will be: &lt;br&gt;&lt;b&gt;-&amp;nbsp; The four individuals each ends up with an income of $15. </v>
      </c>
      <c r="Y190" s="32" t="str">
        <f>VLOOKUP(
    Languages!A177,
    Languages!$A$2:$AE$310,
    MATCH(
      _xlfn.XLOOKUP(Y$1, 'Language &amp; Currency Data'!$A$2:$A$100, 'Language &amp; Currency Data'!$B$2:$B$100),
      Languages!$A$1:$AE$1,
      0),
    FALSE)</f>
        <v xml:space="preserve">Hvis hver av de fire personene er pålagt å bidra med hele inntekten sin til fellesfondet, blir utfallet følgende: &lt;br&gt;&lt;b&gt;-&amp;nbsp; De fire personene ender hver opp med en inntekt på $15. </v>
      </c>
      <c r="Z190" s="32" t="str">
        <f>VLOOKUP(
    Languages!A177,
    Languages!$A$2:$AE$310,
    MATCH(
      _xlfn.XLOOKUP(Z$1, 'Language &amp; Currency Data'!$A$2:$A$100, 'Language &amp; Currency Data'!$B$2:$B$100),
      Languages!$A$1:$AE$1,
      0),
    FALSE)</f>
        <v>اگر چاروں افراد کو اپنی پوری کمائی مشترکہ فنڈ میں عطیہ کرنے کا پابند کیا جائے، تو نتیجہ یہ ہو گا: &lt;br&gt;&lt;b&gt;-&amp;nbsp; چاروں افراد میں سے ہر ایک کی آمدنی 15$ بنتی ہے۔</v>
      </c>
      <c r="AA190" s="32" t="str">
        <f>VLOOKUP(
    Languages!A177,
    Languages!$A$2:$AE$310,
    MATCH(
      _xlfn.XLOOKUP(AA$1, 'Language &amp; Currency Data'!$A$2:$A$100, 'Language &amp; Currency Data'!$B$2:$B$100),
      Languages!$A$1:$AE$1,
      0),
    FALSE)</f>
        <v xml:space="preserve">Kung kailangan ng bawat isa sa apat na indibidwal na iambag kanilang mga kinita sa common fund, ganito ang magiging resulta: &lt;br&gt;&lt;b&gt;-&amp;nbsp; Kikita ng $15 ang bawat isa sa apat na indibidwal sa bandang huli. </v>
      </c>
      <c r="AB190" s="32" t="str">
        <f>VLOOKUP(
    Languages!A177,
    Languages!$A$2:$AE$310,
    MATCH(
      _xlfn.XLOOKUP(AB$1, 'Language &amp; Currency Data'!$A$2:$A$100, 'Language &amp; Currency Data'!$B$2:$B$100),
      Languages!$A$1:$AE$1,
      0),
    FALSE)</f>
        <v xml:space="preserve">Jeśli każda ze wspomnianych cztery osób ma obowiązek wpłacić wszystkie swoje zarobki do funduszu wspólnego, wynik będzie następujący: &lt;br&gt;&lt;b&gt;-&amp;nbsp; Wspomniane cztery osoby skończą z dochodem w kwocie $15 każda. </v>
      </c>
      <c r="AC190" t="str">
        <f>VLOOKUP(
    Languages!A177,
    Languages!$A$2:$AE$310,
    MATCH(
      _xlfn.XLOOKUP(AC$1, 'Language &amp; Currency Data'!$A$2:$A$100, 'Language &amp; Currency Data'!$B$2:$B$100),
      Languages!$A$1:$AE$1,
      0),
    FALSE)</f>
        <v xml:space="preserve">Se cada um dos quatro indivíduos for obrigado a contribuir com todos os seus ganhos para o fundo comum, o resultado será: &lt;br&gt;&lt;b&gt;-&amp;nbsp; Cada um dos quatro indivíduos ficará com um ganho de $15. </v>
      </c>
      <c r="AD190" s="32" t="str">
        <f>VLOOKUP(
    Languages!A177,
    Languages!$A$2:$AE$310,
    MATCH(
      _xlfn.XLOOKUP(AD$1, 'Language &amp; Currency Data'!$A$2:$A$100, 'Language &amp; Currency Data'!$B$2:$B$100),
      Languages!$A$1:$AE$1,
      0),
    FALSE)</f>
        <v xml:space="preserve">Dacă fiecare dintre cele patru persoane trebuie să contribuie la fondul comun cu toate câștigurile sale, rezultatul va fi: &lt;br&gt;&lt;b&gt;-&amp;nbsp; fiecare dintre cele patru persoane ajunge la un venit de $15. </v>
      </c>
      <c r="AE190" s="6" t="str">
        <f>VLOOKUP(
    Languages!A177,
    Languages!$A$2:$AE$310,
    MATCH(
      _xlfn.XLOOKUP(AE$1, 'Language &amp; Currency Data'!$A$2:$A$100, 'Language &amp; Currency Data'!$B$2:$B$100),
      Languages!$A$1:$AE$1,
      0),
    FALSE)</f>
        <v xml:space="preserve">Ak každá zo štyroch osôb musí prispieť celým svojím zárobkom do spoločného fondu, výsledok bude: &lt;Br&gt;&lt;b&gt;-&amp;nbsp; Všetky štyri osoby skončia so zárobkom $15. </v>
      </c>
      <c r="AF190" s="6" t="str">
        <f>VLOOKUP(
    Languages!A177,
    Languages!$A$2:$AE$310,
    MATCH(
      _xlfn.XLOOKUP(AF$1, 'Language &amp; Currency Data'!$A$2:$A$100, 'Language &amp; Currency Data'!$B$2:$B$100),
      Languages!$A$1:$AE$1,
      0),
    FALSE)</f>
        <v xml:space="preserve">Indien elk van die vier individue al hul verdienste tot die gemeenskaplike fonds moet bydra, sal die uitkoms wees: &lt;br&gt;&lt;b&gt;-&amp;nbsp; Die vier individue eindig elk met 'n inkomste van $15. </v>
      </c>
      <c r="AG190" s="6" t="str">
        <f>VLOOKUP(
    Languages!A177,
    Languages!$A$2:$AE$310,
    MATCH(
      _xlfn.XLOOKUP(AG$1, 'Language &amp; Currency Data'!$A$2:$A$100, 'Language &amp; Currency Data'!$B$2:$B$100),
      Languages!$A$1:$AE$1,
      0),
    FALSE)</f>
        <v xml:space="preserve">4명의 개인이 모두 자신의 수입 전액을 공동 기금에 기부해야 한다면, 그 결과는 다음과 같습니다. &lt;br&gt;&lt;b&gt;-&amp;nbsp; 4명의 개인은 각각 $15의 수입을 얻게 됩니다. </v>
      </c>
      <c r="AH190" s="32" t="str">
        <f>VLOOKUP(
    Languages!A177,
    Languages!$A$2:$AE$310,
    MATCH(
      _xlfn.XLOOKUP(AH$1, 'Language &amp; Currency Data'!$A$2:$A$100, 'Language &amp; Currency Data'!$B$2:$B$100),
      Languages!$A$1:$AE$1,
      0),
    FALSE)</f>
        <v xml:space="preserve">Si a cada una de las cuatro personas se les obliga a aportar la totalidad de sus ingresos al fondo común, el resultado será el siguiente: &lt;br&gt;&lt;b&gt;-&amp;nbsp; Cada una de las cuatro personas termina con unos ingresos de $15. </v>
      </c>
      <c r="AI190" s="32" t="str">
        <f>VLOOKUP(
    Languages!A177,
    Languages!$A$2:$AE$310,
    MATCH(
      _xlfn.XLOOKUP(AI$1, 'Language &amp; Currency Data'!$A$2:$A$100, 'Language &amp; Currency Data'!$B$2:$B$100),
      Languages!$A$1:$AE$1,
      0),
    FALSE)</f>
        <v xml:space="preserve">Om var och en av de fyra personerna måste bidra med alla sina intäkter till den gemensamma fonden blir resultatet: &lt;br&gt;&lt;b&gt;-&amp;nbsp; De fyra personerna får i slutändan en inkomst på $15. </v>
      </c>
      <c r="AJ190" s="6" t="str">
        <f>VLOOKUP(
    Languages!A177,
    Languages!$A$2:$AE$310,
    MATCH(
      _xlfn.XLOOKUP(AJ$1, 'Language &amp; Currency Data'!$A$2:$A$100, 'Language &amp; Currency Data'!$B$2:$B$100),
      Languages!$A$1:$AE$1,
      0),
    FALSE)</f>
        <v xml:space="preserve">若四位參與者每人都被要求提撥全部收入至共同基金，結果將是：&lt;br&gt;&lt;b&gt;-&amp;nbsp; 每人最終收入為 $15。 </v>
      </c>
      <c r="AK190" s="32" t="str">
        <f>VLOOKUP(
    Languages!A177,
    Languages!$A$2:$AE$310,
    MATCH(
      _xlfn.XLOOKUP(AK$1, 'Language &amp; Currency Data'!$A$2:$A$100, 'Language &amp; Currency Data'!$B$2:$B$100),
      Languages!$A$1:$AE$1,
      0),
    FALSE)</f>
        <v xml:space="preserve">หากบุคคลทั้งสี่คนต้องนำรายได้ทั้งหมดไปสมทบเข้าเงินกองกลาง ผลลัพธ์จะเป็นดังนี้: &lt;br&gt;&lt;b&gt;-&amp;nbsp; บุคคลทั้งสี่คนได้รับรายได้คนละ $15 </v>
      </c>
      <c r="AL190" s="37" t="str">
        <f>VLOOKUP(
    Languages!A177,
    Languages!$A$2:$AE$310,
    MATCH(
      _xlfn.XLOOKUP(AL$1, 'Language &amp; Currency Data'!$A$2:$A$100, 'Language &amp; Currency Data'!$B$2:$B$100),
      Languages!$A$1:$AE$1,
      0),
    FALSE)</f>
        <v>Dört bireyin her biri kazançlarının tamamını ortak fona katkı olarak vermek zorundaysa sonuç şu şekilde olacaktır: &lt;br&gt;&lt;b&gt;-&amp;nbsp; Dört bireyin her biri $15 gelir elde eder.</v>
      </c>
      <c r="AM190" s="6" t="str">
        <f>VLOOKUP(
    Languages!A177,
    Languages!$A$2:$AE$310,
    MATCH(
      _xlfn.XLOOKUP(AM$1, 'Language &amp; Currency Data'!$A$2:$A$100, 'Language &amp; Currency Data'!$B$2:$B$100),
      Languages!$A$1:$AE$1,
      0),
    FALSE)</f>
        <v xml:space="preserve">If each of the four individuals is required to contribute all their earnings to the common fund, the outcome will be: &lt;br&gt;&lt;b&gt;-&amp;nbsp; The four individuals each ends up with an income of $15. </v>
      </c>
      <c r="AN190" s="6" t="str">
        <f>VLOOKUP(
    Languages!A177,
    Languages!$A$2:$AE$310,
    MATCH(
      _xlfn.XLOOKUP(AN$1, 'Language &amp; Currency Data'!$A$2:$A$100, 'Language &amp; Currency Data'!$B$2:$B$100),
      Languages!$A$1:$AE$1,
      0),
    FALSE)</f>
        <v xml:space="preserve">If each of the four individuals is required to contribute all their earnings to the common fund, the outcome will be: &lt;br&gt;&lt;b&gt;-&amp;nbsp; The four individuals each ends up with an income of $15. </v>
      </c>
      <c r="AO190" s="32" t="str">
        <f>VLOOKUP(
    Languages!A177,
    Languages!$A$2:$AE$310,
    MATCH(
      _xlfn.XLOOKUP(AO$1, 'Language &amp; Currency Data'!$A$2:$A$100, 'Language &amp; Currency Data'!$B$2:$B$100),
      Languages!$A$1:$AE$1,
      0),
    FALSE)</f>
        <v>Nếu mỗi người trong bốn cá nhân được yêu cầu đóng góp toàn bộ thu nhập của họ vào quỹ chung, kết quả sẽ là: &lt;br&gt;&lt;b&gt;-&amp;nbsp; Mỗi người trong bốn cá nhân sẽ có thu nhập là $15.</v>
      </c>
      <c r="AP190" s="7" t="str">
        <f>VLOOKUP(
    Languages!A177,
    Languages!$A$2:$AE$310,
    MATCH(
      _xlfn.XLOOKUP("United Kingdom", 'Language &amp; Currency Data'!$A$2:$A$100, 'Language &amp; Currency Data'!$B$2:$B$100),
      Languages!$A$1:$AE$1,
      0),
    FALSE)</f>
        <v xml:space="preserve">If each of the four individuals is required to contribute all their earnings to the common fund, the outcome will be: &lt;br&gt;&lt;b&gt;-&amp;nbsp; The four individuals each ends up with an income of $15. </v>
      </c>
      <c r="AQ190" s="7" t="str">
        <f>VLOOKUP(
    Languages!A177,
    Languages!$A$2:$AE$310,
    MATCH(
      _xlfn.XLOOKUP("United Kingdom", 'Language &amp; Currency Data'!$A$2:$A$100, 'Language &amp; Currency Data'!$B$2:$B$100),
      Languages!$A$1:$AE$1,
      0),
    FALSE)</f>
        <v xml:space="preserve">If each of the four individuals is required to contribute all their earnings to the common fund, the outcome will be: &lt;br&gt;&lt;b&gt;-&amp;nbsp; The four individuals each ends up with an income of $15. </v>
      </c>
      <c r="AR190" s="7" t="str">
        <f>VLOOKUP(
    Languages!A177,
    Languages!$A$2:$AE$310,
    MATCH(
      _xlfn.XLOOKUP("United Kingdom", 'Language &amp; Currency Data'!$A$2:$A$100, 'Language &amp; Currency Data'!$B$2:$B$100),
      Languages!$A$1:$AE$1,
      0),
    FALSE)</f>
        <v xml:space="preserve">If each of the four individuals is required to contribute all their earnings to the common fund, the outcome will be: &lt;br&gt;&lt;b&gt;-&amp;nbsp; The four individuals each ends up with an income of $15. </v>
      </c>
      <c r="AS190" s="7" t="str">
        <f>VLOOKUP(
    Languages!A177,
    Languages!$A$2:$AE$310,
    MATCH(
      _xlfn.XLOOKUP("United Kingdom", 'Language &amp; Currency Data'!$A$2:$A$100, 'Language &amp; Currency Data'!$B$2:$B$100),
      Languages!$A$1:$AE$1,
      0),
    FALSE)</f>
        <v xml:space="preserve">If each of the four individuals is required to contribute all their earnings to the common fund, the outcome will be: &lt;br&gt;&lt;b&gt;-&amp;nbsp; The four individuals each ends up with an income of $15. </v>
      </c>
      <c r="AT190" s="7" t="str">
        <f>VLOOKUP(
    Languages!A177,
    Languages!$A$2:$AE$310,
    MATCH(
      _xlfn.XLOOKUP("United Kingdom", 'Language &amp; Currency Data'!$A$2:$A$100, 'Language &amp; Currency Data'!$B$2:$B$100),
      Languages!$A$1:$AE$1,
      0),
    FALSE)</f>
        <v xml:space="preserve">If each of the four individuals is required to contribute all their earnings to the common fund, the outcome will be: &lt;br&gt;&lt;b&gt;-&amp;nbsp; The four individuals each ends up with an income of $15. </v>
      </c>
      <c r="AU190" s="7" t="str">
        <f>VLOOKUP(
    Languages!A177,
    Languages!$A$2:$AE$310,
    MATCH(
      _xlfn.XLOOKUP("United Kingdom", 'Language &amp; Currency Data'!$A$2:$A$100, 'Language &amp; Currency Data'!$B$2:$B$100),
      Languages!$A$1:$AE$1,
      0),
    FALSE)</f>
        <v xml:space="preserve">If each of the four individuals is required to contribute all their earnings to the common fund, the outcome will be: &lt;br&gt;&lt;b&gt;-&amp;nbsp; The four individuals each ends up with an income of $15. </v>
      </c>
      <c r="AV190" s="7" t="str">
        <f>VLOOKUP(
    Languages!A177,
    Languages!$A$2:$AE$310,
    MATCH(
      _xlfn.XLOOKUP("United Kingdom", 'Language &amp; Currency Data'!$A$2:$A$100, 'Language &amp; Currency Data'!$B$2:$B$100),
      Languages!$A$1:$AE$1,
      0),
    FALSE)</f>
        <v xml:space="preserve">If each of the four individuals is required to contribute all their earnings to the common fund, the outcome will be: &lt;br&gt;&lt;b&gt;-&amp;nbsp; The four individuals each ends up with an income of $15. </v>
      </c>
      <c r="AW190" s="7" t="str">
        <f>VLOOKUP(
    Languages!A177,
    Languages!$A$2:$AE$310,
    MATCH(
      _xlfn.XLOOKUP("United Kingdom", 'Language &amp; Currency Data'!$A$2:$A$100, 'Language &amp; Currency Data'!$B$2:$B$100),
      Languages!$A$1:$AE$1,
      0),
    FALSE)</f>
        <v xml:space="preserve">If each of the four individuals is required to contribute all their earnings to the common fund, the outcome will be: &lt;br&gt;&lt;b&gt;-&amp;nbsp; The four individuals each ends up with an income of $15. </v>
      </c>
    </row>
    <row r="191" spans="1:49" s="7" customFormat="1" ht="57" x14ac:dyDescent="0.45">
      <c r="A191" s="7" t="str">
        <f>Languages!B178</f>
        <v>Explanation: They each contribute $10 and have no earnings left, but receive a quarter of the common fund, which is $15, and thus each ends up with $15.</v>
      </c>
      <c r="B191" s="6" t="str">
        <f>VLOOKUP(
    Languages!A178,
    Languages!$A$2:$AE$310,
    MATCH(
      _xlfn.XLOOKUP(B$1, 'Language &amp; Currency Data'!$A$2:$A$100, 'Language &amp; Currency Data'!$B$2:$B$100),
      Languages!$A$1:$AE$1,
      0),
    FALSE)</f>
        <v>Explicación: Cada una aporta $10 y no les quedan ingresos, pero reciben una cuarta parte del fondo común, que son $15, por lo que cada una termina con $15.</v>
      </c>
      <c r="C191" s="6" t="str">
        <f>VLOOKUP(
    Languages!A178,
    Languages!$A$2:$AE$310,
    MATCH(
      _xlfn.XLOOKUP(C$1, 'Language &amp; Currency Data'!$A$2:$A$100, 'Language &amp; Currency Data'!$B$2:$B$100),
      Languages!$A$1:$AE$1,
      0),
    FALSE)</f>
        <v>Explanation: They each contribute $10 and have no earnings left, but receive a quarter of the common fund, which is $15, and thus each ends up with $15.</v>
      </c>
      <c r="D191" s="6" t="str">
        <f>VLOOKUP(
    Languages!A178,
    Languages!$A$2:$AE$310,
    MATCH(
      _xlfn.XLOOKUP(D$1, 'Language &amp; Currency Data'!$A$2:$A$100, 'Language &amp; Currency Data'!$B$2:$B$100),
      Languages!$A$1:$AE$1,
      0),
    FALSE)</f>
        <v>Erklärung: Jede Person zahlt $10 ein und hat kein übriggebliebenes Einkommen, erhält aber ein Viertel des Gemeinschaftsfonds ($15) und hat daher zum Schluss jeweils $15.</v>
      </c>
      <c r="E191" s="14" t="str">
        <f>VLOOKUP(
    Languages!A178,
    Languages!$A$2:$AE$310,
    MATCH(
      _xlfn.XLOOKUP(E$1, 'Language &amp; Currency Data'!$A$2:$A$100, 'Language &amp; Currency Data'!$B$2:$B$100),
      Languages!$A$1:$AE$1,
      0),
    FALSE)</f>
        <v>Explicação: Cada um contribui com $10 e não tem mais ganhos, mas recebe um quarto do fundo comum, que equivale a $15, e assim cada um fica com $15.</v>
      </c>
      <c r="F191" s="4" t="str">
        <f>VLOOKUP(
    Languages!A178,
    Languages!$A$2:$AE$310,
    MATCH(
      _xlfn.XLOOKUP(F$1, 'Language &amp; Currency Data'!$A$2:$A$100, 'Language &amp; Currency Data'!$B$2:$B$100),
      Languages!$A$1:$AE$1,
      0),
    FALSE)</f>
        <v>Explanation: They each contribute $10 and have no earnings left, but receive a quarter of the common fund, which is $15, and thus each ends up with $15.</v>
      </c>
      <c r="G191" s="14" t="str">
        <f>VLOOKUP(
    Languages!A178,
    Languages!$A$2:$AE$310,
    MATCH(
      _xlfn.XLOOKUP(G$1, 'Language &amp; Currency Data'!$A$2:$A$100, 'Language &amp; Currency Data'!$B$2:$B$100),
      Languages!$A$1:$AE$1,
      0),
    FALSE)</f>
        <v>说明：每个人分别投入 $10 后将无任何剩余收益，但其各自会从共同基金中获得平分的四分之一收益（即 $15），因此每人最终获得 $15 的收入。</v>
      </c>
      <c r="H191" s="6" t="str">
        <f>VLOOKUP(
    Languages!A178,
    Languages!$A$2:$AE$310,
    MATCH(
      _xlfn.XLOOKUP(H$1, 'Language &amp; Currency Data'!$A$2:$A$100, 'Language &amp; Currency Data'!$B$2:$B$100),
      Languages!$A$1:$AE$1,
      0),
    FALSE)</f>
        <v>Explicación: Cada una aporta $10 y no les quedan ingresos, pero reciben una cuarta parte del fondo común, que son $15, por lo que cada una termina con $15.</v>
      </c>
      <c r="I191" s="6" t="str">
        <f>VLOOKUP(
    Languages!A178,
    Languages!$A$2:$AE$310,
    MATCH(
      _xlfn.XLOOKUP(I$1, 'Language &amp; Currency Data'!$A$2:$A$100, 'Language &amp; Currency Data'!$B$2:$B$100),
      Languages!$A$1:$AE$1,
      0),
    FALSE)</f>
        <v>Explicación: Cada una aporta $10 y no les quedan ingresos, pero reciben una cuarta parte del fondo común, que son $15, por lo que cada una termina con $15.</v>
      </c>
      <c r="J191" s="6" t="str">
        <f>VLOOKUP(
    Languages!A178,
    Languages!$A$2:$AE$310,
    MATCH(
      _xlfn.XLOOKUP(J$1, 'Language &amp; Currency Data'!$A$2:$A$100, 'Language &amp; Currency Data'!$B$2:$B$100),
      Languages!$A$1:$AE$1,
      0),
    FALSE)</f>
        <v>Vysvětlení: Každá z nich přispěje $10 a nezůstane jí žádný výdělek, ale obdrží čtvrtinu společného fondu, což je $15, a každá tak nakonec získá $15.</v>
      </c>
      <c r="K191" s="6" t="str">
        <f>VLOOKUP(
    Languages!A178,
    Languages!$A$2:$AE$310,
    MATCH(
      _xlfn.XLOOKUP(K$1, 'Language &amp; Currency Data'!$A$2:$A$100, 'Language &amp; Currency Data'!$B$2:$B$100),
      Languages!$A$1:$AE$1,
      0),
    FALSE)</f>
        <v>Selitys: Jokainen henkilö lahjoittaa $10 eikä kenellekään jää ollenkaan tuloja, mutta kukin saa neljäsosan eli $15 yhteisestä rahastosta, ja kukin siis saa lopullista tuloa $15.</v>
      </c>
      <c r="L191" s="32" t="str">
        <f>VLOOKUP(
    Languages!A178,
    Languages!$A$2:$AE$310,
    MATCH(
      _xlfn.XLOOKUP(L$1, 'Language &amp; Currency Data'!$A$2:$A$100, 'Language &amp; Currency Data'!$B$2:$B$100),
      Languages!$A$1:$AE$1,
      0),
    FALSE)</f>
        <v>Explication : elles versent chacune $10 et n'ont plus de revenus, mais reçoivent un quart du fonds commun, soit $15 ; chacune finit donc avec $15.</v>
      </c>
      <c r="M191" s="32" t="str">
        <f>VLOOKUP(
    Languages!A178,
    Languages!$A$2:$AE$310,
    MATCH(
      _xlfn.XLOOKUP(M$1, 'Language &amp; Currency Data'!$A$2:$A$100, 'Language &amp; Currency Data'!$B$2:$B$100),
      Languages!$A$1:$AE$1,
      0),
    FALSE)</f>
        <v>Erklärung: Jede Person zahlt $10 ein und hat kein übriggebliebenes Einkommen, erhält aber ein Viertel des Gemeinschaftsfonds ($15) und hat daher zum Schluss jeweils $15.</v>
      </c>
      <c r="N191" s="6" t="str">
        <f>VLOOKUP(
    Languages!A178,
    Languages!$A$2:$AE$310,
    MATCH(
      _xlfn.XLOOKUP(N$1, 'Language &amp; Currency Data'!$A$2:$A$100, 'Language &amp; Currency Data'!$B$2:$B$100),
      Languages!$A$1:$AE$1,
      0),
    FALSE)</f>
        <v>Εξήγηση: ο καθένας συνεισφέρει $10  και δεν του απομένουν κέρδη, αλλά λαμβάνει το ένα τέταρτο του κοινού κεφαλαίου, το οποίο είναι $15, και έτσι ο καθένας καταλήγει με $15.</v>
      </c>
      <c r="O191" s="32" t="str">
        <f>VLOOKUP(
    Languages!A178,
    Languages!$A$2:$AE$310,
    MATCH(
      _xlfn.XLOOKUP(O$1, 'Language &amp; Currency Data'!$A$2:$A$100, 'Language &amp; Currency Data'!$B$2:$B$100),
      Languages!$A$1:$AE$1,
      0),
    FALSE)</f>
        <v>Magyarázat: Mindegyikük $10tal járul hozzá, és nem marad jövedelmük, de megkapják a közös alap negyedét, ami $15, és így végül mindegyiküknek $15ja lesz.</v>
      </c>
      <c r="P191" s="6" t="str">
        <f>VLOOKUP(
    Languages!A178,
    Languages!$A$2:$AE$310,
    MATCH(
      _xlfn.XLOOKUP(P$1, 'Language &amp; Currency Data'!$A$2:$A$100, 'Language &amp; Currency Data'!$B$2:$B$100),
      Languages!$A$1:$AE$1,
      0),
    FALSE)</f>
        <v>स्पष्टीकरण: उनमें से हरेक $10 का योगदान करता है और उनके पास कोई कमाई नहीं बचती है, मगर उसे कॉमन फ़ंड का एक चौथाई हिस्सा मिलता है, जो $15 है, और इस प्रकार हरेक के पास $15 बचता है।</v>
      </c>
      <c r="Q191" s="6" t="str">
        <f>VLOOKUP(
    Languages!A178,
    Languages!$A$2:$AE$310,
    MATCH(
      _xlfn.XLOOKUP(Q$1, 'Language &amp; Currency Data'!$A$2:$A$100, 'Language &amp; Currency Data'!$B$2:$B$100),
      Languages!$A$1:$AE$1,
      0),
    FALSE)</f>
        <v>Penjelasan: Mereka masing-masing menyumbangkan $10 dan tidak memiliki penghasilan yang tersisa, tetapi menerima seperempat dari dana bersama, yaitu $15, sehingga masing-masing berakhir dengan $15.</v>
      </c>
      <c r="R191" s="6" t="str">
        <f>VLOOKUP(
    Languages!A178,
    Languages!$A$2:$AE$310,
    MATCH(
      _xlfn.XLOOKUP(R$1, 'Language &amp; Currency Data'!$A$2:$A$100, 'Language &amp; Currency Data'!$B$2:$B$100),
      Languages!$A$1:$AE$1,
      0),
    FALSE)</f>
        <v>Explanation: They each contribute $10 and have no earnings left, but receive a quarter of the common fund, which is $15, and thus each ends up with $15.</v>
      </c>
      <c r="S191" s="14" t="str">
        <f>VLOOKUP(
    Languages!A178,
    Languages!$A$2:$AE$310,
    MATCH(
      _xlfn.XLOOKUP(S$1, 'Language &amp; Currency Data'!$A$2:$A$100, 'Language &amp; Currency Data'!$B$2:$B$100),
      Languages!$A$1:$AE$1,
      0),
    FALSE)</f>
        <v>Spiegazione: Ognuno di loro contribuisce con $10 e non ha più alcun importo guadagnato rimasto, ma riceve un quarto del fondo comune, pari a $15, quindi ognuno si ritroverà con $15.</v>
      </c>
      <c r="T191" s="14" t="str">
        <f>VLOOKUP(
    Languages!A178,
    Languages!$A$2:$AE$310,
    MATCH(
      _xlfn.XLOOKUP(T$1, 'Language &amp; Currency Data'!$A$2:$A$100, 'Language &amp; Currency Data'!$B$2:$B$100),
      Languages!$A$1:$AE$1,
      0),
    FALSE)</f>
        <v>解説:  彼らはそれぞれ$10を寄付し、収入は残っていないが、共通基金の4分の1である$15を受け取るため、最終的な収入は$15になる。</v>
      </c>
      <c r="U191" s="32" t="str">
        <f>VLOOKUP(
    Languages!A178,
    Languages!$A$2:$AE$310,
    MATCH(
      _xlfn.XLOOKUP(U$1, 'Language &amp; Currency Data'!$A$2:$A$100, 'Language &amp; Currency Data'!$B$2:$B$100),
      Languages!$A$1:$AE$1,
      0),
    FALSE)</f>
        <v>Penerangan: Setiap seorang daripada mereka menyumbangkan $10 dan tiada baki pendapatan yang tinggal, tetapi menerima satu perempat daripada dana bersama, iaitu $15, oleh itu, setiap seorang akhirnya mempunyai $15.</v>
      </c>
      <c r="V191" s="32" t="str">
        <f>VLOOKUP(
    Languages!A178,
    Languages!$A$2:$AE$310,
    MATCH(
      _xlfn.XLOOKUP(V$1, 'Language &amp; Currency Data'!$A$2:$A$100, 'Language &amp; Currency Data'!$B$2:$B$100),
      Languages!$A$1:$AE$1,
      0),
    FALSE)</f>
        <v>Explicación: Cada una aporta $10 y no les quedan ingresos, pero reciben una cuarta parte del fondo común, que son $15, por lo que cada una termina con $15.</v>
      </c>
      <c r="W191" s="14" t="str">
        <f>VLOOKUP(
    Languages!A178,
    Languages!$A$2:$AE$310,
    MATCH(
      _xlfn.XLOOKUP(W$1, 'Language &amp; Currency Data'!$A$2:$A$100, 'Language &amp; Currency Data'!$B$2:$B$100),
      Languages!$A$1:$AE$1,
      0),
    FALSE)</f>
        <v>Toelichting: Ieder draagt $10 bij en heeft daarom niets van zijn verdiende bedrag over maar ontvangt een kwart van het gemeenschappelijk fonds, zijnde $15, en heeft uiteindelijk dus $15.</v>
      </c>
      <c r="X191" s="32" t="str">
        <f>VLOOKUP(
    Languages!A178,
    Languages!$A$2:$AE$310,
    MATCH(
      _xlfn.XLOOKUP(X$1, 'Language &amp; Currency Data'!$A$2:$A$100, 'Language &amp; Currency Data'!$B$2:$B$100),
      Languages!$A$1:$AE$1,
      0),
    FALSE)</f>
        <v>Explanation: They each contribute $10 and have no earnings left, but receive a quarter of the common fund, which is $15, and thus each ends up with $15.</v>
      </c>
      <c r="Y191" s="32" t="str">
        <f>VLOOKUP(
    Languages!A178,
    Languages!$A$2:$AE$310,
    MATCH(
      _xlfn.XLOOKUP(Y$1, 'Language &amp; Currency Data'!$A$2:$A$100, 'Language &amp; Currency Data'!$B$2:$B$100),
      Languages!$A$1:$AE$1,
      0),
    FALSE)</f>
        <v>Forklaring: De gir hver $10 og har ingen inntekt igjen, men mottar en fjerdedel av fellesfondet, som er $15, og ender derfor opp med $15 hver.</v>
      </c>
      <c r="Z191" s="32" t="str">
        <f>VLOOKUP(
    Languages!A178,
    Languages!$A$2:$AE$310,
    MATCH(
      _xlfn.XLOOKUP(Z$1, 'Language &amp; Currency Data'!$A$2:$A$100, 'Language &amp; Currency Data'!$B$2:$B$100),
      Languages!$A$1:$AE$1,
      0),
    FALSE)</f>
        <v>وضاحت: ہر فرد 10$ عطیہ کرتا ہے اور ان کے پاس کوئی آمدنی باقی نہیں رہتی، لیکن انہیں مشترکہ فنڈ کا ایک چوتھائی حصہ حاصل ہوتا ہے، جو 15$ بنتا ہے، اور یوں ہر فرد کی آمدنی 15$ بنتی ہے۔</v>
      </c>
      <c r="AA191" s="32" t="str">
        <f>VLOOKUP(
    Languages!A178,
    Languages!$A$2:$AE$310,
    MATCH(
      _xlfn.XLOOKUP(AA$1, 'Language &amp; Currency Data'!$A$2:$A$100, 'Language &amp; Currency Data'!$B$2:$B$100),
      Languages!$A$1:$AE$1,
      0),
    FALSE)</f>
        <v>Paliwanag: Nag-ambag ang bawat isa ng $10 at walang natirang kinita, pero tumanggap ng quarter ng common fund, iyon ay $15, kaya naman may $15 ang bawat isa.</v>
      </c>
      <c r="AB191" s="32" t="str">
        <f>VLOOKUP(
    Languages!A178,
    Languages!$A$2:$AE$310,
    MATCH(
      _xlfn.XLOOKUP(AB$1, 'Language &amp; Currency Data'!$A$2:$A$100, 'Language &amp; Currency Data'!$B$2:$B$100),
      Languages!$A$1:$AE$1,
      0),
    FALSE)</f>
        <v>Wyjaśnienie: Każda z nich wpłaciła $10 i nie miała już żadnych zarobków, ale otrzymała jedną czwartą wspólnego funduszu, czyli $15, więc każda z nich otrzymała $15.</v>
      </c>
      <c r="AC191" t="str">
        <f>VLOOKUP(
    Languages!A178,
    Languages!$A$2:$AE$310,
    MATCH(
      _xlfn.XLOOKUP(AC$1, 'Language &amp; Currency Data'!$A$2:$A$100, 'Language &amp; Currency Data'!$B$2:$B$100),
      Languages!$A$1:$AE$1,
      0),
    FALSE)</f>
        <v>Explicação: Cada um contribui com $10 e não tem mais ganhos, mas recebe um quarto do fundo comum, que equivale a $15, e assim cada um fica com $15.</v>
      </c>
      <c r="AD191" s="32" t="str">
        <f>VLOOKUP(
    Languages!A178,
    Languages!$A$2:$AE$310,
    MATCH(
      _xlfn.XLOOKUP(AD$1, 'Language &amp; Currency Data'!$A$2:$A$100, 'Language &amp; Currency Data'!$B$2:$B$100),
      Languages!$A$1:$AE$1,
      0),
    FALSE)</f>
        <v>Explicație: fiecare contribuie cu $10 și nu mai are câștiguri rămase, dar primește un sfert din fondul comun, care este de $15 și astfel fiecare ajunge la $15.</v>
      </c>
      <c r="AE191" s="6" t="str">
        <f>VLOOKUP(
    Languages!A178,
    Languages!$A$2:$AE$310,
    MATCH(
      _xlfn.XLOOKUP(AE$1, 'Language &amp; Currency Data'!$A$2:$A$100, 'Language &amp; Currency Data'!$B$2:$B$100),
      Languages!$A$1:$AE$1,
      0),
    FALSE)</f>
        <v>Vysvetlenie: Každá z daných dvoch osôb prispeje sumou $10, pričom im nezostane nič, dostanú však štvrtinu zo spoločného fondu, čo predstavuje $15, každá osoba teda nakoniec dostane $15.</v>
      </c>
      <c r="AF191" s="6" t="str">
        <f>VLOOKUP(
    Languages!A178,
    Languages!$A$2:$AE$310,
    MATCH(
      _xlfn.XLOOKUP(AF$1, 'Language &amp; Currency Data'!$A$2:$A$100, 'Language &amp; Currency Data'!$B$2:$B$100),
      Languages!$A$1:$AE$1,
      0),
    FALSE)</f>
        <v>Verduideliking: Hulle dra elk $10 by en het geen verdienste oor nie, maar ontvang een kwart van die gemeenskaplike fonds, wat $15 is, en dus eindig elkeen met $15.</v>
      </c>
      <c r="AG191" s="6" t="str">
        <f>VLOOKUP(
    Languages!A178,
    Languages!$A$2:$AE$310,
    MATCH(
      _xlfn.XLOOKUP(AG$1, 'Language &amp; Currency Data'!$A$2:$A$100, 'Language &amp; Currency Data'!$B$2:$B$100),
      Languages!$A$1:$AE$1,
      0),
    FALSE)</f>
        <v>해설: 각각 $10를 기부하고 남은 수입이 없지만, 공동 기금의 4분의 1인 $15를 받아 결국 각자 $15달러를 얻게 됩니다.</v>
      </c>
      <c r="AH191" s="32" t="str">
        <f>VLOOKUP(
    Languages!A178,
    Languages!$A$2:$AE$310,
    MATCH(
      _xlfn.XLOOKUP(AH$1, 'Language &amp; Currency Data'!$A$2:$A$100, 'Language &amp; Currency Data'!$B$2:$B$100),
      Languages!$A$1:$AE$1,
      0),
    FALSE)</f>
        <v>Explicación: Cada una aporta $10 y no les quedan ingresos, pero reciben una cuarta parte del fondo común, que son $15, por lo que cada una termina con $15.</v>
      </c>
      <c r="AI191" s="32" t="str">
        <f>VLOOKUP(
    Languages!A178,
    Languages!$A$2:$AE$310,
    MATCH(
      _xlfn.XLOOKUP(AI$1, 'Language &amp; Currency Data'!$A$2:$A$100, 'Language &amp; Currency Data'!$B$2:$B$100),
      Languages!$A$1:$AE$1,
      0),
    FALSE)</f>
        <v>Förklaring: De bidrar med $10 var och har inga intäkter kvar, men får en fjärdedel av den gemensamma fonden, som är $15, och får därför i slutändan $15 var.</v>
      </c>
      <c r="AJ191" s="6" t="str">
        <f>VLOOKUP(
    Languages!A178,
    Languages!$A$2:$AE$310,
    MATCH(
      _xlfn.XLOOKUP(AJ$1, 'Language &amp; Currency Data'!$A$2:$A$100, 'Language &amp; Currency Data'!$B$2:$B$100),
      Languages!$A$1:$AE$1,
      0),
    FALSE)</f>
        <v>計算說明：提撥全部收入的人將 $10 全部投入基金，因此他們手上無剩餘，但可從總基金中分得四分之一，即 $15，所以最終收入為 $15。</v>
      </c>
      <c r="AK191" s="32" t="str">
        <f>VLOOKUP(
    Languages!A178,
    Languages!$A$2:$AE$310,
    MATCH(
      _xlfn.XLOOKUP(AK$1, 'Language &amp; Currency Data'!$A$2:$A$100, 'Language &amp; Currency Data'!$B$2:$B$100),
      Languages!$A$1:$AE$1,
      0),
    FALSE)</f>
        <v>คำอธิบาย: บุคคลทั้งหมดนำรายได้ $10 ไปสมทบและไม่มีรายได้เหลืออยู่เลย แต่ได้รับเงินหนึ่งในสี่จากเงินกองกลางซึ่งเท่ากับ $15 ดังนั้นแต่ละบุคคลจึงได้รับเงิน $15</v>
      </c>
      <c r="AL191" s="37" t="str">
        <f>VLOOKUP(
    Languages!A178,
    Languages!$A$2:$AE$310,
    MATCH(
      _xlfn.XLOOKUP(AL$1, 'Language &amp; Currency Data'!$A$2:$A$100, 'Language &amp; Currency Data'!$B$2:$B$100),
      Languages!$A$1:$AE$1,
      0),
    FALSE)</f>
        <v>Açıklama: Her biri $10 katkıda bulunur ve hiç kazançları kalmaz ancak $15 tutarındaki ortak fondan dörtte bir alırlar ve böylece her biri $15 gelir elde eder.</v>
      </c>
      <c r="AM191" s="6" t="str">
        <f>VLOOKUP(
    Languages!A178,
    Languages!$A$2:$AE$310,
    MATCH(
      _xlfn.XLOOKUP(AM$1, 'Language &amp; Currency Data'!$A$2:$A$100, 'Language &amp; Currency Data'!$B$2:$B$100),
      Languages!$A$1:$AE$1,
      0),
    FALSE)</f>
        <v>Explanation: They each contribute $10 and have no earnings left, but receive a quarter of the common fund, which is $15, and thus each ends up with $15.</v>
      </c>
      <c r="AN191" s="6" t="str">
        <f>VLOOKUP(
    Languages!A178,
    Languages!$A$2:$AE$310,
    MATCH(
      _xlfn.XLOOKUP(AN$1, 'Language &amp; Currency Data'!$A$2:$A$100, 'Language &amp; Currency Data'!$B$2:$B$100),
      Languages!$A$1:$AE$1,
      0),
    FALSE)</f>
        <v>Explanation: They each contribute $10 and have no earnings left, but receive a quarter of the common fund, which is $15, and thus each ends up with $15.</v>
      </c>
      <c r="AO191" s="32" t="str">
        <f>VLOOKUP(
    Languages!A178,
    Languages!$A$2:$AE$310,
    MATCH(
      _xlfn.XLOOKUP(AO$1, 'Language &amp; Currency Data'!$A$2:$A$100, 'Language &amp; Currency Data'!$B$2:$B$100),
      Languages!$A$1:$AE$1,
      0),
    FALSE)</f>
        <v>Giải thích: Mỗi cá nhân đóng góp $10 và không còn thu nhập nào nữa, nhưng nhận được một phần tư quỹ chung là $15, do đó mỗi người sẽ có $15.</v>
      </c>
      <c r="AP191" s="7" t="str">
        <f>VLOOKUP(
    Languages!A178,
    Languages!$A$2:$AE$310,
    MATCH(
      _xlfn.XLOOKUP("United Kingdom", 'Language &amp; Currency Data'!$A$2:$A$100, 'Language &amp; Currency Data'!$B$2:$B$100),
      Languages!$A$1:$AE$1,
      0),
    FALSE)</f>
        <v>Explanation: They each contribute $10 and have no earnings left, but receive a quarter of the common fund, which is $15, and thus each ends up with $15.</v>
      </c>
      <c r="AQ191" s="7" t="str">
        <f>VLOOKUP(
    Languages!A178,
    Languages!$A$2:$AE$310,
    MATCH(
      _xlfn.XLOOKUP("United Kingdom", 'Language &amp; Currency Data'!$A$2:$A$100, 'Language &amp; Currency Data'!$B$2:$B$100),
      Languages!$A$1:$AE$1,
      0),
    FALSE)</f>
        <v>Explanation: They each contribute $10 and have no earnings left, but receive a quarter of the common fund, which is $15, and thus each ends up with $15.</v>
      </c>
      <c r="AR191" s="7" t="str">
        <f>VLOOKUP(
    Languages!A178,
    Languages!$A$2:$AE$310,
    MATCH(
      _xlfn.XLOOKUP("United Kingdom", 'Language &amp; Currency Data'!$A$2:$A$100, 'Language &amp; Currency Data'!$B$2:$B$100),
      Languages!$A$1:$AE$1,
      0),
    FALSE)</f>
        <v>Explanation: They each contribute $10 and have no earnings left, but receive a quarter of the common fund, which is $15, and thus each ends up with $15.</v>
      </c>
      <c r="AS191" s="7" t="str">
        <f>VLOOKUP(
    Languages!A178,
    Languages!$A$2:$AE$310,
    MATCH(
      _xlfn.XLOOKUP("United Kingdom", 'Language &amp; Currency Data'!$A$2:$A$100, 'Language &amp; Currency Data'!$B$2:$B$100),
      Languages!$A$1:$AE$1,
      0),
    FALSE)</f>
        <v>Explanation: They each contribute $10 and have no earnings left, but receive a quarter of the common fund, which is $15, and thus each ends up with $15.</v>
      </c>
      <c r="AT191" s="7" t="str">
        <f>VLOOKUP(
    Languages!A178,
    Languages!$A$2:$AE$310,
    MATCH(
      _xlfn.XLOOKUP("United Kingdom", 'Language &amp; Currency Data'!$A$2:$A$100, 'Language &amp; Currency Data'!$B$2:$B$100),
      Languages!$A$1:$AE$1,
      0),
    FALSE)</f>
        <v>Explanation: They each contribute $10 and have no earnings left, but receive a quarter of the common fund, which is $15, and thus each ends up with $15.</v>
      </c>
      <c r="AU191" s="7" t="str">
        <f>VLOOKUP(
    Languages!A178,
    Languages!$A$2:$AE$310,
    MATCH(
      _xlfn.XLOOKUP("United Kingdom", 'Language &amp; Currency Data'!$A$2:$A$100, 'Language &amp; Currency Data'!$B$2:$B$100),
      Languages!$A$1:$AE$1,
      0),
    FALSE)</f>
        <v>Explanation: They each contribute $10 and have no earnings left, but receive a quarter of the common fund, which is $15, and thus each ends up with $15.</v>
      </c>
      <c r="AV191" s="7" t="str">
        <f>VLOOKUP(
    Languages!A178,
    Languages!$A$2:$AE$310,
    MATCH(
      _xlfn.XLOOKUP("United Kingdom", 'Language &amp; Currency Data'!$A$2:$A$100, 'Language &amp; Currency Data'!$B$2:$B$100),
      Languages!$A$1:$AE$1,
      0),
    FALSE)</f>
        <v>Explanation: They each contribute $10 and have no earnings left, but receive a quarter of the common fund, which is $15, and thus each ends up with $15.</v>
      </c>
      <c r="AW191" s="7" t="str">
        <f>VLOOKUP(
    Languages!A178,
    Languages!$A$2:$AE$310,
    MATCH(
      _xlfn.XLOOKUP("United Kingdom", 'Language &amp; Currency Data'!$A$2:$A$100, 'Language &amp; Currency Data'!$B$2:$B$100),
      Languages!$A$1:$AE$1,
      0),
    FALSE)</f>
        <v>Explanation: They each contribute $10 and have no earnings left, but receive a quarter of the common fund, which is $15, and thus each ends up with $15.</v>
      </c>
    </row>
    <row r="192" spans="1:49" s="7" customFormat="1" ht="42.75" x14ac:dyDescent="0.45">
      <c r="A192" s="7" t="str">
        <f>Languages!B179</f>
        <v>We now ask you to indicate which alternative you would have chosen for these four individuals, if it was up to you:</v>
      </c>
      <c r="B192" s="6" t="str">
        <f>VLOOKUP(
    Languages!A179,
    Languages!$A$2:$AE$310,
    MATCH(
      _xlfn.XLOOKUP(B$1, 'Language &amp; Currency Data'!$A$2:$A$100, 'Language &amp; Currency Data'!$B$2:$B$100),
      Languages!$A$1:$AE$1,
      0),
    FALSE)</f>
        <v>A continuación le pedimos que indique qué opción habría elegido para estas cuatro personas, si de usted dependiera:</v>
      </c>
      <c r="C192" s="6" t="str">
        <f>VLOOKUP(
    Languages!A179,
    Languages!$A$2:$AE$310,
    MATCH(
      _xlfn.XLOOKUP(C$1, 'Language &amp; Currency Data'!$A$2:$A$100, 'Language &amp; Currency Data'!$B$2:$B$100),
      Languages!$A$1:$AE$1,
      0),
    FALSE)</f>
        <v>We now ask you to indicate which alternative you would have chosen for these four individuals, if it was up to you:</v>
      </c>
      <c r="D192" s="6" t="str">
        <f>VLOOKUP(
    Languages!A179,
    Languages!$A$2:$AE$310,
    MATCH(
      _xlfn.XLOOKUP(D$1, 'Language &amp; Currency Data'!$A$2:$A$100, 'Language &amp; Currency Data'!$B$2:$B$100),
      Languages!$A$1:$AE$1,
      0),
    FALSE)</f>
        <v>Geben Sie nun bitte an, für welche Alternative Sie sich für diese vier Personen entscheiden würden:</v>
      </c>
      <c r="E192" s="14" t="str">
        <f>VLOOKUP(
    Languages!A179,
    Languages!$A$2:$AE$310,
    MATCH(
      _xlfn.XLOOKUP(E$1, 'Language &amp; Currency Data'!$A$2:$A$100, 'Language &amp; Currency Data'!$B$2:$B$100),
      Languages!$A$1:$AE$1,
      0),
    FALSE)</f>
        <v>Agora, pedimos-lhe que indique que alternativa teria escolhido para estes quatro indivíduos, se a decisão fosse sua:</v>
      </c>
      <c r="F192" s="4" t="str">
        <f>VLOOKUP(
    Languages!A179,
    Languages!$A$2:$AE$310,
    MATCH(
      _xlfn.XLOOKUP(F$1, 'Language &amp; Currency Data'!$A$2:$A$100, 'Language &amp; Currency Data'!$B$2:$B$100),
      Languages!$A$1:$AE$1,
      0),
    FALSE)</f>
        <v>We now ask you to indicate which alternative you would have chosen for these four individuals, if it was up to you:</v>
      </c>
      <c r="G192" s="14" t="str">
        <f>VLOOKUP(
    Languages!A179,
    Languages!$A$2:$AE$310,
    MATCH(
      _xlfn.XLOOKUP(G$1, 'Language &amp; Currency Data'!$A$2:$A$100, 'Language &amp; Currency Data'!$B$2:$B$100),
      Languages!$A$1:$AE$1,
      0),
    FALSE)</f>
        <v>现在我们请您表明，如果由您做决定，您会为这四个人选择哪个方案：</v>
      </c>
      <c r="H192" s="6" t="str">
        <f>VLOOKUP(
    Languages!A179,
    Languages!$A$2:$AE$310,
    MATCH(
      _xlfn.XLOOKUP(H$1, 'Language &amp; Currency Data'!$A$2:$A$100, 'Language &amp; Currency Data'!$B$2:$B$100),
      Languages!$A$1:$AE$1,
      0),
    FALSE)</f>
        <v>A continuación le pedimos que indique qué opción habría elegido para estas cuatro personas, si de usted dependiera:</v>
      </c>
      <c r="I192" s="6" t="str">
        <f>VLOOKUP(
    Languages!A179,
    Languages!$A$2:$AE$310,
    MATCH(
      _xlfn.XLOOKUP(I$1, 'Language &amp; Currency Data'!$A$2:$A$100, 'Language &amp; Currency Data'!$B$2:$B$100),
      Languages!$A$1:$AE$1,
      0),
    FALSE)</f>
        <v>A continuación le pedimos que indique qué opción habría elegido para estas cuatro personas, si de usted dependiera:</v>
      </c>
      <c r="J192" s="6" t="str">
        <f>VLOOKUP(
    Languages!A179,
    Languages!$A$2:$AE$310,
    MATCH(
      _xlfn.XLOOKUP(J$1, 'Language &amp; Currency Data'!$A$2:$A$100, 'Language &amp; Currency Data'!$B$2:$B$100),
      Languages!$A$1:$AE$1,
      0),
    FALSE)</f>
        <v>Nyní vás požádáme, abyste uvedli, kterou alternativu byste pro tyto čtyři osoby zvolili, pokud by to bylo na vás:</v>
      </c>
      <c r="K192" s="6" t="str">
        <f>VLOOKUP(
    Languages!A179,
    Languages!$A$2:$AE$310,
    MATCH(
      _xlfn.XLOOKUP(K$1, 'Language &amp; Currency Data'!$A$2:$A$100, 'Language &amp; Currency Data'!$B$2:$B$100),
      Languages!$A$1:$AE$1,
      0),
    FALSE)</f>
        <v>Pyydämme nyt sinua kertomaan, minkä vaihtoehdon olisit valinnut näille neljälle henkilölle, jos se riippuisi sinusta:</v>
      </c>
      <c r="L192" s="32" t="str">
        <f>VLOOKUP(
    Languages!A179,
    Languages!$A$2:$AE$310,
    MATCH(
      _xlfn.XLOOKUP(L$1, 'Language &amp; Currency Data'!$A$2:$A$100, 'Language &amp; Currency Data'!$B$2:$B$100),
      Languages!$A$1:$AE$1,
      0),
    FALSE)</f>
        <v>Nous vous demandons maintenant d'indiquer l'option que vous auriez choisie pour ces quatre personnes, si cela ne tenait qu'à vous :</v>
      </c>
      <c r="M192" s="32" t="str">
        <f>VLOOKUP(
    Languages!A179,
    Languages!$A$2:$AE$310,
    MATCH(
      _xlfn.XLOOKUP(M$1, 'Language &amp; Currency Data'!$A$2:$A$100, 'Language &amp; Currency Data'!$B$2:$B$100),
      Languages!$A$1:$AE$1,
      0),
    FALSE)</f>
        <v>Geben Sie nun bitte an, für welche Alternative Sie sich für diese vier Personen entscheiden würden:</v>
      </c>
      <c r="N192" s="6" t="str">
        <f>VLOOKUP(
    Languages!A179,
    Languages!$A$2:$AE$310,
    MATCH(
      _xlfn.XLOOKUP(N$1, 'Language &amp; Currency Data'!$A$2:$A$100, 'Language &amp; Currency Data'!$B$2:$B$100),
      Languages!$A$1:$AE$1,
      0),
    FALSE)</f>
        <v>Σας ζητάμε τώρα να υποδείξετε ποια εναλλακτική λύση θα είχατε επιλέξει για αυτά τα τέσσερα άτομα, εάν ήταν δική σας επιλογή:</v>
      </c>
      <c r="O192" s="32" t="str">
        <f>VLOOKUP(
    Languages!A179,
    Languages!$A$2:$AE$310,
    MATCH(
      _xlfn.XLOOKUP(O$1, 'Language &amp; Currency Data'!$A$2:$A$100, 'Language &amp; Currency Data'!$B$2:$B$100),
      Languages!$A$1:$AE$1,
      0),
    FALSE)</f>
        <v>Most arra kérjük, hogy jelezze, melyik alternatívát választaná e négy személy esetében, ha Önön múlna:</v>
      </c>
      <c r="P192" s="6" t="str">
        <f>VLOOKUP(
    Languages!A179,
    Languages!$A$2:$AE$310,
    MATCH(
      _xlfn.XLOOKUP(P$1, 'Language &amp; Currency Data'!$A$2:$A$100, 'Language &amp; Currency Data'!$B$2:$B$100),
      Languages!$A$1:$AE$1,
      0),
    FALSE)</f>
        <v>अगर यह आप पर निर्भर होता तो अब हम आपसे यह बताने को कहते हैं कि आप इन चार व्यक्तियों के लिए कौन सा विकल्प चुनते:</v>
      </c>
      <c r="Q192" s="6" t="str">
        <f>VLOOKUP(
    Languages!A179,
    Languages!$A$2:$AE$310,
    MATCH(
      _xlfn.XLOOKUP(Q$1, 'Language &amp; Currency Data'!$A$2:$A$100, 'Language &amp; Currency Data'!$B$2:$B$100),
      Languages!$A$1:$AE$1,
      0),
    FALSE)</f>
        <v>Kami sekarang meminta Anda untuk menunjukkan alternatif mana yang akan Anda pilih untuk keempat individu tersebut, jika terserah Anda:</v>
      </c>
      <c r="R192" s="6" t="str">
        <f>VLOOKUP(
    Languages!A179,
    Languages!$A$2:$AE$310,
    MATCH(
      _xlfn.XLOOKUP(R$1, 'Language &amp; Currency Data'!$A$2:$A$100, 'Language &amp; Currency Data'!$B$2:$B$100),
      Languages!$A$1:$AE$1,
      0),
    FALSE)</f>
        <v>We now ask you to indicate which alternative you would have chosen for these four individuals, if it was up to you:</v>
      </c>
      <c r="S192" s="14" t="str">
        <f>VLOOKUP(
    Languages!A179,
    Languages!$A$2:$AE$310,
    MATCH(
      _xlfn.XLOOKUP(S$1, 'Language &amp; Currency Data'!$A$2:$A$100, 'Language &amp; Currency Data'!$B$2:$B$100),
      Languages!$A$1:$AE$1,
      0),
    FALSE)</f>
        <v>Le chiediamo ora di indicare quale alternativa avrebbe scelto per questi quattro individui, se fosse dipeso da Lei:</v>
      </c>
      <c r="T192" s="14" t="str">
        <f>VLOOKUP(
    Languages!A179,
    Languages!$A$2:$AE$310,
    MATCH(
      _xlfn.XLOOKUP(T$1, 'Language &amp; Currency Data'!$A$2:$A$100, 'Language &amp; Currency Data'!$B$2:$B$100),
      Languages!$A$1:$AE$1,
      0),
    FALSE)</f>
        <v>もしあなたに選択権があるとしたら、4人に関してどの選択肢を選びますか？</v>
      </c>
      <c r="U192" s="32" t="str">
        <f>VLOOKUP(
    Languages!A179,
    Languages!$A$2:$AE$310,
    MATCH(
      _xlfn.XLOOKUP(U$1, 'Language &amp; Currency Data'!$A$2:$A$100, 'Language &amp; Currency Data'!$B$2:$B$100),
      Languages!$A$1:$AE$1,
      0),
    FALSE)</f>
        <v>Kami kini meminta anda menyatakan alternatif mana yang anda akan pilih untuk kesemua empat individu ini, jika ia terpulang kepada anda:</v>
      </c>
      <c r="V192" s="32" t="str">
        <f>VLOOKUP(
    Languages!A179,
    Languages!$A$2:$AE$310,
    MATCH(
      _xlfn.XLOOKUP(V$1, 'Language &amp; Currency Data'!$A$2:$A$100, 'Language &amp; Currency Data'!$B$2:$B$100),
      Languages!$A$1:$AE$1,
      0),
    FALSE)</f>
        <v>A continuación le pedimos que indique qué opción habría elegido para estas cuatro personas, si de usted dependiera:</v>
      </c>
      <c r="W192" s="14" t="str">
        <f>VLOOKUP(
    Languages!A179,
    Languages!$A$2:$AE$310,
    MATCH(
      _xlfn.XLOOKUP(W$1, 'Language &amp; Currency Data'!$A$2:$A$100, 'Language &amp; Currency Data'!$B$2:$B$100),
      Languages!$A$1:$AE$1,
      0),
    FALSE)</f>
        <v>Wij vragen u nu aan te geven welke optie u voor deze vier personen zou hebben gekozen als u het zou mogen bepalen:</v>
      </c>
      <c r="X192" s="32" t="str">
        <f>VLOOKUP(
    Languages!A179,
    Languages!$A$2:$AE$310,
    MATCH(
      _xlfn.XLOOKUP(X$1, 'Language &amp; Currency Data'!$A$2:$A$100, 'Language &amp; Currency Data'!$B$2:$B$100),
      Languages!$A$1:$AE$1,
      0),
    FALSE)</f>
        <v>We now ask you to indicate which alternative you would have chosen for these four individuals, if it was up to you:</v>
      </c>
      <c r="Y192" s="32" t="str">
        <f>VLOOKUP(
    Languages!A179,
    Languages!$A$2:$AE$310,
    MATCH(
      _xlfn.XLOOKUP(Y$1, 'Language &amp; Currency Data'!$A$2:$A$100, 'Language &amp; Currency Data'!$B$2:$B$100),
      Languages!$A$1:$AE$1,
      0),
    FALSE)</f>
        <v>Vi ber deg nå angi hvilket alternativ du ville valgt for disse fire personene, dersom det var opp til deg:</v>
      </c>
      <c r="Z192" s="32" t="str">
        <f>VLOOKUP(
    Languages!A179,
    Languages!$A$2:$AE$310,
    MATCH(
      _xlfn.XLOOKUP(Z$1, 'Language &amp; Currency Data'!$A$2:$A$100, 'Language &amp; Currency Data'!$B$2:$B$100),
      Languages!$A$1:$AE$1,
      0),
    FALSE)</f>
        <v>اب ہم آپ سے درخواست کرتے ہیں کہ آپ ان چار افراد کے لیے وہ متبادل منتخب کریں جو آپ خود چنتے اگر فیصلہ آپ کے ہاتھ میں ہوتا:</v>
      </c>
      <c r="AA192" s="32" t="str">
        <f>VLOOKUP(
    Languages!A179,
    Languages!$A$2:$AE$310,
    MATCH(
      _xlfn.XLOOKUP(AA$1, 'Language &amp; Currency Data'!$A$2:$A$100, 'Language &amp; Currency Data'!$B$2:$B$100),
      Languages!$A$1:$AE$1,
      0),
    FALSE)</f>
        <v>Hihilingin namin sa iyo ngayon na ipahiwatig kung aling alternatibo ang pipiliin mo para sa apat na indibidwal na ito, kung ikaw ang magdedesisyon:</v>
      </c>
      <c r="AB192" s="32" t="str">
        <f>VLOOKUP(
    Languages!A179,
    Languages!$A$2:$AE$310,
    MATCH(
      _xlfn.XLOOKUP(AB$1, 'Language &amp; Currency Data'!$A$2:$A$100, 'Language &amp; Currency Data'!$B$2:$B$100),
      Languages!$A$1:$AE$1,
      0),
    FALSE)</f>
        <v>Teraz prosimy o wskazanie opcji, którą wybrał(a)b Pan\/Pani dla tych czterech osób, gdyby to zależało od Pana\/Pani:</v>
      </c>
      <c r="AC192" t="str">
        <f>VLOOKUP(
    Languages!A179,
    Languages!$A$2:$AE$310,
    MATCH(
      _xlfn.XLOOKUP(AC$1, 'Language &amp; Currency Data'!$A$2:$A$100, 'Language &amp; Currency Data'!$B$2:$B$100),
      Languages!$A$1:$AE$1,
      0),
    FALSE)</f>
        <v>Agora, pedimos-lhe que indique que alternativa teria escolhido para estes quatro indivíduos, se a decisão fosse sua:</v>
      </c>
      <c r="AD192" s="32" t="str">
        <f>VLOOKUP(
    Languages!A179,
    Languages!$A$2:$AE$310,
    MATCH(
      _xlfn.XLOOKUP(AD$1, 'Language &amp; Currency Data'!$A$2:$A$100, 'Language &amp; Currency Data'!$B$2:$B$100),
      Languages!$A$1:$AE$1,
      0),
    FALSE)</f>
        <v>Vă rugăm acum să indicați alternativa pe care ați ales-o pentru aceste patru persoane, dacă ar fi fost la latitudinea dvs.:</v>
      </c>
      <c r="AE192" s="6" t="str">
        <f>VLOOKUP(
    Languages!A179,
    Languages!$A$2:$AE$310,
    MATCH(
      _xlfn.XLOOKUP(AE$1, 'Language &amp; Currency Data'!$A$2:$A$100, 'Language &amp; Currency Data'!$B$2:$B$100),
      Languages!$A$1:$AE$1,
      0),
    FALSE)</f>
        <v>Teraz vás požiadame, aby ste uviedli, ktorú možnosť by ste zvolili pre tieto štyri osoby, ak by ste mali o tom rozhodovať vy:</v>
      </c>
      <c r="AF192" s="6" t="str">
        <f>VLOOKUP(
    Languages!A179,
    Languages!$A$2:$AE$310,
    MATCH(
      _xlfn.XLOOKUP(AF$1, 'Language &amp; Currency Data'!$A$2:$A$100, 'Language &amp; Currency Data'!$B$2:$B$100),
      Languages!$A$1:$AE$1,
      0),
    FALSE)</f>
        <v>Ons vra u nou om aan te dui watter alternatief u vir hierdie vier individue sou gekies het, as dit u keuse was:</v>
      </c>
      <c r="AG192" s="6" t="str">
        <f>VLOOKUP(
    Languages!A179,
    Languages!$A$2:$AE$310,
    MATCH(
      _xlfn.XLOOKUP(AG$1, 'Language &amp; Currency Data'!$A$2:$A$100, 'Language &amp; Currency Data'!$B$2:$B$100),
      Languages!$A$1:$AE$1,
      0),
    FALSE)</f>
        <v>이제 4명의 개인에 대해, 만약 귀하가 선택할 수 있다면 어떤 대안을 선택했을지 표시해 주십시오.</v>
      </c>
      <c r="AH192" s="32" t="str">
        <f>VLOOKUP(
    Languages!A179,
    Languages!$A$2:$AE$310,
    MATCH(
      _xlfn.XLOOKUP(AH$1, 'Language &amp; Currency Data'!$A$2:$A$100, 'Language &amp; Currency Data'!$B$2:$B$100),
      Languages!$A$1:$AE$1,
      0),
    FALSE)</f>
        <v>A continuación le pedimos que indique qué opción habría elegido para estas cuatro personas, si de usted dependiera:</v>
      </c>
      <c r="AI192" s="32" t="str">
        <f>VLOOKUP(
    Languages!A179,
    Languages!$A$2:$AE$310,
    MATCH(
      _xlfn.XLOOKUP(AI$1, 'Language &amp; Currency Data'!$A$2:$A$100, 'Language &amp; Currency Data'!$B$2:$B$100),
      Languages!$A$1:$AE$1,
      0),
    FALSE)</f>
        <v>Vi ber dig nu att ange vilket alternativ du skulle ha valt för dessa fyra personer om du fick bestämma:</v>
      </c>
      <c r="AJ192" s="6" t="str">
        <f>VLOOKUP(
    Languages!A179,
    Languages!$A$2:$AE$310,
    MATCH(
      _xlfn.XLOOKUP(AJ$1, 'Language &amp; Currency Data'!$A$2:$A$100, 'Language &amp; Currency Data'!$B$2:$B$100),
      Languages!$A$1:$AE$1,
      0),
    FALSE)</f>
        <v>現在想請教您，如果由您來決定，您會選擇下列哪一個選項：</v>
      </c>
      <c r="AK192" s="32" t="str">
        <f>VLOOKUP(
    Languages!A179,
    Languages!$A$2:$AE$310,
    MATCH(
      _xlfn.XLOOKUP(AK$1, 'Language &amp; Currency Data'!$A$2:$A$100, 'Language &amp; Currency Data'!$B$2:$B$100),
      Languages!$A$1:$AE$1,
      0),
    FALSE)</f>
        <v>ตอนนี้เราจะขอให้คุณระบุทางเลือกที่คุณจะเลือกสำหรับบุคคลทั้งสี่คนนี้ หากสถานการณ์นี้เกิดขึ้นกับคุณ:</v>
      </c>
      <c r="AL192" s="37" t="str">
        <f>VLOOKUP(
    Languages!A179,
    Languages!$A$2:$AE$310,
    MATCH(
      _xlfn.XLOOKUP(AL$1, 'Language &amp; Currency Data'!$A$2:$A$100, 'Language &amp; Currency Data'!$B$2:$B$100),
      Languages!$A$1:$AE$1,
      0),
    FALSE)</f>
        <v>Şimdi sizden, bu dört birey için karar verme yetkisi size ait olsaydı hangi alternatifi seçmiş olacağınızı belirtmeniz istenmektedir:</v>
      </c>
      <c r="AM192" s="6" t="str">
        <f>VLOOKUP(
    Languages!A179,
    Languages!$A$2:$AE$310,
    MATCH(
      _xlfn.XLOOKUP(AM$1, 'Language &amp; Currency Data'!$A$2:$A$100, 'Language &amp; Currency Data'!$B$2:$B$100),
      Languages!$A$1:$AE$1,
      0),
    FALSE)</f>
        <v>We now ask you to indicate which alternative you would have chosen for these four individuals, if it was up to you:</v>
      </c>
      <c r="AN192" s="6" t="str">
        <f>VLOOKUP(
    Languages!A179,
    Languages!$A$2:$AE$310,
    MATCH(
      _xlfn.XLOOKUP(AN$1, 'Language &amp; Currency Data'!$A$2:$A$100, 'Language &amp; Currency Data'!$B$2:$B$100),
      Languages!$A$1:$AE$1,
      0),
    FALSE)</f>
        <v>We now ask you to indicate which alternative you would have chosen for these four individuals, if it was up to you:</v>
      </c>
      <c r="AO192" s="32" t="str">
        <f>VLOOKUP(
    Languages!A179,
    Languages!$A$2:$AE$310,
    MATCH(
      _xlfn.XLOOKUP(AO$1, 'Language &amp; Currency Data'!$A$2:$A$100, 'Language &amp; Currency Data'!$B$2:$B$100),
      Languages!$A$1:$AE$1,
      0),
    FALSE)</f>
        <v>Bây giờ chúng tôi sẽ yêu cầu quý vị cho biết phương án mà quý vị sẽ lựa chọn cho bốn cá nhân này, nếu quý vị có quyền lựa chọn:</v>
      </c>
      <c r="AP192" s="7" t="str">
        <f>VLOOKUP(
    Languages!A179,
    Languages!$A$2:$AE$310,
    MATCH(
      _xlfn.XLOOKUP("United Kingdom", 'Language &amp; Currency Data'!$A$2:$A$100, 'Language &amp; Currency Data'!$B$2:$B$100),
      Languages!$A$1:$AE$1,
      0),
    FALSE)</f>
        <v>We now ask you to indicate which alternative you would have chosen for these four individuals, if it was up to you:</v>
      </c>
      <c r="AQ192" s="7" t="str">
        <f>VLOOKUP(
    Languages!A179,
    Languages!$A$2:$AE$310,
    MATCH(
      _xlfn.XLOOKUP("United Kingdom", 'Language &amp; Currency Data'!$A$2:$A$100, 'Language &amp; Currency Data'!$B$2:$B$100),
      Languages!$A$1:$AE$1,
      0),
    FALSE)</f>
        <v>We now ask you to indicate which alternative you would have chosen for these four individuals, if it was up to you:</v>
      </c>
      <c r="AR192" s="7" t="str">
        <f>VLOOKUP(
    Languages!A179,
    Languages!$A$2:$AE$310,
    MATCH(
      _xlfn.XLOOKUP("United Kingdom", 'Language &amp; Currency Data'!$A$2:$A$100, 'Language &amp; Currency Data'!$B$2:$B$100),
      Languages!$A$1:$AE$1,
      0),
    FALSE)</f>
        <v>We now ask you to indicate which alternative you would have chosen for these four individuals, if it was up to you:</v>
      </c>
      <c r="AS192" s="7" t="str">
        <f>VLOOKUP(
    Languages!A179,
    Languages!$A$2:$AE$310,
    MATCH(
      _xlfn.XLOOKUP("United Kingdom", 'Language &amp; Currency Data'!$A$2:$A$100, 'Language &amp; Currency Data'!$B$2:$B$100),
      Languages!$A$1:$AE$1,
      0),
    FALSE)</f>
        <v>We now ask you to indicate which alternative you would have chosen for these four individuals, if it was up to you:</v>
      </c>
      <c r="AT192" s="7" t="str">
        <f>VLOOKUP(
    Languages!A179,
    Languages!$A$2:$AE$310,
    MATCH(
      _xlfn.XLOOKUP("United Kingdom", 'Language &amp; Currency Data'!$A$2:$A$100, 'Language &amp; Currency Data'!$B$2:$B$100),
      Languages!$A$1:$AE$1,
      0),
    FALSE)</f>
        <v>We now ask you to indicate which alternative you would have chosen for these four individuals, if it was up to you:</v>
      </c>
      <c r="AU192" s="7" t="str">
        <f>VLOOKUP(
    Languages!A179,
    Languages!$A$2:$AE$310,
    MATCH(
      _xlfn.XLOOKUP("United Kingdom", 'Language &amp; Currency Data'!$A$2:$A$100, 'Language &amp; Currency Data'!$B$2:$B$100),
      Languages!$A$1:$AE$1,
      0),
    FALSE)</f>
        <v>We now ask you to indicate which alternative you would have chosen for these four individuals, if it was up to you:</v>
      </c>
      <c r="AV192" s="7" t="str">
        <f>VLOOKUP(
    Languages!A179,
    Languages!$A$2:$AE$310,
    MATCH(
      _xlfn.XLOOKUP("United Kingdom", 'Language &amp; Currency Data'!$A$2:$A$100, 'Language &amp; Currency Data'!$B$2:$B$100),
      Languages!$A$1:$AE$1,
      0),
    FALSE)</f>
        <v>We now ask you to indicate which alternative you would have chosen for these four individuals, if it was up to you:</v>
      </c>
      <c r="AW192" s="7" t="str">
        <f>VLOOKUP(
    Languages!A179,
    Languages!$A$2:$AE$310,
    MATCH(
      _xlfn.XLOOKUP("United Kingdom", 'Language &amp; Currency Data'!$A$2:$A$100, 'Language &amp; Currency Data'!$B$2:$B$100),
      Languages!$A$1:$AE$1,
      0),
    FALSE)</f>
        <v>We now ask you to indicate which alternative you would have chosen for these four individuals, if it was up to you:</v>
      </c>
    </row>
    <row r="193" spans="1:49" s="7" customFormat="1" ht="114" x14ac:dyDescent="0.45">
      <c r="A193" s="7" t="str">
        <f>Languages!B180</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B193" s="6" t="str">
        <f>VLOOKUP(
    Languages!A180,
    Languages!$A$2:$AE$310,
    MATCH(
      _xlfn.XLOOKUP(B$1, 'Language &amp; Currency Data'!$A$2:$A$100, 'Language &amp; Currency Data'!$B$2:$B$100),
      Languages!$A$1:$AE$1,
      0),
    FALSE)</f>
        <v>&lt;b&gt;Aportación obligatoria solo para dos personas:&lt;\/b&gt; Se obliga a dos de las cuatro personas a aportar todos sus ingresos ($10) al fondo común, y no se obliga a las otras dos personas a aportar nada ($0). Un sorteo determina qué dos personas estarán obligadas a aportar todos sus ingresos y qué dos personas no estarán obligadas a aportar nada.</v>
      </c>
      <c r="C193" s="6" t="str">
        <f>VLOOKUP(
    Languages!A180,
    Languages!$A$2:$AE$310,
    MATCH(
      _xlfn.XLOOKUP(C$1, 'Language &amp; Currency Data'!$A$2:$A$100, 'Language &amp; Currency Data'!$B$2:$B$100),
      Languages!$A$1:$AE$1,
      0),
    FALSE)</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D193" s="6" t="str">
        <f>VLOOKUP(
    Languages!A180,
    Languages!$A$2:$AE$310,
    MATCH(
      _xlfn.XLOOKUP(D$1, 'Language &amp; Currency Data'!$A$2:$A$100, 'Language &amp; Currency Data'!$B$2:$B$100),
      Languages!$A$1:$AE$1,
      0),
    FALSE)</f>
        <v>&lt;b&gt;Einzahlungspflicht nur für zwei Personen:&lt;\/b&gt; Zwei der vier Personen müssen jeweils ihr gesamtes Einkommen ($10) in den Gemeinschaftsfonds einzahlen, und zwei Personen müssen nichts einzahlen ($0). Per Zufallsprinzip wird ermittelt, welche beiden Personen ihr gesamtes Einkommen und welche beiden Personen nichts einzahlen müssen.</v>
      </c>
      <c r="E193" s="14" t="str">
        <f>VLOOKUP(
    Languages!A180,
    Languages!$A$2:$AE$310,
    MATCH(
      _xlfn.XLOOKUP(E$1, 'Language &amp; Currency Data'!$A$2:$A$100, 'Language &amp; Currency Data'!$B$2:$B$100),
      Languages!$A$1:$AE$1,
      0),
    FALSE)</f>
        <v>&lt;b&gt;Contribuição obrigatória apenas para dois indivíduos:&lt;\/b&gt;Dois dos quatro indivíduos são obrigados a contribuir com todos os seus ganhos ($10) para o fundo comum, e dois indivíduos não são obrigados a contribuir com nada ($0). Um sorteio aleatório determina quem são os dois indivíduos que devem contribuir com todos os seus ganhos e quem são os dois indivíduos que não precisam de contribuir com nada.</v>
      </c>
      <c r="F193" s="4" t="str">
        <f>VLOOKUP(
    Languages!A180,
    Languages!$A$2:$AE$310,
    MATCH(
      _xlfn.XLOOKUP(F$1, 'Language &amp; Currency Data'!$A$2:$A$100, 'Language &amp; Currency Data'!$B$2:$B$100),
      Languages!$A$1:$AE$1,
      0),
    FALSE)</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G193" s="14" t="str">
        <f>VLOOKUP(
    Languages!A180,
    Languages!$A$2:$AE$310,
    MATCH(
      _xlfn.XLOOKUP(G$1, 'Language &amp; Currency Data'!$A$2:$A$100, 'Language &amp; Currency Data'!$B$2:$B$100),
      Languages!$A$1:$AE$1,
      0),
    FALSE)</f>
        <v>&lt;b&gt;仅要求其中两人贡献：&lt;\/b&gt;在这四个中，两个人按要求分别将其收益 ($10) 全部投入共同基金，而另外两个人则按要求分文不投 ($0)。通过随机抽签决定哪两个人按要求投入其全部收益以及哪两个人则按要求分文不投。</v>
      </c>
      <c r="H193" s="6" t="str">
        <f>VLOOKUP(
    Languages!A180,
    Languages!$A$2:$AE$310,
    MATCH(
      _xlfn.XLOOKUP(H$1, 'Language &amp; Currency Data'!$A$2:$A$100, 'Language &amp; Currency Data'!$B$2:$B$100),
      Languages!$A$1:$AE$1,
      0),
    FALSE)</f>
        <v>&lt;b&gt;Aportación obligatoria solo para dos personas:&lt;\/b&gt; Se obliga a dos de las cuatro personas a aportar todos sus ingresos ($10) al fondo común, y no se obliga a las otras dos personas a aportar nada ($0). Un sorteo determina qué dos personas estarán obligadas a aportar todos sus ingresos y qué dos personas no estarán obligadas a aportar nada.</v>
      </c>
      <c r="I193" s="6" t="str">
        <f>VLOOKUP(
    Languages!A180,
    Languages!$A$2:$AE$310,
    MATCH(
      _xlfn.XLOOKUP(I$1, 'Language &amp; Currency Data'!$A$2:$A$100, 'Language &amp; Currency Data'!$B$2:$B$100),
      Languages!$A$1:$AE$1,
      0),
    FALSE)</f>
        <v>&lt;b&gt;Aportación obligatoria solo para dos personas:&lt;\/b&gt; Se obliga a dos de las cuatro personas a aportar todos sus ingresos ($10) al fondo común, y no se obliga a las otras dos personas a aportar nada ($0). Un sorteo determina qué dos personas estarán obligadas a aportar todos sus ingresos y qué dos personas no estarán obligadas a aportar nada.</v>
      </c>
      <c r="J193" s="6" t="str">
        <f>VLOOKUP(
    Languages!A180,
    Languages!$A$2:$AE$310,
    MATCH(
      _xlfn.XLOOKUP(J$1, 'Language &amp; Currency Data'!$A$2:$A$100, 'Language &amp; Currency Data'!$B$2:$B$100),
      Languages!$A$1:$AE$1,
      0),
    FALSE)</f>
        <v>&lt;b&gt;Povinný příspěvek pouze pro dvě osoby:&lt;\/b&gt; Dvě ze čtyř osob jsou povinny přispět do společného fondu celým svým výdělkem (10 $) a dvě osoby nejsou povinny přispět ničím (0 $). Náhodným losováním se určí, které dvě osoby jsou povinny přispět celým svým výdělkem a které dvě osoby nejsou povinny přispět ničím.</v>
      </c>
      <c r="K193" s="6" t="str">
        <f>VLOOKUP(
    Languages!A180,
    Languages!$A$2:$AE$310,
    MATCH(
      _xlfn.XLOOKUP(K$1, 'Language &amp; Currency Data'!$A$2:$A$100, 'Language &amp; Currency Data'!$B$2:$B$100),
      Languages!$A$1:$AE$1,
      0),
    FALSE)</f>
        <v>&lt;b&gt;Velvollisuus lahjoittaa koskee vain kahta henkilöä:&lt;\/b&gt; Näistä neljästä henkilöstä kaksi on velvollisia lahjoittamaan kaikki tulonsa ($10) yhteiseen rahastoon, kun taas kaksi muuta eivät kumpikaan ole velvollisia lahjoittamaan mitään ($0). Satunnainen arvonta ratkaisee, ketkä kaksi henkilöä ovat velvollisia lahjoittamaan kaikki tulonsa ja ketkä kaksi henkilöä eivät ole velvollisia lahjoittamaan mitään.</v>
      </c>
      <c r="L193" s="32" t="str">
        <f>VLOOKUP(
    Languages!A180,
    Languages!$A$2:$AE$310,
    MATCH(
      _xlfn.XLOOKUP(L$1, 'Language &amp; Currency Data'!$A$2:$A$100, 'Language &amp; Currency Data'!$B$2:$B$100),
      Languages!$A$1:$AE$1,
      0),
    FALSE)</f>
        <v>&lt;b&gt;Contribution obligatoire pour deux personnes seulement :&lt;\/b&gt; Deux des quatre personnes sont tenues de verser la totalité de leurs revenus ($10) au fonds commun, et deux personnes ne doivent rien y verser ($0). Un tirage au sort détermine les deux personnes qui doivent verser la totalité de leurs revenus et les deux personnes qui ne doivent rien verser.</v>
      </c>
      <c r="M193" s="32" t="str">
        <f>VLOOKUP(
    Languages!A180,
    Languages!$A$2:$AE$310,
    MATCH(
      _xlfn.XLOOKUP(M$1, 'Language &amp; Currency Data'!$A$2:$A$100, 'Language &amp; Currency Data'!$B$2:$B$100),
      Languages!$A$1:$AE$1,
      0),
    FALSE)</f>
        <v>&lt;b&gt;Einzahlungspflicht nur für zwei Personen:&lt;\/b&gt; Zwei der vier Personen müssen jeweils ihr gesamtes Einkommen ($10) in den Gemeinschaftsfonds einzahlen, und zwei Personen müssen nichts einzahlen ($0). Per Zufallsprinzip wird ermittelt, welche beiden Personen ihr gesamtes Einkommen und welche beiden Personen nichts einzahlen müssen.</v>
      </c>
      <c r="N193" s="6" t="str">
        <f>VLOOKUP(
    Languages!A180,
    Languages!$A$2:$AE$310,
    MATCH(
      _xlfn.XLOOKUP(N$1, 'Language &amp; Currency Data'!$A$2:$A$100, 'Language &amp; Currency Data'!$B$2:$B$100),
      Languages!$A$1:$AE$1,
      0),
    FALSE)</f>
        <v>&lt;b&gt;Απαιτούμενη συνεισφορά μόνο για δύο άτομα:&lt;\/b&gt; δύο από τα τέσσερα άτομα υποχρεούνται να συνεισφέρουν όλα τα κέρδη τους ($10) στο κοινό ταμείο και δύο άτομα υποχρεούνται να μην συνεισφέρουν τίποτα ($0). Μια τυχαία κλήρωση καθορίζει ποια δύο άτομα υποχρεούνται να συνεισφέρουν όλα τα κέρδη τους και ποια δύο άτομα υποχρεούνται να μην συνεισφέρουν τίποτα.</v>
      </c>
      <c r="O193" s="32" t="str">
        <f>VLOOKUP(
    Languages!A180,
    Languages!$A$2:$AE$310,
    MATCH(
      _xlfn.XLOOKUP(O$1, 'Language &amp; Currency Data'!$A$2:$A$100, 'Language &amp; Currency Data'!$B$2:$B$100),
      Languages!$A$1:$AE$1,
      0),
    FALSE)</f>
        <v>&lt;b&gt;Kötelező hozzájárulás csak két személy esetében:&lt;\/b&gt; A négy személy közül kettőnek a teljes keresetét ($10) be kell fizetnie a közös alapba, két személynek pedig semmit ($0). Véletlenszerű sorsolással határozzák meg, hogy melyik két személynek kell az összes jövedelmét befizetnie, és melyik két személynek nem kell semmit sem befizetnie.</v>
      </c>
      <c r="P193" s="6" t="str">
        <f>VLOOKUP(
    Languages!A180,
    Languages!$A$2:$AE$310,
    MATCH(
      _xlfn.XLOOKUP(P$1, 'Language &amp; Currency Data'!$A$2:$A$100, 'Language &amp; Currency Data'!$B$2:$B$100),
      Languages!$A$1:$AE$1,
      0),
    FALSE)</f>
        <v>&lt;b&gt;केवल दो व्यक्तियों के लिए आवश्यक योगदान:&lt;\/b&gt; चार व्यक्तियों में से दो को अपनी सारी कमाई ($10) का योगदान, कॉमन फ़ंड में करना है, और दो व्यक्तियों को कुछ भी योगदान नहीं ($0) करना है। एक रैंडम ड्रॉ यह निर्धारित करता है कि किन दो व्यक्तियों को अपनी सारी कमाई का योगदान करना है, और किन दो व्यक्तियों को कुछ भी योगदान नहीं करना है।</v>
      </c>
      <c r="Q193" s="6" t="str">
        <f>VLOOKUP(
    Languages!A180,
    Languages!$A$2:$AE$310,
    MATCH(
      _xlfn.XLOOKUP(Q$1, 'Language &amp; Currency Data'!$A$2:$A$100, 'Language &amp; Currency Data'!$B$2:$B$100),
      Languages!$A$1:$AE$1,
      0),
    FALSE)</f>
        <v>&lt;b&gt;Kontribusi wajib untuk hanya dua individu:&lt;\/b&gt; Dua dari keempat individu masing-masing diwajibkan untuk menyumbangkan seluruh penghasilan mereka ($10) ke dana bersama, dan dua individu masing-masing diwajibkan untuk tidak menyumbangkan apa pun ($0). Undian acak akan menentukan dua individu yang diwajibkan menyumbangkan seluruh penghasilan mereka, dan dua individu yang tidak diwajibkan menyumbangkan.</v>
      </c>
      <c r="R193" s="6" t="str">
        <f>VLOOKUP(
    Languages!A180,
    Languages!$A$2:$AE$310,
    MATCH(
      _xlfn.XLOOKUP(R$1, 'Language &amp; Currency Data'!$A$2:$A$100, 'Language &amp; Currency Data'!$B$2:$B$100),
      Languages!$A$1:$AE$1,
      0),
    FALSE)</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S193" s="14" t="str">
        <f>VLOOKUP(
    Languages!A180,
    Languages!$A$2:$AE$310,
    MATCH(
      _xlfn.XLOOKUP(S$1, 'Language &amp; Currency Data'!$A$2:$A$100, 'Language &amp; Currency Data'!$B$2:$B$100),
      Languages!$A$1:$AE$1,
      0),
    FALSE)</f>
        <v>&lt;b&gt;Contributo obbligatorio solo per due individui:&lt;\/b&gt; Due dei quattro individui sono tenuti a contribuire con l'intero importo guadagnato ($10) al fondo comune, e due individui non sono tenuti a contribuire affatto ($0). Un'estrazione a sorte stabilisce quali due individui sono tenuti a contribuire con l'intero importo guadagnato e quali invece non devono contribuire affatto.</v>
      </c>
      <c r="T193" s="14" t="str">
        <f>VLOOKUP(
    Languages!A180,
    Languages!$A$2:$AE$310,
    MATCH(
      _xlfn.XLOOKUP(T$1, 'Language &amp; Currency Data'!$A$2:$A$100, 'Language &amp; Currency Data'!$B$2:$B$100),
      Languages!$A$1:$AE$1,
      0),
    FALSE)</f>
        <v>&lt;b&gt;2人のみから寄付を要求する：&lt;\/b&gt;4名のうち2名から収入のすべて（$10）を共通基金に寄付することを要求する。残りの2名は寄付は不要（$0）とする。無作為抽選により、収入の全額を寄付する必要がある2名と、寄付不要の2名を決定する。</v>
      </c>
      <c r="U193" s="32" t="str">
        <f>VLOOKUP(
    Languages!A180,
    Languages!$A$2:$AE$310,
    MATCH(
      _xlfn.XLOOKUP(U$1, 'Language &amp; Currency Data'!$A$2:$A$100, 'Language &amp; Currency Data'!$B$2:$B$100),
      Languages!$A$1:$AE$1,
      0),
    FALSE)</f>
        <v>&lt;b&gt;Sumbangan hanya dikehendaki untuk dua individu sahaja:&lt;\/b&gt; Dua daripada empat individu itu masing-masing dikehendaki menyumbangkan semua pendapatan mereka ($10) kepada dana bersama, dan setiap seorang daripada dua individu lagi tidak dikehendaki menyumbangkan apa-apa ($0). Cabutan secara rawak menentukan dua individu mana yang dikehendaki menyumbangkan semua pendapatan mereka, dan dua individu mana yang tidak dikehendaki menyumbangkan apa-apa.</v>
      </c>
      <c r="V193" s="32" t="str">
        <f>VLOOKUP(
    Languages!A180,
    Languages!$A$2:$AE$310,
    MATCH(
      _xlfn.XLOOKUP(V$1, 'Language &amp; Currency Data'!$A$2:$A$100, 'Language &amp; Currency Data'!$B$2:$B$100),
      Languages!$A$1:$AE$1,
      0),
    FALSE)</f>
        <v>&lt;b&gt;Aportación obligatoria solo para dos personas:&lt;\/b&gt; Se obliga a dos de las cuatro personas a aportar todos sus ingresos ($10) al fondo común, y no se obliga a las otras dos personas a aportar nada ($0). Un sorteo determina qué dos personas estarán obligadas a aportar todos sus ingresos y qué dos personas no estarán obligadas a aportar nada.</v>
      </c>
      <c r="W193" s="14" t="str">
        <f>VLOOKUP(
    Languages!A180,
    Languages!$A$2:$AE$310,
    MATCH(
      _xlfn.XLOOKUP(W$1, 'Language &amp; Currency Data'!$A$2:$A$100, 'Language &amp; Currency Data'!$B$2:$B$100),
      Languages!$A$1:$AE$1,
      0),
    FALSE)</f>
        <v>&lt;b&gt;Verplichte bijdrage voor slechts twee personen:&lt;\/b&gt; Twee van de vier personen zijn verplicht hun volledige verdiende bedrag ($10) aan het gemeenschappelijk fonds bij te dragen en twee personen zijn verplicht niets ($0) bij te dragen. Via een willekeurige trekking wordt bepaald welke twee personen verplicht zijn hun volledige verdiende bedrag aan het gemeenschappelijk fonds bij te dragen en welke twee personen verplicht zijn niets bij te dragen.</v>
      </c>
      <c r="X193" s="32" t="str">
        <f>VLOOKUP(
    Languages!A180,
    Languages!$A$2:$AE$310,
    MATCH(
      _xlfn.XLOOKUP(X$1, 'Language &amp; Currency Data'!$A$2:$A$100, 'Language &amp; Currency Data'!$B$2:$B$100),
      Languages!$A$1:$AE$1,
      0),
    FALSE)</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Y193" s="32" t="str">
        <f>VLOOKUP(
    Languages!A180,
    Languages!$A$2:$AE$310,
    MATCH(
      _xlfn.XLOOKUP(Y$1, 'Language &amp; Currency Data'!$A$2:$A$100, 'Language &amp; Currency Data'!$B$2:$B$100),
      Languages!$A$1:$AE$1,
      0),
    FALSE)</f>
        <v>&lt;b&gt;Pålagt bidrag for kun to personer:&lt;\/b&gt; To av de fire personene er pålagt å bidra med hele sin inntekt ($10) til fellesfondet, og to personer er pålagt å ikke bidra med noe ($0). En tilfeldig trekning avgjør hvilke to personer som skal bidra med hele sin inntekt, og hvilke to personer som ikke skal bidra med noe.</v>
      </c>
      <c r="Z193" s="32" t="str">
        <f>VLOOKUP(
    Languages!A180,
    Languages!$A$2:$AE$310,
    MATCH(
      _xlfn.XLOOKUP(Z$1, 'Language &amp; Currency Data'!$A$2:$A$100, 'Language &amp; Currency Data'!$B$2:$B$100),
      Languages!$A$1:$AE$1,
      0),
    FALSE)</f>
        <v>&lt;b&gt;صرف دو افراد کے لیے لازم عطیہ:&lt;\/b&gt; چار افراد میں سے دو کو اپنی پوری کمائی (10$) مشترکہ فنڈ میں عطیہ کرنے کا پابند کیا گیا ہے، جبکہ دو افراد کو کچھ بھی عطیہ کرنے کی ضرورت نہیں (0$)۔ ایک امکانی قرعہ اندازی یہ طے کرے گی کہ کون سے دو افراد اپنی تمام پوری عطیہ کریں گے، اور کون سے دو افراد کچھ بھی عطیہ نہیں کریں گے۔</v>
      </c>
      <c r="AA193" s="32" t="str">
        <f>VLOOKUP(
    Languages!A180,
    Languages!$A$2:$AE$310,
    MATCH(
      _xlfn.XLOOKUP(AA$1, 'Language &amp; Currency Data'!$A$2:$A$100, 'Language &amp; Currency Data'!$B$2:$B$100),
      Languages!$A$1:$AE$1,
      0),
    FALSE)</f>
        <v>&lt;b&gt;Kailangang kontribusyon para lang sa dalawang indibidwal:&lt;\/b&gt; Dalawa sa apat na indibidwal ang kinakailangang iambag ang kanilang mga kinita ($10) sa common fund, at dalawang indibidwal ang kailangang hindi mag-ambag ($0). Tutukuyin ng random na draw kung sino sa dalawang indibidwal ang kailangang mag-ambag ng lahat ng kanilang mga kinita, at kung sino sa dalawang indibidwal ang kailangang hindi mag-ambag.</v>
      </c>
      <c r="AB193" s="32" t="str">
        <f>VLOOKUP(
    Languages!A180,
    Languages!$A$2:$AE$310,
    MATCH(
      _xlfn.XLOOKUP(AB$1, 'Language &amp; Currency Data'!$A$2:$A$100, 'Language &amp; Currency Data'!$B$2:$B$100),
      Languages!$A$1:$AE$1,
      0),
    FALSE)</f>
        <v>&lt;b&gt;Obowiązkowa wpłata dla jedynie dwóch osób:&lt;\/b&gt; Dwie z czterech osób są zobowiązane wpłacać wszystkie swoje zarobki ($10) do wspólnego funduszu, a żadna z pozostałych dwóch osób nie musi wpłacać nic ($0). Na podstawie losowania ustala się, które dwie osoby są zobowiązane wpłacać wszystkie swoje zarobki, a które dwie nie muszą wpłacać nic.</v>
      </c>
      <c r="AC193" t="str">
        <f>VLOOKUP(
    Languages!A180,
    Languages!$A$2:$AE$310,
    MATCH(
      _xlfn.XLOOKUP(AC$1, 'Language &amp; Currency Data'!$A$2:$A$100, 'Language &amp; Currency Data'!$B$2:$B$100),
      Languages!$A$1:$AE$1,
      0),
    FALSE)</f>
        <v>&lt;b&gt;Contribuição obrigatória apenas para dois indivíduos:&lt;\/b&gt;Dois dos quatro indivíduos são obrigados a contribuir com todos os seus ganhos ($10) para o fundo comum, e dois indivíduos não são obrigados a contribuir com nada ($0). Um sorteio aleatório determina quem são os dois indivíduos que devem contribuir com todos os seus ganhos e quem são os dois indivíduos que não precisam de contribuir com nada.</v>
      </c>
      <c r="AD193" s="32" t="str">
        <f>VLOOKUP(
    Languages!A180,
    Languages!$A$2:$AE$310,
    MATCH(
      _xlfn.XLOOKUP(AD$1, 'Language &amp; Currency Data'!$A$2:$A$100, 'Language &amp; Currency Data'!$B$2:$B$100),
      Languages!$A$1:$AE$1,
      0),
    FALSE)</f>
        <v xml:space="preserve">&lt;b&gt;Contribuția necesară numai pentru două persoane: :&lt;\/b&gt; două dintre cele patru persoane sunt obligate fiecare să contribuie la fondul comun cu toate câștifurile lor ($10, iar două persoane nu sunt obligate să contribuie cu ceva ($0). O tragere la sorți determină care sunt cele două persoane care sunt obligate să contribuie cu toate câștigurile lor și care sunt cele două persoane care nu sunt obligate să  contribuie.  </v>
      </c>
      <c r="AE193" s="6" t="str">
        <f>VLOOKUP(
    Languages!A180,
    Languages!$A$2:$AE$310,
    MATCH(
      _xlfn.XLOOKUP(AE$1, 'Language &amp; Currency Data'!$A$2:$A$100, 'Language &amp; Currency Data'!$B$2:$B$100),
      Languages!$A$1:$AE$1,
      0),
    FALSE)</f>
        <v>&lt;b&gt;Požadovaný príspevok len pre dve osoby:&lt;\/b&gt; dve zo štyroch osôb musia do spoločného fondu prispieť celou čiastkou zárobku ($10) a dve osoby nemajú prispieť žiadnou čiastkou ($0). Náhodným výberom sa určí, ktoré dve osoby musia prispieť celým svojím zárobkom a ktoré dve osoby nemusia prispieť ničím.</v>
      </c>
      <c r="AF193" s="6" t="str">
        <f>VLOOKUP(
    Languages!A180,
    Languages!$A$2:$AE$310,
    MATCH(
      _xlfn.XLOOKUP(AF$1, 'Language &amp; Currency Data'!$A$2:$A$100, 'Language &amp; Currency Data'!$B$2:$B$100),
      Languages!$A$1:$AE$1,
      0),
    FALSE)</f>
        <v>&lt;b&gt;Vereiste bydrae vir slegs twee individue:&lt;\/b&gt; Twee van die vier individue moet elk al hul verdienste ($10) tot die gemeenskaplike fonds bydra, en twee individue moet elk niks bydra ($0) nie. 'n Willekeurige trekking bepaal watter twee individue al hul verdienste moet bydra, en watter twee individue niks hoef by te dra nie.</v>
      </c>
      <c r="AG193" s="6" t="str">
        <f>VLOOKUP(
    Languages!A180,
    Languages!$A$2:$AE$310,
    MATCH(
      _xlfn.XLOOKUP(AG$1, 'Language &amp; Currency Data'!$A$2:$A$100, 'Language &amp; Currency Data'!$B$2:$B$100),
      Languages!$A$1:$AE$1,
      0),
    FALSE)</f>
        <v>&lt;b&gt;두 명의 개인만 기부하도록 강제함:&lt;\/b&gt; 4명 중 두 명은 각자 자신의 수입 전액($10)을 공동 기금에 기부해야 하고, 나머지 두 명은 각자 아무것도 기부하지 않도록($0) 요구받습니다. 무작위 추첨을 통해 두 명은 모든 수입을 기부해야 하고, 나머지 두 명은 아무것도 기부하지 않도록 결정됩니다.</v>
      </c>
      <c r="AH193" s="32" t="str">
        <f>VLOOKUP(
    Languages!A180,
    Languages!$A$2:$AE$310,
    MATCH(
      _xlfn.XLOOKUP(AH$1, 'Language &amp; Currency Data'!$A$2:$A$100, 'Language &amp; Currency Data'!$B$2:$B$100),
      Languages!$A$1:$AE$1,
      0),
    FALSE)</f>
        <v>&lt;b&gt;Aportación obligatoria solo para dos personas:&lt;\/b&gt; Se obliga a dos de las cuatro personas a aportar todos sus ingresos ($10) al fondo común, y no se obliga a las otras dos personas a aportar nada ($0). Un sorteo determina qué dos personas estarán obligadas a aportar todos sus ingresos y qué dos personas no estarán obligadas a aportar nada.</v>
      </c>
      <c r="AI193" s="32" t="str">
        <f>VLOOKUP(
    Languages!A180,
    Languages!$A$2:$AE$310,
    MATCH(
      _xlfn.XLOOKUP(AI$1, 'Language &amp; Currency Data'!$A$2:$A$100, 'Language &amp; Currency Data'!$B$2:$B$100),
      Languages!$A$1:$AE$1,
      0),
    FALSE)</f>
        <v>&lt;b&gt;Obligatoriskt bidrag för endast två personer:&lt;\/b&gt; Två av de fyra personerna måste var och en bidra med alla sina intäkter ($10) till den gemensamma fonden och två personer ska inte bidra med någonting ($0). En slumpmässig dragning avgör vilka två personer som måste bidra med alla sina intäkter och vilka två personer som inte ska bidra med någonting.</v>
      </c>
      <c r="AJ193" s="6" t="str">
        <f>VLOOKUP(
    Languages!A180,
    Languages!$A$2:$AE$310,
    MATCH(
      _xlfn.XLOOKUP(AJ$1, 'Language &amp; Currency Data'!$A$2:$A$100, 'Language &amp; Currency Data'!$B$2:$B$100),
      Languages!$A$1:$AE$1,
      0),
    FALSE)</f>
        <v>&lt;b&gt;僅要求兩位提撥：&lt;\/b&gt; 其中兩位必須將他們全部的收入 ($10) 提撥至共同基金，而另外兩位則不需提撥任何金額 ($0)。我們會以隨機抽籤來決定哪兩位必須全部提撥，哪兩位不需提撥。</v>
      </c>
      <c r="AK193" s="32" t="str">
        <f>VLOOKUP(
    Languages!A180,
    Languages!$A$2:$AE$310,
    MATCH(
      _xlfn.XLOOKUP(AK$1, 'Language &amp; Currency Data'!$A$2:$A$100, 'Language &amp; Currency Data'!$B$2:$B$100),
      Languages!$A$1:$AE$1,
      0),
    FALSE)</f>
        <v>&lt;b&gt;การนำรายได้ไปสมทบตามที่กำหนดสำหรับบุคคลสองคนเท่านั้น:&lt;\/b&gt; บุคคลสองในสี่คนต้องนำรายได้ทั้งหมด ($10) ไปสมทบในเงินกองกลาง และบุคคลอีกสองคนไม่ต้องนำรายได้ไปสมทบเลย ($0) การจับฉลากแบบสุ่มจะกำหนดว่าบุคคลสองคนใดบ้างที่ต้องนำรายได้ทั้งหมดไปสมทบเข้าเงินกองกลาง และอีกสองคนใดบ้างที่ไม่ต้องนำรายได้ไปสมทบเลย</v>
      </c>
      <c r="AL193" s="37" t="str">
        <f>VLOOKUP(
    Languages!A180,
    Languages!$A$2:$AE$310,
    MATCH(
      _xlfn.XLOOKUP(AL$1, 'Language &amp; Currency Data'!$A$2:$A$100, 'Language &amp; Currency Data'!$B$2:$B$100),
      Languages!$A$1:$AE$1,
      0),
    FALSE)</f>
        <v>&lt;b&gt;Sadece iki birey için zorunlu katkı:&lt;\/b&gt; Dört bireyden ikisi, kazançlarının tamamını ($10) ortak fona katkı olarak vermek zorundadır; diğer ikisi ise katkı yapmak zorunda değildir ($0). Hangi iki bireyin katkı yapacağı ve hangilerinin yapmayacağı rastgele bir çekilişle belirlenir.</v>
      </c>
      <c r="AM193" s="6" t="str">
        <f>VLOOKUP(
    Languages!A180,
    Languages!$A$2:$AE$310,
    MATCH(
      _xlfn.XLOOKUP(AM$1, 'Language &amp; Currency Data'!$A$2:$A$100, 'Language &amp; Currency Data'!$B$2:$B$100),
      Languages!$A$1:$AE$1,
      0),
    FALSE)</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N193" s="6" t="str">
        <f>VLOOKUP(
    Languages!A180,
    Languages!$A$2:$AE$310,
    MATCH(
      _xlfn.XLOOKUP(AN$1, 'Language &amp; Currency Data'!$A$2:$A$100, 'Language &amp; Currency Data'!$B$2:$B$100),
      Languages!$A$1:$AE$1,
      0),
    FALSE)</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O193" s="32" t="str">
        <f>VLOOKUP(
    Languages!A180,
    Languages!$A$2:$AE$310,
    MATCH(
      _xlfn.XLOOKUP(AO$1, 'Language &amp; Currency Data'!$A$2:$A$100, 'Language &amp; Currency Data'!$B$2:$B$100),
      Languages!$A$1:$AE$1,
      0),
    FALSE)</f>
        <v>&lt;b&gt;Đóng góp bắt buộc chỉ dành cho hai cá nhân:&lt;\/b&gt; Hai trong số bốn cá nhân mỗi người được yêu cầu đóng góp toàn bộ thu nhập của họ ($10) vào quỹ chung, và hai cá nhân mỗi người được yêu cầu không đóng góp gì ($0). Hai cá nhân nào được yêu cầu đóng góp toàn bộ thu nhập của họ, và hai cá nhân nào được yêu cầu không đóng góp sẽ được quyết định bằng hình thức rút thăm ngẫu nhiên.</v>
      </c>
      <c r="AP193" s="7" t="str">
        <f>VLOOKUP(
    Languages!A180,
    Languages!$A$2:$AE$310,
    MATCH(
      _xlfn.XLOOKUP("United Kingdom", 'Language &amp; Currency Data'!$A$2:$A$100, 'Language &amp; Currency Data'!$B$2:$B$100),
      Languages!$A$1:$AE$1,
      0),
    FALSE)</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Q193" s="7" t="str">
        <f>VLOOKUP(
    Languages!A180,
    Languages!$A$2:$AE$310,
    MATCH(
      _xlfn.XLOOKUP("United Kingdom", 'Language &amp; Currency Data'!$A$2:$A$100, 'Language &amp; Currency Data'!$B$2:$B$100),
      Languages!$A$1:$AE$1,
      0),
    FALSE)</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R193" s="7" t="str">
        <f>VLOOKUP(
    Languages!A180,
    Languages!$A$2:$AE$310,
    MATCH(
      _xlfn.XLOOKUP("United Kingdom", 'Language &amp; Currency Data'!$A$2:$A$100, 'Language &amp; Currency Data'!$B$2:$B$100),
      Languages!$A$1:$AE$1,
      0),
    FALSE)</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S193" s="7" t="str">
        <f>VLOOKUP(
    Languages!A180,
    Languages!$A$2:$AE$310,
    MATCH(
      _xlfn.XLOOKUP("United Kingdom", 'Language &amp; Currency Data'!$A$2:$A$100, 'Language &amp; Currency Data'!$B$2:$B$100),
      Languages!$A$1:$AE$1,
      0),
    FALSE)</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T193" s="7" t="str">
        <f>VLOOKUP(
    Languages!A180,
    Languages!$A$2:$AE$310,
    MATCH(
      _xlfn.XLOOKUP("United Kingdom", 'Language &amp; Currency Data'!$A$2:$A$100, 'Language &amp; Currency Data'!$B$2:$B$100),
      Languages!$A$1:$AE$1,
      0),
    FALSE)</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U193" s="7" t="str">
        <f>VLOOKUP(
    Languages!A180,
    Languages!$A$2:$AE$310,
    MATCH(
      _xlfn.XLOOKUP("United Kingdom", 'Language &amp; Currency Data'!$A$2:$A$100, 'Language &amp; Currency Data'!$B$2:$B$100),
      Languages!$A$1:$AE$1,
      0),
    FALSE)</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V193" s="7" t="str">
        <f>VLOOKUP(
    Languages!A180,
    Languages!$A$2:$AE$310,
    MATCH(
      _xlfn.XLOOKUP("United Kingdom", 'Language &amp; Currency Data'!$A$2:$A$100, 'Language &amp; Currency Data'!$B$2:$B$100),
      Languages!$A$1:$AE$1,
      0),
    FALSE)</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c r="AW193" s="7" t="str">
        <f>VLOOKUP(
    Languages!A180,
    Languages!$A$2:$AE$310,
    MATCH(
      _xlfn.XLOOKUP("United Kingdom", 'Language &amp; Currency Data'!$A$2:$A$100, 'Language &amp; Currency Data'!$B$2:$B$100),
      Languages!$A$1:$AE$1,
      0),
    FALSE)</f>
        <v>&lt;b&gt;Required contribution for only two individuals:&lt;\/b&gt; Two of the four individuals are each required to contribute all their earnings ($10) to the common fund, and two individuals are each required to contribute nothing ($0). A random draw determines which two individuals are required to contribute all their earnings, and which two individuals are required to contribute nothing.</v>
      </c>
    </row>
    <row r="194" spans="1:49" s="7" customFormat="1" ht="42.75" x14ac:dyDescent="0.45">
      <c r="A194" s="7" t="str">
        <f>Languages!B181</f>
        <v>&lt;b&gt;Required contribution for all individuals:&lt;\/b&gt; Each of the four individuals is required to contribute all their earnings ($10)</v>
      </c>
      <c r="B194" s="6" t="str">
        <f>VLOOKUP(
    Languages!A181,
    Languages!$A$2:$AE$310,
    MATCH(
      _xlfn.XLOOKUP(B$1, 'Language &amp; Currency Data'!$A$2:$A$100, 'Language &amp; Currency Data'!$B$2:$B$100),
      Languages!$A$1:$AE$1,
      0),
    FALSE)</f>
        <v>&lt;b&gt;Aportación obligatoria para todas las personas:&lt;\/b&gt; Cada una de las cuatro personas está obligada a aportar todos sus ingresos ($10)</v>
      </c>
      <c r="C194" s="6" t="str">
        <f>VLOOKUP(
    Languages!A181,
    Languages!$A$2:$AE$310,
    MATCH(
      _xlfn.XLOOKUP(C$1, 'Language &amp; Currency Data'!$A$2:$A$100, 'Language &amp; Currency Data'!$B$2:$B$100),
      Languages!$A$1:$AE$1,
      0),
    FALSE)</f>
        <v>&lt;b&gt;Required contribution for all individuals:&lt;\/b&gt; Each of the four individuals is required to contribute all their earnings ($10)</v>
      </c>
      <c r="D194" s="6" t="str">
        <f>VLOOKUP(
    Languages!A181,
    Languages!$A$2:$AE$310,
    MATCH(
      _xlfn.XLOOKUP(D$1, 'Language &amp; Currency Data'!$A$2:$A$100, 'Language &amp; Currency Data'!$B$2:$B$100),
      Languages!$A$1:$AE$1,
      0),
    FALSE)</f>
        <v>&lt;b&gt;Einzahlungspflicht für alle Personen:&lt;\/b&gt; In diesem Fall muss jede der vier Personen ihr gesamtes Einkommen ($10) einzahlen.</v>
      </c>
      <c r="E194" s="14" t="str">
        <f>VLOOKUP(
    Languages!A181,
    Languages!$A$2:$AE$310,
    MATCH(
      _xlfn.XLOOKUP(E$1, 'Language &amp; Currency Data'!$A$2:$A$100, 'Language &amp; Currency Data'!$B$2:$B$100),
      Languages!$A$1:$AE$1,
      0),
    FALSE)</f>
        <v>&lt;b&gt;Contribuição obrigatória para todos os indivíduos:&lt;\/b&gt; Cada um dos quatro indivíduos é obrigado a contribuir com todos os seus ganhos ($10).</v>
      </c>
      <c r="F194" s="4" t="str">
        <f>VLOOKUP(
    Languages!A181,
    Languages!$A$2:$AE$310,
    MATCH(
      _xlfn.XLOOKUP(F$1, 'Language &amp; Currency Data'!$A$2:$A$100, 'Language &amp; Currency Data'!$B$2:$B$100),
      Languages!$A$1:$AE$1,
      0),
    FALSE)</f>
        <v>&lt;b&gt;Required contribution for all individuals:&lt;\/b&gt; Each of the four individuals is required to contribute all their earnings ($10)</v>
      </c>
      <c r="G194" s="14" t="str">
        <f>VLOOKUP(
    Languages!A181,
    Languages!$A$2:$AE$310,
    MATCH(
      _xlfn.XLOOKUP(G$1, 'Language &amp; Currency Data'!$A$2:$A$100, 'Language &amp; Currency Data'!$B$2:$B$100),
      Languages!$A$1:$AE$1,
      0),
    FALSE)</f>
        <v>&lt;b&gt;要求四个人都贡献：&lt;\/b&gt;四个人都分别按要求投入其全部收益 ($10)</v>
      </c>
      <c r="H194" s="6" t="str">
        <f>VLOOKUP(
    Languages!A181,
    Languages!$A$2:$AE$310,
    MATCH(
      _xlfn.XLOOKUP(H$1, 'Language &amp; Currency Data'!$A$2:$A$100, 'Language &amp; Currency Data'!$B$2:$B$100),
      Languages!$A$1:$AE$1,
      0),
    FALSE)</f>
        <v>&lt;b&gt;Aportación obligatoria para todas las personas:&lt;\/b&gt; Cada una de las cuatro personas está obligada a aportar todos sus ingresos ($10)</v>
      </c>
      <c r="I194" s="6" t="str">
        <f>VLOOKUP(
    Languages!A181,
    Languages!$A$2:$AE$310,
    MATCH(
      _xlfn.XLOOKUP(I$1, 'Language &amp; Currency Data'!$A$2:$A$100, 'Language &amp; Currency Data'!$B$2:$B$100),
      Languages!$A$1:$AE$1,
      0),
    FALSE)</f>
        <v>&lt;b&gt;Aportación obligatoria para todas las personas:&lt;\/b&gt; Cada una de las cuatro personas está obligada a aportar todos sus ingresos ($10)</v>
      </c>
      <c r="J194" s="6" t="str">
        <f>VLOOKUP(
    Languages!A181,
    Languages!$A$2:$AE$310,
    MATCH(
      _xlfn.XLOOKUP(J$1, 'Language &amp; Currency Data'!$A$2:$A$100, 'Language &amp; Currency Data'!$B$2:$B$100),
      Languages!$A$1:$AE$1,
      0),
    FALSE)</f>
        <v>&lt;b&gt;Povinný příspěvek pro všechny osoby:&lt;\/b&gt; Každá ze čtyř osob je povinna přispět celým svým výdělkem ($10).</v>
      </c>
      <c r="K194" s="6" t="str">
        <f>VLOOKUP(
    Languages!A181,
    Languages!$A$2:$AE$310,
    MATCH(
      _xlfn.XLOOKUP(K$1, 'Language &amp; Currency Data'!$A$2:$A$100, 'Language &amp; Currency Data'!$B$2:$B$100),
      Languages!$A$1:$AE$1,
      0),
    FALSE)</f>
        <v>&lt;b&gt;Velvollisuus lahjoittaa koskee kaikkia henkilöitä:&lt;\/b&gt; Jokainen näistä neljästä henkilöstä on velvollinen lahjoittamaan kaikki tulonsa ($10)</v>
      </c>
      <c r="L194" s="32" t="str">
        <f>VLOOKUP(
    Languages!A181,
    Languages!$A$2:$AE$310,
    MATCH(
      _xlfn.XLOOKUP(L$1, 'Language &amp; Currency Data'!$A$2:$A$100, 'Language &amp; Currency Data'!$B$2:$B$100),
      Languages!$A$1:$AE$1,
      0),
    FALSE)</f>
        <v>&lt;b&gt;Contribution obligatoire pour toutes les personnes :&lt;\/b&gt; Chacune des quatre personnes est tenue de verser la totalité de ses revenus ($10)</v>
      </c>
      <c r="M194" s="32" t="str">
        <f>VLOOKUP(
    Languages!A181,
    Languages!$A$2:$AE$310,
    MATCH(
      _xlfn.XLOOKUP(M$1, 'Language &amp; Currency Data'!$A$2:$A$100, 'Language &amp; Currency Data'!$B$2:$B$100),
      Languages!$A$1:$AE$1,
      0),
    FALSE)</f>
        <v>&lt;b&gt;Einzahlungspflicht für alle Personen:&lt;\/b&gt; In diesem Fall muss jede der vier Personen ihr gesamtes Einkommen ($10) einzahlen.</v>
      </c>
      <c r="N194" s="6" t="str">
        <f>VLOOKUP(
    Languages!A181,
    Languages!$A$2:$AE$310,
    MATCH(
      _xlfn.XLOOKUP(N$1, 'Language &amp; Currency Data'!$A$2:$A$100, 'Language &amp; Currency Data'!$B$2:$B$100),
      Languages!$A$1:$AE$1,
      0),
    FALSE)</f>
        <v>&lt;b&gt;Απαιτούμενη συνεισφορά για όλα τα άτομα:&lt;\/b&gt; κάθε ένα από τα τέσσερα άτομα υποχρεούται να συνεισφέρει όλα τα κέρδη του ($10)</v>
      </c>
      <c r="O194" s="32" t="str">
        <f>VLOOKUP(
    Languages!A181,
    Languages!$A$2:$AE$310,
    MATCH(
      _xlfn.XLOOKUP(O$1, 'Language &amp; Currency Data'!$A$2:$A$100, 'Language &amp; Currency Data'!$B$2:$B$100),
      Languages!$A$1:$AE$1,
      0),
    FALSE)</f>
        <v>&lt;b&gt;Kötelező hozzájárulás minden személynek:&lt;\/b&gt; Mind a négy személynek be kell fizetnie a teljes jövedelmét ($10).</v>
      </c>
      <c r="P194" s="6" t="str">
        <f>VLOOKUP(
    Languages!A181,
    Languages!$A$2:$AE$310,
    MATCH(
      _xlfn.XLOOKUP(P$1, 'Language &amp; Currency Data'!$A$2:$A$100, 'Language &amp; Currency Data'!$B$2:$B$100),
      Languages!$A$1:$AE$1,
      0),
    FALSE)</f>
        <v>&lt;b&gt;सभी चारों व्यक्तियों के लिए आवश्यक योगदान:&lt;\/b&gt;चारों व्यक्तियों में से हरेक को अपनी सारी कमाई ($10) देनी होगी।</v>
      </c>
      <c r="Q194" s="6" t="str">
        <f>VLOOKUP(
    Languages!A181,
    Languages!$A$2:$AE$310,
    MATCH(
      _xlfn.XLOOKUP(Q$1, 'Language &amp; Currency Data'!$A$2:$A$100, 'Language &amp; Currency Data'!$B$2:$B$100),
      Languages!$A$1:$AE$1,
      0),
    FALSE)</f>
        <v>&lt;b&gt;Kontribusi wajib untuk semua individu:&lt;\/b&gt; Masing-masing dari keempat individu diwajibkan untuk menyumbangkan seluruh penghasilan mereka ($10)</v>
      </c>
      <c r="R194" s="6" t="str">
        <f>VLOOKUP(
    Languages!A181,
    Languages!$A$2:$AE$310,
    MATCH(
      _xlfn.XLOOKUP(R$1, 'Language &amp; Currency Data'!$A$2:$A$100, 'Language &amp; Currency Data'!$B$2:$B$100),
      Languages!$A$1:$AE$1,
      0),
    FALSE)</f>
        <v>&lt;b&gt;Required contribution for all individuals:&lt;\/b&gt; Each of the four individuals is required to contribute all their earnings ($10)</v>
      </c>
      <c r="S194" s="14" t="str">
        <f>VLOOKUP(
    Languages!A181,
    Languages!$A$2:$AE$310,
    MATCH(
      _xlfn.XLOOKUP(S$1, 'Language &amp; Currency Data'!$A$2:$A$100, 'Language &amp; Currency Data'!$B$2:$B$100),
      Languages!$A$1:$AE$1,
      0),
    FALSE)</f>
        <v>&lt;b&gt;Contributo obbligatorio per tutti gli individui:&lt;\/b&gt; Ciascuno dei quattro individui è tenuto a contribuire con l'intero importo guadagnato ($10)</v>
      </c>
      <c r="T194" s="14" t="str">
        <f>VLOOKUP(
    Languages!A181,
    Languages!$A$2:$AE$310,
    MATCH(
      _xlfn.XLOOKUP(T$1, 'Language &amp; Currency Data'!$A$2:$A$100, 'Language &amp; Currency Data'!$B$2:$B$100),
      Languages!$A$1:$AE$1,
      0),
    FALSE)</f>
        <v>&lt;b&gt;全員に寄付を要求する:&lt;\/b&gt; 4人のそれぞれが、収入のすべて（$10）を寄付する必要がある</v>
      </c>
      <c r="U194" s="32" t="str">
        <f>VLOOKUP(
    Languages!A181,
    Languages!$A$2:$AE$310,
    MATCH(
      _xlfn.XLOOKUP(U$1, 'Language &amp; Currency Data'!$A$2:$A$100, 'Language &amp; Currency Data'!$B$2:$B$100),
      Languages!$A$1:$AE$1,
      0),
    FALSE)</f>
        <v>&lt;b&gt;Sumbangan dikehendaki untuk semua individu:&lt;\/b&gt; Setiap daripada empat individu itu dikehendaki menyumbangkan semua pendapatan mereka ($10).</v>
      </c>
      <c r="V194" s="32" t="str">
        <f>VLOOKUP(
    Languages!A181,
    Languages!$A$2:$AE$310,
    MATCH(
      _xlfn.XLOOKUP(V$1, 'Language &amp; Currency Data'!$A$2:$A$100, 'Language &amp; Currency Data'!$B$2:$B$100),
      Languages!$A$1:$AE$1,
      0),
    FALSE)</f>
        <v>&lt;b&gt;Aportación obligatoria para todas las personas:&lt;\/b&gt; Cada una de las cuatro personas está obligada a aportar todos sus ingresos ($10)</v>
      </c>
      <c r="W194" s="14" t="str">
        <f>VLOOKUP(
    Languages!A181,
    Languages!$A$2:$AE$310,
    MATCH(
      _xlfn.XLOOKUP(W$1, 'Language &amp; Currency Data'!$A$2:$A$100, 'Language &amp; Currency Data'!$B$2:$B$100),
      Languages!$A$1:$AE$1,
      0),
    FALSE)</f>
        <v>&lt;b&gt;Verplichte bijdrage voor alle personen:&lt;\/b&gt; Ieder van de vier personen is verplicht zijn volledige verdiende bedrag ($10) bij te dragen.</v>
      </c>
      <c r="X194" s="32" t="str">
        <f>VLOOKUP(
    Languages!A181,
    Languages!$A$2:$AE$310,
    MATCH(
      _xlfn.XLOOKUP(X$1, 'Language &amp; Currency Data'!$A$2:$A$100, 'Language &amp; Currency Data'!$B$2:$B$100),
      Languages!$A$1:$AE$1,
      0),
    FALSE)</f>
        <v>&lt;b&gt;Required contribution for all individuals:&lt;\/b&gt; Each of the four individuals is required to contribute all their earnings ($10)</v>
      </c>
      <c r="Y194" s="32" t="str">
        <f>VLOOKUP(
    Languages!A181,
    Languages!$A$2:$AE$310,
    MATCH(
      _xlfn.XLOOKUP(Y$1, 'Language &amp; Currency Data'!$A$2:$A$100, 'Language &amp; Currency Data'!$B$2:$B$100),
      Languages!$A$1:$AE$1,
      0),
    FALSE)</f>
        <v>&lt;b&gt;Pålagt bidrag for alle personer:&lt;\/b&gt; Hver av de fire personene er pålagt å bidra med hele sin inntekt ($10)</v>
      </c>
      <c r="Z194" s="32" t="str">
        <f>VLOOKUP(
    Languages!A181,
    Languages!$A$2:$AE$310,
    MATCH(
      _xlfn.XLOOKUP(Z$1, 'Language &amp; Currency Data'!$A$2:$A$100, 'Language &amp; Currency Data'!$B$2:$B$100),
      Languages!$A$1:$AE$1,
      0),
    FALSE)</f>
        <v>&lt;b&gt;تمام افراد کے لیے لازم عطیہ:&lt;\/b&gt; چاروں افراد میں سے ہر فرد کو اپنی پوری کمائی (10$) مشترکہ فنڈ میں عطیہ کرنے کا پابند کیا گیا ہے</v>
      </c>
      <c r="AA194" s="32" t="str">
        <f>VLOOKUP(
    Languages!A181,
    Languages!$A$2:$AE$310,
    MATCH(
      _xlfn.XLOOKUP(AA$1, 'Language &amp; Currency Data'!$A$2:$A$100, 'Language &amp; Currency Data'!$B$2:$B$100),
      Languages!$A$1:$AE$1,
      0),
    FALSE)</f>
        <v>&lt;b&gt; Kailangang kontribusyon para sa lahat ng mga indibidwal:&lt;\/b&gt; Bawat isa sa apat na indibidwal ay kailangang iambag ang kanilang mga kinita ($10)</v>
      </c>
      <c r="AB194" s="32" t="str">
        <f>VLOOKUP(
    Languages!A181,
    Languages!$A$2:$AE$310,
    MATCH(
      _xlfn.XLOOKUP(AB$1, 'Language &amp; Currency Data'!$A$2:$A$100, 'Language &amp; Currency Data'!$B$2:$B$100),
      Languages!$A$1:$AE$1,
      0),
    FALSE)</f>
        <v>&lt;b&gt;Wymagana wpłata dla wszystkich osób:&lt;\/b&gt; Każda z czterech osób ma obowiązek wpłacić wszystkie swoje zarobki ($10).</v>
      </c>
      <c r="AC194" t="str">
        <f>VLOOKUP(
    Languages!A181,
    Languages!$A$2:$AE$310,
    MATCH(
      _xlfn.XLOOKUP(AC$1, 'Language &amp; Currency Data'!$A$2:$A$100, 'Language &amp; Currency Data'!$B$2:$B$100),
      Languages!$A$1:$AE$1,
      0),
    FALSE)</f>
        <v>&lt;b&gt;Contribuição obrigatória para todos os indivíduos:&lt;\/b&gt; Cada um dos quatro indivíduos é obrigado a contribuir com todos os seus ganhos ($10).</v>
      </c>
      <c r="AD194" s="32" t="str">
        <f>VLOOKUP(
    Languages!A181,
    Languages!$A$2:$AE$310,
    MATCH(
      _xlfn.XLOOKUP(AD$1, 'Language &amp; Currency Data'!$A$2:$A$100, 'Language &amp; Currency Data'!$B$2:$B$100),
      Languages!$A$1:$AE$1,
      0),
    FALSE)</f>
        <v>&lt;b&gt;Contribuția necesară pentru toate persoanele:&lt;\/b&gt; fiecare dintre cele patru persoane trebuie să contribuie cu toate câștigurile lor ($10).</v>
      </c>
      <c r="AE194" s="6" t="str">
        <f>VLOOKUP(
    Languages!A181,
    Languages!$A$2:$AE$310,
    MATCH(
      _xlfn.XLOOKUP(AE$1, 'Language &amp; Currency Data'!$A$2:$A$100, 'Language &amp; Currency Data'!$B$2:$B$100),
      Languages!$A$1:$AE$1,
      0),
    FALSE)</f>
        <v>&lt;b&gt;Požadovaný príspevok pre všetky osoby:&lt;\/b&gt; všetky štyri osoby musia prispieť celým svojím zárobkom ($10).</v>
      </c>
      <c r="AF194" s="6" t="str">
        <f>VLOOKUP(
    Languages!A181,
    Languages!$A$2:$AE$310,
    MATCH(
      _xlfn.XLOOKUP(AF$1, 'Language &amp; Currency Data'!$A$2:$A$100, 'Language &amp; Currency Data'!$B$2:$B$100),
      Languages!$A$1:$AE$1,
      0),
    FALSE)</f>
        <v>&lt;b&gt;Vereiste bydrae vir alle individue:&lt;\/b&gt; In hierdie geval moet elk van die vier individue al hul verdienste ($10) bydra.</v>
      </c>
      <c r="AG194" s="6" t="str">
        <f>VLOOKUP(
    Languages!A181,
    Languages!$A$2:$AE$310,
    MATCH(
      _xlfn.XLOOKUP(AG$1, 'Language &amp; Currency Data'!$A$2:$A$100, 'Language &amp; Currency Data'!$B$2:$B$100),
      Languages!$A$1:$AE$1,
      0),
    FALSE)</f>
        <v>&lt;b&gt;모든 개인이 기부하도록 강제함:&lt;\/b&gt; 4명의 개인은 각자 자신의 수입 전액($10)을 기부해야 합니다.</v>
      </c>
      <c r="AH194" s="32" t="str">
        <f>VLOOKUP(
    Languages!A181,
    Languages!$A$2:$AE$310,
    MATCH(
      _xlfn.XLOOKUP(AH$1, 'Language &amp; Currency Data'!$A$2:$A$100, 'Language &amp; Currency Data'!$B$2:$B$100),
      Languages!$A$1:$AE$1,
      0),
    FALSE)</f>
        <v>&lt;b&gt;Aportación obligatoria para todas las personas:&lt;\/b&gt; Cada una de las cuatro personas está obligada a aportar todos sus ingresos ($10)</v>
      </c>
      <c r="AI194" s="32" t="str">
        <f>VLOOKUP(
    Languages!A181,
    Languages!$A$2:$AE$310,
    MATCH(
      _xlfn.XLOOKUP(AI$1, 'Language &amp; Currency Data'!$A$2:$A$100, 'Language &amp; Currency Data'!$B$2:$B$100),
      Languages!$A$1:$AE$1,
      0),
    FALSE)</f>
        <v>&lt;b&gt;Obligatoriskt bidrag för alla personer:&lt;\/b&gt; Var och en av de fyra personerna måste bidra med alla sina intäkter ($10)</v>
      </c>
      <c r="AJ194" s="6" t="str">
        <f>VLOOKUP(
    Languages!A181,
    Languages!$A$2:$AE$310,
    MATCH(
      _xlfn.XLOOKUP(AJ$1, 'Language &amp; Currency Data'!$A$2:$A$100, 'Language &amp; Currency Data'!$B$2:$B$100),
      Languages!$A$1:$AE$1,
      0),
    FALSE)</f>
        <v>&lt;b&gt;要求所有人提撥：&lt;\/b&gt;四位參與者每人都被要求提撥全部收入 ($10)</v>
      </c>
      <c r="AK194" s="32" t="str">
        <f>VLOOKUP(
    Languages!A181,
    Languages!$A$2:$AE$310,
    MATCH(
      _xlfn.XLOOKUP(AK$1, 'Language &amp; Currency Data'!$A$2:$A$100, 'Language &amp; Currency Data'!$B$2:$B$100),
      Languages!$A$1:$AE$1,
      0),
    FALSE)</f>
        <v>&lt;b&gt;การนำรายได้ไปสมทบตามที่กำหนดสำหรับบุคคลทั้งหมด:&lt;\/b&gt; บุคคลทั้งสี่คนจะต้องนำรายได้ทั้งหมดไปสมทบ ($10)</v>
      </c>
      <c r="AL194" s="37" t="str">
        <f>VLOOKUP(
    Languages!A181,
    Languages!$A$2:$AE$310,
    MATCH(
      _xlfn.XLOOKUP(AL$1, 'Language &amp; Currency Data'!$A$2:$A$100, 'Language &amp; Currency Data'!$B$2:$B$100),
      Languages!$A$1:$AE$1,
      0),
    FALSE)</f>
        <v>&lt;b&gt;Tüm bireyler için zorunlu katkı:&lt;\/b&gt; Dört bireyin her biri kazançlarının tamamını ($10) ortak fona katkı olarak vermek zorundadır.</v>
      </c>
      <c r="AM194" s="6" t="str">
        <f>VLOOKUP(
    Languages!A181,
    Languages!$A$2:$AE$310,
    MATCH(
      _xlfn.XLOOKUP(AM$1, 'Language &amp; Currency Data'!$A$2:$A$100, 'Language &amp; Currency Data'!$B$2:$B$100),
      Languages!$A$1:$AE$1,
      0),
    FALSE)</f>
        <v>&lt;b&gt;Required contribution for all individuals:&lt;\/b&gt; Each of the four individuals is required to contribute all their earnings ($10)</v>
      </c>
      <c r="AN194" s="6" t="str">
        <f>VLOOKUP(
    Languages!A181,
    Languages!$A$2:$AE$310,
    MATCH(
      _xlfn.XLOOKUP(AN$1, 'Language &amp; Currency Data'!$A$2:$A$100, 'Language &amp; Currency Data'!$B$2:$B$100),
      Languages!$A$1:$AE$1,
      0),
    FALSE)</f>
        <v>&lt;b&gt;Required contribution for all individuals:&lt;\/b&gt; Each of the four individuals is required to contribute all their earnings ($10)</v>
      </c>
      <c r="AO194" s="32" t="str">
        <f>VLOOKUP(
    Languages!A181,
    Languages!$A$2:$AE$310,
    MATCH(
      _xlfn.XLOOKUP(AO$1, 'Language &amp; Currency Data'!$A$2:$A$100, 'Language &amp; Currency Data'!$B$2:$B$100),
      Languages!$A$1:$AE$1,
      0),
    FALSE)</f>
        <v>&lt;b&gt;Đóng góp bắt buộc đối với tất cả các cá nhân:&lt;\/b&gt; Mỗi người trong bốn cá nhân được yêu cầu đóng góp toàn bộ thu nhập của họ ($10)</v>
      </c>
      <c r="AP194" s="7" t="str">
        <f>VLOOKUP(
    Languages!A181,
    Languages!$A$2:$AE$310,
    MATCH(
      _xlfn.XLOOKUP("United Kingdom", 'Language &amp; Currency Data'!$A$2:$A$100, 'Language &amp; Currency Data'!$B$2:$B$100),
      Languages!$A$1:$AE$1,
      0),
    FALSE)</f>
        <v>&lt;b&gt;Required contribution for all individuals:&lt;\/b&gt; Each of the four individuals is required to contribute all their earnings ($10)</v>
      </c>
      <c r="AQ194" s="7" t="str">
        <f>VLOOKUP(
    Languages!A181,
    Languages!$A$2:$AE$310,
    MATCH(
      _xlfn.XLOOKUP("United Kingdom", 'Language &amp; Currency Data'!$A$2:$A$100, 'Language &amp; Currency Data'!$B$2:$B$100),
      Languages!$A$1:$AE$1,
      0),
    FALSE)</f>
        <v>&lt;b&gt;Required contribution for all individuals:&lt;\/b&gt; Each of the four individuals is required to contribute all their earnings ($10)</v>
      </c>
      <c r="AR194" s="7" t="str">
        <f>VLOOKUP(
    Languages!A181,
    Languages!$A$2:$AE$310,
    MATCH(
      _xlfn.XLOOKUP("United Kingdom", 'Language &amp; Currency Data'!$A$2:$A$100, 'Language &amp; Currency Data'!$B$2:$B$100),
      Languages!$A$1:$AE$1,
      0),
    FALSE)</f>
        <v>&lt;b&gt;Required contribution for all individuals:&lt;\/b&gt; Each of the four individuals is required to contribute all their earnings ($10)</v>
      </c>
      <c r="AS194" s="7" t="str">
        <f>VLOOKUP(
    Languages!A181,
    Languages!$A$2:$AE$310,
    MATCH(
      _xlfn.XLOOKUP("United Kingdom", 'Language &amp; Currency Data'!$A$2:$A$100, 'Language &amp; Currency Data'!$B$2:$B$100),
      Languages!$A$1:$AE$1,
      0),
    FALSE)</f>
        <v>&lt;b&gt;Required contribution for all individuals:&lt;\/b&gt; Each of the four individuals is required to contribute all their earnings ($10)</v>
      </c>
      <c r="AT194" s="7" t="str">
        <f>VLOOKUP(
    Languages!A181,
    Languages!$A$2:$AE$310,
    MATCH(
      _xlfn.XLOOKUP("United Kingdom", 'Language &amp; Currency Data'!$A$2:$A$100, 'Language &amp; Currency Data'!$B$2:$B$100),
      Languages!$A$1:$AE$1,
      0),
    FALSE)</f>
        <v>&lt;b&gt;Required contribution for all individuals:&lt;\/b&gt; Each of the four individuals is required to contribute all their earnings ($10)</v>
      </c>
      <c r="AU194" s="7" t="str">
        <f>VLOOKUP(
    Languages!A181,
    Languages!$A$2:$AE$310,
    MATCH(
      _xlfn.XLOOKUP("United Kingdom", 'Language &amp; Currency Data'!$A$2:$A$100, 'Language &amp; Currency Data'!$B$2:$B$100),
      Languages!$A$1:$AE$1,
      0),
    FALSE)</f>
        <v>&lt;b&gt;Required contribution for all individuals:&lt;\/b&gt; Each of the four individuals is required to contribute all their earnings ($10)</v>
      </c>
      <c r="AV194" s="7" t="str">
        <f>VLOOKUP(
    Languages!A181,
    Languages!$A$2:$AE$310,
    MATCH(
      _xlfn.XLOOKUP("United Kingdom", 'Language &amp; Currency Data'!$A$2:$A$100, 'Language &amp; Currency Data'!$B$2:$B$100),
      Languages!$A$1:$AE$1,
      0),
    FALSE)</f>
        <v>&lt;b&gt;Required contribution for all individuals:&lt;\/b&gt; Each of the four individuals is required to contribute all their earnings ($10)</v>
      </c>
      <c r="AW194" s="7" t="str">
        <f>VLOOKUP(
    Languages!A181,
    Languages!$A$2:$AE$310,
    MATCH(
      _xlfn.XLOOKUP("United Kingdom", 'Language &amp; Currency Data'!$A$2:$A$100, 'Language &amp; Currency Data'!$B$2:$B$100),
      Languages!$A$1:$AE$1,
      0),
    FALSE)</f>
        <v>&lt;b&gt;Required contribution for all individuals:&lt;\/b&gt; Each of the four individuals is required to contribute all their earnings ($10)</v>
      </c>
    </row>
    <row r="195" spans="1:49" s="7" customFormat="1" ht="28.5" x14ac:dyDescent="0.45">
      <c r="A195" s="7" t="str">
        <f>Languages!B182</f>
        <v>Can you provide a short explanation for why you made this choice?</v>
      </c>
      <c r="B195" s="6" t="str">
        <f>VLOOKUP(
    Languages!A182,
    Languages!$A$2:$AE$310,
    MATCH(
      _xlfn.XLOOKUP(B$1, 'Language &amp; Currency Data'!$A$2:$A$100, 'Language &amp; Currency Data'!$B$2:$B$100),
      Languages!$A$1:$AE$1,
      0),
    FALSE)</f>
        <v>¿Puede explicar brevemente por qué ha tomado esta decisión?</v>
      </c>
      <c r="C195" s="6" t="str">
        <f>VLOOKUP(
    Languages!A182,
    Languages!$A$2:$AE$310,
    MATCH(
      _xlfn.XLOOKUP(C$1, 'Language &amp; Currency Data'!$A$2:$A$100, 'Language &amp; Currency Data'!$B$2:$B$100),
      Languages!$A$1:$AE$1,
      0),
    FALSE)</f>
        <v>Can you provide a short explanation for why you made this choice?</v>
      </c>
      <c r="D195" s="6" t="str">
        <f>VLOOKUP(
    Languages!A182,
    Languages!$A$2:$AE$310,
    MATCH(
      _xlfn.XLOOKUP(D$1, 'Language &amp; Currency Data'!$A$2:$A$100, 'Language &amp; Currency Data'!$B$2:$B$100),
      Languages!$A$1:$AE$1,
      0),
    FALSE)</f>
        <v>Können Sie kurz erläutern, warum Sie diese Wahl getroffen haben?</v>
      </c>
      <c r="E195" s="14" t="str">
        <f>VLOOKUP(
    Languages!A182,
    Languages!$A$2:$AE$310,
    MATCH(
      _xlfn.XLOOKUP(E$1, 'Language &amp; Currency Data'!$A$2:$A$100, 'Language &amp; Currency Data'!$B$2:$B$100),
      Languages!$A$1:$AE$1,
      0),
    FALSE)</f>
        <v>Poderia explicar brevemente o motivo da sua escolha?</v>
      </c>
      <c r="F195" s="4" t="str">
        <f>VLOOKUP(
    Languages!A182,
    Languages!$A$2:$AE$310,
    MATCH(
      _xlfn.XLOOKUP(F$1, 'Language &amp; Currency Data'!$A$2:$A$100, 'Language &amp; Currency Data'!$B$2:$B$100),
      Languages!$A$1:$AE$1,
      0),
    FALSE)</f>
        <v>Can you provide a short explanation for why you made this choice?</v>
      </c>
      <c r="G195" s="14" t="str">
        <f>VLOOKUP(
    Languages!A182,
    Languages!$A$2:$AE$310,
    MATCH(
      _xlfn.XLOOKUP(G$1, 'Language &amp; Currency Data'!$A$2:$A$100, 'Language &amp; Currency Data'!$B$2:$B$100),
      Languages!$A$1:$AE$1,
      0),
    FALSE)</f>
        <v>您能否简要说明一下您为什么做出这一抉择？</v>
      </c>
      <c r="H195" s="6" t="str">
        <f>VLOOKUP(
    Languages!A182,
    Languages!$A$2:$AE$310,
    MATCH(
      _xlfn.XLOOKUP(H$1, 'Language &amp; Currency Data'!$A$2:$A$100, 'Language &amp; Currency Data'!$B$2:$B$100),
      Languages!$A$1:$AE$1,
      0),
    FALSE)</f>
        <v>¿Puede explicar brevemente por qué ha tomado esta decisión?</v>
      </c>
      <c r="I195" s="6" t="str">
        <f>VLOOKUP(
    Languages!A182,
    Languages!$A$2:$AE$310,
    MATCH(
      _xlfn.XLOOKUP(I$1, 'Language &amp; Currency Data'!$A$2:$A$100, 'Language &amp; Currency Data'!$B$2:$B$100),
      Languages!$A$1:$AE$1,
      0),
    FALSE)</f>
        <v>¿Puede explicar brevemente por qué ha tomado esta decisión?</v>
      </c>
      <c r="J195" s="6" t="str">
        <f>VLOOKUP(
    Languages!A182,
    Languages!$A$2:$AE$310,
    MATCH(
      _xlfn.XLOOKUP(J$1, 'Language &amp; Currency Data'!$A$2:$A$100, 'Language &amp; Currency Data'!$B$2:$B$100),
      Languages!$A$1:$AE$1,
      0),
    FALSE)</f>
        <v>Můžete stručně vysvětlit, proč jste se tak rozhodli?</v>
      </c>
      <c r="K195" s="6" t="str">
        <f>VLOOKUP(
    Languages!A182,
    Languages!$A$2:$AE$310,
    MATCH(
      _xlfn.XLOOKUP(K$1, 'Language &amp; Currency Data'!$A$2:$A$100, 'Language &amp; Currency Data'!$B$2:$B$100),
      Languages!$A$1:$AE$1,
      0),
    FALSE)</f>
        <v>Voisitko antaa lyhyen selityksen siitä, miksi teit tämän valinnan?</v>
      </c>
      <c r="L195" s="32" t="str">
        <f>VLOOKUP(
    Languages!A182,
    Languages!$A$2:$AE$310,
    MATCH(
      _xlfn.XLOOKUP(L$1, 'Language &amp; Currency Data'!$A$2:$A$100, 'Language &amp; Currency Data'!$B$2:$B$100),
      Languages!$A$1:$AE$1,
      0),
    FALSE)</f>
        <v>Pouvez-vous expliquer brièvement pourquoi vous avez fait ce choix ?</v>
      </c>
      <c r="M195" s="32" t="str">
        <f>VLOOKUP(
    Languages!A182,
    Languages!$A$2:$AE$310,
    MATCH(
      _xlfn.XLOOKUP(M$1, 'Language &amp; Currency Data'!$A$2:$A$100, 'Language &amp; Currency Data'!$B$2:$B$100),
      Languages!$A$1:$AE$1,
      0),
    FALSE)</f>
        <v>Können Sie kurz erläutern, warum Sie diese Wahl getroffen haben?</v>
      </c>
      <c r="N195" s="6" t="str">
        <f>VLOOKUP(
    Languages!A182,
    Languages!$A$2:$AE$310,
    MATCH(
      _xlfn.XLOOKUP(N$1, 'Language &amp; Currency Data'!$A$2:$A$100, 'Language &amp; Currency Data'!$B$2:$B$100),
      Languages!$A$1:$AE$1,
      0),
    FALSE)</f>
        <v>Μπορείτε να δώσετε μια σύντομη εξήγηση ως προς την αιτία της επιλογής;</v>
      </c>
      <c r="O195" s="32" t="str">
        <f>VLOOKUP(
    Languages!A182,
    Languages!$A$2:$AE$310,
    MATCH(
      _xlfn.XLOOKUP(O$1, 'Language &amp; Currency Data'!$A$2:$A$100, 'Language &amp; Currency Data'!$B$2:$B$100),
      Languages!$A$1:$AE$1,
      0),
    FALSE)</f>
        <v>Tudna egy rövid magyarázatot adni arra, hogy miért ezt a döntést hozta?</v>
      </c>
      <c r="P195" s="6" t="str">
        <f>VLOOKUP(
    Languages!A182,
    Languages!$A$2:$AE$310,
    MATCH(
      _xlfn.XLOOKUP(P$1, 'Language &amp; Currency Data'!$A$2:$A$100, 'Language &amp; Currency Data'!$B$2:$B$100),
      Languages!$A$1:$AE$1,
      0),
    FALSE)</f>
        <v>क्या आप इस बात का संक्षिप्त विवरण दे सकते हैं कि आपने यह चयन क्यों किया?</v>
      </c>
      <c r="Q195" s="6" t="str">
        <f>VLOOKUP(
    Languages!A182,
    Languages!$A$2:$AE$310,
    MATCH(
      _xlfn.XLOOKUP(Q$1, 'Language &amp; Currency Data'!$A$2:$A$100, 'Language &amp; Currency Data'!$B$2:$B$100),
      Languages!$A$1:$AE$1,
      0),
    FALSE)</f>
        <v>Dapatkah Anda memberikan penjelasan singkat mengapa Anda membuat pilihan ini?</v>
      </c>
      <c r="R195" s="6" t="str">
        <f>VLOOKUP(
    Languages!A182,
    Languages!$A$2:$AE$310,
    MATCH(
      _xlfn.XLOOKUP(R$1, 'Language &amp; Currency Data'!$A$2:$A$100, 'Language &amp; Currency Data'!$B$2:$B$100),
      Languages!$A$1:$AE$1,
      0),
    FALSE)</f>
        <v>Can you provide a short explanation for why you made this choice?</v>
      </c>
      <c r="S195" s="14" t="str">
        <f>VLOOKUP(
    Languages!A182,
    Languages!$A$2:$AE$310,
    MATCH(
      _xlfn.XLOOKUP(S$1, 'Language &amp; Currency Data'!$A$2:$A$100, 'Language &amp; Currency Data'!$B$2:$B$100),
      Languages!$A$1:$AE$1,
      0),
    FALSE)</f>
        <v>Può fornire una breve spiegazione del perché di questa scelta?</v>
      </c>
      <c r="T195" s="14" t="str">
        <f>VLOOKUP(
    Languages!A182,
    Languages!$A$2:$AE$310,
    MATCH(
      _xlfn.XLOOKUP(T$1, 'Language &amp; Currency Data'!$A$2:$A$100, 'Language &amp; Currency Data'!$B$2:$B$100),
      Languages!$A$1:$AE$1,
      0),
    FALSE)</f>
        <v>あなたの選択の理由を、かいつまんで説明してください。</v>
      </c>
      <c r="U195" s="32" t="str">
        <f>VLOOKUP(
    Languages!A182,
    Languages!$A$2:$AE$310,
    MATCH(
      _xlfn.XLOOKUP(U$1, 'Language &amp; Currency Data'!$A$2:$A$100, 'Language &amp; Currency Data'!$B$2:$B$100),
      Languages!$A$1:$AE$1,
      0),
    FALSE)</f>
        <v>Bolehkah anda berikan penjelasan ringkas mengapa anda membuat pilihan ini?</v>
      </c>
      <c r="V195" s="32" t="str">
        <f>VLOOKUP(
    Languages!A182,
    Languages!$A$2:$AE$310,
    MATCH(
      _xlfn.XLOOKUP(V$1, 'Language &amp; Currency Data'!$A$2:$A$100, 'Language &amp; Currency Data'!$B$2:$B$100),
      Languages!$A$1:$AE$1,
      0),
    FALSE)</f>
        <v>¿Puede explicar brevemente por qué ha tomado esta decisión?</v>
      </c>
      <c r="W195" s="14" t="str">
        <f>VLOOKUP(
    Languages!A182,
    Languages!$A$2:$AE$310,
    MATCH(
      _xlfn.XLOOKUP(W$1, 'Language &amp; Currency Data'!$A$2:$A$100, 'Language &amp; Currency Data'!$B$2:$B$100),
      Languages!$A$1:$AE$1,
      0),
    FALSE)</f>
        <v>Kunt u in het kort uitleggen waarom u deze keuze heeft gemaakt?</v>
      </c>
      <c r="X195" s="32" t="str">
        <f>VLOOKUP(
    Languages!A182,
    Languages!$A$2:$AE$310,
    MATCH(
      _xlfn.XLOOKUP(X$1, 'Language &amp; Currency Data'!$A$2:$A$100, 'Language &amp; Currency Data'!$B$2:$B$100),
      Languages!$A$1:$AE$1,
      0),
    FALSE)</f>
        <v>Can you provide a short explanation for why you made this choice?</v>
      </c>
      <c r="Y195" s="32" t="str">
        <f>VLOOKUP(
    Languages!A182,
    Languages!$A$2:$AE$310,
    MATCH(
      _xlfn.XLOOKUP(Y$1, 'Language &amp; Currency Data'!$A$2:$A$100, 'Language &amp; Currency Data'!$B$2:$B$100),
      Languages!$A$1:$AE$1,
      0),
    FALSE)</f>
        <v>Kan du gi en kort forklaring på hvorfor du tok dette valget?</v>
      </c>
      <c r="Z195" s="32" t="str">
        <f>VLOOKUP(
    Languages!A182,
    Languages!$A$2:$AE$310,
    MATCH(
      _xlfn.XLOOKUP(Z$1, 'Language &amp; Currency Data'!$A$2:$A$100, 'Language &amp; Currency Data'!$B$2:$B$100),
      Languages!$A$1:$AE$1,
      0),
    FALSE)</f>
        <v>کیا آپ مختصر وضاحت فراہم کر سکتے ہیں کہ آپ نے یہ انتخاب کیوں کیا؟</v>
      </c>
      <c r="AA195" s="32" t="str">
        <f>VLOOKUP(
    Languages!A182,
    Languages!$A$2:$AE$310,
    MATCH(
      _xlfn.XLOOKUP(AA$1, 'Language &amp; Currency Data'!$A$2:$A$100, 'Language &amp; Currency Data'!$B$2:$B$100),
      Languages!$A$1:$AE$1,
      0),
    FALSE)</f>
        <v>Puwede ka bang magbigay ng maikling paliwanag kung bakit mo pinili ito?</v>
      </c>
      <c r="AB195" s="32" t="str">
        <f>VLOOKUP(
    Languages!A182,
    Languages!$A$2:$AE$310,
    MATCH(
      _xlfn.XLOOKUP(AB$1, 'Language &amp; Currency Data'!$A$2:$A$100, 'Language &amp; Currency Data'!$B$2:$B$100),
      Languages!$A$1:$AE$1,
      0),
    FALSE)</f>
        <v>Czy może Pan\/Pani podać krótkie wyjaśnienie, dlaczego dokonał\/a Pan\/Pani takiego wyboru?</v>
      </c>
      <c r="AC195" t="str">
        <f>VLOOKUP(
    Languages!A182,
    Languages!$A$2:$AE$310,
    MATCH(
      _xlfn.XLOOKUP(AC$1, 'Language &amp; Currency Data'!$A$2:$A$100, 'Language &amp; Currency Data'!$B$2:$B$100),
      Languages!$A$1:$AE$1,
      0),
    FALSE)</f>
        <v>Poderia explicar brevemente o motivo da sua escolha?</v>
      </c>
      <c r="AD195" s="32" t="str">
        <f>VLOOKUP(
    Languages!A182,
    Languages!$A$2:$AE$310,
    MATCH(
      _xlfn.XLOOKUP(AD$1, 'Language &amp; Currency Data'!$A$2:$A$100, 'Language &amp; Currency Data'!$B$2:$B$100),
      Languages!$A$1:$AE$1,
      0),
    FALSE)</f>
        <v xml:space="preserve">Puteți oferi o scurtă explicație cu privire la motivul pentru care ați făcut această alegere? </v>
      </c>
      <c r="AE195" s="6" t="str">
        <f>VLOOKUP(
    Languages!A182,
    Languages!$A$2:$AE$310,
    MATCH(
      _xlfn.XLOOKUP(AE$1, 'Language &amp; Currency Data'!$A$2:$A$100, 'Language &amp; Currency Data'!$B$2:$B$100),
      Languages!$A$1:$AE$1,
      0),
    FALSE)</f>
        <v>Môžete stručne vysvetliť, prečo ste sa rozhodli práve takto?</v>
      </c>
      <c r="AF195" s="6" t="str">
        <f>VLOOKUP(
    Languages!A182,
    Languages!$A$2:$AE$310,
    MATCH(
      _xlfn.XLOOKUP(AF$1, 'Language &amp; Currency Data'!$A$2:$A$100, 'Language &amp; Currency Data'!$B$2:$B$100),
      Languages!$A$1:$AE$1,
      0),
    FALSE)</f>
        <v>Kan jy 'n kort verduideliking gee waarom jy hierdie keuse gemaak het?</v>
      </c>
      <c r="AG195" s="6" t="str">
        <f>VLOOKUP(
    Languages!A182,
    Languages!$A$2:$AE$310,
    MATCH(
      _xlfn.XLOOKUP(AG$1, 'Language &amp; Currency Data'!$A$2:$A$100, 'Language &amp; Currency Data'!$B$2:$B$100),
      Languages!$A$1:$AE$1,
      0),
    FALSE)</f>
        <v>이와 같은 선택을 하신 이유를 간단히 설명해 주시겠습니까?</v>
      </c>
      <c r="AH195" s="32" t="str">
        <f>VLOOKUP(
    Languages!A182,
    Languages!$A$2:$AE$310,
    MATCH(
      _xlfn.XLOOKUP(AH$1, 'Language &amp; Currency Data'!$A$2:$A$100, 'Language &amp; Currency Data'!$B$2:$B$100),
      Languages!$A$1:$AE$1,
      0),
    FALSE)</f>
        <v>¿Puede explicar brevemente por qué ha tomado esta decisión?</v>
      </c>
      <c r="AI195" s="32" t="str">
        <f>VLOOKUP(
    Languages!A182,
    Languages!$A$2:$AE$310,
    MATCH(
      _xlfn.XLOOKUP(AI$1, 'Language &amp; Currency Data'!$A$2:$A$100, 'Language &amp; Currency Data'!$B$2:$B$100),
      Languages!$A$1:$AE$1,
      0),
    FALSE)</f>
        <v>Kan du ge en kort förklaring till varför du gjorde detta val?</v>
      </c>
      <c r="AJ195" s="6" t="str">
        <f>VLOOKUP(
    Languages!A182,
    Languages!$A$2:$AE$310,
    MATCH(
      _xlfn.XLOOKUP(AJ$1, 'Language &amp; Currency Data'!$A$2:$A$100, 'Language &amp; Currency Data'!$B$2:$B$100),
      Languages!$A$1:$AE$1,
      0),
    FALSE)</f>
        <v>請簡短說明為何您做出這樣的選擇？</v>
      </c>
      <c r="AK195" s="32" t="str">
        <f>VLOOKUP(
    Languages!A182,
    Languages!$A$2:$AE$310,
    MATCH(
      _xlfn.XLOOKUP(AK$1, 'Language &amp; Currency Data'!$A$2:$A$100, 'Language &amp; Currency Data'!$B$2:$B$100),
      Languages!$A$1:$AE$1,
      0),
    FALSE)</f>
        <v>คุณสามารถให้คำอธิบายสั้นๆ ถึงเหตุผลที่คุณเลือกตัวเลือกนี้ได้หรือไม่</v>
      </c>
      <c r="AL195" s="37" t="str">
        <f>VLOOKUP(
    Languages!A182,
    Languages!$A$2:$AE$310,
    MATCH(
      _xlfn.XLOOKUP(AL$1, 'Language &amp; Currency Data'!$A$2:$A$100, 'Language &amp; Currency Data'!$B$2:$B$100),
      Languages!$A$1:$AE$1,
      0),
    FALSE)</f>
        <v>Bu seçimi neden yaptığınıza dair kısa bir açıklama yapabilir misiniz?</v>
      </c>
      <c r="AM195" s="6" t="str">
        <f>VLOOKUP(
    Languages!A182,
    Languages!$A$2:$AE$310,
    MATCH(
      _xlfn.XLOOKUP(AM$1, 'Language &amp; Currency Data'!$A$2:$A$100, 'Language &amp; Currency Data'!$B$2:$B$100),
      Languages!$A$1:$AE$1,
      0),
    FALSE)</f>
        <v>Can you provide a short explanation for why you made this choice?</v>
      </c>
      <c r="AN195" s="6" t="str">
        <f>VLOOKUP(
    Languages!A182,
    Languages!$A$2:$AE$310,
    MATCH(
      _xlfn.XLOOKUP(AN$1, 'Language &amp; Currency Data'!$A$2:$A$100, 'Language &amp; Currency Data'!$B$2:$B$100),
      Languages!$A$1:$AE$1,
      0),
    FALSE)</f>
        <v>Can you provide a short explanation for why you made this choice?</v>
      </c>
      <c r="AO195" s="32" t="str">
        <f>VLOOKUP(
    Languages!A182,
    Languages!$A$2:$AE$310,
    MATCH(
      _xlfn.XLOOKUP(AO$1, 'Language &amp; Currency Data'!$A$2:$A$100, 'Language &amp; Currency Data'!$B$2:$B$100),
      Languages!$A$1:$AE$1,
      0),
    FALSE)</f>
        <v>Quý vị có thể đưa ra giải thích ngắn gọn lý do vì sao quý vị đưa ra lựa chọn này không?</v>
      </c>
      <c r="AP195" s="7" t="str">
        <f>VLOOKUP(
    Languages!A182,
    Languages!$A$2:$AE$310,
    MATCH(
      _xlfn.XLOOKUP("United Kingdom", 'Language &amp; Currency Data'!$A$2:$A$100, 'Language &amp; Currency Data'!$B$2:$B$100),
      Languages!$A$1:$AE$1,
      0),
    FALSE)</f>
        <v>Can you provide a short explanation for why you made this choice?</v>
      </c>
      <c r="AQ195" s="7" t="str">
        <f>VLOOKUP(
    Languages!A182,
    Languages!$A$2:$AE$310,
    MATCH(
      _xlfn.XLOOKUP("United Kingdom", 'Language &amp; Currency Data'!$A$2:$A$100, 'Language &amp; Currency Data'!$B$2:$B$100),
      Languages!$A$1:$AE$1,
      0),
    FALSE)</f>
        <v>Can you provide a short explanation for why you made this choice?</v>
      </c>
      <c r="AR195" s="7" t="str">
        <f>VLOOKUP(
    Languages!A182,
    Languages!$A$2:$AE$310,
    MATCH(
      _xlfn.XLOOKUP("United Kingdom", 'Language &amp; Currency Data'!$A$2:$A$100, 'Language &amp; Currency Data'!$B$2:$B$100),
      Languages!$A$1:$AE$1,
      0),
    FALSE)</f>
        <v>Can you provide a short explanation for why you made this choice?</v>
      </c>
      <c r="AS195" s="7" t="str">
        <f>VLOOKUP(
    Languages!A182,
    Languages!$A$2:$AE$310,
    MATCH(
      _xlfn.XLOOKUP("United Kingdom", 'Language &amp; Currency Data'!$A$2:$A$100, 'Language &amp; Currency Data'!$B$2:$B$100),
      Languages!$A$1:$AE$1,
      0),
    FALSE)</f>
        <v>Can you provide a short explanation for why you made this choice?</v>
      </c>
      <c r="AT195" s="7" t="str">
        <f>VLOOKUP(
    Languages!A182,
    Languages!$A$2:$AE$310,
    MATCH(
      _xlfn.XLOOKUP("United Kingdom", 'Language &amp; Currency Data'!$A$2:$A$100, 'Language &amp; Currency Data'!$B$2:$B$100),
      Languages!$A$1:$AE$1,
      0),
    FALSE)</f>
        <v>Can you provide a short explanation for why you made this choice?</v>
      </c>
      <c r="AU195" s="7" t="str">
        <f>VLOOKUP(
    Languages!A182,
    Languages!$A$2:$AE$310,
    MATCH(
      _xlfn.XLOOKUP("United Kingdom", 'Language &amp; Currency Data'!$A$2:$A$100, 'Language &amp; Currency Data'!$B$2:$B$100),
      Languages!$A$1:$AE$1,
      0),
    FALSE)</f>
        <v>Can you provide a short explanation for why you made this choice?</v>
      </c>
      <c r="AV195" s="7" t="str">
        <f>VLOOKUP(
    Languages!A182,
    Languages!$A$2:$AE$310,
    MATCH(
      _xlfn.XLOOKUP("United Kingdom", 'Language &amp; Currency Data'!$A$2:$A$100, 'Language &amp; Currency Data'!$B$2:$B$100),
      Languages!$A$1:$AE$1,
      0),
    FALSE)</f>
        <v>Can you provide a short explanation for why you made this choice?</v>
      </c>
      <c r="AW195" s="7" t="str">
        <f>VLOOKUP(
    Languages!A182,
    Languages!$A$2:$AE$310,
    MATCH(
      _xlfn.XLOOKUP("United Kingdom", 'Language &amp; Currency Data'!$A$2:$A$100, 'Language &amp; Currency Data'!$B$2:$B$100),
      Languages!$A$1:$AE$1,
      0),
    FALSE)</f>
        <v>Can you provide a short explanation for why you made this choice?</v>
      </c>
    </row>
    <row r="196" spans="1:49" s="7" customFormat="1" ht="28.5" x14ac:dyDescent="0.45">
      <c r="A196" s="7" t="str">
        <f>Languages!B183</f>
        <v>To what extent do you agree with the following statements?</v>
      </c>
      <c r="B196" s="6" t="str">
        <f>VLOOKUP(
    Languages!A183,
    Languages!$A$2:$AE$310,
    MATCH(
      _xlfn.XLOOKUP(B$1, 'Language &amp; Currency Data'!$A$2:$A$100, 'Language &amp; Currency Data'!$B$2:$B$100),
      Languages!$A$1:$AE$1,
      0),
    FALSE)</f>
        <v>¿En qué medida está de acuerdo con las siguientes afirmaciones?</v>
      </c>
      <c r="C196" s="6" t="str">
        <f>VLOOKUP(
    Languages!A183,
    Languages!$A$2:$AE$310,
    MATCH(
      _xlfn.XLOOKUP(C$1, 'Language &amp; Currency Data'!$A$2:$A$100, 'Language &amp; Currency Data'!$B$2:$B$100),
      Languages!$A$1:$AE$1,
      0),
    FALSE)</f>
        <v>To what extent do you agree with the following statements?</v>
      </c>
      <c r="D196" s="6" t="str">
        <f>VLOOKUP(
    Languages!A183,
    Languages!$A$2:$AE$310,
    MATCH(
      _xlfn.XLOOKUP(D$1, 'Language &amp; Currency Data'!$A$2:$A$100, 'Language &amp; Currency Data'!$B$2:$B$100),
      Languages!$A$1:$AE$1,
      0),
    FALSE)</f>
        <v>Inwiefern stimmen Sie den folgenden Aussagen zu?</v>
      </c>
      <c r="E196" s="14" t="str">
        <f>VLOOKUP(
    Languages!A183,
    Languages!$A$2:$AE$310,
    MATCH(
      _xlfn.XLOOKUP(E$1, 'Language &amp; Currency Data'!$A$2:$A$100, 'Language &amp; Currency Data'!$B$2:$B$100),
      Languages!$A$1:$AE$1,
      0),
    FALSE)</f>
        <v>Em que medida concorda ou discorda das seguintes afirmações?</v>
      </c>
      <c r="F196" s="4" t="str">
        <f>VLOOKUP(
    Languages!A183,
    Languages!$A$2:$AE$310,
    MATCH(
      _xlfn.XLOOKUP(F$1, 'Language &amp; Currency Data'!$A$2:$A$100, 'Language &amp; Currency Data'!$B$2:$B$100),
      Languages!$A$1:$AE$1,
      0),
    FALSE)</f>
        <v>To what extent do you agree with the following statements?</v>
      </c>
      <c r="G196" s="14" t="str">
        <f>VLOOKUP(
    Languages!A183,
    Languages!$A$2:$AE$310,
    MATCH(
      _xlfn.XLOOKUP(G$1, 'Language &amp; Currency Data'!$A$2:$A$100, 'Language &amp; Currency Data'!$B$2:$B$100),
      Languages!$A$1:$AE$1,
      0),
    FALSE)</f>
        <v>您在多大程度上赞同以下各项表述？</v>
      </c>
      <c r="H196" s="6" t="str">
        <f>VLOOKUP(
    Languages!A183,
    Languages!$A$2:$AE$310,
    MATCH(
      _xlfn.XLOOKUP(H$1, 'Language &amp; Currency Data'!$A$2:$A$100, 'Language &amp; Currency Data'!$B$2:$B$100),
      Languages!$A$1:$AE$1,
      0),
    FALSE)</f>
        <v>¿En qué medida está de acuerdo con las siguientes afirmaciones?</v>
      </c>
      <c r="I196" s="6" t="str">
        <f>VLOOKUP(
    Languages!A183,
    Languages!$A$2:$AE$310,
    MATCH(
      _xlfn.XLOOKUP(I$1, 'Language &amp; Currency Data'!$A$2:$A$100, 'Language &amp; Currency Data'!$B$2:$B$100),
      Languages!$A$1:$AE$1,
      0),
    FALSE)</f>
        <v>¿En qué medida está de acuerdo con las siguientes afirmaciones?</v>
      </c>
      <c r="J196" s="6" t="str">
        <f>VLOOKUP(
    Languages!A183,
    Languages!$A$2:$AE$310,
    MATCH(
      _xlfn.XLOOKUP(J$1, 'Language &amp; Currency Data'!$A$2:$A$100, 'Language &amp; Currency Data'!$B$2:$B$100),
      Languages!$A$1:$AE$1,
      0),
    FALSE)</f>
        <v>Do jaké míry souhlasíte s následujícími tvrzeními?</v>
      </c>
      <c r="K196" s="6" t="str">
        <f>VLOOKUP(
    Languages!A183,
    Languages!$A$2:$AE$310,
    MATCH(
      _xlfn.XLOOKUP(K$1, 'Language &amp; Currency Data'!$A$2:$A$100, 'Language &amp; Currency Data'!$B$2:$B$100),
      Languages!$A$1:$AE$1,
      0),
    FALSE)</f>
        <v>Missä määrin olet samaa mieltä seuraavien väittämien kanssa?</v>
      </c>
      <c r="L196" s="32" t="str">
        <f>VLOOKUP(
    Languages!A183,
    Languages!$A$2:$AE$310,
    MATCH(
      _xlfn.XLOOKUP(L$1, 'Language &amp; Currency Data'!$A$2:$A$100, 'Language &amp; Currency Data'!$B$2:$B$100),
      Languages!$A$1:$AE$1,
      0),
    FALSE)</f>
        <v>Dans quelle mesure êtes-vous d'accord avec les affirmations suivantes ?</v>
      </c>
      <c r="M196" s="32" t="str">
        <f>VLOOKUP(
    Languages!A183,
    Languages!$A$2:$AE$310,
    MATCH(
      _xlfn.XLOOKUP(M$1, 'Language &amp; Currency Data'!$A$2:$A$100, 'Language &amp; Currency Data'!$B$2:$B$100),
      Languages!$A$1:$AE$1,
      0),
    FALSE)</f>
        <v>Inwiefern stimmen Sie den folgenden Aussagen zu?</v>
      </c>
      <c r="N196" s="6" t="str">
        <f>VLOOKUP(
    Languages!A183,
    Languages!$A$2:$AE$310,
    MATCH(
      _xlfn.XLOOKUP(N$1, 'Language &amp; Currency Data'!$A$2:$A$100, 'Language &amp; Currency Data'!$B$2:$B$100),
      Languages!$A$1:$AE$1,
      0),
    FALSE)</f>
        <v>Σε ποιο βαθμό συμφωνείτε με τις ακόλουθες δηλώσεις;</v>
      </c>
      <c r="O196" s="32" t="str">
        <f>VLOOKUP(
    Languages!A183,
    Languages!$A$2:$AE$310,
    MATCH(
      _xlfn.XLOOKUP(O$1, 'Language &amp; Currency Data'!$A$2:$A$100, 'Language &amp; Currency Data'!$B$2:$B$100),
      Languages!$A$1:$AE$1,
      0),
    FALSE)</f>
        <v>Mennyire ért egyet a következő állításokkal?</v>
      </c>
      <c r="P196" s="6" t="str">
        <f>VLOOKUP(
    Languages!A183,
    Languages!$A$2:$AE$310,
    MATCH(
      _xlfn.XLOOKUP(P$1, 'Language &amp; Currency Data'!$A$2:$A$100, 'Language &amp; Currency Data'!$B$2:$B$100),
      Languages!$A$1:$AE$1,
      0),
    FALSE)</f>
        <v>निम्नलिखित कथनों से आप किस हद तक सहमत हैं?</v>
      </c>
      <c r="Q196" s="6" t="str">
        <f>VLOOKUP(
    Languages!A183,
    Languages!$A$2:$AE$310,
    MATCH(
      _xlfn.XLOOKUP(Q$1, 'Language &amp; Currency Data'!$A$2:$A$100, 'Language &amp; Currency Data'!$B$2:$B$100),
      Languages!$A$1:$AE$1,
      0),
    FALSE)</f>
        <v>Sejauh mana Anda setuju dengan pernyataan berikut?</v>
      </c>
      <c r="R196" s="6" t="str">
        <f>VLOOKUP(
    Languages!A183,
    Languages!$A$2:$AE$310,
    MATCH(
      _xlfn.XLOOKUP(R$1, 'Language &amp; Currency Data'!$A$2:$A$100, 'Language &amp; Currency Data'!$B$2:$B$100),
      Languages!$A$1:$AE$1,
      0),
    FALSE)</f>
        <v>To what extent do you agree with the following statements?</v>
      </c>
      <c r="S196" s="14" t="str">
        <f>VLOOKUP(
    Languages!A183,
    Languages!$A$2:$AE$310,
    MATCH(
      _xlfn.XLOOKUP(S$1, 'Language &amp; Currency Data'!$A$2:$A$100, 'Language &amp; Currency Data'!$B$2:$B$100),
      Languages!$A$1:$AE$1,
      0),
    FALSE)</f>
        <v>In che misura è d'accordo con le seguenti affermazioni?</v>
      </c>
      <c r="T196" s="14" t="str">
        <f>VLOOKUP(
    Languages!A183,
    Languages!$A$2:$AE$310,
    MATCH(
      _xlfn.XLOOKUP(T$1, 'Language &amp; Currency Data'!$A$2:$A$100, 'Language &amp; Currency Data'!$B$2:$B$100),
      Languages!$A$1:$AE$1,
      0),
    FALSE)</f>
        <v>以下の文章は、ご自身のお考えにどの程度当てはまりますか？</v>
      </c>
      <c r="U196" s="32" t="str">
        <f>VLOOKUP(
    Languages!A183,
    Languages!$A$2:$AE$310,
    MATCH(
      _xlfn.XLOOKUP(U$1, 'Language &amp; Currency Data'!$A$2:$A$100, 'Language &amp; Currency Data'!$B$2:$B$100),
      Languages!$A$1:$AE$1,
      0),
    FALSE)</f>
        <v>Setakat manakah anda bersetuju dengan pernyataan berikut?</v>
      </c>
      <c r="V196" s="32" t="str">
        <f>VLOOKUP(
    Languages!A183,
    Languages!$A$2:$AE$310,
    MATCH(
      _xlfn.XLOOKUP(V$1, 'Language &amp; Currency Data'!$A$2:$A$100, 'Language &amp; Currency Data'!$B$2:$B$100),
      Languages!$A$1:$AE$1,
      0),
    FALSE)</f>
        <v>¿En qué medida está de acuerdo con las siguientes afirmaciones?</v>
      </c>
      <c r="W196" s="14" t="str">
        <f>VLOOKUP(
    Languages!A183,
    Languages!$A$2:$AE$310,
    MATCH(
      _xlfn.XLOOKUP(W$1, 'Language &amp; Currency Data'!$A$2:$A$100, 'Language &amp; Currency Data'!$B$2:$B$100),
      Languages!$A$1:$AE$1,
      0),
    FALSE)</f>
        <v>In hoeverre bent u het eens of oneens met de volgende uitspraken?</v>
      </c>
      <c r="X196" s="32" t="str">
        <f>VLOOKUP(
    Languages!A183,
    Languages!$A$2:$AE$310,
    MATCH(
      _xlfn.XLOOKUP(X$1, 'Language &amp; Currency Data'!$A$2:$A$100, 'Language &amp; Currency Data'!$B$2:$B$100),
      Languages!$A$1:$AE$1,
      0),
    FALSE)</f>
        <v>To what extent do you agree with the following statements?</v>
      </c>
      <c r="Y196" s="32" t="str">
        <f>VLOOKUP(
    Languages!A183,
    Languages!$A$2:$AE$310,
    MATCH(
      _xlfn.XLOOKUP(Y$1, 'Language &amp; Currency Data'!$A$2:$A$100, 'Language &amp; Currency Data'!$B$2:$B$100),
      Languages!$A$1:$AE$1,
      0),
    FALSE)</f>
        <v>I hvor stor grad er du enig med følgende utsagn?</v>
      </c>
      <c r="Z196" s="32" t="str">
        <f>VLOOKUP(
    Languages!A183,
    Languages!$A$2:$AE$310,
    MATCH(
      _xlfn.XLOOKUP(Z$1, 'Language &amp; Currency Data'!$A$2:$A$100, 'Language &amp; Currency Data'!$B$2:$B$100),
      Languages!$A$1:$AE$1,
      0),
    FALSE)</f>
        <v>آپ درج ذیل بیانات سے کس حد تک اتفاق کرتے ہیں؟</v>
      </c>
      <c r="AA196" s="32" t="str">
        <f>VLOOKUP(
    Languages!A183,
    Languages!$A$2:$AE$310,
    MATCH(
      _xlfn.XLOOKUP(AA$1, 'Language &amp; Currency Data'!$A$2:$A$100, 'Language &amp; Currency Data'!$B$2:$B$100),
      Languages!$A$1:$AE$1,
      0),
    FALSE)</f>
        <v>Gaano ka sumasang-ayon o hindi sang-ayon sa mga sumusunod na pahayag?</v>
      </c>
      <c r="AB196" s="32" t="str">
        <f>VLOOKUP(
    Languages!A183,
    Languages!$A$2:$AE$310,
    MATCH(
      _xlfn.XLOOKUP(AB$1, 'Language &amp; Currency Data'!$A$2:$A$100, 'Language &amp; Currency Data'!$B$2:$B$100),
      Languages!$A$1:$AE$1,
      0),
    FALSE)</f>
        <v>W jakim stopniu zgadza się Pan\/i z następującymi stwierdzeniami?</v>
      </c>
      <c r="AC196" t="str">
        <f>VLOOKUP(
    Languages!A183,
    Languages!$A$2:$AE$310,
    MATCH(
      _xlfn.XLOOKUP(AC$1, 'Language &amp; Currency Data'!$A$2:$A$100, 'Language &amp; Currency Data'!$B$2:$B$100),
      Languages!$A$1:$AE$1,
      0),
    FALSE)</f>
        <v>Em que medida concorda ou discorda das seguintes afirmações?</v>
      </c>
      <c r="AD196" s="32" t="str">
        <f>VLOOKUP(
    Languages!A183,
    Languages!$A$2:$AE$310,
    MATCH(
      _xlfn.XLOOKUP(AD$1, 'Language &amp; Currency Data'!$A$2:$A$100, 'Language &amp; Currency Data'!$B$2:$B$100),
      Languages!$A$1:$AE$1,
      0),
    FALSE)</f>
        <v>În ce măsură sunteți de acord cu următoarele afirmații?</v>
      </c>
      <c r="AE196" s="6" t="str">
        <f>VLOOKUP(
    Languages!A183,
    Languages!$A$2:$AE$310,
    MATCH(
      _xlfn.XLOOKUP(AE$1, 'Language &amp; Currency Data'!$A$2:$A$100, 'Language &amp; Currency Data'!$B$2:$B$100),
      Languages!$A$1:$AE$1,
      0),
    FALSE)</f>
        <v>Do akej miery súhlasíte s nasledujúcimi tvrdeniami?</v>
      </c>
      <c r="AF196" s="6" t="str">
        <f>VLOOKUP(
    Languages!A183,
    Languages!$A$2:$AE$310,
    MATCH(
      _xlfn.XLOOKUP(AF$1, 'Language &amp; Currency Data'!$A$2:$A$100, 'Language &amp; Currency Data'!$B$2:$B$100),
      Languages!$A$1:$AE$1,
      0),
    FALSE)</f>
        <v>Tot watter mate stem jy saam met die volgende stellings?</v>
      </c>
      <c r="AG196" s="6" t="str">
        <f>VLOOKUP(
    Languages!A183,
    Languages!$A$2:$AE$310,
    MATCH(
      _xlfn.XLOOKUP(AG$1, 'Language &amp; Currency Data'!$A$2:$A$100, 'Language &amp; Currency Data'!$B$2:$B$100),
      Languages!$A$1:$AE$1,
      0),
    FALSE)</f>
        <v>다음 문장에 얼마나 동의하십니까?</v>
      </c>
      <c r="AH196" s="32" t="str">
        <f>VLOOKUP(
    Languages!A183,
    Languages!$A$2:$AE$310,
    MATCH(
      _xlfn.XLOOKUP(AH$1, 'Language &amp; Currency Data'!$A$2:$A$100, 'Language &amp; Currency Data'!$B$2:$B$100),
      Languages!$A$1:$AE$1,
      0),
    FALSE)</f>
        <v>¿En qué medida está de acuerdo con las siguientes afirmaciones?</v>
      </c>
      <c r="AI196" s="32" t="str">
        <f>VLOOKUP(
    Languages!A183,
    Languages!$A$2:$AE$310,
    MATCH(
      _xlfn.XLOOKUP(AI$1, 'Language &amp; Currency Data'!$A$2:$A$100, 'Language &amp; Currency Data'!$B$2:$B$100),
      Languages!$A$1:$AE$1,
      0),
    FALSE)</f>
        <v>I vilken utsträckning instämmer du i följande påståenden?</v>
      </c>
      <c r="AJ196" s="6" t="str">
        <f>VLOOKUP(
    Languages!A183,
    Languages!$A$2:$AE$310,
    MATCH(
      _xlfn.XLOOKUP(AJ$1, 'Language &amp; Currency Data'!$A$2:$A$100, 'Language &amp; Currency Data'!$B$2:$B$100),
      Languages!$A$1:$AE$1,
      0),
    FALSE)</f>
        <v>您對以下陳述的同意程度為何？</v>
      </c>
      <c r="AK196" s="32" t="str">
        <f>VLOOKUP(
    Languages!A183,
    Languages!$A$2:$AE$310,
    MATCH(
      _xlfn.XLOOKUP(AK$1, 'Language &amp; Currency Data'!$A$2:$A$100, 'Language &amp; Currency Data'!$B$2:$B$100),
      Languages!$A$1:$AE$1,
      0),
    FALSE)</f>
        <v>คุณเห็นด้วยกับข้อความต่อไปนี้มากน้อยเพียงใด</v>
      </c>
      <c r="AL196" s="37" t="str">
        <f>VLOOKUP(
    Languages!A183,
    Languages!$A$2:$AE$310,
    MATCH(
      _xlfn.XLOOKUP(AL$1, 'Language &amp; Currency Data'!$A$2:$A$100, 'Language &amp; Currency Data'!$B$2:$B$100),
      Languages!$A$1:$AE$1,
      0),
    FALSE)</f>
        <v>Aşağıdaki ifadelere ne ölçüde katılıyorsunuz?</v>
      </c>
      <c r="AM196" s="6" t="str">
        <f>VLOOKUP(
    Languages!A183,
    Languages!$A$2:$AE$310,
    MATCH(
      _xlfn.XLOOKUP(AM$1, 'Language &amp; Currency Data'!$A$2:$A$100, 'Language &amp; Currency Data'!$B$2:$B$100),
      Languages!$A$1:$AE$1,
      0),
    FALSE)</f>
        <v>To what extent do you agree with the following statements?</v>
      </c>
      <c r="AN196" s="6" t="str">
        <f>VLOOKUP(
    Languages!A183,
    Languages!$A$2:$AE$310,
    MATCH(
      _xlfn.XLOOKUP(AN$1, 'Language &amp; Currency Data'!$A$2:$A$100, 'Language &amp; Currency Data'!$B$2:$B$100),
      Languages!$A$1:$AE$1,
      0),
    FALSE)</f>
        <v>To what extent do you agree with the following statements?</v>
      </c>
      <c r="AO196" s="32" t="str">
        <f>VLOOKUP(
    Languages!A183,
    Languages!$A$2:$AE$310,
    MATCH(
      _xlfn.XLOOKUP(AO$1, 'Language &amp; Currency Data'!$A$2:$A$100, 'Language &amp; Currency Data'!$B$2:$B$100),
      Languages!$A$1:$AE$1,
      0),
    FALSE)</f>
        <v>Quý vị đồng ý với các nhận định sau ở mức độ nào?</v>
      </c>
      <c r="AP196" s="7" t="str">
        <f>VLOOKUP(
    Languages!A183,
    Languages!$A$2:$AE$310,
    MATCH(
      _xlfn.XLOOKUP("United Kingdom", 'Language &amp; Currency Data'!$A$2:$A$100, 'Language &amp; Currency Data'!$B$2:$B$100),
      Languages!$A$1:$AE$1,
      0),
    FALSE)</f>
        <v>To what extent do you agree with the following statements?</v>
      </c>
      <c r="AQ196" s="7" t="str">
        <f>VLOOKUP(
    Languages!A183,
    Languages!$A$2:$AE$310,
    MATCH(
      _xlfn.XLOOKUP("United Kingdom", 'Language &amp; Currency Data'!$A$2:$A$100, 'Language &amp; Currency Data'!$B$2:$B$100),
      Languages!$A$1:$AE$1,
      0),
    FALSE)</f>
        <v>To what extent do you agree with the following statements?</v>
      </c>
      <c r="AR196" s="7" t="str">
        <f>VLOOKUP(
    Languages!A183,
    Languages!$A$2:$AE$310,
    MATCH(
      _xlfn.XLOOKUP("United Kingdom", 'Language &amp; Currency Data'!$A$2:$A$100, 'Language &amp; Currency Data'!$B$2:$B$100),
      Languages!$A$1:$AE$1,
      0),
    FALSE)</f>
        <v>To what extent do you agree with the following statements?</v>
      </c>
      <c r="AS196" s="7" t="str">
        <f>VLOOKUP(
    Languages!A183,
    Languages!$A$2:$AE$310,
    MATCH(
      _xlfn.XLOOKUP("United Kingdom", 'Language &amp; Currency Data'!$A$2:$A$100, 'Language &amp; Currency Data'!$B$2:$B$100),
      Languages!$A$1:$AE$1,
      0),
    FALSE)</f>
        <v>To what extent do you agree with the following statements?</v>
      </c>
      <c r="AT196" s="7" t="str">
        <f>VLOOKUP(
    Languages!A183,
    Languages!$A$2:$AE$310,
    MATCH(
      _xlfn.XLOOKUP("United Kingdom", 'Language &amp; Currency Data'!$A$2:$A$100, 'Language &amp; Currency Data'!$B$2:$B$100),
      Languages!$A$1:$AE$1,
      0),
    FALSE)</f>
        <v>To what extent do you agree with the following statements?</v>
      </c>
      <c r="AU196" s="7" t="str">
        <f>VLOOKUP(
    Languages!A183,
    Languages!$A$2:$AE$310,
    MATCH(
      _xlfn.XLOOKUP("United Kingdom", 'Language &amp; Currency Data'!$A$2:$A$100, 'Language &amp; Currency Data'!$B$2:$B$100),
      Languages!$A$1:$AE$1,
      0),
    FALSE)</f>
        <v>To what extent do you agree with the following statements?</v>
      </c>
      <c r="AV196" s="7" t="str">
        <f>VLOOKUP(
    Languages!A183,
    Languages!$A$2:$AE$310,
    MATCH(
      _xlfn.XLOOKUP("United Kingdom", 'Language &amp; Currency Data'!$A$2:$A$100, 'Language &amp; Currency Data'!$B$2:$B$100),
      Languages!$A$1:$AE$1,
      0),
    FALSE)</f>
        <v>To what extent do you agree with the following statements?</v>
      </c>
      <c r="AW196" s="7" t="str">
        <f>VLOOKUP(
    Languages!A183,
    Languages!$A$2:$AE$310,
    MATCH(
      _xlfn.XLOOKUP("United Kingdom", 'Language &amp; Currency Data'!$A$2:$A$100, 'Language &amp; Currency Data'!$B$2:$B$100),
      Languages!$A$1:$AE$1,
      0),
    FALSE)</f>
        <v>To what extent do you agree with the following statements?</v>
      </c>
    </row>
    <row r="197" spans="1:49" s="7" customFormat="1" ht="57" x14ac:dyDescent="0.45">
      <c r="A197" s="7" t="str">
        <f>Languages!B184</f>
        <v>In situations where self-interest conflicts with what is best for the group, most people in my country choose what is in their self-interest.</v>
      </c>
      <c r="B197" s="6" t="str">
        <f>VLOOKUP(
    Languages!A184,
    Languages!$A$2:$AE$310,
    MATCH(
      _xlfn.XLOOKUP(B$1, 'Language &amp; Currency Data'!$A$2:$A$100, 'Language &amp; Currency Data'!$B$2:$B$100),
      Languages!$A$1:$AE$1,
      0),
    FALSE)</f>
        <v>En situaciones en las que el interés personal entra en conflicto con lo que es mejor para el grupo, la mayoría de la gente de mi país da prioridad al interés personal.</v>
      </c>
      <c r="C197" s="6" t="str">
        <f>VLOOKUP(
    Languages!A184,
    Languages!$A$2:$AE$310,
    MATCH(
      _xlfn.XLOOKUP(C$1, 'Language &amp; Currency Data'!$A$2:$A$100, 'Language &amp; Currency Data'!$B$2:$B$100),
      Languages!$A$1:$AE$1,
      0),
    FALSE)</f>
        <v>In situations where self-interest conflicts with what is best for the group, most people in my country choose what is in their self-interest.</v>
      </c>
      <c r="D197" s="6" t="str">
        <f>VLOOKUP(
    Languages!A184,
    Languages!$A$2:$AE$310,
    MATCH(
      _xlfn.XLOOKUP(D$1, 'Language &amp; Currency Data'!$A$2:$A$100, 'Language &amp; Currency Data'!$B$2:$B$100),
      Languages!$A$1:$AE$1,
      0),
    FALSE)</f>
        <v>In Situationen, in denen die eigenen Interessen im Widerspruch zum Gemeinwohl stehen, entscheiden sich die meisten Menschen in meinem Land für ihre eigenen Interessen.</v>
      </c>
      <c r="E197" s="14" t="str">
        <f>VLOOKUP(
    Languages!A184,
    Languages!$A$2:$AE$310,
    MATCH(
      _xlfn.XLOOKUP(E$1, 'Language &amp; Currency Data'!$A$2:$A$100, 'Language &amp; Currency Data'!$B$2:$B$100),
      Languages!$A$1:$AE$1,
      0),
    FALSE)</f>
        <v>Em situações em que o interesse pessoal entra em conflito com o que é melhor para o grupo, a maioria das pessoas no meu país escolhe o que é do seu interesse.</v>
      </c>
      <c r="F197" s="4" t="str">
        <f>VLOOKUP(
    Languages!A184,
    Languages!$A$2:$AE$310,
    MATCH(
      _xlfn.XLOOKUP(F$1, 'Language &amp; Currency Data'!$A$2:$A$100, 'Language &amp; Currency Data'!$B$2:$B$100),
      Languages!$A$1:$AE$1,
      0),
    FALSE)</f>
        <v>In situations where self-interest conflicts with what is best for the group, most people in my country choose what is in their self-interest.</v>
      </c>
      <c r="G197" s="14" t="str">
        <f>VLOOKUP(
    Languages!A184,
    Languages!$A$2:$AE$310,
    MATCH(
      _xlfn.XLOOKUP(G$1, 'Language &amp; Currency Data'!$A$2:$A$100, 'Language &amp; Currency Data'!$B$2:$B$100),
      Languages!$A$1:$AE$1,
      0),
    FALSE)</f>
        <v>在自身利益与集体利益发生冲突的情况下，我国大多数人都会选择有利于其自身利益的方式。</v>
      </c>
      <c r="H197" s="6" t="str">
        <f>VLOOKUP(
    Languages!A184,
    Languages!$A$2:$AE$310,
    MATCH(
      _xlfn.XLOOKUP(H$1, 'Language &amp; Currency Data'!$A$2:$A$100, 'Language &amp; Currency Data'!$B$2:$B$100),
      Languages!$A$1:$AE$1,
      0),
    FALSE)</f>
        <v>En situaciones en las que el interés personal entra en conflicto con lo que es mejor para el grupo, la mayoría de la gente de mi país da prioridad al interés personal.</v>
      </c>
      <c r="I197" s="6" t="str">
        <f>VLOOKUP(
    Languages!A184,
    Languages!$A$2:$AE$310,
    MATCH(
      _xlfn.XLOOKUP(I$1, 'Language &amp; Currency Data'!$A$2:$A$100, 'Language &amp; Currency Data'!$B$2:$B$100),
      Languages!$A$1:$AE$1,
      0),
    FALSE)</f>
        <v>En situaciones en las que el interés personal entra en conflicto con lo que es mejor para el grupo, la mayoría de la gente de mi país da prioridad al interés personal.</v>
      </c>
      <c r="J197" s="6" t="str">
        <f>VLOOKUP(
    Languages!A184,
    Languages!$A$2:$AE$310,
    MATCH(
      _xlfn.XLOOKUP(J$1, 'Language &amp; Currency Data'!$A$2:$A$100, 'Language &amp; Currency Data'!$B$2:$B$100),
      Languages!$A$1:$AE$1,
      0),
    FALSE)</f>
        <v>V situacích, kdy je vlastní zájem v rozporu s tím, co je nejlepší pro skupinu, většina lidí v mé zemi volí to, co je v jejich vlastním zájmu.</v>
      </c>
      <c r="K197" s="6" t="str">
        <f>VLOOKUP(
    Languages!A184,
    Languages!$A$2:$AE$310,
    MATCH(
      _xlfn.XLOOKUP(K$1, 'Language &amp; Currency Data'!$A$2:$A$100, 'Language &amp; Currency Data'!$B$2:$B$100),
      Languages!$A$1:$AE$1,
      0),
    FALSE)</f>
        <v>Tilanteissa, joissa oma etu on ristiriidassa ryhmän edun kanssa, suurin osa ihmisistä maassani valitsee sen, mikä on heidän oman etunsa mukaista.</v>
      </c>
      <c r="L197" s="32" t="str">
        <f>VLOOKUP(
    Languages!A184,
    Languages!$A$2:$AE$310,
    MATCH(
      _xlfn.XLOOKUP(L$1, 'Language &amp; Currency Data'!$A$2:$A$100, 'Language &amp; Currency Data'!$B$2:$B$100),
      Languages!$A$1:$AE$1,
      0),
    FALSE)</f>
        <v>Dans les situations où l'intérêt personnel est en conflit avec ce qui est meilleur pour la collectivité, la plupart des gens dans mon pays privilégient leur intérêt personnel.</v>
      </c>
      <c r="M197" s="32" t="str">
        <f>VLOOKUP(
    Languages!A184,
    Languages!$A$2:$AE$310,
    MATCH(
      _xlfn.XLOOKUP(M$1, 'Language &amp; Currency Data'!$A$2:$A$100, 'Language &amp; Currency Data'!$B$2:$B$100),
      Languages!$A$1:$AE$1,
      0),
    FALSE)</f>
        <v>In Situationen, in denen die eigenen Interessen im Widerspruch zum Gemeinwohl stehen, entscheiden sich die meisten Menschen in meinem Land für ihre eigenen Interessen.</v>
      </c>
      <c r="N197" s="6" t="str">
        <f>VLOOKUP(
    Languages!A184,
    Languages!$A$2:$AE$310,
    MATCH(
      _xlfn.XLOOKUP(N$1, 'Language &amp; Currency Data'!$A$2:$A$100, 'Language &amp; Currency Data'!$B$2:$B$100),
      Languages!$A$1:$AE$1,
      0),
    FALSE)</f>
        <v>Σε καταστάσεις όπου το προσωπικό συμφέρον συγκρούεται με αυτό που είναι καλύτερο για την ομάδα, οι περισσότεροι άνθρωποι στη χώρα μου επιλέγουν αυτό που είναι προς το δικό τους όφελος.</v>
      </c>
      <c r="O197" s="32" t="str">
        <f>VLOOKUP(
    Languages!A184,
    Languages!$A$2:$AE$310,
    MATCH(
      _xlfn.XLOOKUP(O$1, 'Language &amp; Currency Data'!$A$2:$A$100, 'Language &amp; Currency Data'!$B$2:$B$100),
      Languages!$A$1:$AE$1,
      0),
    FALSE)</f>
        <v>Azokban a helyzetekben, amikor a saját érdek ütközik azzal, hogy mi a legjobb a csoport számára, az én országomban a legtöbb ember azt választja, ami a saját érdekének felel meg.</v>
      </c>
      <c r="P197" s="6" t="str">
        <f>VLOOKUP(
    Languages!A184,
    Languages!$A$2:$AE$310,
    MATCH(
      _xlfn.XLOOKUP(P$1, 'Language &amp; Currency Data'!$A$2:$A$100, 'Language &amp; Currency Data'!$B$2:$B$100),
      Languages!$A$1:$AE$1,
      0),
    FALSE)</f>
        <v>निजी हित और समूह के हित में टकराव होने पर, मेरे देश में ज्यादातर लोग वही चुनते हैं जो उनके निजी हित में होता है।</v>
      </c>
      <c r="Q197" s="6" t="str">
        <f>VLOOKUP(
    Languages!A184,
    Languages!$A$2:$AE$310,
    MATCH(
      _xlfn.XLOOKUP(Q$1, 'Language &amp; Currency Data'!$A$2:$A$100, 'Language &amp; Currency Data'!$B$2:$B$100),
      Languages!$A$1:$AE$1,
      0),
    FALSE)</f>
        <v>Dalam situasi di mana kepentingan pribadi bertentangan dengan apa yang terbaik untuk kelompok, kebanyakan orang di negara saya memilih apa yang menjadi kepentingan pribadi mereka.</v>
      </c>
      <c r="R197" s="6" t="str">
        <f>VLOOKUP(
    Languages!A184,
    Languages!$A$2:$AE$310,
    MATCH(
      _xlfn.XLOOKUP(R$1, 'Language &amp; Currency Data'!$A$2:$A$100, 'Language &amp; Currency Data'!$B$2:$B$100),
      Languages!$A$1:$AE$1,
      0),
    FALSE)</f>
        <v>In situations where self-interest conflicts with what is best for the group, most people in my country choose what is in their self-interest.</v>
      </c>
      <c r="S197" s="14" t="str">
        <f>VLOOKUP(
    Languages!A184,
    Languages!$A$2:$AE$310,
    MATCH(
      _xlfn.XLOOKUP(S$1, 'Language &amp; Currency Data'!$A$2:$A$100, 'Language &amp; Currency Data'!$B$2:$B$100),
      Languages!$A$1:$AE$1,
      0),
    FALSE)</f>
        <v>Nelle situazioni in cui l'interesse personale è in conflitto con il bene comune, la maggior parte delle persone nel mio Paese tende a scegliere il proprio interesse personale.</v>
      </c>
      <c r="T197" s="14" t="str">
        <f>VLOOKUP(
    Languages!A184,
    Languages!$A$2:$AE$310,
    MATCH(
      _xlfn.XLOOKUP(T$1, 'Language &amp; Currency Data'!$A$2:$A$100, 'Language &amp; Currency Data'!$B$2:$B$100),
      Languages!$A$1:$AE$1,
      0),
    FALSE)</f>
        <v>自己利益がグループにとっての最善と衝突する状況では、私の国のほとんどの人々は自己利益を選択する。</v>
      </c>
      <c r="U197" s="32" t="str">
        <f>VLOOKUP(
    Languages!A184,
    Languages!$A$2:$AE$310,
    MATCH(
      _xlfn.XLOOKUP(U$1, 'Language &amp; Currency Data'!$A$2:$A$100, 'Language &amp; Currency Data'!$B$2:$B$100),
      Languages!$A$1:$AE$1,
      0),
    FALSE)</f>
        <v xml:space="preserve">Dalam situasi di mana kepentingan peribadi bercanggah dengan apa yang terbaik untuk kumpulan, kebanyakan orang di negara saya memilih yang terbaik untuk kepentingan peribadi mereka. </v>
      </c>
      <c r="V197" s="32" t="str">
        <f>VLOOKUP(
    Languages!A184,
    Languages!$A$2:$AE$310,
    MATCH(
      _xlfn.XLOOKUP(V$1, 'Language &amp; Currency Data'!$A$2:$A$100, 'Language &amp; Currency Data'!$B$2:$B$100),
      Languages!$A$1:$AE$1,
      0),
    FALSE)</f>
        <v>En situaciones en las que el interés personal entra en conflicto con lo que es mejor para el grupo, la mayoría de la gente de mi país da prioridad al interés personal.</v>
      </c>
      <c r="W197" s="14" t="str">
        <f>VLOOKUP(
    Languages!A184,
    Languages!$A$2:$AE$310,
    MATCH(
      _xlfn.XLOOKUP(W$1, 'Language &amp; Currency Data'!$A$2:$A$100, 'Language &amp; Currency Data'!$B$2:$B$100),
      Languages!$A$1:$AE$1,
      0),
    FALSE)</f>
        <v>In situaties waarin eigenbelang strijdig is met wat voor de groep het beste is, kiezen de meeste mensen in mijn land voor hun eigenbelang.</v>
      </c>
      <c r="X197" s="32" t="str">
        <f>VLOOKUP(
    Languages!A184,
    Languages!$A$2:$AE$310,
    MATCH(
      _xlfn.XLOOKUP(X$1, 'Language &amp; Currency Data'!$A$2:$A$100, 'Language &amp; Currency Data'!$B$2:$B$100),
      Languages!$A$1:$AE$1,
      0),
    FALSE)</f>
        <v>In situations where self-interest conflicts with what is best for the group, most people in my country choose what is in their self-interest.</v>
      </c>
      <c r="Y197" s="32" t="str">
        <f>VLOOKUP(
    Languages!A184,
    Languages!$A$2:$AE$310,
    MATCH(
      _xlfn.XLOOKUP(Y$1, 'Language &amp; Currency Data'!$A$2:$A$100, 'Language &amp; Currency Data'!$B$2:$B$100),
      Languages!$A$1:$AE$1,
      0),
    FALSE)</f>
        <v>I situasjoner der egeninteresse står i konflikt med hva som er best for gruppen, velger de fleste i mitt land det som er i egeninteresse.</v>
      </c>
      <c r="Z197" s="32" t="str">
        <f>VLOOKUP(
    Languages!A184,
    Languages!$A$2:$AE$310,
    MATCH(
      _xlfn.XLOOKUP(Z$1, 'Language &amp; Currency Data'!$A$2:$A$100, 'Language &amp; Currency Data'!$B$2:$B$100),
      Languages!$A$1:$AE$1,
      0),
    FALSE)</f>
        <v>ایسی صورتحال میں جہاں ذاتی مفاد گروپ کے بہترین مفاد سے متصادم ہوتا ہے، تو میرے ملک کے بیشتر لوگ وہ انتخاب کرتے ہیں جو ان کے ذاتی مفاد میں ہو۔</v>
      </c>
      <c r="AA197" s="32" t="str">
        <f>VLOOKUP(
    Languages!A184,
    Languages!$A$2:$AE$310,
    MATCH(
      _xlfn.XLOOKUP(AA$1, 'Language &amp; Currency Data'!$A$2:$A$100, 'Language &amp; Currency Data'!$B$2:$B$100),
      Languages!$A$1:$AE$1,
      0),
    FALSE)</f>
        <v>Sa mga situwasyon kung saan salungat ang pansariling interes sa kung ano ang pinakamaganda para sa grupo, pipiliin ng karamihan sa bansa ko ang kanilang pansariling interes.</v>
      </c>
      <c r="AB197" s="32" t="str">
        <f>VLOOKUP(
    Languages!A184,
    Languages!$A$2:$AE$310,
    MATCH(
      _xlfn.XLOOKUP(AB$1, 'Language &amp; Currency Data'!$A$2:$A$100, 'Language &amp; Currency Data'!$B$2:$B$100),
      Languages!$A$1:$AE$1,
      0),
    FALSE)</f>
        <v>W sytuacjach, w których interes własny jest sprzeczny z tym, co jest najlepsze dla grupy, większość ludzi w moim kraju wybiera to, co leży w ich własnym interesie.</v>
      </c>
      <c r="AC197" t="str">
        <f>VLOOKUP(
    Languages!A184,
    Languages!$A$2:$AE$310,
    MATCH(
      _xlfn.XLOOKUP(AC$1, 'Language &amp; Currency Data'!$A$2:$A$100, 'Language &amp; Currency Data'!$B$2:$B$100),
      Languages!$A$1:$AE$1,
      0),
    FALSE)</f>
        <v>Em situações em que o interesse pessoal entra em conflito com o que é melhor para o grupo, a maioria das pessoas no meu país escolhe o que é do seu interesse.</v>
      </c>
      <c r="AD197" s="32" t="str">
        <f>VLOOKUP(
    Languages!A184,
    Languages!$A$2:$AE$310,
    MATCH(
      _xlfn.XLOOKUP(AD$1, 'Language &amp; Currency Data'!$A$2:$A$100, 'Language &amp; Currency Data'!$B$2:$B$100),
      Languages!$A$1:$AE$1,
      0),
    FALSE)</f>
        <v>În situațiile în care interesul propriu intră în conflict cu ceea ce este cel mai bine pentru grup, majoritatea persoanelor din țara mea aleg ceea ce este în interesul lor propriu.</v>
      </c>
      <c r="AE197" s="6" t="str">
        <f>VLOOKUP(
    Languages!A184,
    Languages!$A$2:$AE$310,
    MATCH(
      _xlfn.XLOOKUP(AE$1, 'Language &amp; Currency Data'!$A$2:$A$100, 'Language &amp; Currency Data'!$B$2:$B$100),
      Languages!$A$1:$AE$1,
      0),
    FALSE)</f>
        <v>V situáciách, kedy sa osobný záujem dostáva do sporu s blahom kolektívu, sa väčšina ľudí v mojej krajine rozhodne pre to, čo je najlepšie pre ich osobný záujem.</v>
      </c>
      <c r="AF197" s="6" t="str">
        <f>VLOOKUP(
    Languages!A184,
    Languages!$A$2:$AE$310,
    MATCH(
      _xlfn.XLOOKUP(AF$1, 'Language &amp; Currency Data'!$A$2:$A$100, 'Language &amp; Currency Data'!$B$2:$B$100),
      Languages!$A$1:$AE$1,
      0),
    FALSE)</f>
        <v>In situasies waar eiebelang bots met wat die beste vir die groep is, kies die meeste mense in my land wat in hul eiebelang is.</v>
      </c>
      <c r="AG197" s="6" t="str">
        <f>VLOOKUP(
    Languages!A184,
    Languages!$A$2:$AE$310,
    MATCH(
      _xlfn.XLOOKUP(AG$1, 'Language &amp; Currency Data'!$A$2:$A$100, 'Language &amp; Currency Data'!$B$2:$B$100),
      Languages!$A$1:$AE$1,
      0),
    FALSE)</f>
        <v>개인적 이익과 집단의 이익이 충돌하는 상황에서, 우리나라 대부분의 사람들은 개인적 이익을 선택한다.</v>
      </c>
      <c r="AH197" s="32" t="str">
        <f>VLOOKUP(
    Languages!A184,
    Languages!$A$2:$AE$310,
    MATCH(
      _xlfn.XLOOKUP(AH$1, 'Language &amp; Currency Data'!$A$2:$A$100, 'Language &amp; Currency Data'!$B$2:$B$100),
      Languages!$A$1:$AE$1,
      0),
    FALSE)</f>
        <v>En situaciones en las que el interés personal entra en conflicto con lo que es mejor para el grupo, la mayoría de la gente de mi país da prioridad al interés personal.</v>
      </c>
      <c r="AI197" s="32" t="str">
        <f>VLOOKUP(
    Languages!A184,
    Languages!$A$2:$AE$310,
    MATCH(
      _xlfn.XLOOKUP(AI$1, 'Language &amp; Currency Data'!$A$2:$A$100, 'Language &amp; Currency Data'!$B$2:$B$100),
      Languages!$A$1:$AE$1,
      0),
    FALSE)</f>
        <v>I situationer där egenintresset står i konflikt med vad som är bäst för gruppen väljer de flesta människor i mitt land det som ligger i deras egenintresse.</v>
      </c>
      <c r="AJ197" s="6" t="str">
        <f>VLOOKUP(
    Languages!A184,
    Languages!$A$2:$AE$310,
    MATCH(
      _xlfn.XLOOKUP(AJ$1, 'Language &amp; Currency Data'!$A$2:$A$100, 'Language &amp; Currency Data'!$B$2:$B$100),
      Languages!$A$1:$AE$1,
      0),
    FALSE)</f>
        <v>當個人利益與集體利益發生衝突時，我覺得我們國家的大多數人會選擇對自己有利的選項。</v>
      </c>
      <c r="AK197" s="32" t="str">
        <f>VLOOKUP(
    Languages!A184,
    Languages!$A$2:$AE$310,
    MATCH(
      _xlfn.XLOOKUP(AK$1, 'Language &amp; Currency Data'!$A$2:$A$100, 'Language &amp; Currency Data'!$B$2:$B$100),
      Languages!$A$1:$AE$1,
      0),
    FALSE)</f>
        <v>ในสถานการณ์ที่ผลประโยชน์ของตนเองขัดแย้งกับผลลัพธ์ที่ดีที่สุดสำหรับกลุ่มบุคคล ประชาชนส่วนใหญ่ในประเทศของฉันจะเลือกสิ่งที่เป็นผลประโยชน์สำหรับตนเอง</v>
      </c>
      <c r="AL197" s="37" t="str">
        <f>VLOOKUP(
    Languages!A184,
    Languages!$A$2:$AE$310,
    MATCH(
      _xlfn.XLOOKUP(AL$1, 'Language &amp; Currency Data'!$A$2:$A$100, 'Language &amp; Currency Data'!$B$2:$B$100),
      Languages!$A$1:$AE$1,
      0),
    FALSE)</f>
        <v>Kişisel çıkarın, grup için en iyisiyle çatıştığı durumlarda, ülkemdeki çoğu insan kendi çıkarına olanı tercih eder.</v>
      </c>
      <c r="AM197" s="6" t="str">
        <f>VLOOKUP(
    Languages!A184,
    Languages!$A$2:$AE$310,
    MATCH(
      _xlfn.XLOOKUP(AM$1, 'Language &amp; Currency Data'!$A$2:$A$100, 'Language &amp; Currency Data'!$B$2:$B$100),
      Languages!$A$1:$AE$1,
      0),
    FALSE)</f>
        <v>In situations where self-interest conflicts with what is best for the group, most people in my country choose what is in their self-interest.</v>
      </c>
      <c r="AN197" s="6" t="str">
        <f>VLOOKUP(
    Languages!A184,
    Languages!$A$2:$AE$310,
    MATCH(
      _xlfn.XLOOKUP(AN$1, 'Language &amp; Currency Data'!$A$2:$A$100, 'Language &amp; Currency Data'!$B$2:$B$100),
      Languages!$A$1:$AE$1,
      0),
    FALSE)</f>
        <v>In situations where self-interest conflicts with what is best for the group, most people in my country choose what is in their self-interest.</v>
      </c>
      <c r="AO197" s="32" t="str">
        <f>VLOOKUP(
    Languages!A184,
    Languages!$A$2:$AE$310,
    MATCH(
      _xlfn.XLOOKUP(AO$1, 'Language &amp; Currency Data'!$A$2:$A$100, 'Language &amp; Currency Data'!$B$2:$B$100),
      Languages!$A$1:$AE$1,
      0),
    FALSE)</f>
        <v>Trong những tình huống mà lợi ích cá nhân xung đột với lợi ích tốt nhất cho nhóm, hầu hết mọi người ở quốc gia của tôi lựa chọn những gì mang lại lợi ích cho họ.</v>
      </c>
      <c r="AP197" s="7" t="str">
        <f>VLOOKUP(
    Languages!A184,
    Languages!$A$2:$AE$310,
    MATCH(
      _xlfn.XLOOKUP("United Kingdom", 'Language &amp; Currency Data'!$A$2:$A$100, 'Language &amp; Currency Data'!$B$2:$B$100),
      Languages!$A$1:$AE$1,
      0),
    FALSE)</f>
        <v>In situations where self-interest conflicts with what is best for the group, most people in my country choose what is in their self-interest.</v>
      </c>
      <c r="AQ197" s="7" t="str">
        <f>VLOOKUP(
    Languages!A184,
    Languages!$A$2:$AE$310,
    MATCH(
      _xlfn.XLOOKUP("United Kingdom", 'Language &amp; Currency Data'!$A$2:$A$100, 'Language &amp; Currency Data'!$B$2:$B$100),
      Languages!$A$1:$AE$1,
      0),
    FALSE)</f>
        <v>In situations where self-interest conflicts with what is best for the group, most people in my country choose what is in their self-interest.</v>
      </c>
      <c r="AR197" s="7" t="str">
        <f>VLOOKUP(
    Languages!A184,
    Languages!$A$2:$AE$310,
    MATCH(
      _xlfn.XLOOKUP("United Kingdom", 'Language &amp; Currency Data'!$A$2:$A$100, 'Language &amp; Currency Data'!$B$2:$B$100),
      Languages!$A$1:$AE$1,
      0),
    FALSE)</f>
        <v>In situations where self-interest conflicts with what is best for the group, most people in my country choose what is in their self-interest.</v>
      </c>
      <c r="AS197" s="7" t="str">
        <f>VLOOKUP(
    Languages!A184,
    Languages!$A$2:$AE$310,
    MATCH(
      _xlfn.XLOOKUP("United Kingdom", 'Language &amp; Currency Data'!$A$2:$A$100, 'Language &amp; Currency Data'!$B$2:$B$100),
      Languages!$A$1:$AE$1,
      0),
    FALSE)</f>
        <v>In situations where self-interest conflicts with what is best for the group, most people in my country choose what is in their self-interest.</v>
      </c>
      <c r="AT197" s="7" t="str">
        <f>VLOOKUP(
    Languages!A184,
    Languages!$A$2:$AE$310,
    MATCH(
      _xlfn.XLOOKUP("United Kingdom", 'Language &amp; Currency Data'!$A$2:$A$100, 'Language &amp; Currency Data'!$B$2:$B$100),
      Languages!$A$1:$AE$1,
      0),
    FALSE)</f>
        <v>In situations where self-interest conflicts with what is best for the group, most people in my country choose what is in their self-interest.</v>
      </c>
      <c r="AU197" s="7" t="str">
        <f>VLOOKUP(
    Languages!A184,
    Languages!$A$2:$AE$310,
    MATCH(
      _xlfn.XLOOKUP("United Kingdom", 'Language &amp; Currency Data'!$A$2:$A$100, 'Language &amp; Currency Data'!$B$2:$B$100),
      Languages!$A$1:$AE$1,
      0),
    FALSE)</f>
        <v>In situations where self-interest conflicts with what is best for the group, most people in my country choose what is in their self-interest.</v>
      </c>
      <c r="AV197" s="7" t="str">
        <f>VLOOKUP(
    Languages!A184,
    Languages!$A$2:$AE$310,
    MATCH(
      _xlfn.XLOOKUP("United Kingdom", 'Language &amp; Currency Data'!$A$2:$A$100, 'Language &amp; Currency Data'!$B$2:$B$100),
      Languages!$A$1:$AE$1,
      0),
    FALSE)</f>
        <v>In situations where self-interest conflicts with what is best for the group, most people in my country choose what is in their self-interest.</v>
      </c>
      <c r="AW197" s="7" t="str">
        <f>VLOOKUP(
    Languages!A184,
    Languages!$A$2:$AE$310,
    MATCH(
      _xlfn.XLOOKUP("United Kingdom", 'Language &amp; Currency Data'!$A$2:$A$100, 'Language &amp; Currency Data'!$B$2:$B$100),
      Languages!$A$1:$AE$1,
      0),
    FALSE)</f>
        <v>In situations where self-interest conflicts with what is best for the group, most people in my country choose what is in their self-interest.</v>
      </c>
    </row>
    <row r="198" spans="1:49" s="7" customFormat="1" ht="42.75" x14ac:dyDescent="0.45">
      <c r="A198" s="7" t="str">
        <f>Languages!B185</f>
        <v>The government should use tax revenues to finance public goods that benefit everyone.</v>
      </c>
      <c r="B198" s="6" t="str">
        <f>VLOOKUP(
    Languages!A185,
    Languages!$A$2:$AE$310,
    MATCH(
      _xlfn.XLOOKUP(B$1, 'Language &amp; Currency Data'!$A$2:$A$100, 'Language &amp; Currency Data'!$B$2:$B$100),
      Languages!$A$1:$AE$1,
      0),
    FALSE)</f>
        <v>El gobierno debe utilizar los ingresos fiscales para financiar bienes públicos que beneficien a todos.</v>
      </c>
      <c r="C198" s="6" t="str">
        <f>VLOOKUP(
    Languages!A185,
    Languages!$A$2:$AE$310,
    MATCH(
      _xlfn.XLOOKUP(C$1, 'Language &amp; Currency Data'!$A$2:$A$100, 'Language &amp; Currency Data'!$B$2:$B$100),
      Languages!$A$1:$AE$1,
      0),
    FALSE)</f>
        <v>The government should use tax revenues to finance public goods that benefit everyone.</v>
      </c>
      <c r="D198" s="6" t="str">
        <f>VLOOKUP(
    Languages!A185,
    Languages!$A$2:$AE$310,
    MATCH(
      _xlfn.XLOOKUP(D$1, 'Language &amp; Currency Data'!$A$2:$A$100, 'Language &amp; Currency Data'!$B$2:$B$100),
      Languages!$A$1:$AE$1,
      0),
    FALSE)</f>
        <v>Die Regierung sollte Steuereinnahmen zur Finanzierung gemeinnütziger Zwecke verwenden, die allen zugutekommen.</v>
      </c>
      <c r="E198" s="14" t="str">
        <f>VLOOKUP(
    Languages!A185,
    Languages!$A$2:$AE$310,
    MATCH(
      _xlfn.XLOOKUP(E$1, 'Language &amp; Currency Data'!$A$2:$A$100, 'Language &amp; Currency Data'!$B$2:$B$100),
      Languages!$A$1:$AE$1,
      0),
    FALSE)</f>
        <v>O Governo deve utilizar as receitas fiscais para financiar bens públicos que beneficiem todos.</v>
      </c>
      <c r="F198" s="4" t="str">
        <f>VLOOKUP(
    Languages!A185,
    Languages!$A$2:$AE$310,
    MATCH(
      _xlfn.XLOOKUP(F$1, 'Language &amp; Currency Data'!$A$2:$A$100, 'Language &amp; Currency Data'!$B$2:$B$100),
      Languages!$A$1:$AE$1,
      0),
    FALSE)</f>
        <v>The government should use tax revenues to finance public goods that benefit everyone.</v>
      </c>
      <c r="G198" s="14" t="str">
        <f>VLOOKUP(
    Languages!A185,
    Languages!$A$2:$AE$310,
    MATCH(
      _xlfn.XLOOKUP(G$1, 'Language &amp; Currency Data'!$A$2:$A$100, 'Language &amp; Currency Data'!$B$2:$B$100),
      Languages!$A$1:$AE$1,
      0),
    FALSE)</f>
        <v>政府应将税收收入用于建设惠及所有民众的公共设施。</v>
      </c>
      <c r="H198" s="6" t="str">
        <f>VLOOKUP(
    Languages!A185,
    Languages!$A$2:$AE$310,
    MATCH(
      _xlfn.XLOOKUP(H$1, 'Language &amp; Currency Data'!$A$2:$A$100, 'Language &amp; Currency Data'!$B$2:$B$100),
      Languages!$A$1:$AE$1,
      0),
    FALSE)</f>
        <v>El gobierno debe utilizar los ingresos fiscales para financiar bienes públicos que beneficien a todos.</v>
      </c>
      <c r="I198" s="6" t="str">
        <f>VLOOKUP(
    Languages!A185,
    Languages!$A$2:$AE$310,
    MATCH(
      _xlfn.XLOOKUP(I$1, 'Language &amp; Currency Data'!$A$2:$A$100, 'Language &amp; Currency Data'!$B$2:$B$100),
      Languages!$A$1:$AE$1,
      0),
    FALSE)</f>
        <v>El gobierno debe utilizar los ingresos fiscales para financiar bienes públicos que beneficien a todos.</v>
      </c>
      <c r="J198" s="6" t="str">
        <f>VLOOKUP(
    Languages!A185,
    Languages!$A$2:$AE$310,
    MATCH(
      _xlfn.XLOOKUP(J$1, 'Language &amp; Currency Data'!$A$2:$A$100, 'Language &amp; Currency Data'!$B$2:$B$100),
      Languages!$A$1:$AE$1,
      0),
    FALSE)</f>
        <v>Vláda by měla používat výnosy z daní k financování veřejných statků, které jsou prospěšné pro všechny.</v>
      </c>
      <c r="K198" s="6" t="str">
        <f>VLOOKUP(
    Languages!A185,
    Languages!$A$2:$AE$310,
    MATCH(
      _xlfn.XLOOKUP(K$1, 'Language &amp; Currency Data'!$A$2:$A$100, 'Language &amp; Currency Data'!$B$2:$B$100),
      Languages!$A$1:$AE$1,
      0),
    FALSE)</f>
        <v>Hallituksen pitäisi käyttää verovaroja rahoittamaan julkishyödykkeitä, jotka hyödyttävät kaikkia.</v>
      </c>
      <c r="L198" s="32" t="str">
        <f>VLOOKUP(
    Languages!A185,
    Languages!$A$2:$AE$310,
    MATCH(
      _xlfn.XLOOKUP(L$1, 'Language &amp; Currency Data'!$A$2:$A$100, 'Language &amp; Currency Data'!$B$2:$B$100),
      Languages!$A$1:$AE$1,
      0),
    FALSE)</f>
        <v>Le gouvernement doit utiliser les recettes fiscales pour financer des biens publics qui profitent à tous.</v>
      </c>
      <c r="M198" s="32" t="str">
        <f>VLOOKUP(
    Languages!A185,
    Languages!$A$2:$AE$310,
    MATCH(
      _xlfn.XLOOKUP(M$1, 'Language &amp; Currency Data'!$A$2:$A$100, 'Language &amp; Currency Data'!$B$2:$B$100),
      Languages!$A$1:$AE$1,
      0),
    FALSE)</f>
        <v>Die Regierung sollte Steuereinnahmen zur Finanzierung gemeinnütziger Zwecke verwenden, die allen zugutekommen.</v>
      </c>
      <c r="N198" s="6" t="str">
        <f>VLOOKUP(
    Languages!A185,
    Languages!$A$2:$AE$310,
    MATCH(
      _xlfn.XLOOKUP(N$1, 'Language &amp; Currency Data'!$A$2:$A$100, 'Language &amp; Currency Data'!$B$2:$B$100),
      Languages!$A$1:$AE$1,
      0),
    FALSE)</f>
        <v>Η κυβέρνηση θα πρέπει να χρησιμοποιεί τα φορολογικά έσοδα για τη χρηματοδότηση δημόσιων αγαθών που ωφελούν όλους.</v>
      </c>
      <c r="O198" s="32" t="str">
        <f>VLOOKUP(
    Languages!A185,
    Languages!$A$2:$AE$310,
    MATCH(
      _xlfn.XLOOKUP(O$1, 'Language &amp; Currency Data'!$A$2:$A$100, 'Language &amp; Currency Data'!$B$2:$B$100),
      Languages!$A$1:$AE$1,
      0),
    FALSE)</f>
        <v>A kormánynak az adóbevételeket olyan közjavak finanszírozására kell fordítania, amelyek mindenki javát szolgálják.</v>
      </c>
      <c r="P198" s="6" t="str">
        <f>VLOOKUP(
    Languages!A185,
    Languages!$A$2:$AE$310,
    MATCH(
      _xlfn.XLOOKUP(P$1, 'Language &amp; Currency Data'!$A$2:$A$100, 'Language &amp; Currency Data'!$B$2:$B$100),
      Languages!$A$1:$AE$1,
      0),
    FALSE)</f>
        <v>सरकार को कर राजस्व का इस्तेमाल, सार्वजनिक वस्तुओं के वित्तपोषण के लिए करना चाहिए जिससे सभी को फ़ायदा हो।</v>
      </c>
      <c r="Q198" s="6" t="str">
        <f>VLOOKUP(
    Languages!A185,
    Languages!$A$2:$AE$310,
    MATCH(
      _xlfn.XLOOKUP(Q$1, 'Language &amp; Currency Data'!$A$2:$A$100, 'Language &amp; Currency Data'!$B$2:$B$100),
      Languages!$A$1:$AE$1,
      0),
    FALSE)</f>
        <v>Pemerintah seharusnya menggunakan pendapatan pajak untuk membiayai barang publik yang menguntungkan semua orang.</v>
      </c>
      <c r="R198" s="6" t="str">
        <f>VLOOKUP(
    Languages!A185,
    Languages!$A$2:$AE$310,
    MATCH(
      _xlfn.XLOOKUP(R$1, 'Language &amp; Currency Data'!$A$2:$A$100, 'Language &amp; Currency Data'!$B$2:$B$100),
      Languages!$A$1:$AE$1,
      0),
    FALSE)</f>
        <v>The government should use tax revenues to finance public goods that benefit everyone.</v>
      </c>
      <c r="S198" s="14" t="str">
        <f>VLOOKUP(
    Languages!A185,
    Languages!$A$2:$AE$310,
    MATCH(
      _xlfn.XLOOKUP(S$1, 'Language &amp; Currency Data'!$A$2:$A$100, 'Language &amp; Currency Data'!$B$2:$B$100),
      Languages!$A$1:$AE$1,
      0),
    FALSE)</f>
        <v>Il governo dovrebbe utilizzare i proventi fiscali per finanziare beni pubblici che vadano a beneficio della collettività.</v>
      </c>
      <c r="T198" s="14" t="str">
        <f>VLOOKUP(
    Languages!A185,
    Languages!$A$2:$AE$310,
    MATCH(
      _xlfn.XLOOKUP(T$1, 'Language &amp; Currency Data'!$A$2:$A$100, 'Language &amp; Currency Data'!$B$2:$B$100),
      Languages!$A$1:$AE$1,
      0),
    FALSE)</f>
        <v>政府は税収を、すべての人に利益をもたらす公共財の財源として使うべきだ。</v>
      </c>
      <c r="U198" s="32" t="str">
        <f>VLOOKUP(
    Languages!A185,
    Languages!$A$2:$AE$310,
    MATCH(
      _xlfn.XLOOKUP(U$1, 'Language &amp; Currency Data'!$A$2:$A$100, 'Language &amp; Currency Data'!$B$2:$B$100),
      Languages!$A$1:$AE$1,
      0),
    FALSE)</f>
        <v>Kerajaan harus menggunakan hasil cukai untuk membiayai kemudahan awam yang memberi manfaat kepada semua orang.</v>
      </c>
      <c r="V198" s="32" t="str">
        <f>VLOOKUP(
    Languages!A185,
    Languages!$A$2:$AE$310,
    MATCH(
      _xlfn.XLOOKUP(V$1, 'Language &amp; Currency Data'!$A$2:$A$100, 'Language &amp; Currency Data'!$B$2:$B$100),
      Languages!$A$1:$AE$1,
      0),
    FALSE)</f>
        <v>El gobierno debe utilizar los ingresos fiscales para financiar bienes públicos que beneficien a todos.</v>
      </c>
      <c r="W198" s="14" t="str">
        <f>VLOOKUP(
    Languages!A185,
    Languages!$A$2:$AE$310,
    MATCH(
      _xlfn.XLOOKUP(W$1, 'Language &amp; Currency Data'!$A$2:$A$100, 'Language &amp; Currency Data'!$B$2:$B$100),
      Languages!$A$1:$AE$1,
      0),
    FALSE)</f>
        <v>De overheid moet belastinginkomsten gebruiken om openbare goederen te financieren die iedereen ten goede komen.</v>
      </c>
      <c r="X198" s="32" t="str">
        <f>VLOOKUP(
    Languages!A185,
    Languages!$A$2:$AE$310,
    MATCH(
      _xlfn.XLOOKUP(X$1, 'Language &amp; Currency Data'!$A$2:$A$100, 'Language &amp; Currency Data'!$B$2:$B$100),
      Languages!$A$1:$AE$1,
      0),
    FALSE)</f>
        <v>The government should use tax revenues to finance public goods that benefit everyone.</v>
      </c>
      <c r="Y198" s="32" t="str">
        <f>VLOOKUP(
    Languages!A185,
    Languages!$A$2:$AE$310,
    MATCH(
      _xlfn.XLOOKUP(Y$1, 'Language &amp; Currency Data'!$A$2:$A$100, 'Language &amp; Currency Data'!$B$2:$B$100),
      Languages!$A$1:$AE$1,
      0),
    FALSE)</f>
        <v>Staten bør bruke skatteinntektene til å finansiere fellesgoder som gagner alle.</v>
      </c>
      <c r="Z198" s="32" t="str">
        <f>VLOOKUP(
    Languages!A185,
    Languages!$A$2:$AE$310,
    MATCH(
      _xlfn.XLOOKUP(Z$1, 'Language &amp; Currency Data'!$A$2:$A$100, 'Language &amp; Currency Data'!$B$2:$B$100),
      Languages!$A$1:$AE$1,
      0),
    FALSE)</f>
        <v>حکومت کو ٹیکس ریونیوز عوامی فلاح و بہبود کے منصوبوں پر خرچ کرنے چاہیئیں، تاکہ سب کو فائدہ پہنچے۔</v>
      </c>
      <c r="AA198" s="32" t="str">
        <f>VLOOKUP(
    Languages!A185,
    Languages!$A$2:$AE$310,
    MATCH(
      _xlfn.XLOOKUP(AA$1, 'Language &amp; Currency Data'!$A$2:$A$100, 'Language &amp; Currency Data'!$B$2:$B$100),
      Languages!$A$1:$AE$1,
      0),
    FALSE)</f>
        <v>Dapat gamitin ng pamahalaan ang mga kinitang buwis para pondohan ang kapakanan ng publiko na mapapakinabangan ng lahat.</v>
      </c>
      <c r="AB198" s="32" t="str">
        <f>VLOOKUP(
    Languages!A185,
    Languages!$A$2:$AE$310,
    MATCH(
      _xlfn.XLOOKUP(AB$1, 'Language &amp; Currency Data'!$A$2:$A$100, 'Language &amp; Currency Data'!$B$2:$B$100),
      Languages!$A$1:$AE$1,
      0),
    FALSE)</f>
        <v>Rząd powinien wykorzystywać przychody z podatków do finansowania dóbr publicznych, z których korzystają wszyscy.</v>
      </c>
      <c r="AC198" t="str">
        <f>VLOOKUP(
    Languages!A185,
    Languages!$A$2:$AE$310,
    MATCH(
      _xlfn.XLOOKUP(AC$1, 'Language &amp; Currency Data'!$A$2:$A$100, 'Language &amp; Currency Data'!$B$2:$B$100),
      Languages!$A$1:$AE$1,
      0),
    FALSE)</f>
        <v>O Governo deve utilizar as receitas fiscais para financiar bens públicos que beneficiem todos.</v>
      </c>
      <c r="AD198" s="32" t="str">
        <f>VLOOKUP(
    Languages!A185,
    Languages!$A$2:$AE$310,
    MATCH(
      _xlfn.XLOOKUP(AD$1, 'Language &amp; Currency Data'!$A$2:$A$100, 'Language &amp; Currency Data'!$B$2:$B$100),
      Languages!$A$1:$AE$1,
      0),
    FALSE)</f>
        <v>Guvernul ar trebui să utilizeze veniturile fiscale pentru a finanța bunuri publice de care să beneficieze toată lumea.</v>
      </c>
      <c r="AE198" s="6" t="str">
        <f>VLOOKUP(
    Languages!A185,
    Languages!$A$2:$AE$310,
    MATCH(
      _xlfn.XLOOKUP(AE$1, 'Language &amp; Currency Data'!$A$2:$A$100, 'Language &amp; Currency Data'!$B$2:$B$100),
      Languages!$A$1:$AE$1,
      0),
    FALSE)</f>
        <v>Vláda by mala príjmy z daní používať na financovanie verejných vecí, z ktorých majú úžitok všetci.</v>
      </c>
      <c r="AF198" s="6" t="str">
        <f>VLOOKUP(
    Languages!A185,
    Languages!$A$2:$AE$310,
    MATCH(
      _xlfn.XLOOKUP(AF$1, 'Language &amp; Currency Data'!$A$2:$A$100, 'Language &amp; Currency Data'!$B$2:$B$100),
      Languages!$A$1:$AE$1,
      0),
    FALSE)</f>
        <v>Die regering behoort belastinginkomste te gebruik om openbare goedere te finansier wat almal bevoordeel.</v>
      </c>
      <c r="AG198" s="6" t="str">
        <f>VLOOKUP(
    Languages!A185,
    Languages!$A$2:$AE$310,
    MATCH(
      _xlfn.XLOOKUP(AG$1, 'Language &amp; Currency Data'!$A$2:$A$100, 'Language &amp; Currency Data'!$B$2:$B$100),
      Languages!$A$1:$AE$1,
      0),
    FALSE)</f>
        <v>정부는 모두에게 이익이 되는 공공재를 조달하기 위해 세수를 사용해야 한다.</v>
      </c>
      <c r="AH198" s="32" t="str">
        <f>VLOOKUP(
    Languages!A185,
    Languages!$A$2:$AE$310,
    MATCH(
      _xlfn.XLOOKUP(AH$1, 'Language &amp; Currency Data'!$A$2:$A$100, 'Language &amp; Currency Data'!$B$2:$B$100),
      Languages!$A$1:$AE$1,
      0),
    FALSE)</f>
        <v>El gobierno debe utilizar los ingresos fiscales para financiar bienes públicos que beneficien a todos.</v>
      </c>
      <c r="AI198" s="32" t="str">
        <f>VLOOKUP(
    Languages!A185,
    Languages!$A$2:$AE$310,
    MATCH(
      _xlfn.XLOOKUP(AI$1, 'Language &amp; Currency Data'!$A$2:$A$100, 'Language &amp; Currency Data'!$B$2:$B$100),
      Languages!$A$1:$AE$1,
      0),
    FALSE)</f>
        <v>Staten bör använda skatteintäkterna till att finansiera kollektiva nyttigheter som kommer alla till del.</v>
      </c>
      <c r="AJ198" s="6" t="str">
        <f>VLOOKUP(
    Languages!A185,
    Languages!$A$2:$AE$310,
    MATCH(
      _xlfn.XLOOKUP(AJ$1, 'Language &amp; Currency Data'!$A$2:$A$100, 'Language &amp; Currency Data'!$B$2:$B$100),
      Languages!$A$1:$AE$1,
      0),
    FALSE)</f>
        <v>政府應該用稅收來提供對全民都有幫助的公共服務。</v>
      </c>
      <c r="AK198" s="32" t="str">
        <f>VLOOKUP(
    Languages!A185,
    Languages!$A$2:$AE$310,
    MATCH(
      _xlfn.XLOOKUP(AK$1, 'Language &amp; Currency Data'!$A$2:$A$100, 'Language &amp; Currency Data'!$B$2:$B$100),
      Languages!$A$1:$AE$1,
      0),
    FALSE)</f>
        <v>รัฐบาลควรใช้รายได้จากภาษีเพื่อสนับสนุนสินค้าสาธารณะที่เป็นประโยชน์ต่อทุกคน</v>
      </c>
      <c r="AL198" s="37" t="str">
        <f>VLOOKUP(
    Languages!A185,
    Languages!$A$2:$AE$310,
    MATCH(
      _xlfn.XLOOKUP(AL$1, 'Language &amp; Currency Data'!$A$2:$A$100, 'Language &amp; Currency Data'!$B$2:$B$100),
      Languages!$A$1:$AE$1,
      0),
    FALSE)</f>
        <v>Hükümet vergi gelirlerini herkesin yararına olan kamu mallarını finanse etmek için kullanmalıdır.</v>
      </c>
      <c r="AM198" s="6" t="str">
        <f>VLOOKUP(
    Languages!A185,
    Languages!$A$2:$AE$310,
    MATCH(
      _xlfn.XLOOKUP(AM$1, 'Language &amp; Currency Data'!$A$2:$A$100, 'Language &amp; Currency Data'!$B$2:$B$100),
      Languages!$A$1:$AE$1,
      0),
    FALSE)</f>
        <v>The government should use tax revenues to finance public goods that benefit everyone.</v>
      </c>
      <c r="AN198" s="6" t="str">
        <f>VLOOKUP(
    Languages!A185,
    Languages!$A$2:$AE$310,
    MATCH(
      _xlfn.XLOOKUP(AN$1, 'Language &amp; Currency Data'!$A$2:$A$100, 'Language &amp; Currency Data'!$B$2:$B$100),
      Languages!$A$1:$AE$1,
      0),
    FALSE)</f>
        <v>The government should use tax revenues to finance public goods that benefit everyone.</v>
      </c>
      <c r="AO198" s="32" t="str">
        <f>VLOOKUP(
    Languages!A185,
    Languages!$A$2:$AE$310,
    MATCH(
      _xlfn.XLOOKUP(AO$1, 'Language &amp; Currency Data'!$A$2:$A$100, 'Language &amp; Currency Data'!$B$2:$B$100),
      Languages!$A$1:$AE$1,
      0),
    FALSE)</f>
        <v>Chính phủ nên sử dụng doanh thu từ thuế để hỗ trợ tài chính cho các hàng hóa công cộng mang lại lợi ích cho tất cả mọi người.</v>
      </c>
      <c r="AP198" s="7" t="str">
        <f>VLOOKUP(
    Languages!A185,
    Languages!$A$2:$AE$310,
    MATCH(
      _xlfn.XLOOKUP("United Kingdom", 'Language &amp; Currency Data'!$A$2:$A$100, 'Language &amp; Currency Data'!$B$2:$B$100),
      Languages!$A$1:$AE$1,
      0),
    FALSE)</f>
        <v>The government should use tax revenues to finance public goods that benefit everyone.</v>
      </c>
      <c r="AQ198" s="7" t="str">
        <f>VLOOKUP(
    Languages!A185,
    Languages!$A$2:$AE$310,
    MATCH(
      _xlfn.XLOOKUP("United Kingdom", 'Language &amp; Currency Data'!$A$2:$A$100, 'Language &amp; Currency Data'!$B$2:$B$100),
      Languages!$A$1:$AE$1,
      0),
    FALSE)</f>
        <v>The government should use tax revenues to finance public goods that benefit everyone.</v>
      </c>
      <c r="AR198" s="7" t="str">
        <f>VLOOKUP(
    Languages!A185,
    Languages!$A$2:$AE$310,
    MATCH(
      _xlfn.XLOOKUP("United Kingdom", 'Language &amp; Currency Data'!$A$2:$A$100, 'Language &amp; Currency Data'!$B$2:$B$100),
      Languages!$A$1:$AE$1,
      0),
    FALSE)</f>
        <v>The government should use tax revenues to finance public goods that benefit everyone.</v>
      </c>
      <c r="AS198" s="7" t="str">
        <f>VLOOKUP(
    Languages!A185,
    Languages!$A$2:$AE$310,
    MATCH(
      _xlfn.XLOOKUP("United Kingdom", 'Language &amp; Currency Data'!$A$2:$A$100, 'Language &amp; Currency Data'!$B$2:$B$100),
      Languages!$A$1:$AE$1,
      0),
    FALSE)</f>
        <v>The government should use tax revenues to finance public goods that benefit everyone.</v>
      </c>
      <c r="AT198" s="7" t="str">
        <f>VLOOKUP(
    Languages!A185,
    Languages!$A$2:$AE$310,
    MATCH(
      _xlfn.XLOOKUP("United Kingdom", 'Language &amp; Currency Data'!$A$2:$A$100, 'Language &amp; Currency Data'!$B$2:$B$100),
      Languages!$A$1:$AE$1,
      0),
    FALSE)</f>
        <v>The government should use tax revenues to finance public goods that benefit everyone.</v>
      </c>
      <c r="AU198" s="7" t="str">
        <f>VLOOKUP(
    Languages!A185,
    Languages!$A$2:$AE$310,
    MATCH(
      _xlfn.XLOOKUP("United Kingdom", 'Language &amp; Currency Data'!$A$2:$A$100, 'Language &amp; Currency Data'!$B$2:$B$100),
      Languages!$A$1:$AE$1,
      0),
    FALSE)</f>
        <v>The government should use tax revenues to finance public goods that benefit everyone.</v>
      </c>
      <c r="AV198" s="7" t="str">
        <f>VLOOKUP(
    Languages!A185,
    Languages!$A$2:$AE$310,
    MATCH(
      _xlfn.XLOOKUP("United Kingdom", 'Language &amp; Currency Data'!$A$2:$A$100, 'Language &amp; Currency Data'!$B$2:$B$100),
      Languages!$A$1:$AE$1,
      0),
    FALSE)</f>
        <v>The government should use tax revenues to finance public goods that benefit everyone.</v>
      </c>
      <c r="AW198" s="7" t="str">
        <f>VLOOKUP(
    Languages!A185,
    Languages!$A$2:$AE$310,
    MATCH(
      _xlfn.XLOOKUP("United Kingdom", 'Language &amp; Currency Data'!$A$2:$A$100, 'Language &amp; Currency Data'!$B$2:$B$100),
      Languages!$A$1:$AE$1,
      0),
    FALSE)</f>
        <v>The government should use tax revenues to finance public goods that benefit everyone.</v>
      </c>
    </row>
    <row r="199" spans="1:49" s="7" customFormat="1" ht="42.75" x14ac:dyDescent="0.45">
      <c r="A199" s="7" t="str">
        <f>Languages!B186</f>
        <v>In general, the government should restrict individual choices when those choices lead to unfair outcomes.</v>
      </c>
      <c r="B199" s="6" t="str">
        <f>VLOOKUP(
    Languages!A186,
    Languages!$A$2:$AE$310,
    MATCH(
      _xlfn.XLOOKUP(B$1, 'Language &amp; Currency Data'!$A$2:$A$100, 'Language &amp; Currency Data'!$B$2:$B$100),
      Languages!$A$1:$AE$1,
      0),
    FALSE)</f>
        <v>En general, el gobierno debería limitar las elecciones individuales cuando esas elecciones conducen a resultados injustos.</v>
      </c>
      <c r="C199" s="6" t="str">
        <f>VLOOKUP(
    Languages!A186,
    Languages!$A$2:$AE$310,
    MATCH(
      _xlfn.XLOOKUP(C$1, 'Language &amp; Currency Data'!$A$2:$A$100, 'Language &amp; Currency Data'!$B$2:$B$100),
      Languages!$A$1:$AE$1,
      0),
    FALSE)</f>
        <v>In general, the government should restrict individual choices when those choices lead to unfair outcomes.</v>
      </c>
      <c r="D199" s="6" t="str">
        <f>VLOOKUP(
    Languages!A186,
    Languages!$A$2:$AE$310,
    MATCH(
      _xlfn.XLOOKUP(D$1, 'Language &amp; Currency Data'!$A$2:$A$100, 'Language &amp; Currency Data'!$B$2:$B$100),
      Languages!$A$1:$AE$1,
      0),
    FALSE)</f>
        <v>Die Regierung sollte individuelle Entscheidungen generell einschränken, wenn solche Entscheidungen zu einem unfairen Ergebnis führen.</v>
      </c>
      <c r="E199" s="14" t="str">
        <f>VLOOKUP(
    Languages!A186,
    Languages!$A$2:$AE$310,
    MATCH(
      _xlfn.XLOOKUP(E$1, 'Language &amp; Currency Data'!$A$2:$A$100, 'Language &amp; Currency Data'!$B$2:$B$100),
      Languages!$A$1:$AE$1,
      0),
    FALSE)</f>
        <v>De um modo geral, o Governo deve restringir as escolhas individuais quando essas escolhas levam a resultados injustos.</v>
      </c>
      <c r="F199" s="4" t="str">
        <f>VLOOKUP(
    Languages!A186,
    Languages!$A$2:$AE$310,
    MATCH(
      _xlfn.XLOOKUP(F$1, 'Language &amp; Currency Data'!$A$2:$A$100, 'Language &amp; Currency Data'!$B$2:$B$100),
      Languages!$A$1:$AE$1,
      0),
    FALSE)</f>
        <v>In general, the government should restrict individual choices when those choices lead to unfair outcomes.</v>
      </c>
      <c r="G199" s="14" t="str">
        <f>VLOOKUP(
    Languages!A186,
    Languages!$A$2:$AE$310,
    MATCH(
      _xlfn.XLOOKUP(G$1, 'Language &amp; Currency Data'!$A$2:$A$100, 'Language &amp; Currency Data'!$B$2:$B$100),
      Languages!$A$1:$AE$1,
      0),
    FALSE)</f>
        <v>总体而言，当个人抉择会导致出现不公平现象时，政府应限制此类抉择。</v>
      </c>
      <c r="H199" s="6" t="str">
        <f>VLOOKUP(
    Languages!A186,
    Languages!$A$2:$AE$310,
    MATCH(
      _xlfn.XLOOKUP(H$1, 'Language &amp; Currency Data'!$A$2:$A$100, 'Language &amp; Currency Data'!$B$2:$B$100),
      Languages!$A$1:$AE$1,
      0),
    FALSE)</f>
        <v>En general, el gobierno debería limitar las elecciones individuales cuando esas elecciones conducen a resultados injustos.</v>
      </c>
      <c r="I199" s="6" t="str">
        <f>VLOOKUP(
    Languages!A186,
    Languages!$A$2:$AE$310,
    MATCH(
      _xlfn.XLOOKUP(I$1, 'Language &amp; Currency Data'!$A$2:$A$100, 'Language &amp; Currency Data'!$B$2:$B$100),
      Languages!$A$1:$AE$1,
      0),
    FALSE)</f>
        <v>En general, el gobierno debería limitar las elecciones individuales cuando esas elecciones conducen a resultados injustos.</v>
      </c>
      <c r="J199" s="6" t="str">
        <f>VLOOKUP(
    Languages!A186,
    Languages!$A$2:$AE$310,
    MATCH(
      _xlfn.XLOOKUP(J$1, 'Language &amp; Currency Data'!$A$2:$A$100, 'Language &amp; Currency Data'!$B$2:$B$100),
      Languages!$A$1:$AE$1,
      0),
    FALSE)</f>
        <v>Obecně by vláda měla omezovat individuální rozhodnutí, pokud tato rozhodnutí vedou k nespravedlivým výsledkům.</v>
      </c>
      <c r="K199" s="6" t="str">
        <f>VLOOKUP(
    Languages!A186,
    Languages!$A$2:$AE$310,
    MATCH(
      _xlfn.XLOOKUP(K$1, 'Language &amp; Currency Data'!$A$2:$A$100, 'Language &amp; Currency Data'!$B$2:$B$100),
      Languages!$A$1:$AE$1,
      0),
    FALSE)</f>
        <v>Yleisesti ottaen hallituksen tulisi rajoittaa yksilöllisiä valintoja, kun nuo valinnat johtavat epäreiluihin lopputuloksiin.</v>
      </c>
      <c r="L199" s="32" t="str">
        <f>VLOOKUP(
    Languages!A186,
    Languages!$A$2:$AE$310,
    MATCH(
      _xlfn.XLOOKUP(L$1, 'Language &amp; Currency Data'!$A$2:$A$100, 'Language &amp; Currency Data'!$B$2:$B$100),
      Languages!$A$1:$AE$1,
      0),
    FALSE)</f>
        <v>En général, le gouvernement devrait restreindre les choix individuels lorsque ces choix conduisent à des résultats injustes.</v>
      </c>
      <c r="M199" s="32" t="str">
        <f>VLOOKUP(
    Languages!A186,
    Languages!$A$2:$AE$310,
    MATCH(
      _xlfn.XLOOKUP(M$1, 'Language &amp; Currency Data'!$A$2:$A$100, 'Language &amp; Currency Data'!$B$2:$B$100),
      Languages!$A$1:$AE$1,
      0),
    FALSE)</f>
        <v>Die Regierung sollte individuelle Entscheidungen generell einschränken, wenn solche Entscheidungen zu einem unfairen Ergebnis führen.</v>
      </c>
      <c r="N199" s="6" t="str">
        <f>VLOOKUP(
    Languages!A186,
    Languages!$A$2:$AE$310,
    MATCH(
      _xlfn.XLOOKUP(N$1, 'Language &amp; Currency Data'!$A$2:$A$100, 'Language &amp; Currency Data'!$B$2:$B$100),
      Languages!$A$1:$AE$1,
      0),
    FALSE)</f>
        <v>Γενικά, η κυβέρνηση θα πρέπει να περιορίζει τις ατομικές επιλογές όταν αυτές οι επιλογές οδηγούν σε άδικα αποτελέσματα.</v>
      </c>
      <c r="O199" s="32" t="str">
        <f>VLOOKUP(
    Languages!A186,
    Languages!$A$2:$AE$310,
    MATCH(
      _xlfn.XLOOKUP(O$1, 'Language &amp; Currency Data'!$A$2:$A$100, 'Language &amp; Currency Data'!$B$2:$B$100),
      Languages!$A$1:$AE$1,
      0),
    FALSE)</f>
        <v>Általánosságban elmondható, hogy a kormánynak korlátoznia kell az egyéni választási lehetőségeket, ha azok tisztességtelen eredményekhez vezetnek.</v>
      </c>
      <c r="P199" s="6" t="str">
        <f>VLOOKUP(
    Languages!A186,
    Languages!$A$2:$AE$310,
    MATCH(
      _xlfn.XLOOKUP(P$1, 'Language &amp; Currency Data'!$A$2:$A$100, 'Language &amp; Currency Data'!$B$2:$B$100),
      Languages!$A$1:$AE$1,
      0),
    FALSE)</f>
        <v>आमतौर पर, यदि विकल्प अनुचित नतीजों की ओर ले जाते हैं, तो सरकार को निजी विकल्पों को प्रतिबंधित करना चाहिए।</v>
      </c>
      <c r="Q199" s="6" t="str">
        <f>VLOOKUP(
    Languages!A186,
    Languages!$A$2:$AE$310,
    MATCH(
      _xlfn.XLOOKUP(Q$1, 'Language &amp; Currency Data'!$A$2:$A$100, 'Language &amp; Currency Data'!$B$2:$B$100),
      Languages!$A$1:$AE$1,
      0),
    FALSE)</f>
        <v>Secara umum, pemerintah seharusnya membatasi pilihan individu ketika pilihan tersebut menghasilkan hasil yang tidak adil.</v>
      </c>
      <c r="R199" s="6" t="str">
        <f>VLOOKUP(
    Languages!A186,
    Languages!$A$2:$AE$310,
    MATCH(
      _xlfn.XLOOKUP(R$1, 'Language &amp; Currency Data'!$A$2:$A$100, 'Language &amp; Currency Data'!$B$2:$B$100),
      Languages!$A$1:$AE$1,
      0),
    FALSE)</f>
        <v>In general, the government should restrict individual choices when those choices lead to unfair outcomes.</v>
      </c>
      <c r="S199" s="14" t="str">
        <f>VLOOKUP(
    Languages!A186,
    Languages!$A$2:$AE$310,
    MATCH(
      _xlfn.XLOOKUP(S$1, 'Language &amp; Currency Data'!$A$2:$A$100, 'Language &amp; Currency Data'!$B$2:$B$100),
      Languages!$A$1:$AE$1,
      0),
    FALSE)</f>
        <v>In generale, il governo dovrebbe limitare le scelte individuali quando queste scelte portano a risultati iniqui.</v>
      </c>
      <c r="T199" s="14" t="str">
        <f>VLOOKUP(
    Languages!A186,
    Languages!$A$2:$AE$310,
    MATCH(
      _xlfn.XLOOKUP(T$1, 'Language &amp; Currency Data'!$A$2:$A$100, 'Language &amp; Currency Data'!$B$2:$B$100),
      Languages!$A$1:$AE$1,
      0),
    FALSE)</f>
        <v>一般的に、政府は個人の選択が不公平な結果につながる場合には、その選択を制限すべきである。</v>
      </c>
      <c r="U199" s="32" t="str">
        <f>VLOOKUP(
    Languages!A186,
    Languages!$A$2:$AE$310,
    MATCH(
      _xlfn.XLOOKUP(U$1, 'Language &amp; Currency Data'!$A$2:$A$100, 'Language &amp; Currency Data'!$B$2:$B$100),
      Languages!$A$1:$AE$1,
      0),
    FALSE)</f>
        <v>Secara umumnya, kerajaan harus membataskan pilihan individu apabila pilihan tersebut membawa kepada hasil yang tidak adil.</v>
      </c>
      <c r="V199" s="32" t="str">
        <f>VLOOKUP(
    Languages!A186,
    Languages!$A$2:$AE$310,
    MATCH(
      _xlfn.XLOOKUP(V$1, 'Language &amp; Currency Data'!$A$2:$A$100, 'Language &amp; Currency Data'!$B$2:$B$100),
      Languages!$A$1:$AE$1,
      0),
    FALSE)</f>
        <v>En general, el gobierno debería limitar las elecciones individuales cuando esas elecciones conducen a resultados injustos.</v>
      </c>
      <c r="W199" s="14" t="str">
        <f>VLOOKUP(
    Languages!A186,
    Languages!$A$2:$AE$310,
    MATCH(
      _xlfn.XLOOKUP(W$1, 'Language &amp; Currency Data'!$A$2:$A$100, 'Language &amp; Currency Data'!$B$2:$B$100),
      Languages!$A$1:$AE$1,
      0),
    FALSE)</f>
        <v>In het algemeen moet de overheid individuele keuzen beperken als deze keuzen tot oneerlijke resultaten leiden.</v>
      </c>
      <c r="X199" s="32" t="str">
        <f>VLOOKUP(
    Languages!A186,
    Languages!$A$2:$AE$310,
    MATCH(
      _xlfn.XLOOKUP(X$1, 'Language &amp; Currency Data'!$A$2:$A$100, 'Language &amp; Currency Data'!$B$2:$B$100),
      Languages!$A$1:$AE$1,
      0),
    FALSE)</f>
        <v>In general, the government should restrict individual choices when those choices lead to unfair outcomes.</v>
      </c>
      <c r="Y199" s="32" t="str">
        <f>VLOOKUP(
    Languages!A186,
    Languages!$A$2:$AE$310,
    MATCH(
      _xlfn.XLOOKUP(Y$1, 'Language &amp; Currency Data'!$A$2:$A$100, 'Language &amp; Currency Data'!$B$2:$B$100),
      Languages!$A$1:$AE$1,
      0),
    FALSE)</f>
        <v>Generelt bør staten begrense individuelle valg når disse valgene fører til urettferdige utfall.</v>
      </c>
      <c r="Z199" s="32" t="str">
        <f>VLOOKUP(
    Languages!A186,
    Languages!$A$2:$AE$310,
    MATCH(
      _xlfn.XLOOKUP(Z$1, 'Language &amp; Currency Data'!$A$2:$A$100, 'Language &amp; Currency Data'!$B$2:$B$100),
      Languages!$A$1:$AE$1,
      0),
    FALSE)</f>
        <v>عمومی طور پر، جب انفرادی فیصلے غیر منصفانہ نتائج کا باعث بنتے ہیں تو حکومت کو ان پر پابندی لگانی چاہیئے۔</v>
      </c>
      <c r="AA199" s="32" t="str">
        <f>VLOOKUP(
    Languages!A186,
    Languages!$A$2:$AE$310,
    MATCH(
      _xlfn.XLOOKUP(AA$1, 'Language &amp; Currency Data'!$A$2:$A$100, 'Language &amp; Currency Data'!$B$2:$B$100),
      Languages!$A$1:$AE$1,
      0),
    FALSE)</f>
        <v>Sa kabuuan, dapat paghigpitan ng pamahalaan ang mga indibidwal na pagpipilian kapag hindi patas ang mga resulta ng mga pagpipiliang iyon.</v>
      </c>
      <c r="AB199" s="32" t="str">
        <f>VLOOKUP(
    Languages!A186,
    Languages!$A$2:$AE$310,
    MATCH(
      _xlfn.XLOOKUP(AB$1, 'Language &amp; Currency Data'!$A$2:$A$100, 'Language &amp; Currency Data'!$B$2:$B$100),
      Languages!$A$1:$AE$1,
      0),
    FALSE)</f>
        <v>Ogólnie rzecz biorąc rząd powinien ograniczać indywidualne wybory, gdy wybory te prowadzą do niesprawiedliwych rezultatów.</v>
      </c>
      <c r="AC199" t="str">
        <f>VLOOKUP(
    Languages!A186,
    Languages!$A$2:$AE$310,
    MATCH(
      _xlfn.XLOOKUP(AC$1, 'Language &amp; Currency Data'!$A$2:$A$100, 'Language &amp; Currency Data'!$B$2:$B$100),
      Languages!$A$1:$AE$1,
      0),
    FALSE)</f>
        <v>De um modo geral, o Governo deve restringir as escolhas individuais quando essas escolhas levam a resultados injustos.</v>
      </c>
      <c r="AD199" s="32" t="str">
        <f>VLOOKUP(
    Languages!A186,
    Languages!$A$2:$AE$310,
    MATCH(
      _xlfn.XLOOKUP(AD$1, 'Language &amp; Currency Data'!$A$2:$A$100, 'Language &amp; Currency Data'!$B$2:$B$100),
      Languages!$A$1:$AE$1,
      0),
    FALSE)</f>
        <v>În general, guvernul ar trebui să limiteze alegerile individuale atunci când aceste alegeri conduc la rezultate inechitabile.</v>
      </c>
      <c r="AE199" s="6" t="str">
        <f>VLOOKUP(
    Languages!A186,
    Languages!$A$2:$AE$310,
    MATCH(
      _xlfn.XLOOKUP(AE$1, 'Language &amp; Currency Data'!$A$2:$A$100, 'Language &amp; Currency Data'!$B$2:$B$100),
      Languages!$A$1:$AE$1,
      0),
    FALSE)</f>
        <v>Vo všeobecnosti by mala vláda obmedziť možnosť rozhodovania jednotlivcov, ak takéto rozhodovanie vedie k neférovému výsledku.</v>
      </c>
      <c r="AF199" s="6" t="str">
        <f>VLOOKUP(
    Languages!A186,
    Languages!$A$2:$AE$310,
    MATCH(
      _xlfn.XLOOKUP(AF$1, 'Language &amp; Currency Data'!$A$2:$A$100, 'Language &amp; Currency Data'!$B$2:$B$100),
      Languages!$A$1:$AE$1,
      0),
    FALSE)</f>
        <v>Oor die algemeen behoort die regering individuele keuses te beperk wanneer daardie keuses tot onregverdige uitkomste lei.</v>
      </c>
      <c r="AG199" s="6" t="str">
        <f>VLOOKUP(
    Languages!A186,
    Languages!$A$2:$AE$310,
    MATCH(
      _xlfn.XLOOKUP(AG$1, 'Language &amp; Currency Data'!$A$2:$A$100, 'Language &amp; Currency Data'!$B$2:$B$100),
      Languages!$A$1:$AE$1,
      0),
    FALSE)</f>
        <v>일반적으로, 정부는 개인의 선택이 불공정한 결과를 초래하는 경우 그 선택을 제한해야 한다.</v>
      </c>
      <c r="AH199" s="32" t="str">
        <f>VLOOKUP(
    Languages!A186,
    Languages!$A$2:$AE$310,
    MATCH(
      _xlfn.XLOOKUP(AH$1, 'Language &amp; Currency Data'!$A$2:$A$100, 'Language &amp; Currency Data'!$B$2:$B$100),
      Languages!$A$1:$AE$1,
      0),
    FALSE)</f>
        <v>En general, el gobierno debería limitar las elecciones individuales cuando esas elecciones conducen a resultados injustos.</v>
      </c>
      <c r="AI199" s="32" t="str">
        <f>VLOOKUP(
    Languages!A186,
    Languages!$A$2:$AE$310,
    MATCH(
      _xlfn.XLOOKUP(AI$1, 'Language &amp; Currency Data'!$A$2:$A$100, 'Language &amp; Currency Data'!$B$2:$B$100),
      Languages!$A$1:$AE$1,
      0),
    FALSE)</f>
        <v>Generellt sett bör staten begränsa individuella val när dessa val leder till orättvisa resultat.</v>
      </c>
      <c r="AJ199" s="6" t="str">
        <f>VLOOKUP(
    Languages!A186,
    Languages!$A$2:$AE$310,
    MATCH(
      _xlfn.XLOOKUP(AJ$1, 'Language &amp; Currency Data'!$A$2:$A$100, 'Language &amp; Currency Data'!$B$2:$B$100),
      Languages!$A$1:$AE$1,
      0),
    FALSE)</f>
        <v>當個人的選擇會導致不公平的結果時，政府應該適度介入加以限制。</v>
      </c>
      <c r="AK199" s="32" t="str">
        <f>VLOOKUP(
    Languages!A186,
    Languages!$A$2:$AE$310,
    MATCH(
      _xlfn.XLOOKUP(AK$1, 'Language &amp; Currency Data'!$A$2:$A$100, 'Language &amp; Currency Data'!$B$2:$B$100),
      Languages!$A$1:$AE$1,
      0),
    FALSE)</f>
        <v>โดยทั่วไปแล้ว รัฐบาลควรจำกัดทางเลือกของแต่ละบุคคลเมื่อทางเลือกเหล่านั้นนำไปสู่ผลลัพธ์ที่ไม่เป็นธรรม</v>
      </c>
      <c r="AL199" s="37" t="str">
        <f>VLOOKUP(
    Languages!A186,
    Languages!$A$2:$AE$310,
    MATCH(
      _xlfn.XLOOKUP(AL$1, 'Language &amp; Currency Data'!$A$2:$A$100, 'Language &amp; Currency Data'!$B$2:$B$100),
      Languages!$A$1:$AE$1,
      0),
    FALSE)</f>
        <v>Genel olarak, bireysel tercihler adaletsiz sonuçlara yol açtığında, hükümet bu tercihleri kısıtlamalıdır.</v>
      </c>
      <c r="AM199" s="6" t="str">
        <f>VLOOKUP(
    Languages!A186,
    Languages!$A$2:$AE$310,
    MATCH(
      _xlfn.XLOOKUP(AM$1, 'Language &amp; Currency Data'!$A$2:$A$100, 'Language &amp; Currency Data'!$B$2:$B$100),
      Languages!$A$1:$AE$1,
      0),
    FALSE)</f>
        <v>In general, the government should restrict individual choices when those choices lead to unfair outcomes.</v>
      </c>
      <c r="AN199" s="6" t="str">
        <f>VLOOKUP(
    Languages!A186,
    Languages!$A$2:$AE$310,
    MATCH(
      _xlfn.XLOOKUP(AN$1, 'Language &amp; Currency Data'!$A$2:$A$100, 'Language &amp; Currency Data'!$B$2:$B$100),
      Languages!$A$1:$AE$1,
      0),
    FALSE)</f>
        <v>In general, the government should restrict individual choices when those choices lead to unfair outcomes.</v>
      </c>
      <c r="AO199" s="32" t="str">
        <f>VLOOKUP(
    Languages!A186,
    Languages!$A$2:$AE$310,
    MATCH(
      _xlfn.XLOOKUP(AO$1, 'Language &amp; Currency Data'!$A$2:$A$100, 'Language &amp; Currency Data'!$B$2:$B$100),
      Languages!$A$1:$AE$1,
      0),
    FALSE)</f>
        <v>Nhìn chung, chính phủ nên hạn chế các lựa chọn cá nhân khi các lựa chọn đó dẫn đến kết quả không công bằng.</v>
      </c>
      <c r="AP199" s="7" t="str">
        <f>VLOOKUP(
    Languages!A186,
    Languages!$A$2:$AE$310,
    MATCH(
      _xlfn.XLOOKUP("United Kingdom", 'Language &amp; Currency Data'!$A$2:$A$100, 'Language &amp; Currency Data'!$B$2:$B$100),
      Languages!$A$1:$AE$1,
      0),
    FALSE)</f>
        <v>In general, the government should restrict individual choices when those choices lead to unfair outcomes.</v>
      </c>
      <c r="AQ199" s="7" t="str">
        <f>VLOOKUP(
    Languages!A186,
    Languages!$A$2:$AE$310,
    MATCH(
      _xlfn.XLOOKUP("United Kingdom", 'Language &amp; Currency Data'!$A$2:$A$100, 'Language &amp; Currency Data'!$B$2:$B$100),
      Languages!$A$1:$AE$1,
      0),
    FALSE)</f>
        <v>In general, the government should restrict individual choices when those choices lead to unfair outcomes.</v>
      </c>
      <c r="AR199" s="7" t="str">
        <f>VLOOKUP(
    Languages!A186,
    Languages!$A$2:$AE$310,
    MATCH(
      _xlfn.XLOOKUP("United Kingdom", 'Language &amp; Currency Data'!$A$2:$A$100, 'Language &amp; Currency Data'!$B$2:$B$100),
      Languages!$A$1:$AE$1,
      0),
    FALSE)</f>
        <v>In general, the government should restrict individual choices when those choices lead to unfair outcomes.</v>
      </c>
      <c r="AS199" s="7" t="str">
        <f>VLOOKUP(
    Languages!A186,
    Languages!$A$2:$AE$310,
    MATCH(
      _xlfn.XLOOKUP("United Kingdom", 'Language &amp; Currency Data'!$A$2:$A$100, 'Language &amp; Currency Data'!$B$2:$B$100),
      Languages!$A$1:$AE$1,
      0),
    FALSE)</f>
        <v>In general, the government should restrict individual choices when those choices lead to unfair outcomes.</v>
      </c>
      <c r="AT199" s="7" t="str">
        <f>VLOOKUP(
    Languages!A186,
    Languages!$A$2:$AE$310,
    MATCH(
      _xlfn.XLOOKUP("United Kingdom", 'Language &amp; Currency Data'!$A$2:$A$100, 'Language &amp; Currency Data'!$B$2:$B$100),
      Languages!$A$1:$AE$1,
      0),
    FALSE)</f>
        <v>In general, the government should restrict individual choices when those choices lead to unfair outcomes.</v>
      </c>
      <c r="AU199" s="7" t="str">
        <f>VLOOKUP(
    Languages!A186,
    Languages!$A$2:$AE$310,
    MATCH(
      _xlfn.XLOOKUP("United Kingdom", 'Language &amp; Currency Data'!$A$2:$A$100, 'Language &amp; Currency Data'!$B$2:$B$100),
      Languages!$A$1:$AE$1,
      0),
    FALSE)</f>
        <v>In general, the government should restrict individual choices when those choices lead to unfair outcomes.</v>
      </c>
      <c r="AV199" s="7" t="str">
        <f>VLOOKUP(
    Languages!A186,
    Languages!$A$2:$AE$310,
    MATCH(
      _xlfn.XLOOKUP("United Kingdom", 'Language &amp; Currency Data'!$A$2:$A$100, 'Language &amp; Currency Data'!$B$2:$B$100),
      Languages!$A$1:$AE$1,
      0),
    FALSE)</f>
        <v>In general, the government should restrict individual choices when those choices lead to unfair outcomes.</v>
      </c>
      <c r="AW199" s="7" t="str">
        <f>VLOOKUP(
    Languages!A186,
    Languages!$A$2:$AE$310,
    MATCH(
      _xlfn.XLOOKUP("United Kingdom", 'Language &amp; Currency Data'!$A$2:$A$100, 'Language &amp; Currency Data'!$B$2:$B$100),
      Languages!$A$1:$AE$1,
      0),
    FALSE)</f>
        <v>In general, the government should restrict individual choices when those choices lead to unfair outcomes.</v>
      </c>
    </row>
    <row r="200" spans="1:49" s="7" customFormat="1" ht="42.75" x14ac:dyDescent="0.45">
      <c r="A200" s="7" t="str">
        <f>Languages!B187</f>
        <v>In general, the government should restrict individual choices when those choices collectively lead to an inefficient outcome.</v>
      </c>
      <c r="B200" s="6" t="str">
        <f>VLOOKUP(
    Languages!A187,
    Languages!$A$2:$AE$310,
    MATCH(
      _xlfn.XLOOKUP(B$1, 'Language &amp; Currency Data'!$A$2:$A$100, 'Language &amp; Currency Data'!$B$2:$B$100),
      Languages!$A$1:$AE$1,
      0),
    FALSE)</f>
        <v>En general, el gobierno debería limitar las elecciones individuales cuando esas elecciones conducen colectivamente a un resultado ineficiente.</v>
      </c>
      <c r="C200" s="6" t="str">
        <f>VLOOKUP(
    Languages!A187,
    Languages!$A$2:$AE$310,
    MATCH(
      _xlfn.XLOOKUP(C$1, 'Language &amp; Currency Data'!$A$2:$A$100, 'Language &amp; Currency Data'!$B$2:$B$100),
      Languages!$A$1:$AE$1,
      0),
    FALSE)</f>
        <v>In general, the government should restrict individual choices when those choices collectively lead to an inefficient outcome.</v>
      </c>
      <c r="D200" s="6" t="str">
        <f>VLOOKUP(
    Languages!A187,
    Languages!$A$2:$AE$310,
    MATCH(
      _xlfn.XLOOKUP(D$1, 'Language &amp; Currency Data'!$A$2:$A$100, 'Language &amp; Currency Data'!$B$2:$B$100),
      Languages!$A$1:$AE$1,
      0),
    FALSE)</f>
        <v>Die Regierung sollte individuelle Entscheidungen generell einschränken, wenn solche Entscheidungen zusammengenommen zu ineffizienten Ergebnissen führen.</v>
      </c>
      <c r="E200" s="14" t="str">
        <f>VLOOKUP(
    Languages!A187,
    Languages!$A$2:$AE$310,
    MATCH(
      _xlfn.XLOOKUP(E$1, 'Language &amp; Currency Data'!$A$2:$A$100, 'Language &amp; Currency Data'!$B$2:$B$100),
      Languages!$A$1:$AE$1,
      0),
    FALSE)</f>
        <v>De um modo geral, o Governo deve restringir as escolhas individuais quando essas escolhas, coletivamente, levam a um resultado ineficiente.</v>
      </c>
      <c r="F200" s="4" t="str">
        <f>VLOOKUP(
    Languages!A187,
    Languages!$A$2:$AE$310,
    MATCH(
      _xlfn.XLOOKUP(F$1, 'Language &amp; Currency Data'!$A$2:$A$100, 'Language &amp; Currency Data'!$B$2:$B$100),
      Languages!$A$1:$AE$1,
      0),
    FALSE)</f>
        <v>In general, the government should restrict individual choices when those choices collectively lead to an inefficient outcome.</v>
      </c>
      <c r="G200" s="14" t="str">
        <f>VLOOKUP(
    Languages!A187,
    Languages!$A$2:$AE$310,
    MATCH(
      _xlfn.XLOOKUP(G$1, 'Language &amp; Currency Data'!$A$2:$A$100, 'Language &amp; Currency Data'!$B$2:$B$100),
      Languages!$A$1:$AE$1,
      0),
    FALSE)</f>
        <v>总体而言，当个人抉择在总体上会导致效率降低时，政府应限制此类抉择。</v>
      </c>
      <c r="H200" s="6" t="str">
        <f>VLOOKUP(
    Languages!A187,
    Languages!$A$2:$AE$310,
    MATCH(
      _xlfn.XLOOKUP(H$1, 'Language &amp; Currency Data'!$A$2:$A$100, 'Language &amp; Currency Data'!$B$2:$B$100),
      Languages!$A$1:$AE$1,
      0),
    FALSE)</f>
        <v>En general, el gobierno debería limitar las elecciones individuales cuando esas elecciones conducen colectivamente a un resultado ineficiente.</v>
      </c>
      <c r="I200" s="6" t="str">
        <f>VLOOKUP(
    Languages!A187,
    Languages!$A$2:$AE$310,
    MATCH(
      _xlfn.XLOOKUP(I$1, 'Language &amp; Currency Data'!$A$2:$A$100, 'Language &amp; Currency Data'!$B$2:$B$100),
      Languages!$A$1:$AE$1,
      0),
    FALSE)</f>
        <v>En general, el gobierno debería limitar las elecciones individuales cuando esas elecciones conducen colectivamente a un resultado ineficiente.</v>
      </c>
      <c r="J200" s="6" t="str">
        <f>VLOOKUP(
    Languages!A187,
    Languages!$A$2:$AE$310,
    MATCH(
      _xlfn.XLOOKUP(J$1, 'Language &amp; Currency Data'!$A$2:$A$100, 'Language &amp; Currency Data'!$B$2:$B$100),
      Languages!$A$1:$AE$1,
      0),
    FALSE)</f>
        <v>Obecně by vláda měla omezovat individuální rozhodnutí, pokud tato rozhodnutí kolektivně vedou k neefektivním výsledkům.</v>
      </c>
      <c r="K200" s="6" t="str">
        <f>VLOOKUP(
    Languages!A187,
    Languages!$A$2:$AE$310,
    MATCH(
      _xlfn.XLOOKUP(K$1, 'Language &amp; Currency Data'!$A$2:$A$100, 'Language &amp; Currency Data'!$B$2:$B$100),
      Languages!$A$1:$AE$1,
      0),
    FALSE)</f>
        <v>Yleisesti ottaen hallituksen tulisi rajoittaa yksilöllisiä valintoja, kun nuo valinnat yhdessä johtavat tehottomaan lopputulokseen.</v>
      </c>
      <c r="L200" s="32" t="str">
        <f>VLOOKUP(
    Languages!A187,
    Languages!$A$2:$AE$310,
    MATCH(
      _xlfn.XLOOKUP(L$1, 'Language &amp; Currency Data'!$A$2:$A$100, 'Language &amp; Currency Data'!$B$2:$B$100),
      Languages!$A$1:$AE$1,
      0),
    FALSE)</f>
        <v>En général, le gouvernement devrait restreindre les choix individuels lorsque ces choix conduisent collectivement à un résultat inefficace.</v>
      </c>
      <c r="M200" s="32" t="str">
        <f>VLOOKUP(
    Languages!A187,
    Languages!$A$2:$AE$310,
    MATCH(
      _xlfn.XLOOKUP(M$1, 'Language &amp; Currency Data'!$A$2:$A$100, 'Language &amp; Currency Data'!$B$2:$B$100),
      Languages!$A$1:$AE$1,
      0),
    FALSE)</f>
        <v>Die Regierung sollte individuelle Entscheidungen generell einschränken, wenn solche Entscheidungen zusammengenommen zu ineffizienten Ergebnissen führen.</v>
      </c>
      <c r="N200" s="6" t="str">
        <f>VLOOKUP(
    Languages!A187,
    Languages!$A$2:$AE$310,
    MATCH(
      _xlfn.XLOOKUP(N$1, 'Language &amp; Currency Data'!$A$2:$A$100, 'Language &amp; Currency Data'!$B$2:$B$100),
      Languages!$A$1:$AE$1,
      0),
    FALSE)</f>
        <v>Γενικά, η κυβέρνηση θα πρέπει να περιορίζει τις ατομικές επιλογές όταν αυτές οι επιλογές συλλογικά οδηγούν σε ένα αναποτελεσματικό αποτέλεσμα.</v>
      </c>
      <c r="O200" s="32" t="str">
        <f>VLOOKUP(
    Languages!A187,
    Languages!$A$2:$AE$310,
    MATCH(
      _xlfn.XLOOKUP(O$1, 'Language &amp; Currency Data'!$A$2:$A$100, 'Language &amp; Currency Data'!$B$2:$B$100),
      Languages!$A$1:$AE$1,
      0),
    FALSE)</f>
        <v>Általánosságban elmondható, hogy a kormánynak korlátoznia kell az egyéni választásokat, ha ezek a választások együttesen egy nem hatékony eredményhez vezetnek.</v>
      </c>
      <c r="P200" s="6" t="str">
        <f>VLOOKUP(
    Languages!A187,
    Languages!$A$2:$AE$310,
    MATCH(
      _xlfn.XLOOKUP(P$1, 'Language &amp; Currency Data'!$A$2:$A$100, 'Language &amp; Currency Data'!$B$2:$B$100),
      Languages!$A$1:$AE$1,
      0),
    FALSE)</f>
        <v>आमतौर पर, यदि विकल्प अप्रभावी नतीजे की ओर ले जाते हैं, तो सरकार को निजी विकल्पों को प्रतिबंधित करना चाहिए।</v>
      </c>
      <c r="Q200" s="6" t="str">
        <f>VLOOKUP(
    Languages!A187,
    Languages!$A$2:$AE$310,
    MATCH(
      _xlfn.XLOOKUP(Q$1, 'Language &amp; Currency Data'!$A$2:$A$100, 'Language &amp; Currency Data'!$B$2:$B$100),
      Languages!$A$1:$AE$1,
      0),
    FALSE)</f>
        <v>Secara umum, pemerintah seharusnya membatasi pilihan individu ketika pilihan tersebut secara kolektif menghasilkan hasil yang tidak efisien.</v>
      </c>
      <c r="R200" s="6" t="str">
        <f>VLOOKUP(
    Languages!A187,
    Languages!$A$2:$AE$310,
    MATCH(
      _xlfn.XLOOKUP(R$1, 'Language &amp; Currency Data'!$A$2:$A$100, 'Language &amp; Currency Data'!$B$2:$B$100),
      Languages!$A$1:$AE$1,
      0),
    FALSE)</f>
        <v>In general, the government should restrict individual choices when those choices collectively lead to an inefficient outcome.</v>
      </c>
      <c r="S200" s="14" t="str">
        <f>VLOOKUP(
    Languages!A187,
    Languages!$A$2:$AE$310,
    MATCH(
      _xlfn.XLOOKUP(S$1, 'Language &amp; Currency Data'!$A$2:$A$100, 'Language &amp; Currency Data'!$B$2:$B$100),
      Languages!$A$1:$AE$1,
      0),
    FALSE)</f>
        <v>In generale, il governo dovrebbe intervenire per limitare le scelte individuali quando queste scelte collettivamente portano a risultati inefficienti.</v>
      </c>
      <c r="T200" s="14" t="str">
        <f>VLOOKUP(
    Languages!A187,
    Languages!$A$2:$AE$310,
    MATCH(
      _xlfn.XLOOKUP(T$1, 'Language &amp; Currency Data'!$A$2:$A$100, 'Language &amp; Currency Data'!$B$2:$B$100),
      Languages!$A$1:$AE$1,
      0),
    FALSE)</f>
        <v>一般的に、政府は個人の選択が全体として非効率的な結果につながる場合には、その選択を制限すべきである。</v>
      </c>
      <c r="U200" s="32" t="str">
        <f>VLOOKUP(
    Languages!A187,
    Languages!$A$2:$AE$310,
    MATCH(
      _xlfn.XLOOKUP(U$1, 'Language &amp; Currency Data'!$A$2:$A$100, 'Language &amp; Currency Data'!$B$2:$B$100),
      Languages!$A$1:$AE$1,
      0),
    FALSE)</f>
        <v>Secara umumnya, kerajaan harus membataskan pilihan individu apabila pilihan tersebut secara kolektif membawa kepada hasil yang tidak cekap.</v>
      </c>
      <c r="V200" s="32" t="str">
        <f>VLOOKUP(
    Languages!A187,
    Languages!$A$2:$AE$310,
    MATCH(
      _xlfn.XLOOKUP(V$1, 'Language &amp; Currency Data'!$A$2:$A$100, 'Language &amp; Currency Data'!$B$2:$B$100),
      Languages!$A$1:$AE$1,
      0),
    FALSE)</f>
        <v>En general, el gobierno debería limitar las elecciones individuales cuando esas elecciones conducen colectivamente a un resultado ineficiente.</v>
      </c>
      <c r="W200" s="14" t="str">
        <f>VLOOKUP(
    Languages!A187,
    Languages!$A$2:$AE$310,
    MATCH(
      _xlfn.XLOOKUP(W$1, 'Language &amp; Currency Data'!$A$2:$A$100, 'Language &amp; Currency Data'!$B$2:$B$100),
      Languages!$A$1:$AE$1,
      0),
    FALSE)</f>
        <v>In het algemeen moet de overheid individuele keuzen beperken als deze keuzen collectief tot een inefficiënt resultaat leiden.</v>
      </c>
      <c r="X200" s="32" t="str">
        <f>VLOOKUP(
    Languages!A187,
    Languages!$A$2:$AE$310,
    MATCH(
      _xlfn.XLOOKUP(X$1, 'Language &amp; Currency Data'!$A$2:$A$100, 'Language &amp; Currency Data'!$B$2:$B$100),
      Languages!$A$1:$AE$1,
      0),
    FALSE)</f>
        <v>In general, the government should restrict individual choices when those choices collectively lead to an inefficient outcome.</v>
      </c>
      <c r="Y200" s="32" t="str">
        <f>VLOOKUP(
    Languages!A187,
    Languages!$A$2:$AE$310,
    MATCH(
      _xlfn.XLOOKUP(Y$1, 'Language &amp; Currency Data'!$A$2:$A$100, 'Language &amp; Currency Data'!$B$2:$B$100),
      Languages!$A$1:$AE$1,
      0),
    FALSE)</f>
        <v>Generelt bør staten begrense individuelle valg når disse valgene samlet sett fører til et ineffektivt utfall.</v>
      </c>
      <c r="Z200" s="32" t="str">
        <f>VLOOKUP(
    Languages!A187,
    Languages!$A$2:$AE$310,
    MATCH(
      _xlfn.XLOOKUP(Z$1, 'Language &amp; Currency Data'!$A$2:$A$100, 'Language &amp; Currency Data'!$B$2:$B$100),
      Languages!$A$1:$AE$1,
      0),
    FALSE)</f>
        <v>عمومی طور پر، حکومت کو انفرادی اختیارات پر پابندی لگانی چاہیئے جب وہ اختیارات اجتماعی طور پر غیر مؤثر نتائج پیدا کریں۔</v>
      </c>
      <c r="AA200" s="32" t="str">
        <f>VLOOKUP(
    Languages!A187,
    Languages!$A$2:$AE$310,
    MATCH(
      _xlfn.XLOOKUP(AA$1, 'Language &amp; Currency Data'!$A$2:$A$100, 'Language &amp; Currency Data'!$B$2:$B$100),
      Languages!$A$1:$AE$1,
      0),
    FALSE)</f>
        <v>Sa kabuuan, dapat paghigpitan ng pamahalaan ang mga indibidwal na pagpipilian kapag hahantong ang sama-samang pagpipiliang mga iyon sa hindi magandang resulta.</v>
      </c>
      <c r="AB200" s="32" t="str">
        <f>VLOOKUP(
    Languages!A187,
    Languages!$A$2:$AE$310,
    MATCH(
      _xlfn.XLOOKUP(AB$1, 'Language &amp; Currency Data'!$A$2:$A$100, 'Language &amp; Currency Data'!$B$2:$B$100),
      Languages!$A$1:$AE$1,
      0),
    FALSE)</f>
        <v>Ogólnie rzecz biorąc rząd powinien ograniczać indywidualne wybory, gdy wybory te łącznie prowadzą do nieefektywnych rezultatów.</v>
      </c>
      <c r="AC200" t="str">
        <f>VLOOKUP(
    Languages!A187,
    Languages!$A$2:$AE$310,
    MATCH(
      _xlfn.XLOOKUP(AC$1, 'Language &amp; Currency Data'!$A$2:$A$100, 'Language &amp; Currency Data'!$B$2:$B$100),
      Languages!$A$1:$AE$1,
      0),
    FALSE)</f>
        <v>De um modo geral, o Governo deve restringir as escolhas individuais quando essas escolhas, coletivamente, levam a um resultado ineficiente.</v>
      </c>
      <c r="AD200" s="32" t="str">
        <f>VLOOKUP(
    Languages!A187,
    Languages!$A$2:$AE$310,
    MATCH(
      _xlfn.XLOOKUP(AD$1, 'Language &amp; Currency Data'!$A$2:$A$100, 'Language &amp; Currency Data'!$B$2:$B$100),
      Languages!$A$1:$AE$1,
      0),
    FALSE)</f>
        <v>În general, guvernul ar trebui să limiteze alegerile individuale atunci când aceste alegeri conduc în mod colectiv la un rezultat ineficient.</v>
      </c>
      <c r="AE200" s="6" t="str">
        <f>VLOOKUP(
    Languages!A187,
    Languages!$A$2:$AE$310,
    MATCH(
      _xlfn.XLOOKUP(AE$1, 'Language &amp; Currency Data'!$A$2:$A$100, 'Language &amp; Currency Data'!$B$2:$B$100),
      Languages!$A$1:$AE$1,
      0),
    FALSE)</f>
        <v>Vo všeobecnosti by mala vláda obmedziť možnosť rozhodovania jednotlivcov, ak takéto rozhodovanie kolektívne vedie k neefektívnemu výsledku.</v>
      </c>
      <c r="AF200" s="6" t="str">
        <f>VLOOKUP(
    Languages!A187,
    Languages!$A$2:$AE$310,
    MATCH(
      _xlfn.XLOOKUP(AF$1, 'Language &amp; Currency Data'!$A$2:$A$100, 'Language &amp; Currency Data'!$B$2:$B$100),
      Languages!$A$1:$AE$1,
      0),
    FALSE)</f>
        <v>Oor die algemeen behoort die regering individuele keuses te beperk wanneer daardie keuses tot onvoldoende uitkomste lei.</v>
      </c>
      <c r="AG200" s="6" t="str">
        <f>VLOOKUP(
    Languages!A187,
    Languages!$A$2:$AE$310,
    MATCH(
      _xlfn.XLOOKUP(AG$1, 'Language &amp; Currency Data'!$A$2:$A$100, 'Language &amp; Currency Data'!$B$2:$B$100),
      Languages!$A$1:$AE$1,
      0),
    FALSE)</f>
        <v>일반적으로, 개인들의 선택이 전체적으로 비효율적인 결과를 초래할 경우, 정부는 그 선택을 제한해야 한다.</v>
      </c>
      <c r="AH200" s="32" t="str">
        <f>VLOOKUP(
    Languages!A187,
    Languages!$A$2:$AE$310,
    MATCH(
      _xlfn.XLOOKUP(AH$1, 'Language &amp; Currency Data'!$A$2:$A$100, 'Language &amp; Currency Data'!$B$2:$B$100),
      Languages!$A$1:$AE$1,
      0),
    FALSE)</f>
        <v>En general, el gobierno debería limitar las elecciones individuales cuando esas elecciones conducen colectivamente a un resultado ineficiente.</v>
      </c>
      <c r="AI200" s="32" t="str">
        <f>VLOOKUP(
    Languages!A187,
    Languages!$A$2:$AE$310,
    MATCH(
      _xlfn.XLOOKUP(AI$1, 'Language &amp; Currency Data'!$A$2:$A$100, 'Language &amp; Currency Data'!$B$2:$B$100),
      Languages!$A$1:$AE$1,
      0),
    FALSE)</f>
        <v>Generellt sett bör staten begränsa individuella val när dessa val sammantaget leder till ett ineffektivt resultat.</v>
      </c>
      <c r="AJ200" s="6" t="str">
        <f>VLOOKUP(
    Languages!A187,
    Languages!$A$2:$AE$310,
    MATCH(
      _xlfn.XLOOKUP(AJ$1, 'Language &amp; Currency Data'!$A$2:$A$100, 'Language &amp; Currency Data'!$B$2:$B$100),
      Languages!$A$1:$AE$1,
      0),
    FALSE)</f>
        <v>當個人選擇在整體上會導致效率低落的結果時，政府應該適度介入加以限制。</v>
      </c>
      <c r="AK200" s="32" t="str">
        <f>VLOOKUP(
    Languages!A187,
    Languages!$A$2:$AE$310,
    MATCH(
      _xlfn.XLOOKUP(AK$1, 'Language &amp; Currency Data'!$A$2:$A$100, 'Language &amp; Currency Data'!$B$2:$B$100),
      Languages!$A$1:$AE$1,
      0),
    FALSE)</f>
        <v>โดยทั่วไปแล้ว รัฐบาลควรจำกัดทางเลือกของแต่ละบุคคลเมื่อทางเลือกเหล่านั้นนำไปสู่ผลลัพธ์โดยรวมที่ไม่มีประสิทธิภาพ</v>
      </c>
      <c r="AL200" s="37" t="str">
        <f>VLOOKUP(
    Languages!A187,
    Languages!$A$2:$AE$310,
    MATCH(
      _xlfn.XLOOKUP(AL$1, 'Language &amp; Currency Data'!$A$2:$A$100, 'Language &amp; Currency Data'!$B$2:$B$100),
      Languages!$A$1:$AE$1,
      0),
    FALSE)</f>
        <v>Genel olarak, bireysel tercihler topluca verimsiz bir sonuca yol açtığında, hükümet bu tercihleri kısıtlamalıdır.</v>
      </c>
      <c r="AM200" s="6" t="str">
        <f>VLOOKUP(
    Languages!A187,
    Languages!$A$2:$AE$310,
    MATCH(
      _xlfn.XLOOKUP(AM$1, 'Language &amp; Currency Data'!$A$2:$A$100, 'Language &amp; Currency Data'!$B$2:$B$100),
      Languages!$A$1:$AE$1,
      0),
    FALSE)</f>
        <v>In general, the government should restrict individual choices when those choices collectively lead to an inefficient outcome.</v>
      </c>
      <c r="AN200" s="6" t="str">
        <f>VLOOKUP(
    Languages!A187,
    Languages!$A$2:$AE$310,
    MATCH(
      _xlfn.XLOOKUP(AN$1, 'Language &amp; Currency Data'!$A$2:$A$100, 'Language &amp; Currency Data'!$B$2:$B$100),
      Languages!$A$1:$AE$1,
      0),
    FALSE)</f>
        <v>In general, the government should restrict individual choices when those choices collectively lead to an inefficient outcome.</v>
      </c>
      <c r="AO200" s="32" t="str">
        <f>VLOOKUP(
    Languages!A187,
    Languages!$A$2:$AE$310,
    MATCH(
      _xlfn.XLOOKUP(AO$1, 'Language &amp; Currency Data'!$A$2:$A$100, 'Language &amp; Currency Data'!$B$2:$B$100),
      Languages!$A$1:$AE$1,
      0),
    FALSE)</f>
        <v>Nhìn chung, chính phủ nên hạn chế các lựa chọn cá nhân khi các lựa chọn đó kết hợp lại dẫn đến kết quả không hiệu quả.</v>
      </c>
      <c r="AP200" s="7" t="str">
        <f>VLOOKUP(
    Languages!A187,
    Languages!$A$2:$AE$310,
    MATCH(
      _xlfn.XLOOKUP("United Kingdom", 'Language &amp; Currency Data'!$A$2:$A$100, 'Language &amp; Currency Data'!$B$2:$B$100),
      Languages!$A$1:$AE$1,
      0),
    FALSE)</f>
        <v>In general, the government should restrict individual choices when those choices collectively lead to an inefficient outcome.</v>
      </c>
      <c r="AQ200" s="7" t="str">
        <f>VLOOKUP(
    Languages!A187,
    Languages!$A$2:$AE$310,
    MATCH(
      _xlfn.XLOOKUP("United Kingdom", 'Language &amp; Currency Data'!$A$2:$A$100, 'Language &amp; Currency Data'!$B$2:$B$100),
      Languages!$A$1:$AE$1,
      0),
    FALSE)</f>
        <v>In general, the government should restrict individual choices when those choices collectively lead to an inefficient outcome.</v>
      </c>
      <c r="AR200" s="7" t="str">
        <f>VLOOKUP(
    Languages!A187,
    Languages!$A$2:$AE$310,
    MATCH(
      _xlfn.XLOOKUP("United Kingdom", 'Language &amp; Currency Data'!$A$2:$A$100, 'Language &amp; Currency Data'!$B$2:$B$100),
      Languages!$A$1:$AE$1,
      0),
    FALSE)</f>
        <v>In general, the government should restrict individual choices when those choices collectively lead to an inefficient outcome.</v>
      </c>
      <c r="AS200" s="7" t="str">
        <f>VLOOKUP(
    Languages!A187,
    Languages!$A$2:$AE$310,
    MATCH(
      _xlfn.XLOOKUP("United Kingdom", 'Language &amp; Currency Data'!$A$2:$A$100, 'Language &amp; Currency Data'!$B$2:$B$100),
      Languages!$A$1:$AE$1,
      0),
    FALSE)</f>
        <v>In general, the government should restrict individual choices when those choices collectively lead to an inefficient outcome.</v>
      </c>
      <c r="AT200" s="7" t="str">
        <f>VLOOKUP(
    Languages!A187,
    Languages!$A$2:$AE$310,
    MATCH(
      _xlfn.XLOOKUP("United Kingdom", 'Language &amp; Currency Data'!$A$2:$A$100, 'Language &amp; Currency Data'!$B$2:$B$100),
      Languages!$A$1:$AE$1,
      0),
    FALSE)</f>
        <v>In general, the government should restrict individual choices when those choices collectively lead to an inefficient outcome.</v>
      </c>
      <c r="AU200" s="7" t="str">
        <f>VLOOKUP(
    Languages!A187,
    Languages!$A$2:$AE$310,
    MATCH(
      _xlfn.XLOOKUP("United Kingdom", 'Language &amp; Currency Data'!$A$2:$A$100, 'Language &amp; Currency Data'!$B$2:$B$100),
      Languages!$A$1:$AE$1,
      0),
    FALSE)</f>
        <v>In general, the government should restrict individual choices when those choices collectively lead to an inefficient outcome.</v>
      </c>
      <c r="AV200" s="7" t="str">
        <f>VLOOKUP(
    Languages!A187,
    Languages!$A$2:$AE$310,
    MATCH(
      _xlfn.XLOOKUP("United Kingdom", 'Language &amp; Currency Data'!$A$2:$A$100, 'Language &amp; Currency Data'!$B$2:$B$100),
      Languages!$A$1:$AE$1,
      0),
    FALSE)</f>
        <v>In general, the government should restrict individual choices when those choices collectively lead to an inefficient outcome.</v>
      </c>
      <c r="AW200" s="7" t="str">
        <f>VLOOKUP(
    Languages!A187,
    Languages!$A$2:$AE$310,
    MATCH(
      _xlfn.XLOOKUP("United Kingdom", 'Language &amp; Currency Data'!$A$2:$A$100, 'Language &amp; Currency Data'!$B$2:$B$100),
      Languages!$A$1:$AE$1,
      0),
    FALSE)</f>
        <v>In general, the government should restrict individual choices when those choices collectively lead to an inefficient outcome.</v>
      </c>
    </row>
    <row r="201" spans="1:49" s="7" customFormat="1" ht="28.5" x14ac:dyDescent="0.45">
      <c r="A201" s="7" t="str">
        <f>Languages!B188</f>
        <v>Freedom to choose is the most important value in society.</v>
      </c>
      <c r="B201" s="6" t="str">
        <f>VLOOKUP(
    Languages!A188,
    Languages!$A$2:$AE$310,
    MATCH(
      _xlfn.XLOOKUP(B$1, 'Language &amp; Currency Data'!$A$2:$A$100, 'Language &amp; Currency Data'!$B$2:$B$100),
      Languages!$A$1:$AE$1,
      0),
    FALSE)</f>
        <v>La libertad de elección es el valor más importante de la sociedad.</v>
      </c>
      <c r="C201" s="6" t="str">
        <f>VLOOKUP(
    Languages!A188,
    Languages!$A$2:$AE$310,
    MATCH(
      _xlfn.XLOOKUP(C$1, 'Language &amp; Currency Data'!$A$2:$A$100, 'Language &amp; Currency Data'!$B$2:$B$100),
      Languages!$A$1:$AE$1,
      0),
    FALSE)</f>
        <v>Freedom to choose is the most important value in society.</v>
      </c>
      <c r="D201" s="6" t="str">
        <f>VLOOKUP(
    Languages!A188,
    Languages!$A$2:$AE$310,
    MATCH(
      _xlfn.XLOOKUP(D$1, 'Language &amp; Currency Data'!$A$2:$A$100, 'Language &amp; Currency Data'!$B$2:$B$100),
      Languages!$A$1:$AE$1,
      0),
    FALSE)</f>
        <v>Entscheidungsfreiheit ist das höchste Gut einer Gesellschaft.</v>
      </c>
      <c r="E201" s="14" t="str">
        <f>VLOOKUP(
    Languages!A188,
    Languages!$A$2:$AE$310,
    MATCH(
      _xlfn.XLOOKUP(E$1, 'Language &amp; Currency Data'!$A$2:$A$100, 'Language &amp; Currency Data'!$B$2:$B$100),
      Languages!$A$1:$AE$1,
      0),
    FALSE)</f>
        <v>A liberdade de escolha é o valor mais importante na sociedade.</v>
      </c>
      <c r="F201" s="4" t="str">
        <f>VLOOKUP(
    Languages!A188,
    Languages!$A$2:$AE$310,
    MATCH(
      _xlfn.XLOOKUP(F$1, 'Language &amp; Currency Data'!$A$2:$A$100, 'Language &amp; Currency Data'!$B$2:$B$100),
      Languages!$A$1:$AE$1,
      0),
    FALSE)</f>
        <v>Freedom to choose is the most important value in society.</v>
      </c>
      <c r="G201" s="14" t="str">
        <f>VLOOKUP(
    Languages!A188,
    Languages!$A$2:$AE$310,
    MATCH(
      _xlfn.XLOOKUP(G$1, 'Language &amp; Currency Data'!$A$2:$A$100, 'Language &amp; Currency Data'!$B$2:$B$100),
      Languages!$A$1:$AE$1,
      0),
    FALSE)</f>
        <v>自由选择是最重要的社会价值观。</v>
      </c>
      <c r="H201" s="6" t="str">
        <f>VLOOKUP(
    Languages!A188,
    Languages!$A$2:$AE$310,
    MATCH(
      _xlfn.XLOOKUP(H$1, 'Language &amp; Currency Data'!$A$2:$A$100, 'Language &amp; Currency Data'!$B$2:$B$100),
      Languages!$A$1:$AE$1,
      0),
    FALSE)</f>
        <v>La libertad de elección es el valor más importante de la sociedad.</v>
      </c>
      <c r="I201" s="6" t="str">
        <f>VLOOKUP(
    Languages!A188,
    Languages!$A$2:$AE$310,
    MATCH(
      _xlfn.XLOOKUP(I$1, 'Language &amp; Currency Data'!$A$2:$A$100, 'Language &amp; Currency Data'!$B$2:$B$100),
      Languages!$A$1:$AE$1,
      0),
    FALSE)</f>
        <v>La libertad de elección es el valor más importante de la sociedad.</v>
      </c>
      <c r="J201" s="6" t="str">
        <f>VLOOKUP(
    Languages!A188,
    Languages!$A$2:$AE$310,
    MATCH(
      _xlfn.XLOOKUP(J$1, 'Language &amp; Currency Data'!$A$2:$A$100, 'Language &amp; Currency Data'!$B$2:$B$100),
      Languages!$A$1:$AE$1,
      0),
    FALSE)</f>
        <v>Svoboda volby je nejdůležitější hodnotou ve společnosti.</v>
      </c>
      <c r="K201" s="6" t="str">
        <f>VLOOKUP(
    Languages!A188,
    Languages!$A$2:$AE$310,
    MATCH(
      _xlfn.XLOOKUP(K$1, 'Language &amp; Currency Data'!$A$2:$A$100, 'Language &amp; Currency Data'!$B$2:$B$100),
      Languages!$A$1:$AE$1,
      0),
    FALSE)</f>
        <v>Valinnanvapaus on yhteiskunnan tärkein arvo.</v>
      </c>
      <c r="L201" s="32" t="str">
        <f>VLOOKUP(
    Languages!A188,
    Languages!$A$2:$AE$310,
    MATCH(
      _xlfn.XLOOKUP(L$1, 'Language &amp; Currency Data'!$A$2:$A$100, 'Language &amp; Currency Data'!$B$2:$B$100),
      Languages!$A$1:$AE$1,
      0),
    FALSE)</f>
        <v>La liberté de choix est la valeur la plus importante de la société.</v>
      </c>
      <c r="M201" s="32" t="str">
        <f>VLOOKUP(
    Languages!A188,
    Languages!$A$2:$AE$310,
    MATCH(
      _xlfn.XLOOKUP(M$1, 'Language &amp; Currency Data'!$A$2:$A$100, 'Language &amp; Currency Data'!$B$2:$B$100),
      Languages!$A$1:$AE$1,
      0),
    FALSE)</f>
        <v>Entscheidungsfreiheit ist das höchste Gut einer Gesellschaft.</v>
      </c>
      <c r="N201" s="6" t="str">
        <f>VLOOKUP(
    Languages!A188,
    Languages!$A$2:$AE$310,
    MATCH(
      _xlfn.XLOOKUP(N$1, 'Language &amp; Currency Data'!$A$2:$A$100, 'Language &amp; Currency Data'!$B$2:$B$100),
      Languages!$A$1:$AE$1,
      0),
    FALSE)</f>
        <v>Η ελευθερία επιλογής είναι η πιο σημαντική αξία στην κοινωνία.</v>
      </c>
      <c r="O201" s="32" t="str">
        <f>VLOOKUP(
    Languages!A188,
    Languages!$A$2:$AE$310,
    MATCH(
      _xlfn.XLOOKUP(O$1, 'Language &amp; Currency Data'!$A$2:$A$100, 'Language &amp; Currency Data'!$B$2:$B$100),
      Languages!$A$1:$AE$1,
      0),
    FALSE)</f>
        <v>A választás szabadsága a legfontosabb érték egy társadalomban.</v>
      </c>
      <c r="P201" s="6" t="str">
        <f>VLOOKUP(
    Languages!A188,
    Languages!$A$2:$AE$310,
    MATCH(
      _xlfn.XLOOKUP(P$1, 'Language &amp; Currency Data'!$A$2:$A$100, 'Language &amp; Currency Data'!$B$2:$B$100),
      Languages!$A$1:$AE$1,
      0),
    FALSE)</f>
        <v>चुनने की स्वतंत्रता, समाज में सबसे अहम मूल्य है।</v>
      </c>
      <c r="Q201" s="6" t="str">
        <f>VLOOKUP(
    Languages!A188,
    Languages!$A$2:$AE$310,
    MATCH(
      _xlfn.XLOOKUP(Q$1, 'Language &amp; Currency Data'!$A$2:$A$100, 'Language &amp; Currency Data'!$B$2:$B$100),
      Languages!$A$1:$AE$1,
      0),
    FALSE)</f>
        <v>Kebebasan untuk memilih adalah nilai yang paling penting dalam masyarakat.</v>
      </c>
      <c r="R201" s="6" t="str">
        <f>VLOOKUP(
    Languages!A188,
    Languages!$A$2:$AE$310,
    MATCH(
      _xlfn.XLOOKUP(R$1, 'Language &amp; Currency Data'!$A$2:$A$100, 'Language &amp; Currency Data'!$B$2:$B$100),
      Languages!$A$1:$AE$1,
      0),
    FALSE)</f>
        <v>Freedom to choose is the most important value in society.</v>
      </c>
      <c r="S201" s="14" t="str">
        <f>VLOOKUP(
    Languages!A188,
    Languages!$A$2:$AE$310,
    MATCH(
      _xlfn.XLOOKUP(S$1, 'Language &amp; Currency Data'!$A$2:$A$100, 'Language &amp; Currency Data'!$B$2:$B$100),
      Languages!$A$1:$AE$1,
      0),
    FALSE)</f>
        <v>La libertà di scelta è il valore più importante nella società.</v>
      </c>
      <c r="T201" s="14" t="str">
        <f>VLOOKUP(
    Languages!A188,
    Languages!$A$2:$AE$310,
    MATCH(
      _xlfn.XLOOKUP(T$1, 'Language &amp; Currency Data'!$A$2:$A$100, 'Language &amp; Currency Data'!$B$2:$B$100),
      Languages!$A$1:$AE$1,
      0),
    FALSE)</f>
        <v>選択の自由は社会において最も重要な価値である。</v>
      </c>
      <c r="U201" s="32" t="str">
        <f>VLOOKUP(
    Languages!A188,
    Languages!$A$2:$AE$310,
    MATCH(
      _xlfn.XLOOKUP(U$1, 'Language &amp; Currency Data'!$A$2:$A$100, 'Language &amp; Currency Data'!$B$2:$B$100),
      Languages!$A$1:$AE$1,
      0),
    FALSE)</f>
        <v>Kebebasan untuk memilih merupakan nilai yang paling penting dalam masyarakat.</v>
      </c>
      <c r="V201" s="32" t="str">
        <f>VLOOKUP(
    Languages!A188,
    Languages!$A$2:$AE$310,
    MATCH(
      _xlfn.XLOOKUP(V$1, 'Language &amp; Currency Data'!$A$2:$A$100, 'Language &amp; Currency Data'!$B$2:$B$100),
      Languages!$A$1:$AE$1,
      0),
    FALSE)</f>
        <v>La libertad de elección es el valor más importante de la sociedad.</v>
      </c>
      <c r="W201" s="14" t="str">
        <f>VLOOKUP(
    Languages!A188,
    Languages!$A$2:$AE$310,
    MATCH(
      _xlfn.XLOOKUP(W$1, 'Language &amp; Currency Data'!$A$2:$A$100, 'Language &amp; Currency Data'!$B$2:$B$100),
      Languages!$A$1:$AE$1,
      0),
    FALSE)</f>
        <v>Keuzevrijheid is de belangrijkste waarde in de samenleving.</v>
      </c>
      <c r="X201" s="32" t="str">
        <f>VLOOKUP(
    Languages!A188,
    Languages!$A$2:$AE$310,
    MATCH(
      _xlfn.XLOOKUP(X$1, 'Language &amp; Currency Data'!$A$2:$A$100, 'Language &amp; Currency Data'!$B$2:$B$100),
      Languages!$A$1:$AE$1,
      0),
    FALSE)</f>
        <v>Freedom to choose is the most important value in society.</v>
      </c>
      <c r="Y201" s="32" t="str">
        <f>VLOOKUP(
    Languages!A188,
    Languages!$A$2:$AE$310,
    MATCH(
      _xlfn.XLOOKUP(Y$1, 'Language &amp; Currency Data'!$A$2:$A$100, 'Language &amp; Currency Data'!$B$2:$B$100),
      Languages!$A$1:$AE$1,
      0),
    FALSE)</f>
        <v>Frihet til å velge er den viktigste verdien i samfunnet.</v>
      </c>
      <c r="Z201" s="32" t="str">
        <f>VLOOKUP(
    Languages!A188,
    Languages!$A$2:$AE$310,
    MATCH(
      _xlfn.XLOOKUP(Z$1, 'Language &amp; Currency Data'!$A$2:$A$100, 'Language &amp; Currency Data'!$B$2:$B$100),
      Languages!$A$1:$AE$1,
      0),
    FALSE)</f>
        <v>انتخاب کی آزادی معاشرے میں سب سے زیادہ اہمیت کی حامل ہے۔</v>
      </c>
      <c r="AA201" s="32" t="str">
        <f>VLOOKUP(
    Languages!A188,
    Languages!$A$2:$AE$310,
    MATCH(
      _xlfn.XLOOKUP(AA$1, 'Language &amp; Currency Data'!$A$2:$A$100, 'Language &amp; Currency Data'!$B$2:$B$100),
      Languages!$A$1:$AE$1,
      0),
    FALSE)</f>
        <v>Ang kalayaang pumili ang pinakaimportanteng pinahahalagahan sa lipunan.</v>
      </c>
      <c r="AB201" s="32" t="str">
        <f>VLOOKUP(
    Languages!A188,
    Languages!$A$2:$AE$310,
    MATCH(
      _xlfn.XLOOKUP(AB$1, 'Language &amp; Currency Data'!$A$2:$A$100, 'Language &amp; Currency Data'!$B$2:$B$100),
      Languages!$A$1:$AE$1,
      0),
    FALSE)</f>
        <v>Wolność wyboru to najważniejsza wartość w społeczeństwie.</v>
      </c>
      <c r="AC201" t="str">
        <f>VLOOKUP(
    Languages!A188,
    Languages!$A$2:$AE$310,
    MATCH(
      _xlfn.XLOOKUP(AC$1, 'Language &amp; Currency Data'!$A$2:$A$100, 'Language &amp; Currency Data'!$B$2:$B$100),
      Languages!$A$1:$AE$1,
      0),
    FALSE)</f>
        <v>A liberdade de escolha é o valor mais importante na sociedade.</v>
      </c>
      <c r="AD201" s="32" t="str">
        <f>VLOOKUP(
    Languages!A188,
    Languages!$A$2:$AE$310,
    MATCH(
      _xlfn.XLOOKUP(AD$1, 'Language &amp; Currency Data'!$A$2:$A$100, 'Language &amp; Currency Data'!$B$2:$B$100),
      Languages!$A$1:$AE$1,
      0),
    FALSE)</f>
        <v>Libertatea de alegere este cea mai importantă valoare în societate.</v>
      </c>
      <c r="AE201" s="6" t="str">
        <f>VLOOKUP(
    Languages!A188,
    Languages!$A$2:$AE$310,
    MATCH(
      _xlfn.XLOOKUP(AE$1, 'Language &amp; Currency Data'!$A$2:$A$100, 'Language &amp; Currency Data'!$B$2:$B$100),
      Languages!$A$1:$AE$1,
      0),
    FALSE)</f>
        <v>Sloboda rozhodovanie je najdôležitejšia hodnota v spoločnosti.</v>
      </c>
      <c r="AF201" s="6" t="str">
        <f>VLOOKUP(
    Languages!A188,
    Languages!$A$2:$AE$310,
    MATCH(
      _xlfn.XLOOKUP(AF$1, 'Language &amp; Currency Data'!$A$2:$A$100, 'Language &amp; Currency Data'!$B$2:$B$100),
      Languages!$A$1:$AE$1,
      0),
    FALSE)</f>
        <v>Vryheid om te kies is die belangrikste waarde in die samelewing.</v>
      </c>
      <c r="AG201" s="6" t="str">
        <f>VLOOKUP(
    Languages!A188,
    Languages!$A$2:$AE$310,
    MATCH(
      _xlfn.XLOOKUP(AG$1, 'Language &amp; Currency Data'!$A$2:$A$100, 'Language &amp; Currency Data'!$B$2:$B$100),
      Languages!$A$1:$AE$1,
      0),
    FALSE)</f>
        <v>자유롭게 선택할 수 있는 권리는 사회에서 가장 중요한 가치이다.</v>
      </c>
      <c r="AH201" s="32" t="str">
        <f>VLOOKUP(
    Languages!A188,
    Languages!$A$2:$AE$310,
    MATCH(
      _xlfn.XLOOKUP(AH$1, 'Language &amp; Currency Data'!$A$2:$A$100, 'Language &amp; Currency Data'!$B$2:$B$100),
      Languages!$A$1:$AE$1,
      0),
    FALSE)</f>
        <v>La libertad de elección es el valor más importante de la sociedad.</v>
      </c>
      <c r="AI201" s="32" t="str">
        <f>VLOOKUP(
    Languages!A188,
    Languages!$A$2:$AE$310,
    MATCH(
      _xlfn.XLOOKUP(AI$1, 'Language &amp; Currency Data'!$A$2:$A$100, 'Language &amp; Currency Data'!$B$2:$B$100),
      Languages!$A$1:$AE$1,
      0),
    FALSE)</f>
        <v>Frihet att välja är det viktigaste värdet i samhället.</v>
      </c>
      <c r="AJ201" s="6" t="str">
        <f>VLOOKUP(
    Languages!A188,
    Languages!$A$2:$AE$310,
    MATCH(
      _xlfn.XLOOKUP(AJ$1, 'Language &amp; Currency Data'!$A$2:$A$100, 'Language &amp; Currency Data'!$B$2:$B$100),
      Languages!$A$1:$AE$1,
      0),
    FALSE)</f>
        <v>在社會價值中，「選擇的自由」是最重要的一項。</v>
      </c>
      <c r="AK201" s="32" t="str">
        <f>VLOOKUP(
    Languages!A188,
    Languages!$A$2:$AE$310,
    MATCH(
      _xlfn.XLOOKUP(AK$1, 'Language &amp; Currency Data'!$A$2:$A$100, 'Language &amp; Currency Data'!$B$2:$B$100),
      Languages!$A$1:$AE$1,
      0),
    FALSE)</f>
        <v>อิสระในการเลือกถือเป็นคุณค่าที่สำคัญที่สุดในสังคม</v>
      </c>
      <c r="AL201" s="37" t="str">
        <f>VLOOKUP(
    Languages!A188,
    Languages!$A$2:$AE$310,
    MATCH(
      _xlfn.XLOOKUP(AL$1, 'Language &amp; Currency Data'!$A$2:$A$100, 'Language &amp; Currency Data'!$B$2:$B$100),
      Languages!$A$1:$AE$1,
      0),
    FALSE)</f>
        <v>Seçme özgürlüğü toplumdaki en önemli değerdir.</v>
      </c>
      <c r="AM201" s="6" t="str">
        <f>VLOOKUP(
    Languages!A188,
    Languages!$A$2:$AE$310,
    MATCH(
      _xlfn.XLOOKUP(AM$1, 'Language &amp; Currency Data'!$A$2:$A$100, 'Language &amp; Currency Data'!$B$2:$B$100),
      Languages!$A$1:$AE$1,
      0),
    FALSE)</f>
        <v>Freedom to choose is the most important value in society.</v>
      </c>
      <c r="AN201" s="6" t="str">
        <f>VLOOKUP(
    Languages!A188,
    Languages!$A$2:$AE$310,
    MATCH(
      _xlfn.XLOOKUP(AN$1, 'Language &amp; Currency Data'!$A$2:$A$100, 'Language &amp; Currency Data'!$B$2:$B$100),
      Languages!$A$1:$AE$1,
      0),
    FALSE)</f>
        <v>Freedom to choose is the most important value in society.</v>
      </c>
      <c r="AO201" s="32" t="str">
        <f>VLOOKUP(
    Languages!A188,
    Languages!$A$2:$AE$310,
    MATCH(
      _xlfn.XLOOKUP(AO$1, 'Language &amp; Currency Data'!$A$2:$A$100, 'Language &amp; Currency Data'!$B$2:$B$100),
      Languages!$A$1:$AE$1,
      0),
    FALSE)</f>
        <v>Quyền tự do lựa chọn là giá trị quan trọng nhất trong xã hội.</v>
      </c>
      <c r="AP201" s="7" t="str">
        <f>VLOOKUP(
    Languages!A188,
    Languages!$A$2:$AE$310,
    MATCH(
      _xlfn.XLOOKUP("United Kingdom", 'Language &amp; Currency Data'!$A$2:$A$100, 'Language &amp; Currency Data'!$B$2:$B$100),
      Languages!$A$1:$AE$1,
      0),
    FALSE)</f>
        <v>Freedom to choose is the most important value in society.</v>
      </c>
      <c r="AQ201" s="7" t="str">
        <f>VLOOKUP(
    Languages!A188,
    Languages!$A$2:$AE$310,
    MATCH(
      _xlfn.XLOOKUP("United Kingdom", 'Language &amp; Currency Data'!$A$2:$A$100, 'Language &amp; Currency Data'!$B$2:$B$100),
      Languages!$A$1:$AE$1,
      0),
    FALSE)</f>
        <v>Freedom to choose is the most important value in society.</v>
      </c>
      <c r="AR201" s="7" t="str">
        <f>VLOOKUP(
    Languages!A188,
    Languages!$A$2:$AE$310,
    MATCH(
      _xlfn.XLOOKUP("United Kingdom", 'Language &amp; Currency Data'!$A$2:$A$100, 'Language &amp; Currency Data'!$B$2:$B$100),
      Languages!$A$1:$AE$1,
      0),
    FALSE)</f>
        <v>Freedom to choose is the most important value in society.</v>
      </c>
      <c r="AS201" s="7" t="str">
        <f>VLOOKUP(
    Languages!A188,
    Languages!$A$2:$AE$310,
    MATCH(
      _xlfn.XLOOKUP("United Kingdom", 'Language &amp; Currency Data'!$A$2:$A$100, 'Language &amp; Currency Data'!$B$2:$B$100),
      Languages!$A$1:$AE$1,
      0),
    FALSE)</f>
        <v>Freedom to choose is the most important value in society.</v>
      </c>
      <c r="AT201" s="7" t="str">
        <f>VLOOKUP(
    Languages!A188,
    Languages!$A$2:$AE$310,
    MATCH(
      _xlfn.XLOOKUP("United Kingdom", 'Language &amp; Currency Data'!$A$2:$A$100, 'Language &amp; Currency Data'!$B$2:$B$100),
      Languages!$A$1:$AE$1,
      0),
    FALSE)</f>
        <v>Freedom to choose is the most important value in society.</v>
      </c>
      <c r="AU201" s="7" t="str">
        <f>VLOOKUP(
    Languages!A188,
    Languages!$A$2:$AE$310,
    MATCH(
      _xlfn.XLOOKUP("United Kingdom", 'Language &amp; Currency Data'!$A$2:$A$100, 'Language &amp; Currency Data'!$B$2:$B$100),
      Languages!$A$1:$AE$1,
      0),
    FALSE)</f>
        <v>Freedom to choose is the most important value in society.</v>
      </c>
      <c r="AV201" s="7" t="str">
        <f>VLOOKUP(
    Languages!A188,
    Languages!$A$2:$AE$310,
    MATCH(
      _xlfn.XLOOKUP("United Kingdom", 'Language &amp; Currency Data'!$A$2:$A$100, 'Language &amp; Currency Data'!$B$2:$B$100),
      Languages!$A$1:$AE$1,
      0),
    FALSE)</f>
        <v>Freedom to choose is the most important value in society.</v>
      </c>
      <c r="AW201" s="7" t="str">
        <f>VLOOKUP(
    Languages!A188,
    Languages!$A$2:$AE$310,
    MATCH(
      _xlfn.XLOOKUP("United Kingdom", 'Language &amp; Currency Data'!$A$2:$A$100, 'Language &amp; Currency Data'!$B$2:$B$100),
      Languages!$A$1:$AE$1,
      0),
    FALSE)</f>
        <v>Freedom to choose is the most important value in society.</v>
      </c>
    </row>
    <row r="202" spans="1:49" s="7" customFormat="1" ht="57" x14ac:dyDescent="0.45">
      <c r="A202" s="7" t="str">
        <f>Languages!B189</f>
        <v>Sometimes, people benefit from things that are funded or provided by others without contributing themselves. What do you think is the main reason for this?</v>
      </c>
      <c r="B202" s="6" t="str">
        <f>VLOOKUP(
    Languages!A189,
    Languages!$A$2:$AE$310,
    MATCH(
      _xlfn.XLOOKUP(B$1, 'Language &amp; Currency Data'!$A$2:$A$100, 'Language &amp; Currency Data'!$B$2:$B$100),
      Languages!$A$1:$AE$1,
      0),
    FALSE)</f>
        <v>A veces, las personas se benefician de cosas financiadas o proporcionadas por terceros sin aportar nada ellas mismas. ¿Cuáles cree que son las principales razones?</v>
      </c>
      <c r="C202" s="6" t="str">
        <f>VLOOKUP(
    Languages!A189,
    Languages!$A$2:$AE$310,
    MATCH(
      _xlfn.XLOOKUP(C$1, 'Language &amp; Currency Data'!$A$2:$A$100, 'Language &amp; Currency Data'!$B$2:$B$100),
      Languages!$A$1:$AE$1,
      0),
    FALSE)</f>
        <v>Sometimes, people benefit from things that are funded or provided by others without contributing themselves. What do you think is the main reason for this?</v>
      </c>
      <c r="D202" s="6" t="str">
        <f>VLOOKUP(
    Languages!A189,
    Languages!$A$2:$AE$310,
    MATCH(
      _xlfn.XLOOKUP(D$1, 'Language &amp; Currency Data'!$A$2:$A$100, 'Language &amp; Currency Data'!$B$2:$B$100),
      Languages!$A$1:$AE$1,
      0),
    FALSE)</f>
        <v>Manchmal können Menschen von Dingen profitieren, die von anderen Personen finanziert oder bereitgestellt werden und nicht von den Nutznießern gezahlt werden müssen. Was sind Ihrer Meinung nach die Hauptgründe dafür?</v>
      </c>
      <c r="E202" s="14" t="str">
        <f>VLOOKUP(
    Languages!A189,
    Languages!$A$2:$AE$310,
    MATCH(
      _xlfn.XLOOKUP(E$1, 'Language &amp; Currency Data'!$A$2:$A$100, 'Language &amp; Currency Data'!$B$2:$B$100),
      Languages!$A$1:$AE$1,
      0),
    FALSE)</f>
        <v>Às vezes, as pessoas beneficiam de coisas que são financiadas ou proporcionadas por outros sem contribuírem elas próprias. Qual considera ser a principal razão para que isso aconteça?</v>
      </c>
      <c r="F202" s="4" t="str">
        <f>VLOOKUP(
    Languages!A189,
    Languages!$A$2:$AE$310,
    MATCH(
      _xlfn.XLOOKUP(F$1, 'Language &amp; Currency Data'!$A$2:$A$100, 'Language &amp; Currency Data'!$B$2:$B$100),
      Languages!$A$1:$AE$1,
      0),
    FALSE)</f>
        <v>Sometimes, people benefit from things that are funded or provided by others without contributing themselves. What do you think is the main reason for this?</v>
      </c>
      <c r="G202" s="14" t="str">
        <f>VLOOKUP(
    Languages!A189,
    Languages!$A$2:$AE$310,
    MATCH(
      _xlfn.XLOOKUP(G$1, 'Language &amp; Currency Data'!$A$2:$A$100, 'Language &amp; Currency Data'!$B$2:$B$100),
      Languages!$A$1:$AE$1,
      0),
    FALSE)</f>
        <v>有时，人们会在毫无贡献的情况下从他人贡献或提供的项目中获益。您认为出现这种情况的主要原因是什么？</v>
      </c>
      <c r="H202" s="6" t="str">
        <f>VLOOKUP(
    Languages!A189,
    Languages!$A$2:$AE$310,
    MATCH(
      _xlfn.XLOOKUP(H$1, 'Language &amp; Currency Data'!$A$2:$A$100, 'Language &amp; Currency Data'!$B$2:$B$100),
      Languages!$A$1:$AE$1,
      0),
    FALSE)</f>
        <v>A veces, las personas se benefician de cosas financiadas o proporcionadas por terceros sin aportar nada ellas mismas. ¿Cuáles cree que son las principales razones?</v>
      </c>
      <c r="I202" s="6" t="str">
        <f>VLOOKUP(
    Languages!A189,
    Languages!$A$2:$AE$310,
    MATCH(
      _xlfn.XLOOKUP(I$1, 'Language &amp; Currency Data'!$A$2:$A$100, 'Language &amp; Currency Data'!$B$2:$B$100),
      Languages!$A$1:$AE$1,
      0),
    FALSE)</f>
        <v>A veces, las personas se benefician de cosas financiadas o proporcionadas por terceros sin aportar nada ellas mismas. ¿Cuáles cree que son las principales razones?</v>
      </c>
      <c r="J202" s="6" t="str">
        <f>VLOOKUP(
    Languages!A189,
    Languages!$A$2:$AE$310,
    MATCH(
      _xlfn.XLOOKUP(J$1, 'Language &amp; Currency Data'!$A$2:$A$100, 'Language &amp; Currency Data'!$B$2:$B$100),
      Languages!$A$1:$AE$1,
      0),
    FALSE)</f>
        <v>Někdy lidé těží z věcí, které jsou financovány nebo poskytovány jinými, aniž by sami přispívali. Co je k tomu podle vás hlavním důvodem?</v>
      </c>
      <c r="K202" s="6" t="str">
        <f>VLOOKUP(
    Languages!A189,
    Languages!$A$2:$AE$310,
    MATCH(
      _xlfn.XLOOKUP(K$1, 'Language &amp; Currency Data'!$A$2:$A$100, 'Language &amp; Currency Data'!$B$2:$B$100),
      Languages!$A$1:$AE$1,
      0),
    FALSE)</f>
        <v>Joskus ihmiset hyötyvät muiden rahoittamista tai tarjoamista asioista ilman, että ovat itse osallistuneet. Mikä on mielestäsi pääasiallinen syy tähän?</v>
      </c>
      <c r="L202" s="32" t="str">
        <f>VLOOKUP(
    Languages!A189,
    Languages!$A$2:$AE$310,
    MATCH(
      _xlfn.XLOOKUP(L$1, 'Language &amp; Currency Data'!$A$2:$A$100, 'Language &amp; Currency Data'!$B$2:$B$100),
      Languages!$A$1:$AE$1,
      0),
    FALSE)</f>
        <v>Les gens bénéficient parfois de choses financées ou fournies par d'autres sans y contribuer eux-mêmes. Quelle est, selon vous, la principale raison à cela ?</v>
      </c>
      <c r="M202" s="32" t="str">
        <f>VLOOKUP(
    Languages!A189,
    Languages!$A$2:$AE$310,
    MATCH(
      _xlfn.XLOOKUP(M$1, 'Language &amp; Currency Data'!$A$2:$A$100, 'Language &amp; Currency Data'!$B$2:$B$100),
      Languages!$A$1:$AE$1,
      0),
    FALSE)</f>
        <v>Manchmal können Menschen von Dingen profitieren, die von anderen Personen finanziert oder bereitgestellt werden und nicht von den Nutznießern gezahlt werden müssen. Was sind Ihrer Meinung nach die Hauptgründe dafür?</v>
      </c>
      <c r="N202" s="6" t="str">
        <f>VLOOKUP(
    Languages!A189,
    Languages!$A$2:$AE$310,
    MATCH(
      _xlfn.XLOOKUP(N$1, 'Language &amp; Currency Data'!$A$2:$A$100, 'Language &amp; Currency Data'!$B$2:$B$100),
      Languages!$A$1:$AE$1,
      0),
    FALSE)</f>
        <v>Μερικές φορές, οι άνθρωποι επωφελούνται από πράγματα που χρηματοδοτούνται ή παρέχονται από άλλους χωρίς να συνεισφέρουν οι ίδιοι. Ποιος πιστεύετε ότι είναι ο κύριος λόγος για αυτό;</v>
      </c>
      <c r="O202" s="32" t="str">
        <f>VLOOKUP(
    Languages!A189,
    Languages!$A$2:$AE$310,
    MATCH(
      _xlfn.XLOOKUP(O$1, 'Language &amp; Currency Data'!$A$2:$A$100, 'Language &amp; Currency Data'!$B$2:$B$100),
      Languages!$A$1:$AE$1,
      0),
    FALSE)</f>
        <v>Néha az emberek olyan dolgokból részesülnek, amelyeket mások finanszíroznak vagy biztosítanak, anélkül, hogy ők maguk is hozzájárulnának ahhoz. Ön szerint mi ennek a fő oka?</v>
      </c>
      <c r="P202" s="6" t="str">
        <f>VLOOKUP(
    Languages!A189,
    Languages!$A$2:$AE$310,
    MATCH(
      _xlfn.XLOOKUP(P$1, 'Language &amp; Currency Data'!$A$2:$A$100, 'Language &amp; Currency Data'!$B$2:$B$100),
      Languages!$A$1:$AE$1,
      0),
    FALSE)</f>
        <v>कभी-कभी, लोग खुद योगदान दिए बगैर उन चीज़ों से लाभान्वित होते हैं, जो दूसरों द्वारा वित्तपोषित या प्रदान की जाती हैं। आपको क्या लगता है, इसका मुख्य कारण क्या है?</v>
      </c>
      <c r="Q202" s="6" t="str">
        <f>VLOOKUP(
    Languages!A189,
    Languages!$A$2:$AE$310,
    MATCH(
      _xlfn.XLOOKUP(Q$1, 'Language &amp; Currency Data'!$A$2:$A$100, 'Language &amp; Currency Data'!$B$2:$B$100),
      Languages!$A$1:$AE$1,
      0),
    FALSE)</f>
        <v>Terkadang, orang memperoleh manfaat dari hal-hal yang didanai atau disediakan oleh orang lain tanpa berkontribusi sendiri. Menurut Anda, apa alasan utama untuk ini?</v>
      </c>
      <c r="R202" s="6" t="str">
        <f>VLOOKUP(
    Languages!A189,
    Languages!$A$2:$AE$310,
    MATCH(
      _xlfn.XLOOKUP(R$1, 'Language &amp; Currency Data'!$A$2:$A$100, 'Language &amp; Currency Data'!$B$2:$B$100),
      Languages!$A$1:$AE$1,
      0),
    FALSE)</f>
        <v>Sometimes, people benefit from things that are funded or provided by others without contributing themselves. What do you think is the main reason for this?</v>
      </c>
      <c r="S202" s="14" t="str">
        <f>VLOOKUP(
    Languages!A189,
    Languages!$A$2:$AE$310,
    MATCH(
      _xlfn.XLOOKUP(S$1, 'Language &amp; Currency Data'!$A$2:$A$100, 'Language &amp; Currency Data'!$B$2:$B$100),
      Languages!$A$1:$AE$1,
      0),
    FALSE)</f>
        <v>A volte, le persone beneficiano di beni o servizi finanziati o forniti da altri senza contribuire in prima persona. Quali ritiene siano i principali motivi alla base di questo comportamento?</v>
      </c>
      <c r="T202" s="14" t="str">
        <f>VLOOKUP(
    Languages!A189,
    Languages!$A$2:$AE$310,
    MATCH(
      _xlfn.XLOOKUP(T$1, 'Language &amp; Currency Data'!$A$2:$A$100, 'Language &amp; Currency Data'!$B$2:$B$100),
      Languages!$A$1:$AE$1,
      0),
    FALSE)</f>
        <v>時には、自分は貢献せずに、他人が資金やサービスとして提供したものから利益を得ている人がいます。その主な理由は何だと思いますか？</v>
      </c>
      <c r="U202" s="32" t="str">
        <f>VLOOKUP(
    Languages!A189,
    Languages!$A$2:$AE$310,
    MATCH(
      _xlfn.XLOOKUP(U$1, 'Language &amp; Currency Data'!$A$2:$A$100, 'Language &amp; Currency Data'!$B$2:$B$100),
      Languages!$A$1:$AE$1,
      0),
    FALSE)</f>
        <v>Kadang-kadang, orang mendapat manfaat daripada benda-benda yang dibiayai atau disediakan oleh orang lain tanpa mereka sendiri menyumbang kepadanya. Pada pendapat anda, apakah sebab utamanya?</v>
      </c>
      <c r="V202" s="32" t="str">
        <f>VLOOKUP(
    Languages!A189,
    Languages!$A$2:$AE$310,
    MATCH(
      _xlfn.XLOOKUP(V$1, 'Language &amp; Currency Data'!$A$2:$A$100, 'Language &amp; Currency Data'!$B$2:$B$100),
      Languages!$A$1:$AE$1,
      0),
    FALSE)</f>
        <v>A veces, las personas se benefician de cosas financiadas o proporcionadas por terceros sin aportar nada ellas mismas. ¿Cuáles cree que son las principales razones?</v>
      </c>
      <c r="W202" s="14" t="str">
        <f>VLOOKUP(
    Languages!A189,
    Languages!$A$2:$AE$310,
    MATCH(
      _xlfn.XLOOKUP(W$1, 'Language &amp; Currency Data'!$A$2:$A$100, 'Language &amp; Currency Data'!$B$2:$B$100),
      Languages!$A$1:$AE$1,
      0),
    FALSE)</f>
        <v>Soms profiteren mensen van dingen die door anderen worden gefinancierd of geboden zonder daar zelf aan bij te dragen. Wat is daarvan volgens u de belangrijkste reden?</v>
      </c>
      <c r="X202" s="32" t="str">
        <f>VLOOKUP(
    Languages!A189,
    Languages!$A$2:$AE$310,
    MATCH(
      _xlfn.XLOOKUP(X$1, 'Language &amp; Currency Data'!$A$2:$A$100, 'Language &amp; Currency Data'!$B$2:$B$100),
      Languages!$A$1:$AE$1,
      0),
    FALSE)</f>
        <v>Sometimes, people benefit from things that are funded or provided by others without contributing themselves. What do you think is the main reason for this?</v>
      </c>
      <c r="Y202" s="32" t="str">
        <f>VLOOKUP(
    Languages!A189,
    Languages!$A$2:$AE$310,
    MATCH(
      _xlfn.XLOOKUP(Y$1, 'Language &amp; Currency Data'!$A$2:$A$100, 'Language &amp; Currency Data'!$B$2:$B$100),
      Languages!$A$1:$AE$1,
      0),
    FALSE)</f>
        <v>Noen ganger drar folk nytte av goder som er finansiert eller tilbudt av andre uten selv å bidra. Hva mener du er den viktigste årsaken til dette?</v>
      </c>
      <c r="Z202" s="32" t="str">
        <f>VLOOKUP(
    Languages!A189,
    Languages!$A$2:$AE$310,
    MATCH(
      _xlfn.XLOOKUP(Z$1, 'Language &amp; Currency Data'!$A$2:$A$100, 'Language &amp; Currency Data'!$B$2:$B$100),
      Languages!$A$1:$AE$1,
      0),
    FALSE)</f>
        <v>کبھی کبھار لوگ ان چیزوں سے فائدہ اٹھاتے ہیں جو بغیر کسی ذاتی تعاون کے، دوسروں کی جانب سے فنڈ کردہ یا فراہم کردہ ہوتی ہیں۔ آپ کے خیال میں اس کی بنیادی وجہ کیا ہے؟</v>
      </c>
      <c r="AA202" s="32" t="str">
        <f>VLOOKUP(
    Languages!A189,
    Languages!$A$2:$AE$310,
    MATCH(
      _xlfn.XLOOKUP(AA$1, 'Language &amp; Currency Data'!$A$2:$A$100, 'Language &amp; Currency Data'!$B$2:$B$100),
      Languages!$A$1:$AE$1,
      0),
    FALSE)</f>
        <v>Kung minsan, nakikinabang ang mga tao sa mga bagay na pinondohan o ibinigay ng iba nang wala sila mismong iniaambag. Ano sa palagay mo ang pangunahing dahilan para dito?</v>
      </c>
      <c r="AB202" s="32" t="str">
        <f>VLOOKUP(
    Languages!A189,
    Languages!$A$2:$AE$310,
    MATCH(
      _xlfn.XLOOKUP(AB$1, 'Language &amp; Currency Data'!$A$2:$A$100, 'Language &amp; Currency Data'!$B$2:$B$100),
      Languages!$A$1:$AE$1,
      0),
    FALSE)</f>
        <v>Czasami ludzie korzystają z rzeczy finansowanych lub dostarczanych przez innych, nie wnosząc własnego wkładu. Co jest Pana\/Pani zdaniem głównym powodem tego zjawiska?</v>
      </c>
      <c r="AC202" t="str">
        <f>VLOOKUP(
    Languages!A189,
    Languages!$A$2:$AE$310,
    MATCH(
      _xlfn.XLOOKUP(AC$1, 'Language &amp; Currency Data'!$A$2:$A$100, 'Language &amp; Currency Data'!$B$2:$B$100),
      Languages!$A$1:$AE$1,
      0),
    FALSE)</f>
        <v>Às vezes, as pessoas beneficiam de coisas que são financiadas ou proporcionadas por outros sem contribuírem elas próprias. Qual considera ser a principal razão para que isso aconteça?</v>
      </c>
      <c r="AD202" s="32" t="str">
        <f>VLOOKUP(
    Languages!A189,
    Languages!$A$2:$AE$310,
    MATCH(
      _xlfn.XLOOKUP(AD$1, 'Language &amp; Currency Data'!$A$2:$A$100, 'Language &amp; Currency Data'!$B$2:$B$100),
      Languages!$A$1:$AE$1,
      0),
    FALSE)</f>
        <v>Uneori, oamenii beneficiază de lucruri care sunt finanțate sau furnizate de alte persoane fără a contribui ei înșiși. Care credeți că este principalul motiv pentru acest lucru?</v>
      </c>
      <c r="AE202" s="6" t="str">
        <f>VLOOKUP(
    Languages!A189,
    Languages!$A$2:$AE$310,
    MATCH(
      _xlfn.XLOOKUP(AE$1, 'Language &amp; Currency Data'!$A$2:$A$100, 'Language &amp; Currency Data'!$B$2:$B$100),
      Languages!$A$1:$AE$1,
      0),
    FALSE)</f>
        <v>Niekedy ľudia využívajú veci, ktoré zafinancuje alebo poskytne niekto druhý bez toho, aby k nim prispeli. Čo je podľa vás hlavným dôvodom?</v>
      </c>
      <c r="AF202" s="6" t="str">
        <f>VLOOKUP(
    Languages!A189,
    Languages!$A$2:$AE$310,
    MATCH(
      _xlfn.XLOOKUP(AF$1, 'Language &amp; Currency Data'!$A$2:$A$100, 'Language &amp; Currency Data'!$B$2:$B$100),
      Languages!$A$1:$AE$1,
      0),
    FALSE)</f>
        <v>Soms trek mense voordeel uit dinge wat deur ander befonds of verskaf word sonder om self by te dra. Wat dink jy is die hoofrede hiervoor?</v>
      </c>
      <c r="AG202" s="6" t="str">
        <f>VLOOKUP(
    Languages!A189,
    Languages!$A$2:$AE$310,
    MATCH(
      _xlfn.XLOOKUP(AG$1, 'Language &amp; Currency Data'!$A$2:$A$100, 'Language &amp; Currency Data'!$B$2:$B$100),
      Languages!$A$1:$AE$1,
      0),
    FALSE)</f>
        <v>때때로 사람들은 자신은 기여하지 않고, 다른 사람이 제공하거나 부담한 혜택을 누리기도 합니다. 이것의 주된 이유는 무엇이라고 생각하십니까?</v>
      </c>
      <c r="AH202" s="32" t="str">
        <f>VLOOKUP(
    Languages!A189,
    Languages!$A$2:$AE$310,
    MATCH(
      _xlfn.XLOOKUP(AH$1, 'Language &amp; Currency Data'!$A$2:$A$100, 'Language &amp; Currency Data'!$B$2:$B$100),
      Languages!$A$1:$AE$1,
      0),
    FALSE)</f>
        <v>A veces, las personas se benefician de cosas financiadas o proporcionadas por terceros sin aportar nada ellas mismas. ¿Cuáles cree que son las principales razones?</v>
      </c>
      <c r="AI202" s="32" t="str">
        <f>VLOOKUP(
    Languages!A189,
    Languages!$A$2:$AE$310,
    MATCH(
      _xlfn.XLOOKUP(AI$1, 'Language &amp; Currency Data'!$A$2:$A$100, 'Language &amp; Currency Data'!$B$2:$B$100),
      Languages!$A$1:$AE$1,
      0),
    FALSE)</f>
        <v>Ibland drar människor nytta av saker som finansieras eller tillhandahålls av andra utan att själva bidra. Vad tror du är det främsta skälet till detta?</v>
      </c>
      <c r="AJ202" s="6" t="str">
        <f>VLOOKUP(
    Languages!A189,
    Languages!$A$2:$AE$310,
    MATCH(
      _xlfn.XLOOKUP(AJ$1, 'Language &amp; Currency Data'!$A$2:$A$100, 'Language &amp; Currency Data'!$B$2:$B$100),
      Languages!$A$1:$AE$1,
      0),
    FALSE)</f>
        <v>有時候，人們會享受到別人出錢或出力所提供的東西，但自己卻沒有貢獻。您認為造成這種情況的主要原因是什麼？</v>
      </c>
      <c r="AK202" s="32" t="str">
        <f>VLOOKUP(
    Languages!A189,
    Languages!$A$2:$AE$310,
    MATCH(
      _xlfn.XLOOKUP(AK$1, 'Language &amp; Currency Data'!$A$2:$A$100, 'Language &amp; Currency Data'!$B$2:$B$100),
      Languages!$A$1:$AE$1,
      0),
    FALSE)</f>
        <v>บางครั้งประชาชนจะได้รับประโยชน์จากสิ่งต่างๆ ที่ได้รับการสนับสนุนเงินทุนหรือจัดหาให้โดยบุคคลอื่นโดยที่ตนเองไม่ต้องมีส่วนช่วยสนับสนุน คุณคิดว่าสาเหตุหลักของเรื่องนี้คืออะไร</v>
      </c>
      <c r="AL202" s="37" t="str">
        <f>VLOOKUP(
    Languages!A189,
    Languages!$A$2:$AE$310,
    MATCH(
      _xlfn.XLOOKUP(AL$1, 'Language &amp; Currency Data'!$A$2:$A$100, 'Language &amp; Currency Data'!$B$2:$B$100),
      Languages!$A$1:$AE$1,
      0),
    FALSE)</f>
        <v>Bazen insanlar kendileri katkıda bulunmadan başkaları tarafından finanse edilen veya sağlanan şeylerden yararlanırlar. Sizce bunun temel nedeni nedir?</v>
      </c>
      <c r="AM202" s="6" t="str">
        <f>VLOOKUP(
    Languages!A189,
    Languages!$A$2:$AE$310,
    MATCH(
      _xlfn.XLOOKUP(AM$1, 'Language &amp; Currency Data'!$A$2:$A$100, 'Language &amp; Currency Data'!$B$2:$B$100),
      Languages!$A$1:$AE$1,
      0),
    FALSE)</f>
        <v>Sometimes, people benefit from things that are funded or provided by others without contributing themselves. What do you think is the main reason for this?</v>
      </c>
      <c r="AN202" s="6" t="str">
        <f>VLOOKUP(
    Languages!A189,
    Languages!$A$2:$AE$310,
    MATCH(
      _xlfn.XLOOKUP(AN$1, 'Language &amp; Currency Data'!$A$2:$A$100, 'Language &amp; Currency Data'!$B$2:$B$100),
      Languages!$A$1:$AE$1,
      0),
    FALSE)</f>
        <v>Sometimes, people benefit from things that are funded or provided by others without contributing themselves. What do you think is the main reason for this?</v>
      </c>
      <c r="AO202" s="32" t="str">
        <f>VLOOKUP(
    Languages!A189,
    Languages!$A$2:$AE$310,
    MATCH(
      _xlfn.XLOOKUP(AO$1, 'Language &amp; Currency Data'!$A$2:$A$100, 'Language &amp; Currency Data'!$B$2:$B$100),
      Languages!$A$1:$AE$1,
      0),
    FALSE)</f>
        <v>Trong một số trường hợp, người ta được hưởng lợi từ những thứ do người khác tài trợ hoặc cung cấp nhưng chính bản thân họ lại không đóng góp. Theo quý vị, lý do chính cho điều này là gì?</v>
      </c>
      <c r="AP202" s="7" t="str">
        <f>VLOOKUP(
    Languages!A189,
    Languages!$A$2:$AE$310,
    MATCH(
      _xlfn.XLOOKUP("United Kingdom", 'Language &amp; Currency Data'!$A$2:$A$100, 'Language &amp; Currency Data'!$B$2:$B$100),
      Languages!$A$1:$AE$1,
      0),
    FALSE)</f>
        <v>Sometimes, people benefit from things that are funded or provided by others without contributing themselves. What do you think is the main reason for this?</v>
      </c>
      <c r="AQ202" s="7" t="str">
        <f>VLOOKUP(
    Languages!A189,
    Languages!$A$2:$AE$310,
    MATCH(
      _xlfn.XLOOKUP("United Kingdom", 'Language &amp; Currency Data'!$A$2:$A$100, 'Language &amp; Currency Data'!$B$2:$B$100),
      Languages!$A$1:$AE$1,
      0),
    FALSE)</f>
        <v>Sometimes, people benefit from things that are funded or provided by others without contributing themselves. What do you think is the main reason for this?</v>
      </c>
      <c r="AR202" s="7" t="str">
        <f>VLOOKUP(
    Languages!A189,
    Languages!$A$2:$AE$310,
    MATCH(
      _xlfn.XLOOKUP("United Kingdom", 'Language &amp; Currency Data'!$A$2:$A$100, 'Language &amp; Currency Data'!$B$2:$B$100),
      Languages!$A$1:$AE$1,
      0),
    FALSE)</f>
        <v>Sometimes, people benefit from things that are funded or provided by others without contributing themselves. What do you think is the main reason for this?</v>
      </c>
      <c r="AS202" s="7" t="str">
        <f>VLOOKUP(
    Languages!A189,
    Languages!$A$2:$AE$310,
    MATCH(
      _xlfn.XLOOKUP("United Kingdom", 'Language &amp; Currency Data'!$A$2:$A$100, 'Language &amp; Currency Data'!$B$2:$B$100),
      Languages!$A$1:$AE$1,
      0),
    FALSE)</f>
        <v>Sometimes, people benefit from things that are funded or provided by others without contributing themselves. What do you think is the main reason for this?</v>
      </c>
      <c r="AT202" s="7" t="str">
        <f>VLOOKUP(
    Languages!A189,
    Languages!$A$2:$AE$310,
    MATCH(
      _xlfn.XLOOKUP("United Kingdom", 'Language &amp; Currency Data'!$A$2:$A$100, 'Language &amp; Currency Data'!$B$2:$B$100),
      Languages!$A$1:$AE$1,
      0),
    FALSE)</f>
        <v>Sometimes, people benefit from things that are funded or provided by others without contributing themselves. What do you think is the main reason for this?</v>
      </c>
      <c r="AU202" s="7" t="str">
        <f>VLOOKUP(
    Languages!A189,
    Languages!$A$2:$AE$310,
    MATCH(
      _xlfn.XLOOKUP("United Kingdom", 'Language &amp; Currency Data'!$A$2:$A$100, 'Language &amp; Currency Data'!$B$2:$B$100),
      Languages!$A$1:$AE$1,
      0),
    FALSE)</f>
        <v>Sometimes, people benefit from things that are funded or provided by others without contributing themselves. What do you think is the main reason for this?</v>
      </c>
      <c r="AV202" s="7" t="str">
        <f>VLOOKUP(
    Languages!A189,
    Languages!$A$2:$AE$310,
    MATCH(
      _xlfn.XLOOKUP("United Kingdom", 'Language &amp; Currency Data'!$A$2:$A$100, 'Language &amp; Currency Data'!$B$2:$B$100),
      Languages!$A$1:$AE$1,
      0),
    FALSE)</f>
        <v>Sometimes, people benefit from things that are funded or provided by others without contributing themselves. What do you think is the main reason for this?</v>
      </c>
      <c r="AW202" s="7" t="str">
        <f>VLOOKUP(
    Languages!A189,
    Languages!$A$2:$AE$310,
    MATCH(
      _xlfn.XLOOKUP("United Kingdom", 'Language &amp; Currency Data'!$A$2:$A$100, 'Language &amp; Currency Data'!$B$2:$B$100),
      Languages!$A$1:$AE$1,
      0),
    FALSE)</f>
        <v>Sometimes, people benefit from things that are funded or provided by others without contributing themselves. What do you think is the main reason for this?</v>
      </c>
    </row>
    <row r="203" spans="1:49" s="7" customFormat="1" ht="28.5" x14ac:dyDescent="0.45">
      <c r="A203" s="7" t="str">
        <f>Languages!B190</f>
        <v>They lack the necessary resources to contribute.</v>
      </c>
      <c r="B203" s="6" t="str">
        <f>VLOOKUP(
    Languages!A190,
    Languages!$A$2:$AE$310,
    MATCH(
      _xlfn.XLOOKUP(B$1, 'Language &amp; Currency Data'!$A$2:$A$100, 'Language &amp; Currency Data'!$B$2:$B$100),
      Languages!$A$1:$AE$1,
      0),
    FALSE)</f>
        <v>Carecen de los recursos necesarios para aportar.</v>
      </c>
      <c r="C203" s="6" t="str">
        <f>VLOOKUP(
    Languages!A190,
    Languages!$A$2:$AE$310,
    MATCH(
      _xlfn.XLOOKUP(C$1, 'Language &amp; Currency Data'!$A$2:$A$100, 'Language &amp; Currency Data'!$B$2:$B$100),
      Languages!$A$1:$AE$1,
      0),
    FALSE)</f>
        <v>They lack the necessary resources to contribute.</v>
      </c>
      <c r="D203" s="6" t="str">
        <f>VLOOKUP(
    Languages!A190,
    Languages!$A$2:$AE$310,
    MATCH(
      _xlfn.XLOOKUP(D$1, 'Language &amp; Currency Data'!$A$2:$A$100, 'Language &amp; Currency Data'!$B$2:$B$100),
      Languages!$A$1:$AE$1,
      0),
    FALSE)</f>
        <v>Menschen haben nicht immer die notwendigen Mittel, um finanziell etwas beitragen zu können</v>
      </c>
      <c r="E203" s="14" t="str">
        <f>VLOOKUP(
    Languages!A190,
    Languages!$A$2:$AE$310,
    MATCH(
      _xlfn.XLOOKUP(E$1, 'Language &amp; Currency Data'!$A$2:$A$100, 'Language &amp; Currency Data'!$B$2:$B$100),
      Languages!$A$1:$AE$1,
      0),
    FALSE)</f>
        <v>Não possuem os recursos necessários para contribuir.</v>
      </c>
      <c r="F203" s="4" t="str">
        <f>VLOOKUP(
    Languages!A190,
    Languages!$A$2:$AE$310,
    MATCH(
      _xlfn.XLOOKUP(F$1, 'Language &amp; Currency Data'!$A$2:$A$100, 'Language &amp; Currency Data'!$B$2:$B$100),
      Languages!$A$1:$AE$1,
      0),
    FALSE)</f>
        <v>They lack the necessary resources to contribute.</v>
      </c>
      <c r="G203" s="14" t="str">
        <f>VLOOKUP(
    Languages!A190,
    Languages!$A$2:$AE$310,
    MATCH(
      _xlfn.XLOOKUP(G$1, 'Language &amp; Currency Data'!$A$2:$A$100, 'Language &amp; Currency Data'!$B$2:$B$100),
      Languages!$A$1:$AE$1,
      0),
    FALSE)</f>
        <v>他们缺乏必要的资源，无法做出贡献。</v>
      </c>
      <c r="H203" s="6" t="str">
        <f>VLOOKUP(
    Languages!A190,
    Languages!$A$2:$AE$310,
    MATCH(
      _xlfn.XLOOKUP(H$1, 'Language &amp; Currency Data'!$A$2:$A$100, 'Language &amp; Currency Data'!$B$2:$B$100),
      Languages!$A$1:$AE$1,
      0),
    FALSE)</f>
        <v>Carecen de los recursos necesarios para aportar.</v>
      </c>
      <c r="I203" s="6" t="str">
        <f>VLOOKUP(
    Languages!A190,
    Languages!$A$2:$AE$310,
    MATCH(
      _xlfn.XLOOKUP(I$1, 'Language &amp; Currency Data'!$A$2:$A$100, 'Language &amp; Currency Data'!$B$2:$B$100),
      Languages!$A$1:$AE$1,
      0),
    FALSE)</f>
        <v>Carecen de los recursos necesarios para aportar.</v>
      </c>
      <c r="J203" s="6" t="str">
        <f>VLOOKUP(
    Languages!A190,
    Languages!$A$2:$AE$310,
    MATCH(
      _xlfn.XLOOKUP(J$1, 'Language &amp; Currency Data'!$A$2:$A$100, 'Language &amp; Currency Data'!$B$2:$B$100),
      Languages!$A$1:$AE$1,
      0),
    FALSE)</f>
        <v>Nemají potřebné zdroje, aby mohli přispívat.</v>
      </c>
      <c r="K203" s="6" t="str">
        <f>VLOOKUP(
    Languages!A190,
    Languages!$A$2:$AE$310,
    MATCH(
      _xlfn.XLOOKUP(K$1, 'Language &amp; Currency Data'!$A$2:$A$100, 'Language &amp; Currency Data'!$B$2:$B$100),
      Languages!$A$1:$AE$1,
      0),
    FALSE)</f>
        <v>Heillä ei ole tarvittavia resursseja osallistumiseen.</v>
      </c>
      <c r="L203" s="32" t="str">
        <f>VLOOKUP(
    Languages!A190,
    Languages!$A$2:$AE$310,
    MATCH(
      _xlfn.XLOOKUP(L$1, 'Language &amp; Currency Data'!$A$2:$A$100, 'Language &amp; Currency Data'!$B$2:$B$100),
      Languages!$A$1:$AE$1,
      0),
    FALSE)</f>
        <v>Ils ou elles ne disposent pas des ressources nécessaires pour apporter leur contribution.</v>
      </c>
      <c r="M203" s="32" t="str">
        <f>VLOOKUP(
    Languages!A190,
    Languages!$A$2:$AE$310,
    MATCH(
      _xlfn.XLOOKUP(M$1, 'Language &amp; Currency Data'!$A$2:$A$100, 'Language &amp; Currency Data'!$B$2:$B$100),
      Languages!$A$1:$AE$1,
      0),
    FALSE)</f>
        <v>Menschen haben nicht immer die notwendigen Mittel, um finanziell etwas beitragen zu können</v>
      </c>
      <c r="N203" s="6" t="str">
        <f>VLOOKUP(
    Languages!A190,
    Languages!$A$2:$AE$310,
    MATCH(
      _xlfn.XLOOKUP(N$1, 'Language &amp; Currency Data'!$A$2:$A$100, 'Language &amp; Currency Data'!$B$2:$B$100),
      Languages!$A$1:$AE$1,
      0),
    FALSE)</f>
        <v>Δεν έχουν τους απαραίτητους πόρους για να συνεισφέρουν.</v>
      </c>
      <c r="O203" s="32" t="str">
        <f>VLOOKUP(
    Languages!A190,
    Languages!$A$2:$AE$310,
    MATCH(
      _xlfn.XLOOKUP(O$1, 'Language &amp; Currency Data'!$A$2:$A$100, 'Language &amp; Currency Data'!$B$2:$B$100),
      Languages!$A$1:$AE$1,
      0),
    FALSE)</f>
        <v>Hiányoznak a hozzájáruláshoz szükséges erőforrások.</v>
      </c>
      <c r="P203" s="6" t="str">
        <f>VLOOKUP(
    Languages!A190,
    Languages!$A$2:$AE$310,
    MATCH(
      _xlfn.XLOOKUP(P$1, 'Language &amp; Currency Data'!$A$2:$A$100, 'Language &amp; Currency Data'!$B$2:$B$100),
      Languages!$A$1:$AE$1,
      0),
    FALSE)</f>
        <v>उनके पास योगदान देने के लिए आवश्यक संसाधनों की कमी होती है।</v>
      </c>
      <c r="Q203" s="6" t="str">
        <f>VLOOKUP(
    Languages!A190,
    Languages!$A$2:$AE$310,
    MATCH(
      _xlfn.XLOOKUP(Q$1, 'Language &amp; Currency Data'!$A$2:$A$100, 'Language &amp; Currency Data'!$B$2:$B$100),
      Languages!$A$1:$AE$1,
      0),
    FALSE)</f>
        <v>Mereka tidak memiliki sumber daya yang diperlukan untuk berkontribusi.</v>
      </c>
      <c r="R203" s="6" t="str">
        <f>VLOOKUP(
    Languages!A190,
    Languages!$A$2:$AE$310,
    MATCH(
      _xlfn.XLOOKUP(R$1, 'Language &amp; Currency Data'!$A$2:$A$100, 'Language &amp; Currency Data'!$B$2:$B$100),
      Languages!$A$1:$AE$1,
      0),
    FALSE)</f>
        <v>They lack the necessary resources to contribute.</v>
      </c>
      <c r="S203" s="14" t="str">
        <f>VLOOKUP(
    Languages!A190,
    Languages!$A$2:$AE$310,
    MATCH(
      _xlfn.XLOOKUP(S$1, 'Language &amp; Currency Data'!$A$2:$A$100, 'Language &amp; Currency Data'!$B$2:$B$100),
      Languages!$A$1:$AE$1,
      0),
    FALSE)</f>
        <v>Non hanno le risorse necessarie per contribuire.</v>
      </c>
      <c r="T203" s="14" t="str">
        <f>VLOOKUP(
    Languages!A190,
    Languages!$A$2:$AE$310,
    MATCH(
      _xlfn.XLOOKUP(T$1, 'Language &amp; Currency Data'!$A$2:$A$100, 'Language &amp; Currency Data'!$B$2:$B$100),
      Languages!$A$1:$AE$1,
      0),
    FALSE)</f>
        <v>そのような人は貢献するために必要なリソースが不足している。</v>
      </c>
      <c r="U203" s="32" t="str">
        <f>VLOOKUP(
    Languages!A190,
    Languages!$A$2:$AE$310,
    MATCH(
      _xlfn.XLOOKUP(U$1, 'Language &amp; Currency Data'!$A$2:$A$100, 'Language &amp; Currency Data'!$B$2:$B$100),
      Languages!$A$1:$AE$1,
      0),
    FALSE)</f>
        <v>Mereka kekurangan sumber yang diperlukan untuk menyumbang.</v>
      </c>
      <c r="V203" s="32" t="str">
        <f>VLOOKUP(
    Languages!A190,
    Languages!$A$2:$AE$310,
    MATCH(
      _xlfn.XLOOKUP(V$1, 'Language &amp; Currency Data'!$A$2:$A$100, 'Language &amp; Currency Data'!$B$2:$B$100),
      Languages!$A$1:$AE$1,
      0),
    FALSE)</f>
        <v>Carecen de los recursos necesarios para aportar.</v>
      </c>
      <c r="W203" s="14" t="str">
        <f>VLOOKUP(
    Languages!A190,
    Languages!$A$2:$AE$310,
    MATCH(
      _xlfn.XLOOKUP(W$1, 'Language &amp; Currency Data'!$A$2:$A$100, 'Language &amp; Currency Data'!$B$2:$B$100),
      Languages!$A$1:$AE$1,
      0),
    FALSE)</f>
        <v>Ze hebben niet de noodzakelijke middelen om bij te dragen.</v>
      </c>
      <c r="X203" s="32" t="str">
        <f>VLOOKUP(
    Languages!A190,
    Languages!$A$2:$AE$310,
    MATCH(
      _xlfn.XLOOKUP(X$1, 'Language &amp; Currency Data'!$A$2:$A$100, 'Language &amp; Currency Data'!$B$2:$B$100),
      Languages!$A$1:$AE$1,
      0),
    FALSE)</f>
        <v>They lack the necessary resources to contribute.</v>
      </c>
      <c r="Y203" s="32" t="str">
        <f>VLOOKUP(
    Languages!A190,
    Languages!$A$2:$AE$310,
    MATCH(
      _xlfn.XLOOKUP(Y$1, 'Language &amp; Currency Data'!$A$2:$A$100, 'Language &amp; Currency Data'!$B$2:$B$100),
      Languages!$A$1:$AE$1,
      0),
    FALSE)</f>
        <v>De mangler nødvendige ressurser for å bidra.</v>
      </c>
      <c r="Z203" s="32" t="str">
        <f>VLOOKUP(
    Languages!A190,
    Languages!$A$2:$AE$310,
    MATCH(
      _xlfn.XLOOKUP(Z$1, 'Language &amp; Currency Data'!$A$2:$A$100, 'Language &amp; Currency Data'!$B$2:$B$100),
      Languages!$A$1:$AE$1,
      0),
    FALSE)</f>
        <v>انہیں تعاون کے لیے ضروری وسائل دستیاب نہیں ہوتے۔</v>
      </c>
      <c r="AA203" s="32" t="str">
        <f>VLOOKUP(
    Languages!A190,
    Languages!$A$2:$AE$310,
    MATCH(
      _xlfn.XLOOKUP(AA$1, 'Language &amp; Currency Data'!$A$2:$A$100, 'Language &amp; Currency Data'!$B$2:$B$100),
      Languages!$A$1:$AE$1,
      0),
    FALSE)</f>
        <v>Kulang sila ng mga kinakailangang resource para mag-ambag.</v>
      </c>
      <c r="AB203" s="32" t="str">
        <f>VLOOKUP(
    Languages!A190,
    Languages!$A$2:$AE$310,
    MATCH(
      _xlfn.XLOOKUP(AB$1, 'Language &amp; Currency Data'!$A$2:$A$100, 'Language &amp; Currency Data'!$B$2:$B$100),
      Languages!$A$1:$AE$1,
      0),
    FALSE)</f>
        <v>Brakuje im niezbędnych zasobów, aby wnieść wkład.</v>
      </c>
      <c r="AC203" t="str">
        <f>VLOOKUP(
    Languages!A190,
    Languages!$A$2:$AE$310,
    MATCH(
      _xlfn.XLOOKUP(AC$1, 'Language &amp; Currency Data'!$A$2:$A$100, 'Language &amp; Currency Data'!$B$2:$B$100),
      Languages!$A$1:$AE$1,
      0),
    FALSE)</f>
        <v>Não possuem os recursos necessários para contribuir.</v>
      </c>
      <c r="AD203" s="32" t="str">
        <f>VLOOKUP(
    Languages!A190,
    Languages!$A$2:$AE$310,
    MATCH(
      _xlfn.XLOOKUP(AD$1, 'Language &amp; Currency Data'!$A$2:$A$100, 'Language &amp; Currency Data'!$B$2:$B$100),
      Languages!$A$1:$AE$1,
      0),
    FALSE)</f>
        <v>Nu dispun de resursele necesare pentru a contribui.</v>
      </c>
      <c r="AE203" s="6" t="str">
        <f>VLOOKUP(
    Languages!A190,
    Languages!$A$2:$AE$310,
    MATCH(
      _xlfn.XLOOKUP(AE$1, 'Language &amp; Currency Data'!$A$2:$A$100, 'Language &amp; Currency Data'!$B$2:$B$100),
      Languages!$A$1:$AE$1,
      0),
    FALSE)</f>
        <v>Nemajú potrebné zdroje, aby prispeli.</v>
      </c>
      <c r="AF203" s="6" t="str">
        <f>VLOOKUP(
    Languages!A190,
    Languages!$A$2:$AE$310,
    MATCH(
      _xlfn.XLOOKUP(AF$1, 'Language &amp; Currency Data'!$A$2:$A$100, 'Language &amp; Currency Data'!$B$2:$B$100),
      Languages!$A$1:$AE$1,
      0),
    FALSE)</f>
        <v>Hulle het nie die nodige hulpbronne om by te dra nie.</v>
      </c>
      <c r="AG203" s="6" t="str">
        <f>VLOOKUP(
    Languages!A190,
    Languages!$A$2:$AE$310,
    MATCH(
      _xlfn.XLOOKUP(AG$1, 'Language &amp; Currency Data'!$A$2:$A$100, 'Language &amp; Currency Data'!$B$2:$B$100),
      Languages!$A$1:$AE$1,
      0),
    FALSE)</f>
        <v>기여할 만한 충분한 자원이 없어서</v>
      </c>
      <c r="AH203" s="32" t="str">
        <f>VLOOKUP(
    Languages!A190,
    Languages!$A$2:$AE$310,
    MATCH(
      _xlfn.XLOOKUP(AH$1, 'Language &amp; Currency Data'!$A$2:$A$100, 'Language &amp; Currency Data'!$B$2:$B$100),
      Languages!$A$1:$AE$1,
      0),
    FALSE)</f>
        <v>Carecen de los recursos necesarios para aportar.</v>
      </c>
      <c r="AI203" s="32" t="str">
        <f>VLOOKUP(
    Languages!A190,
    Languages!$A$2:$AE$310,
    MATCH(
      _xlfn.XLOOKUP(AI$1, 'Language &amp; Currency Data'!$A$2:$A$100, 'Language &amp; Currency Data'!$B$2:$B$100),
      Languages!$A$1:$AE$1,
      0),
    FALSE)</f>
        <v>De saknar de resurser som krävs för att bidra.</v>
      </c>
      <c r="AJ203" s="6" t="str">
        <f>VLOOKUP(
    Languages!A190,
    Languages!$A$2:$AE$310,
    MATCH(
      _xlfn.XLOOKUP(AJ$1, 'Language &amp; Currency Data'!$A$2:$A$100, 'Language &amp; Currency Data'!$B$2:$B$100),
      Languages!$A$1:$AE$1,
      0),
    FALSE)</f>
        <v>他們沒有足夠的資源可以貢獻。</v>
      </c>
      <c r="AK203" s="32" t="str">
        <f>VLOOKUP(
    Languages!A190,
    Languages!$A$2:$AE$310,
    MATCH(
      _xlfn.XLOOKUP(AK$1, 'Language &amp; Currency Data'!$A$2:$A$100, 'Language &amp; Currency Data'!$B$2:$B$100),
      Languages!$A$1:$AE$1,
      0),
    FALSE)</f>
        <v>บุคคลเหล่านี้ขาดแคลนทรัพยากรที่จำเป็นในการมีส่วนช่วยสนับสนุน</v>
      </c>
      <c r="AL203" s="37" t="str">
        <f>VLOOKUP(
    Languages!A190,
    Languages!$A$2:$AE$310,
    MATCH(
      _xlfn.XLOOKUP(AL$1, 'Language &amp; Currency Data'!$A$2:$A$100, 'Language &amp; Currency Data'!$B$2:$B$100),
      Languages!$A$1:$AE$1,
      0),
    FALSE)</f>
        <v>Katkıda bulunmak için gerekli kaynaklardan yoksundurlar.</v>
      </c>
      <c r="AM203" s="6" t="str">
        <f>VLOOKUP(
    Languages!A190,
    Languages!$A$2:$AE$310,
    MATCH(
      _xlfn.XLOOKUP(AM$1, 'Language &amp; Currency Data'!$A$2:$A$100, 'Language &amp; Currency Data'!$B$2:$B$100),
      Languages!$A$1:$AE$1,
      0),
    FALSE)</f>
        <v>They lack the necessary resources to contribute.</v>
      </c>
      <c r="AN203" s="6" t="str">
        <f>VLOOKUP(
    Languages!A190,
    Languages!$A$2:$AE$310,
    MATCH(
      _xlfn.XLOOKUP(AN$1, 'Language &amp; Currency Data'!$A$2:$A$100, 'Language &amp; Currency Data'!$B$2:$B$100),
      Languages!$A$1:$AE$1,
      0),
    FALSE)</f>
        <v>They lack the necessary resources to contribute.</v>
      </c>
      <c r="AO203" s="32" t="str">
        <f>VLOOKUP(
    Languages!A190,
    Languages!$A$2:$AE$310,
    MATCH(
      _xlfn.XLOOKUP(AO$1, 'Language &amp; Currency Data'!$A$2:$A$100, 'Language &amp; Currency Data'!$B$2:$B$100),
      Languages!$A$1:$AE$1,
      0),
    FALSE)</f>
        <v>Họ thiếu các nguồn lực cần thiết để đóng góp.</v>
      </c>
      <c r="AP203" s="7" t="str">
        <f>VLOOKUP(
    Languages!A190,
    Languages!$A$2:$AE$310,
    MATCH(
      _xlfn.XLOOKUP("United Kingdom", 'Language &amp; Currency Data'!$A$2:$A$100, 'Language &amp; Currency Data'!$B$2:$B$100),
      Languages!$A$1:$AE$1,
      0),
    FALSE)</f>
        <v>They lack the necessary resources to contribute.</v>
      </c>
      <c r="AQ203" s="7" t="str">
        <f>VLOOKUP(
    Languages!A190,
    Languages!$A$2:$AE$310,
    MATCH(
      _xlfn.XLOOKUP("United Kingdom", 'Language &amp; Currency Data'!$A$2:$A$100, 'Language &amp; Currency Data'!$B$2:$B$100),
      Languages!$A$1:$AE$1,
      0),
    FALSE)</f>
        <v>They lack the necessary resources to contribute.</v>
      </c>
      <c r="AR203" s="7" t="str">
        <f>VLOOKUP(
    Languages!A190,
    Languages!$A$2:$AE$310,
    MATCH(
      _xlfn.XLOOKUP("United Kingdom", 'Language &amp; Currency Data'!$A$2:$A$100, 'Language &amp; Currency Data'!$B$2:$B$100),
      Languages!$A$1:$AE$1,
      0),
    FALSE)</f>
        <v>They lack the necessary resources to contribute.</v>
      </c>
      <c r="AS203" s="7" t="str">
        <f>VLOOKUP(
    Languages!A190,
    Languages!$A$2:$AE$310,
    MATCH(
      _xlfn.XLOOKUP("United Kingdom", 'Language &amp; Currency Data'!$A$2:$A$100, 'Language &amp; Currency Data'!$B$2:$B$100),
      Languages!$A$1:$AE$1,
      0),
    FALSE)</f>
        <v>They lack the necessary resources to contribute.</v>
      </c>
      <c r="AT203" s="7" t="str">
        <f>VLOOKUP(
    Languages!A190,
    Languages!$A$2:$AE$310,
    MATCH(
      _xlfn.XLOOKUP("United Kingdom", 'Language &amp; Currency Data'!$A$2:$A$100, 'Language &amp; Currency Data'!$B$2:$B$100),
      Languages!$A$1:$AE$1,
      0),
    FALSE)</f>
        <v>They lack the necessary resources to contribute.</v>
      </c>
      <c r="AU203" s="7" t="str">
        <f>VLOOKUP(
    Languages!A190,
    Languages!$A$2:$AE$310,
    MATCH(
      _xlfn.XLOOKUP("United Kingdom", 'Language &amp; Currency Data'!$A$2:$A$100, 'Language &amp; Currency Data'!$B$2:$B$100),
      Languages!$A$1:$AE$1,
      0),
    FALSE)</f>
        <v>They lack the necessary resources to contribute.</v>
      </c>
      <c r="AV203" s="7" t="str">
        <f>VLOOKUP(
    Languages!A190,
    Languages!$A$2:$AE$310,
    MATCH(
      _xlfn.XLOOKUP("United Kingdom", 'Language &amp; Currency Data'!$A$2:$A$100, 'Language &amp; Currency Data'!$B$2:$B$100),
      Languages!$A$1:$AE$1,
      0),
    FALSE)</f>
        <v>They lack the necessary resources to contribute.</v>
      </c>
      <c r="AW203" s="7" t="str">
        <f>VLOOKUP(
    Languages!A190,
    Languages!$A$2:$AE$310,
    MATCH(
      _xlfn.XLOOKUP("United Kingdom", 'Language &amp; Currency Data'!$A$2:$A$100, 'Language &amp; Currency Data'!$B$2:$B$100),
      Languages!$A$1:$AE$1,
      0),
    FALSE)</f>
        <v>They lack the necessary resources to contribute.</v>
      </c>
    </row>
    <row r="204" spans="1:49" s="7" customFormat="1" ht="28.5" x14ac:dyDescent="0.45">
      <c r="A204" s="7" t="str">
        <f>Languages!B191</f>
        <v>They act selfishly to maximize their own benefit</v>
      </c>
      <c r="B204" s="6" t="str">
        <f>VLOOKUP(
    Languages!A191,
    Languages!$A$2:$AE$310,
    MATCH(
      _xlfn.XLOOKUP(B$1, 'Language &amp; Currency Data'!$A$2:$A$100, 'Language &amp; Currency Data'!$B$2:$B$100),
      Languages!$A$1:$AE$1,
      0),
    FALSE)</f>
        <v>Actúan de forma egoísta para maximizar su propio beneficio.</v>
      </c>
      <c r="C204" s="6" t="str">
        <f>VLOOKUP(
    Languages!A191,
    Languages!$A$2:$AE$310,
    MATCH(
      _xlfn.XLOOKUP(C$1, 'Language &amp; Currency Data'!$A$2:$A$100, 'Language &amp; Currency Data'!$B$2:$B$100),
      Languages!$A$1:$AE$1,
      0),
    FALSE)</f>
        <v>They act selfishly to maximize their own benefit</v>
      </c>
      <c r="D204" s="6" t="str">
        <f>VLOOKUP(
    Languages!A191,
    Languages!$A$2:$AE$310,
    MATCH(
      _xlfn.XLOOKUP(D$1, 'Language &amp; Currency Data'!$A$2:$A$100, 'Language &amp; Currency Data'!$B$2:$B$100),
      Languages!$A$1:$AE$1,
      0),
    FALSE)</f>
        <v>Menschen handeln egoistisch und nutzen Angebote maximal aus</v>
      </c>
      <c r="E204" s="14" t="str">
        <f>VLOOKUP(
    Languages!A191,
    Languages!$A$2:$AE$310,
    MATCH(
      _xlfn.XLOOKUP(E$1, 'Language &amp; Currency Data'!$A$2:$A$100, 'Language &amp; Currency Data'!$B$2:$B$100),
      Languages!$A$1:$AE$1,
      0),
    FALSE)</f>
        <v>Agem de forma egoísta para maximizar o seu próprio benefício.</v>
      </c>
      <c r="F204" s="4" t="str">
        <f>VLOOKUP(
    Languages!A191,
    Languages!$A$2:$AE$310,
    MATCH(
      _xlfn.XLOOKUP(F$1, 'Language &amp; Currency Data'!$A$2:$A$100, 'Language &amp; Currency Data'!$B$2:$B$100),
      Languages!$A$1:$AE$1,
      0),
    FALSE)</f>
        <v>They act selfishly to maximize their own benefit</v>
      </c>
      <c r="G204" s="14" t="str">
        <f>VLOOKUP(
    Languages!A191,
    Languages!$A$2:$AE$310,
    MATCH(
      _xlfn.XLOOKUP(G$1, 'Language &amp; Currency Data'!$A$2:$A$100, 'Language &amp; Currency Data'!$B$2:$B$100),
      Languages!$A$1:$AE$1,
      0),
    FALSE)</f>
        <v>他们行事皆以自我为中心，谋求自身利益最大化</v>
      </c>
      <c r="H204" s="6" t="str">
        <f>VLOOKUP(
    Languages!A191,
    Languages!$A$2:$AE$310,
    MATCH(
      _xlfn.XLOOKUP(H$1, 'Language &amp; Currency Data'!$A$2:$A$100, 'Language &amp; Currency Data'!$B$2:$B$100),
      Languages!$A$1:$AE$1,
      0),
    FALSE)</f>
        <v>Actúan de forma egoísta para maximizar su propio beneficio.</v>
      </c>
      <c r="I204" s="6" t="str">
        <f>VLOOKUP(
    Languages!A191,
    Languages!$A$2:$AE$310,
    MATCH(
      _xlfn.XLOOKUP(I$1, 'Language &amp; Currency Data'!$A$2:$A$100, 'Language &amp; Currency Data'!$B$2:$B$100),
      Languages!$A$1:$AE$1,
      0),
    FALSE)</f>
        <v>Actúan de forma egoísta para maximizar su propio beneficio.</v>
      </c>
      <c r="J204" s="6" t="str">
        <f>VLOOKUP(
    Languages!A191,
    Languages!$A$2:$AE$310,
    MATCH(
      _xlfn.XLOOKUP(J$1, 'Language &amp; Currency Data'!$A$2:$A$100, 'Language &amp; Currency Data'!$B$2:$B$100),
      Languages!$A$1:$AE$1,
      0),
    FALSE)</f>
        <v>Jednají sobecky, aby maximalizovali svůj vlastní prospěch.</v>
      </c>
      <c r="K204" s="6" t="str">
        <f>VLOOKUP(
    Languages!A191,
    Languages!$A$2:$AE$310,
    MATCH(
      _xlfn.XLOOKUP(K$1, 'Language &amp; Currency Data'!$A$2:$A$100, 'Language &amp; Currency Data'!$B$2:$B$100),
      Languages!$A$1:$AE$1,
      0),
    FALSE)</f>
        <v>He toimivat itsekkäästi maksimoidakseen oman hyötynsä.</v>
      </c>
      <c r="L204" s="32" t="str">
        <f>VLOOKUP(
    Languages!A191,
    Languages!$A$2:$AE$310,
    MATCH(
      _xlfn.XLOOKUP(L$1, 'Language &amp; Currency Data'!$A$2:$A$100, 'Language &amp; Currency Data'!$B$2:$B$100),
      Languages!$A$1:$AE$1,
      0),
    FALSE)</f>
        <v>Ils ou elles agissent de manière égoïste pour maximiser leur propre bénéfice.</v>
      </c>
      <c r="M204" s="32" t="str">
        <f>VLOOKUP(
    Languages!A191,
    Languages!$A$2:$AE$310,
    MATCH(
      _xlfn.XLOOKUP(M$1, 'Language &amp; Currency Data'!$A$2:$A$100, 'Language &amp; Currency Data'!$B$2:$B$100),
      Languages!$A$1:$AE$1,
      0),
    FALSE)</f>
        <v>Menschen handeln egoistisch und nutzen Angebote maximal aus</v>
      </c>
      <c r="N204" s="6" t="str">
        <f>VLOOKUP(
    Languages!A191,
    Languages!$A$2:$AE$310,
    MATCH(
      _xlfn.XLOOKUP(N$1, 'Language &amp; Currency Data'!$A$2:$A$100, 'Language &amp; Currency Data'!$B$2:$B$100),
      Languages!$A$1:$AE$1,
      0),
    FALSE)</f>
        <v>Ενεργούν εγωιστικά για να μεγιστοποιήσουν το δικό τους όφελος</v>
      </c>
      <c r="O204" s="32" t="str">
        <f>VLOOKUP(
    Languages!A191,
    Languages!$A$2:$AE$310,
    MATCH(
      _xlfn.XLOOKUP(O$1, 'Language &amp; Currency Data'!$A$2:$A$100, 'Language &amp; Currency Data'!$B$2:$B$100),
      Languages!$A$1:$AE$1,
      0),
    FALSE)</f>
        <v>Önző módon cselekszenek, hogy maximalizálják a saját hasznukat.</v>
      </c>
      <c r="P204" s="6" t="str">
        <f>VLOOKUP(
    Languages!A191,
    Languages!$A$2:$AE$310,
    MATCH(
      _xlfn.XLOOKUP(P$1, 'Language &amp; Currency Data'!$A$2:$A$100, 'Language &amp; Currency Data'!$B$2:$B$100),
      Languages!$A$1:$AE$1,
      0),
    FALSE)</f>
        <v>वे अपने खुद के फ़ायदों को अधिकतम करने के लिए स्वार्थी रूप से कार्य करते हैं</v>
      </c>
      <c r="Q204" s="6" t="str">
        <f>VLOOKUP(
    Languages!A191,
    Languages!$A$2:$AE$310,
    MATCH(
      _xlfn.XLOOKUP(Q$1, 'Language &amp; Currency Data'!$A$2:$A$100, 'Language &amp; Currency Data'!$B$2:$B$100),
      Languages!$A$1:$AE$1,
      0),
    FALSE)</f>
        <v>Mereka bertindak egois untuk memaksimalkan keuntungan pribadi.</v>
      </c>
      <c r="R204" s="6" t="str">
        <f>VLOOKUP(
    Languages!A191,
    Languages!$A$2:$AE$310,
    MATCH(
      _xlfn.XLOOKUP(R$1, 'Language &amp; Currency Data'!$A$2:$A$100, 'Language &amp; Currency Data'!$B$2:$B$100),
      Languages!$A$1:$AE$1,
      0),
    FALSE)</f>
        <v>They act selfishly to maximize their own benefit</v>
      </c>
      <c r="S204" s="14" t="str">
        <f>VLOOKUP(
    Languages!A191,
    Languages!$A$2:$AE$310,
    MATCH(
      _xlfn.XLOOKUP(S$1, 'Language &amp; Currency Data'!$A$2:$A$100, 'Language &amp; Currency Data'!$B$2:$B$100),
      Languages!$A$1:$AE$1,
      0),
    FALSE)</f>
        <v>Agiscono in modo egoistico per massimizzare i propri benefici</v>
      </c>
      <c r="T204" s="14" t="str">
        <f>VLOOKUP(
    Languages!A191,
    Languages!$A$2:$AE$310,
    MATCH(
      _xlfn.XLOOKUP(T$1, 'Language &amp; Currency Data'!$A$2:$A$100, 'Language &amp; Currency Data'!$B$2:$B$100),
      Languages!$A$1:$AE$1,
      0),
    FALSE)</f>
        <v>そのような人は自分の利益を最大化するために自己中心的に行動している。</v>
      </c>
      <c r="U204" s="32" t="str">
        <f>VLOOKUP(
    Languages!A191,
    Languages!$A$2:$AE$310,
    MATCH(
      _xlfn.XLOOKUP(U$1, 'Language &amp; Currency Data'!$A$2:$A$100, 'Language &amp; Currency Data'!$B$2:$B$100),
      Languages!$A$1:$AE$1,
      0),
    FALSE)</f>
        <v>Mereka bertindak secara mementingkan diri sendiri untuk memaksimumkan keuntungan mereka sendiri</v>
      </c>
      <c r="V204" s="32" t="str">
        <f>VLOOKUP(
    Languages!A191,
    Languages!$A$2:$AE$310,
    MATCH(
      _xlfn.XLOOKUP(V$1, 'Language &amp; Currency Data'!$A$2:$A$100, 'Language &amp; Currency Data'!$B$2:$B$100),
      Languages!$A$1:$AE$1,
      0),
    FALSE)</f>
        <v>Actúan de forma egoísta para maximizar su propio beneficio.</v>
      </c>
      <c r="W204" s="14" t="str">
        <f>VLOOKUP(
    Languages!A191,
    Languages!$A$2:$AE$310,
    MATCH(
      _xlfn.XLOOKUP(W$1, 'Language &amp; Currency Data'!$A$2:$A$100, 'Language &amp; Currency Data'!$B$2:$B$100),
      Languages!$A$1:$AE$1,
      0),
    FALSE)</f>
        <v>Ze handelen egoïstisch om er zelf zo veel mogelijk voordeel van te hebben.</v>
      </c>
      <c r="X204" s="32" t="str">
        <f>VLOOKUP(
    Languages!A191,
    Languages!$A$2:$AE$310,
    MATCH(
      _xlfn.XLOOKUP(X$1, 'Language &amp; Currency Data'!$A$2:$A$100, 'Language &amp; Currency Data'!$B$2:$B$100),
      Languages!$A$1:$AE$1,
      0),
    FALSE)</f>
        <v>They act selfishly to maximize their own benefit</v>
      </c>
      <c r="Y204" s="32" t="str">
        <f>VLOOKUP(
    Languages!A191,
    Languages!$A$2:$AE$310,
    MATCH(
      _xlfn.XLOOKUP(Y$1, 'Language &amp; Currency Data'!$A$2:$A$100, 'Language &amp; Currency Data'!$B$2:$B$100),
      Languages!$A$1:$AE$1,
      0),
    FALSE)</f>
        <v>De handler egoistisk for å maksimere egen nytte</v>
      </c>
      <c r="Z204" s="32" t="str">
        <f>VLOOKUP(
    Languages!A191,
    Languages!$A$2:$AE$310,
    MATCH(
      _xlfn.XLOOKUP(Z$1, 'Language &amp; Currency Data'!$A$2:$A$100, 'Language &amp; Currency Data'!$B$2:$B$100),
      Languages!$A$1:$AE$1,
      0),
    FALSE)</f>
        <v>وہ خود غرضی کا مظاہرہ کرتے ہیں تاکہ اپنا زیادہ سے زیادہ فائدہ حاصل کر سکیں۔</v>
      </c>
      <c r="AA204" s="32" t="str">
        <f>VLOOKUP(
    Languages!A191,
    Languages!$A$2:$AE$310,
    MATCH(
      _xlfn.XLOOKUP(AA$1, 'Language &amp; Currency Data'!$A$2:$A$100, 'Language &amp; Currency Data'!$B$2:$B$100),
      Languages!$A$1:$AE$1,
      0),
    FALSE)</f>
        <v>Nagiging makasarili sila para ma-maximize ang kanilang sariling pakinabang</v>
      </c>
      <c r="AB204" s="32" t="str">
        <f>VLOOKUP(
    Languages!A191,
    Languages!$A$2:$AE$310,
    MATCH(
      _xlfn.XLOOKUP(AB$1, 'Language &amp; Currency Data'!$A$2:$A$100, 'Language &amp; Currency Data'!$B$2:$B$100),
      Languages!$A$1:$AE$1,
      0),
    FALSE)</f>
        <v>Działają egoistycznie, aby zmaksymalizować własne korzyści.</v>
      </c>
      <c r="AC204" t="str">
        <f>VLOOKUP(
    Languages!A191,
    Languages!$A$2:$AE$310,
    MATCH(
      _xlfn.XLOOKUP(AC$1, 'Language &amp; Currency Data'!$A$2:$A$100, 'Language &amp; Currency Data'!$B$2:$B$100),
      Languages!$A$1:$AE$1,
      0),
    FALSE)</f>
        <v>Agem de forma egoísta para maximizar o seu próprio benefício.</v>
      </c>
      <c r="AD204" s="32" t="str">
        <f>VLOOKUP(
    Languages!A191,
    Languages!$A$2:$AE$310,
    MATCH(
      _xlfn.XLOOKUP(AD$1, 'Language &amp; Currency Data'!$A$2:$A$100, 'Language &amp; Currency Data'!$B$2:$B$100),
      Languages!$A$1:$AE$1,
      0),
    FALSE)</f>
        <v>Acționează în mod egosit pentru a-și maximiza beneficiile.</v>
      </c>
      <c r="AE204" s="6" t="str">
        <f>VLOOKUP(
    Languages!A191,
    Languages!$A$2:$AE$310,
    MATCH(
      _xlfn.XLOOKUP(AE$1, 'Language &amp; Currency Data'!$A$2:$A$100, 'Language &amp; Currency Data'!$B$2:$B$100),
      Languages!$A$1:$AE$1,
      0),
    FALSE)</f>
        <v>Konajú sebecky, aby maximalizovali svoj vlastný prospech.</v>
      </c>
      <c r="AF204" s="6" t="str">
        <f>VLOOKUP(
    Languages!A191,
    Languages!$A$2:$AE$310,
    MATCH(
      _xlfn.XLOOKUP(AF$1, 'Language &amp; Currency Data'!$A$2:$A$100, 'Language &amp; Currency Data'!$B$2:$B$100),
      Languages!$A$1:$AE$1,
      0),
    FALSE)</f>
        <v>Hulle tree selfsugtig op om hul eie voordeel te maksimeer</v>
      </c>
      <c r="AG204" s="6" t="str">
        <f>VLOOKUP(
    Languages!A191,
    Languages!$A$2:$AE$310,
    MATCH(
      _xlfn.XLOOKUP(AG$1, 'Language &amp; Currency Data'!$A$2:$A$100, 'Language &amp; Currency Data'!$B$2:$B$100),
      Languages!$A$1:$AE$1,
      0),
    FALSE)</f>
        <v>자신의 이익을 극대화하기 위해 이기적으로 행동하므로</v>
      </c>
      <c r="AH204" s="32" t="str">
        <f>VLOOKUP(
    Languages!A191,
    Languages!$A$2:$AE$310,
    MATCH(
      _xlfn.XLOOKUP(AH$1, 'Language &amp; Currency Data'!$A$2:$A$100, 'Language &amp; Currency Data'!$B$2:$B$100),
      Languages!$A$1:$AE$1,
      0),
    FALSE)</f>
        <v>Actúan de forma egoísta para maximizar su propio beneficio.</v>
      </c>
      <c r="AI204" s="32" t="str">
        <f>VLOOKUP(
    Languages!A191,
    Languages!$A$2:$AE$310,
    MATCH(
      _xlfn.XLOOKUP(AI$1, 'Language &amp; Currency Data'!$A$2:$A$100, 'Language &amp; Currency Data'!$B$2:$B$100),
      Languages!$A$1:$AE$1,
      0),
    FALSE)</f>
        <v>De agerar själviskt för att maximera sin egen nytta</v>
      </c>
      <c r="AJ204" s="6" t="str">
        <f>VLOOKUP(
    Languages!A191,
    Languages!$A$2:$AE$310,
    MATCH(
      _xlfn.XLOOKUP(AJ$1, 'Language &amp; Currency Data'!$A$2:$A$100, 'Language &amp; Currency Data'!$B$2:$B$100),
      Languages!$A$1:$AE$1,
      0),
    FALSE)</f>
        <v>他們是出於自私，想為自己謀取最大利益。</v>
      </c>
      <c r="AK204" s="32" t="str">
        <f>VLOOKUP(
    Languages!A191,
    Languages!$A$2:$AE$310,
    MATCH(
      _xlfn.XLOOKUP(AK$1, 'Language &amp; Currency Data'!$A$2:$A$100, 'Language &amp; Currency Data'!$B$2:$B$100),
      Languages!$A$1:$AE$1,
      0),
    FALSE)</f>
        <v>บุคคลเหล่านี้ดำเนินการอย่างเห็นแก่ได้เพื่อให้ตนเองได้รับประโยชน์สูงสุด</v>
      </c>
      <c r="AL204" s="37" t="str">
        <f>VLOOKUP(
    Languages!A191,
    Languages!$A$2:$AE$310,
    MATCH(
      _xlfn.XLOOKUP(AL$1, 'Language &amp; Currency Data'!$A$2:$A$100, 'Language &amp; Currency Data'!$B$2:$B$100),
      Languages!$A$1:$AE$1,
      0),
    FALSE)</f>
        <v>Kendi faydalarını maksimize etmek için bencilce davranırlar</v>
      </c>
      <c r="AM204" s="6" t="str">
        <f>VLOOKUP(
    Languages!A191,
    Languages!$A$2:$AE$310,
    MATCH(
      _xlfn.XLOOKUP(AM$1, 'Language &amp; Currency Data'!$A$2:$A$100, 'Language &amp; Currency Data'!$B$2:$B$100),
      Languages!$A$1:$AE$1,
      0),
    FALSE)</f>
        <v>They act selfishly to maximize their own benefit</v>
      </c>
      <c r="AN204" s="6" t="str">
        <f>VLOOKUP(
    Languages!A191,
    Languages!$A$2:$AE$310,
    MATCH(
      _xlfn.XLOOKUP(AN$1, 'Language &amp; Currency Data'!$A$2:$A$100, 'Language &amp; Currency Data'!$B$2:$B$100),
      Languages!$A$1:$AE$1,
      0),
    FALSE)</f>
        <v>They act selfishly to maximize their own benefit</v>
      </c>
      <c r="AO204" s="32" t="str">
        <f>VLOOKUP(
    Languages!A191,
    Languages!$A$2:$AE$310,
    MATCH(
      _xlfn.XLOOKUP(AO$1, 'Language &amp; Currency Data'!$A$2:$A$100, 'Language &amp; Currency Data'!$B$2:$B$100),
      Languages!$A$1:$AE$1,
      0),
    FALSE)</f>
        <v>Họ hành động ích kỷ để tối đa hóa lợi ích của họ</v>
      </c>
      <c r="AP204" s="7" t="str">
        <f>VLOOKUP(
    Languages!A191,
    Languages!$A$2:$AE$310,
    MATCH(
      _xlfn.XLOOKUP("United Kingdom", 'Language &amp; Currency Data'!$A$2:$A$100, 'Language &amp; Currency Data'!$B$2:$B$100),
      Languages!$A$1:$AE$1,
      0),
    FALSE)</f>
        <v>They act selfishly to maximize their own benefit</v>
      </c>
      <c r="AQ204" s="7" t="str">
        <f>VLOOKUP(
    Languages!A191,
    Languages!$A$2:$AE$310,
    MATCH(
      _xlfn.XLOOKUP("United Kingdom", 'Language &amp; Currency Data'!$A$2:$A$100, 'Language &amp; Currency Data'!$B$2:$B$100),
      Languages!$A$1:$AE$1,
      0),
    FALSE)</f>
        <v>They act selfishly to maximize their own benefit</v>
      </c>
      <c r="AR204" s="7" t="str">
        <f>VLOOKUP(
    Languages!A191,
    Languages!$A$2:$AE$310,
    MATCH(
      _xlfn.XLOOKUP("United Kingdom", 'Language &amp; Currency Data'!$A$2:$A$100, 'Language &amp; Currency Data'!$B$2:$B$100),
      Languages!$A$1:$AE$1,
      0),
    FALSE)</f>
        <v>They act selfishly to maximize their own benefit</v>
      </c>
      <c r="AS204" s="7" t="str">
        <f>VLOOKUP(
    Languages!A191,
    Languages!$A$2:$AE$310,
    MATCH(
      _xlfn.XLOOKUP("United Kingdom", 'Language &amp; Currency Data'!$A$2:$A$100, 'Language &amp; Currency Data'!$B$2:$B$100),
      Languages!$A$1:$AE$1,
      0),
    FALSE)</f>
        <v>They act selfishly to maximize their own benefit</v>
      </c>
      <c r="AT204" s="7" t="str">
        <f>VLOOKUP(
    Languages!A191,
    Languages!$A$2:$AE$310,
    MATCH(
      _xlfn.XLOOKUP("United Kingdom", 'Language &amp; Currency Data'!$A$2:$A$100, 'Language &amp; Currency Data'!$B$2:$B$100),
      Languages!$A$1:$AE$1,
      0),
    FALSE)</f>
        <v>They act selfishly to maximize their own benefit</v>
      </c>
      <c r="AU204" s="7" t="str">
        <f>VLOOKUP(
    Languages!A191,
    Languages!$A$2:$AE$310,
    MATCH(
      _xlfn.XLOOKUP("United Kingdom", 'Language &amp; Currency Data'!$A$2:$A$100, 'Language &amp; Currency Data'!$B$2:$B$100),
      Languages!$A$1:$AE$1,
      0),
    FALSE)</f>
        <v>They act selfishly to maximize their own benefit</v>
      </c>
      <c r="AV204" s="7" t="str">
        <f>VLOOKUP(
    Languages!A191,
    Languages!$A$2:$AE$310,
    MATCH(
      _xlfn.XLOOKUP("United Kingdom", 'Language &amp; Currency Data'!$A$2:$A$100, 'Language &amp; Currency Data'!$B$2:$B$100),
      Languages!$A$1:$AE$1,
      0),
    FALSE)</f>
        <v>They act selfishly to maximize their own benefit</v>
      </c>
      <c r="AW204" s="7" t="str">
        <f>VLOOKUP(
    Languages!A191,
    Languages!$A$2:$AE$310,
    MATCH(
      _xlfn.XLOOKUP("United Kingdom", 'Language &amp; Currency Data'!$A$2:$A$100, 'Language &amp; Currency Data'!$B$2:$B$100),
      Languages!$A$1:$AE$1,
      0),
    FALSE)</f>
        <v>They act selfishly to maximize their own benefit</v>
      </c>
    </row>
    <row r="205" spans="1:49" s="7" customFormat="1" ht="28.5" x14ac:dyDescent="0.45">
      <c r="A205" s="7" t="str">
        <f>Languages!B192</f>
        <v>They believe many others are also not contributing.</v>
      </c>
      <c r="B205" s="6" t="str">
        <f>VLOOKUP(
    Languages!A192,
    Languages!$A$2:$AE$310,
    MATCH(
      _xlfn.XLOOKUP(B$1, 'Language &amp; Currency Data'!$A$2:$A$100, 'Language &amp; Currency Data'!$B$2:$B$100),
      Languages!$A$1:$AE$1,
      0),
    FALSE)</f>
        <v>Creen que muchas otras personas tampoco aportan.</v>
      </c>
      <c r="C205" s="6" t="str">
        <f>VLOOKUP(
    Languages!A192,
    Languages!$A$2:$AE$310,
    MATCH(
      _xlfn.XLOOKUP(C$1, 'Language &amp; Currency Data'!$A$2:$A$100, 'Language &amp; Currency Data'!$B$2:$B$100),
      Languages!$A$1:$AE$1,
      0),
    FALSE)</f>
        <v>They believe many others are also not contributing.</v>
      </c>
      <c r="D205" s="6" t="str">
        <f>VLOOKUP(
    Languages!A192,
    Languages!$A$2:$AE$310,
    MATCH(
      _xlfn.XLOOKUP(D$1, 'Language &amp; Currency Data'!$A$2:$A$100, 'Language &amp; Currency Data'!$B$2:$B$100),
      Languages!$A$1:$AE$1,
      0),
    FALSE)</f>
        <v>Menschen sind der Ansicht, dass viele andere Personen auch nichts beitragen</v>
      </c>
      <c r="E205" s="14" t="str">
        <f>VLOOKUP(
    Languages!A192,
    Languages!$A$2:$AE$310,
    MATCH(
      _xlfn.XLOOKUP(E$1, 'Language &amp; Currency Data'!$A$2:$A$100, 'Language &amp; Currency Data'!$B$2:$B$100),
      Languages!$A$1:$AE$1,
      0),
    FALSE)</f>
        <v>Acreditam que muitas outras pessoas também não estão a contribuir.</v>
      </c>
      <c r="F205" s="4" t="str">
        <f>VLOOKUP(
    Languages!A192,
    Languages!$A$2:$AE$310,
    MATCH(
      _xlfn.XLOOKUP(F$1, 'Language &amp; Currency Data'!$A$2:$A$100, 'Language &amp; Currency Data'!$B$2:$B$100),
      Languages!$A$1:$AE$1,
      0),
    FALSE)</f>
        <v>They believe many others are also not contributing.</v>
      </c>
      <c r="G205" s="14" t="str">
        <f>VLOOKUP(
    Languages!A192,
    Languages!$A$2:$AE$310,
    MATCH(
      _xlfn.XLOOKUP(G$1, 'Language &amp; Currency Data'!$A$2:$A$100, 'Language &amp; Currency Data'!$B$2:$B$100),
      Languages!$A$1:$AE$1,
      0),
    FALSE)</f>
        <v>他们认为，许多其他人也未做出任何贡献。</v>
      </c>
      <c r="H205" s="6" t="str">
        <f>VLOOKUP(
    Languages!A192,
    Languages!$A$2:$AE$310,
    MATCH(
      _xlfn.XLOOKUP(H$1, 'Language &amp; Currency Data'!$A$2:$A$100, 'Language &amp; Currency Data'!$B$2:$B$100),
      Languages!$A$1:$AE$1,
      0),
    FALSE)</f>
        <v>Creen que muchas otras personas tampoco aportan.</v>
      </c>
      <c r="I205" s="6" t="str">
        <f>VLOOKUP(
    Languages!A192,
    Languages!$A$2:$AE$310,
    MATCH(
      _xlfn.XLOOKUP(I$1, 'Language &amp; Currency Data'!$A$2:$A$100, 'Language &amp; Currency Data'!$B$2:$B$100),
      Languages!$A$1:$AE$1,
      0),
    FALSE)</f>
        <v>Creen que muchas otras personas tampoco aportan.</v>
      </c>
      <c r="J205" s="6" t="str">
        <f>VLOOKUP(
    Languages!A192,
    Languages!$A$2:$AE$310,
    MATCH(
      _xlfn.XLOOKUP(J$1, 'Language &amp; Currency Data'!$A$2:$A$100, 'Language &amp; Currency Data'!$B$2:$B$100),
      Languages!$A$1:$AE$1,
      0),
    FALSE)</f>
        <v>Věří, že mnoho jiných také nepřispívá.</v>
      </c>
      <c r="K205" s="6" t="str">
        <f>VLOOKUP(
    Languages!A192,
    Languages!$A$2:$AE$310,
    MATCH(
      _xlfn.XLOOKUP(K$1, 'Language &amp; Currency Data'!$A$2:$A$100, 'Language &amp; Currency Data'!$B$2:$B$100),
      Languages!$A$1:$AE$1,
      0),
    FALSE)</f>
        <v>He uskovat, että monet muutkaan eivät osallistu.</v>
      </c>
      <c r="L205" s="32" t="str">
        <f>VLOOKUP(
    Languages!A192,
    Languages!$A$2:$AE$310,
    MATCH(
      _xlfn.XLOOKUP(L$1, 'Language &amp; Currency Data'!$A$2:$A$100, 'Language &amp; Currency Data'!$B$2:$B$100),
      Languages!$A$1:$AE$1,
      0),
    FALSE)</f>
        <v>Ils ou elles pensent que beaucoup d'autres ne contribuent pas non plus.</v>
      </c>
      <c r="M205" s="32" t="str">
        <f>VLOOKUP(
    Languages!A192,
    Languages!$A$2:$AE$310,
    MATCH(
      _xlfn.XLOOKUP(M$1, 'Language &amp; Currency Data'!$A$2:$A$100, 'Language &amp; Currency Data'!$B$2:$B$100),
      Languages!$A$1:$AE$1,
      0),
    FALSE)</f>
        <v>Menschen sind der Ansicht, dass viele andere Personen auch nichts beitragen</v>
      </c>
      <c r="N205" s="6" t="str">
        <f>VLOOKUP(
    Languages!A192,
    Languages!$A$2:$AE$310,
    MATCH(
      _xlfn.XLOOKUP(N$1, 'Language &amp; Currency Data'!$A$2:$A$100, 'Language &amp; Currency Data'!$B$2:$B$100),
      Languages!$A$1:$AE$1,
      0),
    FALSE)</f>
        <v>Πιστεύουν ότι πολλοί άλλοι επίσης δεν συνεισφέρουν.</v>
      </c>
      <c r="O205" s="32" t="str">
        <f>VLOOKUP(
    Languages!A192,
    Languages!$A$2:$AE$310,
    MATCH(
      _xlfn.XLOOKUP(O$1, 'Language &amp; Currency Data'!$A$2:$A$100, 'Language &amp; Currency Data'!$B$2:$B$100),
      Languages!$A$1:$AE$1,
      0),
    FALSE)</f>
        <v>Úgy gondolják, hogy sokan mások sem járulnak hozzá.</v>
      </c>
      <c r="P205" s="6" t="str">
        <f>VLOOKUP(
    Languages!A192,
    Languages!$A$2:$AE$310,
    MATCH(
      _xlfn.XLOOKUP(P$1, 'Language &amp; Currency Data'!$A$2:$A$100, 'Language &amp; Currency Data'!$B$2:$B$100),
      Languages!$A$1:$AE$1,
      0),
    FALSE)</f>
        <v>उन्हें लगता है कि कई दूसरे लोग भी योगदान नहीं कर रहे हैं।</v>
      </c>
      <c r="Q205" s="6" t="str">
        <f>VLOOKUP(
    Languages!A192,
    Languages!$A$2:$AE$310,
    MATCH(
      _xlfn.XLOOKUP(Q$1, 'Language &amp; Currency Data'!$A$2:$A$100, 'Language &amp; Currency Data'!$B$2:$B$100),
      Languages!$A$1:$AE$1,
      0),
    FALSE)</f>
        <v>Mereka percaya banyak orang lain juga tidak berkontribusi.</v>
      </c>
      <c r="R205" s="6" t="str">
        <f>VLOOKUP(
    Languages!A192,
    Languages!$A$2:$AE$310,
    MATCH(
      _xlfn.XLOOKUP(R$1, 'Language &amp; Currency Data'!$A$2:$A$100, 'Language &amp; Currency Data'!$B$2:$B$100),
      Languages!$A$1:$AE$1,
      0),
    FALSE)</f>
        <v>They believe many others are also not contributing.</v>
      </c>
      <c r="S205" s="14" t="str">
        <f>VLOOKUP(
    Languages!A192,
    Languages!$A$2:$AE$310,
    MATCH(
      _xlfn.XLOOKUP(S$1, 'Language &amp; Currency Data'!$A$2:$A$100, 'Language &amp; Currency Data'!$B$2:$B$100),
      Languages!$A$1:$AE$1,
      0),
    FALSE)</f>
        <v>Ritengono che anche molti altri non contribuiscano.</v>
      </c>
      <c r="T205" s="14" t="str">
        <f>VLOOKUP(
    Languages!A192,
    Languages!$A$2:$AE$310,
    MATCH(
      _xlfn.XLOOKUP(T$1, 'Language &amp; Currency Data'!$A$2:$A$100, 'Language &amp; Currency Data'!$B$2:$B$100),
      Languages!$A$1:$AE$1,
      0),
    FALSE)</f>
        <v>そのような人は他の多くの人々も貢献していないと信じている。</v>
      </c>
      <c r="U205" s="32" t="str">
        <f>VLOOKUP(
    Languages!A192,
    Languages!$A$2:$AE$310,
    MATCH(
      _xlfn.XLOOKUP(U$1, 'Language &amp; Currency Data'!$A$2:$A$100, 'Language &amp; Currency Data'!$B$2:$B$100),
      Languages!$A$1:$AE$1,
      0),
    FALSE)</f>
        <v>Mereka percaya bahawa ramai yang lain juga tidak menyumbang.</v>
      </c>
      <c r="V205" s="32" t="str">
        <f>VLOOKUP(
    Languages!A192,
    Languages!$A$2:$AE$310,
    MATCH(
      _xlfn.XLOOKUP(V$1, 'Language &amp; Currency Data'!$A$2:$A$100, 'Language &amp; Currency Data'!$B$2:$B$100),
      Languages!$A$1:$AE$1,
      0),
    FALSE)</f>
        <v>Creen que muchas otras personas tampoco aportan.</v>
      </c>
      <c r="W205" s="14" t="str">
        <f>VLOOKUP(
    Languages!A192,
    Languages!$A$2:$AE$310,
    MATCH(
      _xlfn.XLOOKUP(W$1, 'Language &amp; Currency Data'!$A$2:$A$100, 'Language &amp; Currency Data'!$B$2:$B$100),
      Languages!$A$1:$AE$1,
      0),
    FALSE)</f>
        <v>Zij denken dat anderen evenmin bijdragen.</v>
      </c>
      <c r="X205" s="32" t="str">
        <f>VLOOKUP(
    Languages!A192,
    Languages!$A$2:$AE$310,
    MATCH(
      _xlfn.XLOOKUP(X$1, 'Language &amp; Currency Data'!$A$2:$A$100, 'Language &amp; Currency Data'!$B$2:$B$100),
      Languages!$A$1:$AE$1,
      0),
    FALSE)</f>
        <v>They believe many others are also not contributing.</v>
      </c>
      <c r="Y205" s="32" t="str">
        <f>VLOOKUP(
    Languages!A192,
    Languages!$A$2:$AE$310,
    MATCH(
      _xlfn.XLOOKUP(Y$1, 'Language &amp; Currency Data'!$A$2:$A$100, 'Language &amp; Currency Data'!$B$2:$B$100),
      Languages!$A$1:$AE$1,
      0),
    FALSE)</f>
        <v>De tror at mange andre heller ikke bidrar.</v>
      </c>
      <c r="Z205" s="32" t="str">
        <f>VLOOKUP(
    Languages!A192,
    Languages!$A$2:$AE$310,
    MATCH(
      _xlfn.XLOOKUP(Z$1, 'Language &amp; Currency Data'!$A$2:$A$100, 'Language &amp; Currency Data'!$B$2:$B$100),
      Languages!$A$1:$AE$1,
      0),
    FALSE)</f>
        <v>وہ سمجھتے ہیں کہ بہت سے دوسرے لوگ بھی تعاون نہیں کر رہے۔</v>
      </c>
      <c r="AA205" s="32" t="str">
        <f>VLOOKUP(
    Languages!A192,
    Languages!$A$2:$AE$310,
    MATCH(
      _xlfn.XLOOKUP(AA$1, 'Language &amp; Currency Data'!$A$2:$A$100, 'Language &amp; Currency Data'!$B$2:$B$100),
      Languages!$A$1:$AE$1,
      0),
    FALSE)</f>
        <v>Naniniwala sila na marami ring mga iba pa ang hindi nag-aambag.</v>
      </c>
      <c r="AB205" s="32" t="str">
        <f>VLOOKUP(
    Languages!A192,
    Languages!$A$2:$AE$310,
    MATCH(
      _xlfn.XLOOKUP(AB$1, 'Language &amp; Currency Data'!$A$2:$A$100, 'Language &amp; Currency Data'!$B$2:$B$100),
      Languages!$A$1:$AE$1,
      0),
    FALSE)</f>
        <v>Uważają, że wiele innych osób również nie wnosi wkładu.</v>
      </c>
      <c r="AC205" t="str">
        <f>VLOOKUP(
    Languages!A192,
    Languages!$A$2:$AE$310,
    MATCH(
      _xlfn.XLOOKUP(AC$1, 'Language &amp; Currency Data'!$A$2:$A$100, 'Language &amp; Currency Data'!$B$2:$B$100),
      Languages!$A$1:$AE$1,
      0),
    FALSE)</f>
        <v>Acreditam que muitas outras pessoas também não estão a contribuir.</v>
      </c>
      <c r="AD205" s="32" t="str">
        <f>VLOOKUP(
    Languages!A192,
    Languages!$A$2:$AE$310,
    MATCH(
      _xlfn.XLOOKUP(AD$1, 'Language &amp; Currency Data'!$A$2:$A$100, 'Language &amp; Currency Data'!$B$2:$B$100),
      Languages!$A$1:$AE$1,
      0),
    FALSE)</f>
        <v xml:space="preserve">Consideră că nici mulți alții nu contribuie.  </v>
      </c>
      <c r="AE205" s="6" t="str">
        <f>VLOOKUP(
    Languages!A192,
    Languages!$A$2:$AE$310,
    MATCH(
      _xlfn.XLOOKUP(AE$1, 'Language &amp; Currency Data'!$A$2:$A$100, 'Language &amp; Currency Data'!$B$2:$B$100),
      Languages!$A$1:$AE$1,
      0),
    FALSE)</f>
        <v>Myslia si, že ani veľa druhých ľudí neprispieva.</v>
      </c>
      <c r="AF205" s="6" t="str">
        <f>VLOOKUP(
    Languages!A192,
    Languages!$A$2:$AE$310,
    MATCH(
      _xlfn.XLOOKUP(AF$1, 'Language &amp; Currency Data'!$A$2:$A$100, 'Language &amp; Currency Data'!$B$2:$B$100),
      Languages!$A$1:$AE$1,
      0),
    FALSE)</f>
        <v>Hulle glo dat baie ander ook nie bydra nie.</v>
      </c>
      <c r="AG205" s="6" t="str">
        <f>VLOOKUP(
    Languages!A192,
    Languages!$A$2:$AE$310,
    MATCH(
      _xlfn.XLOOKUP(AG$1, 'Language &amp; Currency Data'!$A$2:$A$100, 'Language &amp; Currency Data'!$B$2:$B$100),
      Languages!$A$1:$AE$1,
      0),
    FALSE)</f>
        <v>다른 많은 사람들도 기여하지 않고 있다고 생각하므로</v>
      </c>
      <c r="AH205" s="32" t="str">
        <f>VLOOKUP(
    Languages!A192,
    Languages!$A$2:$AE$310,
    MATCH(
      _xlfn.XLOOKUP(AH$1, 'Language &amp; Currency Data'!$A$2:$A$100, 'Language &amp; Currency Data'!$B$2:$B$100),
      Languages!$A$1:$AE$1,
      0),
    FALSE)</f>
        <v>Creen que muchas otras personas tampoco aportan.</v>
      </c>
      <c r="AI205" s="32" t="str">
        <f>VLOOKUP(
    Languages!A192,
    Languages!$A$2:$AE$310,
    MATCH(
      _xlfn.XLOOKUP(AI$1, 'Language &amp; Currency Data'!$A$2:$A$100, 'Language &amp; Currency Data'!$B$2:$B$100),
      Languages!$A$1:$AE$1,
      0),
    FALSE)</f>
        <v>De tror att många andra inte heller bidrar.</v>
      </c>
      <c r="AJ205" s="6" t="str">
        <f>VLOOKUP(
    Languages!A192,
    Languages!$A$2:$AE$310,
    MATCH(
      _xlfn.XLOOKUP(AJ$1, 'Language &amp; Currency Data'!$A$2:$A$100, 'Language &amp; Currency Data'!$B$2:$B$100),
      Languages!$A$1:$AE$1,
      0),
    FALSE)</f>
        <v>他們認為其他人也沒在貢獻。</v>
      </c>
      <c r="AK205" s="32" t="str">
        <f>VLOOKUP(
    Languages!A192,
    Languages!$A$2:$AE$310,
    MATCH(
      _xlfn.XLOOKUP(AK$1, 'Language &amp; Currency Data'!$A$2:$A$100, 'Language &amp; Currency Data'!$B$2:$B$100),
      Languages!$A$1:$AE$1,
      0),
    FALSE)</f>
        <v>บุคคลเหล่านี้เชื่อว่ามีอีกหลายคนที่ไม่ได้มีส่วนช่วยสนับสนุนเช่นกัน</v>
      </c>
      <c r="AL205" s="37" t="str">
        <f>VLOOKUP(
    Languages!A192,
    Languages!$A$2:$AE$310,
    MATCH(
      _xlfn.XLOOKUP(AL$1, 'Language &amp; Currency Data'!$A$2:$A$100, 'Language &amp; Currency Data'!$B$2:$B$100),
      Languages!$A$1:$AE$1,
      0),
    FALSE)</f>
        <v>Diğer pek çok kişinin de katkıda bulunmadığına inanırlar.</v>
      </c>
      <c r="AM205" s="6" t="str">
        <f>VLOOKUP(
    Languages!A192,
    Languages!$A$2:$AE$310,
    MATCH(
      _xlfn.XLOOKUP(AM$1, 'Language &amp; Currency Data'!$A$2:$A$100, 'Language &amp; Currency Data'!$B$2:$B$100),
      Languages!$A$1:$AE$1,
      0),
    FALSE)</f>
        <v>They believe many others are also not contributing.</v>
      </c>
      <c r="AN205" s="6" t="str">
        <f>VLOOKUP(
    Languages!A192,
    Languages!$A$2:$AE$310,
    MATCH(
      _xlfn.XLOOKUP(AN$1, 'Language &amp; Currency Data'!$A$2:$A$100, 'Language &amp; Currency Data'!$B$2:$B$100),
      Languages!$A$1:$AE$1,
      0),
    FALSE)</f>
        <v>They believe many others are also not contributing.</v>
      </c>
      <c r="AO205" s="32" t="str">
        <f>VLOOKUP(
    Languages!A192,
    Languages!$A$2:$AE$310,
    MATCH(
      _xlfn.XLOOKUP(AO$1, 'Language &amp; Currency Data'!$A$2:$A$100, 'Language &amp; Currency Data'!$B$2:$B$100),
      Languages!$A$1:$AE$1,
      0),
    FALSE)</f>
        <v>Họ tin rằng nhiều người khác cũng không đóng góp.</v>
      </c>
      <c r="AP205" s="7" t="str">
        <f>VLOOKUP(
    Languages!A192,
    Languages!$A$2:$AE$310,
    MATCH(
      _xlfn.XLOOKUP("United Kingdom", 'Language &amp; Currency Data'!$A$2:$A$100, 'Language &amp; Currency Data'!$B$2:$B$100),
      Languages!$A$1:$AE$1,
      0),
    FALSE)</f>
        <v>They believe many others are also not contributing.</v>
      </c>
      <c r="AQ205" s="7" t="str">
        <f>VLOOKUP(
    Languages!A192,
    Languages!$A$2:$AE$310,
    MATCH(
      _xlfn.XLOOKUP("United Kingdom", 'Language &amp; Currency Data'!$A$2:$A$100, 'Language &amp; Currency Data'!$B$2:$B$100),
      Languages!$A$1:$AE$1,
      0),
    FALSE)</f>
        <v>They believe many others are also not contributing.</v>
      </c>
      <c r="AR205" s="7" t="str">
        <f>VLOOKUP(
    Languages!A192,
    Languages!$A$2:$AE$310,
    MATCH(
      _xlfn.XLOOKUP("United Kingdom", 'Language &amp; Currency Data'!$A$2:$A$100, 'Language &amp; Currency Data'!$B$2:$B$100),
      Languages!$A$1:$AE$1,
      0),
    FALSE)</f>
        <v>They believe many others are also not contributing.</v>
      </c>
      <c r="AS205" s="7" t="str">
        <f>VLOOKUP(
    Languages!A192,
    Languages!$A$2:$AE$310,
    MATCH(
      _xlfn.XLOOKUP("United Kingdom", 'Language &amp; Currency Data'!$A$2:$A$100, 'Language &amp; Currency Data'!$B$2:$B$100),
      Languages!$A$1:$AE$1,
      0),
    FALSE)</f>
        <v>They believe many others are also not contributing.</v>
      </c>
      <c r="AT205" s="7" t="str">
        <f>VLOOKUP(
    Languages!A192,
    Languages!$A$2:$AE$310,
    MATCH(
      _xlfn.XLOOKUP("United Kingdom", 'Language &amp; Currency Data'!$A$2:$A$100, 'Language &amp; Currency Data'!$B$2:$B$100),
      Languages!$A$1:$AE$1,
      0),
    FALSE)</f>
        <v>They believe many others are also not contributing.</v>
      </c>
      <c r="AU205" s="7" t="str">
        <f>VLOOKUP(
    Languages!A192,
    Languages!$A$2:$AE$310,
    MATCH(
      _xlfn.XLOOKUP("United Kingdom", 'Language &amp; Currency Data'!$A$2:$A$100, 'Language &amp; Currency Data'!$B$2:$B$100),
      Languages!$A$1:$AE$1,
      0),
    FALSE)</f>
        <v>They believe many others are also not contributing.</v>
      </c>
      <c r="AV205" s="7" t="str">
        <f>VLOOKUP(
    Languages!A192,
    Languages!$A$2:$AE$310,
    MATCH(
      _xlfn.XLOOKUP("United Kingdom", 'Language &amp; Currency Data'!$A$2:$A$100, 'Language &amp; Currency Data'!$B$2:$B$100),
      Languages!$A$1:$AE$1,
      0),
    FALSE)</f>
        <v>They believe many others are also not contributing.</v>
      </c>
      <c r="AW205" s="7" t="str">
        <f>VLOOKUP(
    Languages!A192,
    Languages!$A$2:$AE$310,
    MATCH(
      _xlfn.XLOOKUP("United Kingdom", 'Language &amp; Currency Data'!$A$2:$A$100, 'Language &amp; Currency Data'!$B$2:$B$100),
      Languages!$A$1:$AE$1,
      0),
    FALSE)</f>
        <v>They believe many others are also not contributing.</v>
      </c>
    </row>
    <row r="206" spans="1:49" s="7" customFormat="1" x14ac:dyDescent="0.45">
      <c r="A206" s="7" t="str">
        <f>Languages!B193</f>
        <v>Other</v>
      </c>
      <c r="B206" s="6" t="str">
        <f>VLOOKUP(
    Languages!A193,
    Languages!$A$2:$AE$310,
    MATCH(
      _xlfn.XLOOKUP(B$1, 'Language &amp; Currency Data'!$A$2:$A$100, 'Language &amp; Currency Data'!$B$2:$B$100),
      Languages!$A$1:$AE$1,
      0),
    FALSE)</f>
        <v>Otra</v>
      </c>
      <c r="C206" s="6" t="str">
        <f>VLOOKUP(
    Languages!A193,
    Languages!$A$2:$AE$310,
    MATCH(
      _xlfn.XLOOKUP(C$1, 'Language &amp; Currency Data'!$A$2:$A$100, 'Language &amp; Currency Data'!$B$2:$B$100),
      Languages!$A$1:$AE$1,
      0),
    FALSE)</f>
        <v>Other</v>
      </c>
      <c r="D206" s="6" t="str">
        <f>VLOOKUP(
    Languages!A193,
    Languages!$A$2:$AE$310,
    MATCH(
      _xlfn.XLOOKUP(D$1, 'Language &amp; Currency Data'!$A$2:$A$100, 'Language &amp; Currency Data'!$B$2:$B$100),
      Languages!$A$1:$AE$1,
      0),
    FALSE)</f>
        <v>Sonstiges</v>
      </c>
      <c r="E206" s="14" t="str">
        <f>VLOOKUP(
    Languages!A193,
    Languages!$A$2:$AE$310,
    MATCH(
      _xlfn.XLOOKUP(E$1, 'Language &amp; Currency Data'!$A$2:$A$100, 'Language &amp; Currency Data'!$B$2:$B$100),
      Languages!$A$1:$AE$1,
      0),
    FALSE)</f>
        <v>Outro</v>
      </c>
      <c r="F206" s="4" t="str">
        <f>VLOOKUP(
    Languages!A193,
    Languages!$A$2:$AE$310,
    MATCH(
      _xlfn.XLOOKUP(F$1, 'Language &amp; Currency Data'!$A$2:$A$100, 'Language &amp; Currency Data'!$B$2:$B$100),
      Languages!$A$1:$AE$1,
      0),
    FALSE)</f>
        <v>Other</v>
      </c>
      <c r="G206" s="14" t="str">
        <f>VLOOKUP(
    Languages!A193,
    Languages!$A$2:$AE$310,
    MATCH(
      _xlfn.XLOOKUP(G$1, 'Language &amp; Currency Data'!$A$2:$A$100, 'Language &amp; Currency Data'!$B$2:$B$100),
      Languages!$A$1:$AE$1,
      0),
    FALSE)</f>
        <v>其他</v>
      </c>
      <c r="H206" s="6" t="str">
        <f>VLOOKUP(
    Languages!A193,
    Languages!$A$2:$AE$310,
    MATCH(
      _xlfn.XLOOKUP(H$1, 'Language &amp; Currency Data'!$A$2:$A$100, 'Language &amp; Currency Data'!$B$2:$B$100),
      Languages!$A$1:$AE$1,
      0),
    FALSE)</f>
        <v>Otra</v>
      </c>
      <c r="I206" s="6" t="str">
        <f>VLOOKUP(
    Languages!A193,
    Languages!$A$2:$AE$310,
    MATCH(
      _xlfn.XLOOKUP(I$1, 'Language &amp; Currency Data'!$A$2:$A$100, 'Language &amp; Currency Data'!$B$2:$B$100),
      Languages!$A$1:$AE$1,
      0),
    FALSE)</f>
        <v>Otra</v>
      </c>
      <c r="J206" s="6" t="str">
        <f>VLOOKUP(
    Languages!A193,
    Languages!$A$2:$AE$310,
    MATCH(
      _xlfn.XLOOKUP(J$1, 'Language &amp; Currency Data'!$A$2:$A$100, 'Language &amp; Currency Data'!$B$2:$B$100),
      Languages!$A$1:$AE$1,
      0),
    FALSE)</f>
        <v>Jiné</v>
      </c>
      <c r="K206" s="6" t="str">
        <f>VLOOKUP(
    Languages!A193,
    Languages!$A$2:$AE$310,
    MATCH(
      _xlfn.XLOOKUP(K$1, 'Language &amp; Currency Data'!$A$2:$A$100, 'Language &amp; Currency Data'!$B$2:$B$100),
      Languages!$A$1:$AE$1,
      0),
    FALSE)</f>
        <v>Muu syy</v>
      </c>
      <c r="L206" s="32" t="str">
        <f>VLOOKUP(
    Languages!A193,
    Languages!$A$2:$AE$310,
    MATCH(
      _xlfn.XLOOKUP(L$1, 'Language &amp; Currency Data'!$A$2:$A$100, 'Language &amp; Currency Data'!$B$2:$B$100),
      Languages!$A$1:$AE$1,
      0),
    FALSE)</f>
        <v>Autre</v>
      </c>
      <c r="M206" s="32" t="str">
        <f>VLOOKUP(
    Languages!A193,
    Languages!$A$2:$AE$310,
    MATCH(
      _xlfn.XLOOKUP(M$1, 'Language &amp; Currency Data'!$A$2:$A$100, 'Language &amp; Currency Data'!$B$2:$B$100),
      Languages!$A$1:$AE$1,
      0),
    FALSE)</f>
        <v>Sonstiges</v>
      </c>
      <c r="N206" s="6" t="str">
        <f>VLOOKUP(
    Languages!A193,
    Languages!$A$2:$AE$310,
    MATCH(
      _xlfn.XLOOKUP(N$1, 'Language &amp; Currency Data'!$A$2:$A$100, 'Language &amp; Currency Data'!$B$2:$B$100),
      Languages!$A$1:$AE$1,
      0),
    FALSE)</f>
        <v>Άλλο</v>
      </c>
      <c r="O206" s="32" t="str">
        <f>VLOOKUP(
    Languages!A193,
    Languages!$A$2:$AE$310,
    MATCH(
      _xlfn.XLOOKUP(O$1, 'Language &amp; Currency Data'!$A$2:$A$100, 'Language &amp; Currency Data'!$B$2:$B$100),
      Languages!$A$1:$AE$1,
      0),
    FALSE)</f>
        <v>Egyéb</v>
      </c>
      <c r="P206" s="6" t="str">
        <f>VLOOKUP(
    Languages!A193,
    Languages!$A$2:$AE$310,
    MATCH(
      _xlfn.XLOOKUP(P$1, 'Language &amp; Currency Data'!$A$2:$A$100, 'Language &amp; Currency Data'!$B$2:$B$100),
      Languages!$A$1:$AE$1,
      0),
    FALSE)</f>
        <v>अन्य</v>
      </c>
      <c r="Q206" s="6" t="str">
        <f>VLOOKUP(
    Languages!A193,
    Languages!$A$2:$AE$310,
    MATCH(
      _xlfn.XLOOKUP(Q$1, 'Language &amp; Currency Data'!$A$2:$A$100, 'Language &amp; Currency Data'!$B$2:$B$100),
      Languages!$A$1:$AE$1,
      0),
    FALSE)</f>
        <v>Lainnya</v>
      </c>
      <c r="R206" s="6" t="str">
        <f>VLOOKUP(
    Languages!A193,
    Languages!$A$2:$AE$310,
    MATCH(
      _xlfn.XLOOKUP(R$1, 'Language &amp; Currency Data'!$A$2:$A$100, 'Language &amp; Currency Data'!$B$2:$B$100),
      Languages!$A$1:$AE$1,
      0),
    FALSE)</f>
        <v>Other</v>
      </c>
      <c r="S206" s="14" t="str">
        <f>VLOOKUP(
    Languages!A193,
    Languages!$A$2:$AE$310,
    MATCH(
      _xlfn.XLOOKUP(S$1, 'Language &amp; Currency Data'!$A$2:$A$100, 'Language &amp; Currency Data'!$B$2:$B$100),
      Languages!$A$1:$AE$1,
      0),
    FALSE)</f>
        <v>Altro</v>
      </c>
      <c r="T206" s="14" t="str">
        <f>VLOOKUP(
    Languages!A193,
    Languages!$A$2:$AE$310,
    MATCH(
      _xlfn.XLOOKUP(T$1, 'Language &amp; Currency Data'!$A$2:$A$100, 'Language &amp; Currency Data'!$B$2:$B$100),
      Languages!$A$1:$AE$1,
      0),
    FALSE)</f>
        <v>その他</v>
      </c>
      <c r="U206" s="32" t="str">
        <f>VLOOKUP(
    Languages!A193,
    Languages!$A$2:$AE$310,
    MATCH(
      _xlfn.XLOOKUP(U$1, 'Language &amp; Currency Data'!$A$2:$A$100, 'Language &amp; Currency Data'!$B$2:$B$100),
      Languages!$A$1:$AE$1,
      0),
    FALSE)</f>
        <v>Lain-lain</v>
      </c>
      <c r="V206" s="32" t="str">
        <f>VLOOKUP(
    Languages!A193,
    Languages!$A$2:$AE$310,
    MATCH(
      _xlfn.XLOOKUP(V$1, 'Language &amp; Currency Data'!$A$2:$A$100, 'Language &amp; Currency Data'!$B$2:$B$100),
      Languages!$A$1:$AE$1,
      0),
    FALSE)</f>
        <v>Otra</v>
      </c>
      <c r="W206" s="14" t="str">
        <f>VLOOKUP(
    Languages!A193,
    Languages!$A$2:$AE$310,
    MATCH(
      _xlfn.XLOOKUP(W$1, 'Language &amp; Currency Data'!$A$2:$A$100, 'Language &amp; Currency Data'!$B$2:$B$100),
      Languages!$A$1:$AE$1,
      0),
    FALSE)</f>
        <v>Overig</v>
      </c>
      <c r="X206" s="32" t="str">
        <f>VLOOKUP(
    Languages!A193,
    Languages!$A$2:$AE$310,
    MATCH(
      _xlfn.XLOOKUP(X$1, 'Language &amp; Currency Data'!$A$2:$A$100, 'Language &amp; Currency Data'!$B$2:$B$100),
      Languages!$A$1:$AE$1,
      0),
    FALSE)</f>
        <v>Other</v>
      </c>
      <c r="Y206" s="32" t="str">
        <f>VLOOKUP(
    Languages!A193,
    Languages!$A$2:$AE$310,
    MATCH(
      _xlfn.XLOOKUP(Y$1, 'Language &amp; Currency Data'!$A$2:$A$100, 'Language &amp; Currency Data'!$B$2:$B$100),
      Languages!$A$1:$AE$1,
      0),
    FALSE)</f>
        <v>Annet</v>
      </c>
      <c r="Z206" s="32" t="str">
        <f>VLOOKUP(
    Languages!A193,
    Languages!$A$2:$AE$310,
    MATCH(
      _xlfn.XLOOKUP(Z$1, 'Language &amp; Currency Data'!$A$2:$A$100, 'Language &amp; Currency Data'!$B$2:$B$100),
      Languages!$A$1:$AE$1,
      0),
    FALSE)</f>
        <v>دیگر</v>
      </c>
      <c r="AA206" s="32" t="str">
        <f>VLOOKUP(
    Languages!A193,
    Languages!$A$2:$AE$310,
    MATCH(
      _xlfn.XLOOKUP(AA$1, 'Language &amp; Currency Data'!$A$2:$A$100, 'Language &amp; Currency Data'!$B$2:$B$100),
      Languages!$A$1:$AE$1,
      0),
    FALSE)</f>
        <v>Iba pa</v>
      </c>
      <c r="AB206" s="32" t="str">
        <f>VLOOKUP(
    Languages!A193,
    Languages!$A$2:$AE$310,
    MATCH(
      _xlfn.XLOOKUP(AB$1, 'Language &amp; Currency Data'!$A$2:$A$100, 'Language &amp; Currency Data'!$B$2:$B$100),
      Languages!$A$1:$AE$1,
      0),
    FALSE)</f>
        <v>Inne</v>
      </c>
      <c r="AC206" t="str">
        <f>VLOOKUP(
    Languages!A193,
    Languages!$A$2:$AE$310,
    MATCH(
      _xlfn.XLOOKUP(AC$1, 'Language &amp; Currency Data'!$A$2:$A$100, 'Language &amp; Currency Data'!$B$2:$B$100),
      Languages!$A$1:$AE$1,
      0),
    FALSE)</f>
        <v>Outro</v>
      </c>
      <c r="AD206" s="32" t="str">
        <f>VLOOKUP(
    Languages!A193,
    Languages!$A$2:$AE$310,
    MATCH(
      _xlfn.XLOOKUP(AD$1, 'Language &amp; Currency Data'!$A$2:$A$100, 'Language &amp; Currency Data'!$B$2:$B$100),
      Languages!$A$1:$AE$1,
      0),
    FALSE)</f>
        <v>Alte motive</v>
      </c>
      <c r="AE206" s="6" t="str">
        <f>VLOOKUP(
    Languages!A193,
    Languages!$A$2:$AE$310,
    MATCH(
      _xlfn.XLOOKUP(AE$1, 'Language &amp; Currency Data'!$A$2:$A$100, 'Language &amp; Currency Data'!$B$2:$B$100),
      Languages!$A$1:$AE$1,
      0),
    FALSE)</f>
        <v>Iné</v>
      </c>
      <c r="AF206" s="6" t="str">
        <f>VLOOKUP(
    Languages!A193,
    Languages!$A$2:$AE$310,
    MATCH(
      _xlfn.XLOOKUP(AF$1, 'Language &amp; Currency Data'!$A$2:$A$100, 'Language &amp; Currency Data'!$B$2:$B$100),
      Languages!$A$1:$AE$1,
      0),
    FALSE)</f>
        <v>Ander</v>
      </c>
      <c r="AG206" s="6" t="str">
        <f>VLOOKUP(
    Languages!A193,
    Languages!$A$2:$AE$310,
    MATCH(
      _xlfn.XLOOKUP(AG$1, 'Language &amp; Currency Data'!$A$2:$A$100, 'Language &amp; Currency Data'!$B$2:$B$100),
      Languages!$A$1:$AE$1,
      0),
    FALSE)</f>
        <v>기타</v>
      </c>
      <c r="AH206" s="32" t="str">
        <f>VLOOKUP(
    Languages!A193,
    Languages!$A$2:$AE$310,
    MATCH(
      _xlfn.XLOOKUP(AH$1, 'Language &amp; Currency Data'!$A$2:$A$100, 'Language &amp; Currency Data'!$B$2:$B$100),
      Languages!$A$1:$AE$1,
      0),
    FALSE)</f>
        <v>Otra</v>
      </c>
      <c r="AI206" s="32" t="str">
        <f>VLOOKUP(
    Languages!A193,
    Languages!$A$2:$AE$310,
    MATCH(
      _xlfn.XLOOKUP(AI$1, 'Language &amp; Currency Data'!$A$2:$A$100, 'Language &amp; Currency Data'!$B$2:$B$100),
      Languages!$A$1:$AE$1,
      0),
    FALSE)</f>
        <v>Annat</v>
      </c>
      <c r="AJ206" s="6" t="str">
        <f>VLOOKUP(
    Languages!A193,
    Languages!$A$2:$AE$310,
    MATCH(
      _xlfn.XLOOKUP(AJ$1, 'Language &amp; Currency Data'!$A$2:$A$100, 'Language &amp; Currency Data'!$B$2:$B$100),
      Languages!$A$1:$AE$1,
      0),
    FALSE)</f>
        <v>其他</v>
      </c>
      <c r="AK206" s="32" t="str">
        <f>VLOOKUP(
    Languages!A193,
    Languages!$A$2:$AE$310,
    MATCH(
      _xlfn.XLOOKUP(AK$1, 'Language &amp; Currency Data'!$A$2:$A$100, 'Language &amp; Currency Data'!$B$2:$B$100),
      Languages!$A$1:$AE$1,
      0),
    FALSE)</f>
        <v>อื่นๆ</v>
      </c>
      <c r="AL206" s="37" t="str">
        <f>VLOOKUP(
    Languages!A193,
    Languages!$A$2:$AE$310,
    MATCH(
      _xlfn.XLOOKUP(AL$1, 'Language &amp; Currency Data'!$A$2:$A$100, 'Language &amp; Currency Data'!$B$2:$B$100),
      Languages!$A$1:$AE$1,
      0),
    FALSE)</f>
        <v>Diğer</v>
      </c>
      <c r="AM206" s="6" t="str">
        <f>VLOOKUP(
    Languages!A193,
    Languages!$A$2:$AE$310,
    MATCH(
      _xlfn.XLOOKUP(AM$1, 'Language &amp; Currency Data'!$A$2:$A$100, 'Language &amp; Currency Data'!$B$2:$B$100),
      Languages!$A$1:$AE$1,
      0),
    FALSE)</f>
        <v>Other</v>
      </c>
      <c r="AN206" s="6" t="str">
        <f>VLOOKUP(
    Languages!A193,
    Languages!$A$2:$AE$310,
    MATCH(
      _xlfn.XLOOKUP(AN$1, 'Language &amp; Currency Data'!$A$2:$A$100, 'Language &amp; Currency Data'!$B$2:$B$100),
      Languages!$A$1:$AE$1,
      0),
    FALSE)</f>
        <v>Other</v>
      </c>
      <c r="AO206" s="32" t="str">
        <f>VLOOKUP(
    Languages!A193,
    Languages!$A$2:$AE$310,
    MATCH(
      _xlfn.XLOOKUP(AO$1, 'Language &amp; Currency Data'!$A$2:$A$100, 'Language &amp; Currency Data'!$B$2:$B$100),
      Languages!$A$1:$AE$1,
      0),
    FALSE)</f>
        <v>Khác</v>
      </c>
      <c r="AP206" s="7" t="str">
        <f>VLOOKUP(
    Languages!A193,
    Languages!$A$2:$AE$310,
    MATCH(
      _xlfn.XLOOKUP("United Kingdom", 'Language &amp; Currency Data'!$A$2:$A$100, 'Language &amp; Currency Data'!$B$2:$B$100),
      Languages!$A$1:$AE$1,
      0),
    FALSE)</f>
        <v>Other</v>
      </c>
      <c r="AQ206" s="7" t="str">
        <f>VLOOKUP(
    Languages!A193,
    Languages!$A$2:$AE$310,
    MATCH(
      _xlfn.XLOOKUP("United Kingdom", 'Language &amp; Currency Data'!$A$2:$A$100, 'Language &amp; Currency Data'!$B$2:$B$100),
      Languages!$A$1:$AE$1,
      0),
    FALSE)</f>
        <v>Other</v>
      </c>
      <c r="AR206" s="7" t="str">
        <f>VLOOKUP(
    Languages!A193,
    Languages!$A$2:$AE$310,
    MATCH(
      _xlfn.XLOOKUP("United Kingdom", 'Language &amp; Currency Data'!$A$2:$A$100, 'Language &amp; Currency Data'!$B$2:$B$100),
      Languages!$A$1:$AE$1,
      0),
    FALSE)</f>
        <v>Other</v>
      </c>
      <c r="AS206" s="7" t="str">
        <f>VLOOKUP(
    Languages!A193,
    Languages!$A$2:$AE$310,
    MATCH(
      _xlfn.XLOOKUP("United Kingdom", 'Language &amp; Currency Data'!$A$2:$A$100, 'Language &amp; Currency Data'!$B$2:$B$100),
      Languages!$A$1:$AE$1,
      0),
    FALSE)</f>
        <v>Other</v>
      </c>
      <c r="AT206" s="7" t="str">
        <f>VLOOKUP(
    Languages!A193,
    Languages!$A$2:$AE$310,
    MATCH(
      _xlfn.XLOOKUP("United Kingdom", 'Language &amp; Currency Data'!$A$2:$A$100, 'Language &amp; Currency Data'!$B$2:$B$100),
      Languages!$A$1:$AE$1,
      0),
    FALSE)</f>
        <v>Other</v>
      </c>
      <c r="AU206" s="7" t="str">
        <f>VLOOKUP(
    Languages!A193,
    Languages!$A$2:$AE$310,
    MATCH(
      _xlfn.XLOOKUP("United Kingdom", 'Language &amp; Currency Data'!$A$2:$A$100, 'Language &amp; Currency Data'!$B$2:$B$100),
      Languages!$A$1:$AE$1,
      0),
    FALSE)</f>
        <v>Other</v>
      </c>
      <c r="AV206" s="7" t="str">
        <f>VLOOKUP(
    Languages!A193,
    Languages!$A$2:$AE$310,
    MATCH(
      _xlfn.XLOOKUP("United Kingdom", 'Language &amp; Currency Data'!$A$2:$A$100, 'Language &amp; Currency Data'!$B$2:$B$100),
      Languages!$A$1:$AE$1,
      0),
    FALSE)</f>
        <v>Other</v>
      </c>
      <c r="AW206" s="7" t="str">
        <f>VLOOKUP(
    Languages!A193,
    Languages!$A$2:$AE$310,
    MATCH(
      _xlfn.XLOOKUP("United Kingdom", 'Language &amp; Currency Data'!$A$2:$A$100, 'Language &amp; Currency Data'!$B$2:$B$100),
      Languages!$A$1:$AE$1,
      0),
    FALSE)</f>
        <v>Other</v>
      </c>
    </row>
    <row r="207" spans="1:49" s="7" customFormat="1" ht="28.5" x14ac:dyDescent="0.45">
      <c r="A207" s="7" t="str">
        <f>Languages!B194</f>
        <v>Please imagine the following scenario taking place:</v>
      </c>
      <c r="B207" s="6" t="str">
        <f>VLOOKUP(
    Languages!A194,
    Languages!$A$2:$AE$310,
    MATCH(
      _xlfn.XLOOKUP(B$1, 'Language &amp; Currency Data'!$A$2:$A$100, 'Language &amp; Currency Data'!$B$2:$B$100),
      Languages!$A$1:$AE$1,
      0),
    FALSE)</f>
        <v>Imagine que se produce la siguiente situación:</v>
      </c>
      <c r="C207" s="6" t="str">
        <f>VLOOKUP(
    Languages!A194,
    Languages!$A$2:$AE$310,
    MATCH(
      _xlfn.XLOOKUP(C$1, 'Language &amp; Currency Data'!$A$2:$A$100, 'Language &amp; Currency Data'!$B$2:$B$100),
      Languages!$A$1:$AE$1,
      0),
    FALSE)</f>
        <v>Please imagine the following scenario taking place:</v>
      </c>
      <c r="D207" s="6" t="str">
        <f>VLOOKUP(
    Languages!A194,
    Languages!$A$2:$AE$310,
    MATCH(
      _xlfn.XLOOKUP(D$1, 'Language &amp; Currency Data'!$A$2:$A$100, 'Language &amp; Currency Data'!$B$2:$B$100),
      Languages!$A$1:$AE$1,
      0),
    FALSE)</f>
        <v>Stellen Sie sich bitte folgendes Szenario vor:</v>
      </c>
      <c r="E207" s="14" t="str">
        <f>VLOOKUP(
    Languages!A194,
    Languages!$A$2:$AE$310,
    MATCH(
      _xlfn.XLOOKUP(E$1, 'Language &amp; Currency Data'!$A$2:$A$100, 'Language &amp; Currency Data'!$B$2:$B$100),
      Languages!$A$1:$AE$1,
      0),
    FALSE)</f>
        <v>Imagine o seguinte cenário:</v>
      </c>
      <c r="F207" s="4" t="str">
        <f>VLOOKUP(
    Languages!A194,
    Languages!$A$2:$AE$310,
    MATCH(
      _xlfn.XLOOKUP(F$1, 'Language &amp; Currency Data'!$A$2:$A$100, 'Language &amp; Currency Data'!$B$2:$B$100),
      Languages!$A$1:$AE$1,
      0),
    FALSE)</f>
        <v>Please imagine the following scenario taking place:</v>
      </c>
      <c r="G207" s="14" t="str">
        <f>VLOOKUP(
    Languages!A194,
    Languages!$A$2:$AE$310,
    MATCH(
      _xlfn.XLOOKUP(G$1, 'Language &amp; Currency Data'!$A$2:$A$100, 'Language &amp; Currency Data'!$B$2:$B$100),
      Languages!$A$1:$AE$1,
      0),
    FALSE)</f>
        <v>请想象一下以下场景正在发生：</v>
      </c>
      <c r="H207" s="6" t="str">
        <f>VLOOKUP(
    Languages!A194,
    Languages!$A$2:$AE$310,
    MATCH(
      _xlfn.XLOOKUP(H$1, 'Language &amp; Currency Data'!$A$2:$A$100, 'Language &amp; Currency Data'!$B$2:$B$100),
      Languages!$A$1:$AE$1,
      0),
    FALSE)</f>
        <v>Imagine que se produce la siguiente situación:</v>
      </c>
      <c r="I207" s="6" t="str">
        <f>VLOOKUP(
    Languages!A194,
    Languages!$A$2:$AE$310,
    MATCH(
      _xlfn.XLOOKUP(I$1, 'Language &amp; Currency Data'!$A$2:$A$100, 'Language &amp; Currency Data'!$B$2:$B$100),
      Languages!$A$1:$AE$1,
      0),
    FALSE)</f>
        <v>Imagine que se produce la siguiente situación:</v>
      </c>
      <c r="J207" s="6" t="str">
        <f>VLOOKUP(
    Languages!A194,
    Languages!$A$2:$AE$310,
    MATCH(
      _xlfn.XLOOKUP(J$1, 'Language &amp; Currency Data'!$A$2:$A$100, 'Language &amp; Currency Data'!$B$2:$B$100),
      Languages!$A$1:$AE$1,
      0),
    FALSE)</f>
        <v>Představte si následující scénář:</v>
      </c>
      <c r="K207" s="6" t="str">
        <f>VLOOKUP(
    Languages!A194,
    Languages!$A$2:$AE$310,
    MATCH(
      _xlfn.XLOOKUP(K$1, 'Language &amp; Currency Data'!$A$2:$A$100, 'Language &amp; Currency Data'!$B$2:$B$100),
      Languages!$A$1:$AE$1,
      0),
    FALSE)</f>
        <v>Kuvittele seuraavanlainen tilanne:</v>
      </c>
      <c r="L207" s="32" t="str">
        <f>VLOOKUP(
    Languages!A194,
    Languages!$A$2:$AE$310,
    MATCH(
      _xlfn.XLOOKUP(L$1, 'Language &amp; Currency Data'!$A$2:$A$100, 'Language &amp; Currency Data'!$B$2:$B$100),
      Languages!$A$1:$AE$1,
      0),
    FALSE)</f>
        <v>Imaginez le scénario suivant :</v>
      </c>
      <c r="M207" s="32" t="str">
        <f>VLOOKUP(
    Languages!A194,
    Languages!$A$2:$AE$310,
    MATCH(
      _xlfn.XLOOKUP(M$1, 'Language &amp; Currency Data'!$A$2:$A$100, 'Language &amp; Currency Data'!$B$2:$B$100),
      Languages!$A$1:$AE$1,
      0),
    FALSE)</f>
        <v>Stellen Sie sich bitte folgendes Szenario vor:</v>
      </c>
      <c r="N207" s="6" t="str">
        <f>VLOOKUP(
    Languages!A194,
    Languages!$A$2:$AE$310,
    MATCH(
      _xlfn.XLOOKUP(N$1, 'Language &amp; Currency Data'!$A$2:$A$100, 'Language &amp; Currency Data'!$B$2:$B$100),
      Languages!$A$1:$AE$1,
      0),
    FALSE)</f>
        <v>Φανταστείτε το εξής σενάριο:</v>
      </c>
      <c r="O207" s="32" t="str">
        <f>VLOOKUP(
    Languages!A194,
    Languages!$A$2:$AE$310,
    MATCH(
      _xlfn.XLOOKUP(O$1, 'Language &amp; Currency Data'!$A$2:$A$100, 'Language &amp; Currency Data'!$B$2:$B$100),
      Languages!$A$1:$AE$1,
      0),
    FALSE)</f>
        <v>Kérem, képzelje el a következő helyzetet:</v>
      </c>
      <c r="P207" s="6" t="str">
        <f>VLOOKUP(
    Languages!A194,
    Languages!$A$2:$AE$310,
    MATCH(
      _xlfn.XLOOKUP(P$1, 'Language &amp; Currency Data'!$A$2:$A$100, 'Language &amp; Currency Data'!$B$2:$B$100),
      Languages!$A$1:$AE$1,
      0),
    FALSE)</f>
        <v>कृपया निम्नांकित परिदृश्य की कल्पना करें:</v>
      </c>
      <c r="Q207" s="6" t="str">
        <f>VLOOKUP(
    Languages!A194,
    Languages!$A$2:$AE$310,
    MATCH(
      _xlfn.XLOOKUP(Q$1, 'Language &amp; Currency Data'!$A$2:$A$100, 'Language &amp; Currency Data'!$B$2:$B$100),
      Languages!$A$1:$AE$1,
      0),
    FALSE)</f>
        <v>Bayangkan skenario berikut ini terjadi:</v>
      </c>
      <c r="R207" s="6" t="str">
        <f>VLOOKUP(
    Languages!A194,
    Languages!$A$2:$AE$310,
    MATCH(
      _xlfn.XLOOKUP(R$1, 'Language &amp; Currency Data'!$A$2:$A$100, 'Language &amp; Currency Data'!$B$2:$B$100),
      Languages!$A$1:$AE$1,
      0),
    FALSE)</f>
        <v>Please imagine the following scenario taking place:</v>
      </c>
      <c r="S207" s="14" t="str">
        <f>VLOOKUP(
    Languages!A194,
    Languages!$A$2:$AE$310,
    MATCH(
      _xlfn.XLOOKUP(S$1, 'Language &amp; Currency Data'!$A$2:$A$100, 'Language &amp; Currency Data'!$B$2:$B$100),
      Languages!$A$1:$AE$1,
      0),
    FALSE)</f>
        <v>Immagini il seguente scenario:</v>
      </c>
      <c r="T207" s="14" t="str">
        <f>VLOOKUP(
    Languages!A194,
    Languages!$A$2:$AE$310,
    MATCH(
      _xlfn.XLOOKUP(T$1, 'Language &amp; Currency Data'!$A$2:$A$100, 'Language &amp; Currency Data'!$B$2:$B$100),
      Languages!$A$1:$AE$1,
      0),
    FALSE)</f>
        <v>次の場面が展開していると想像してください：</v>
      </c>
      <c r="U207" s="32" t="str">
        <f>VLOOKUP(
    Languages!A194,
    Languages!$A$2:$AE$310,
    MATCH(
      _xlfn.XLOOKUP(U$1, 'Language &amp; Currency Data'!$A$2:$A$100, 'Language &amp; Currency Data'!$B$2:$B$100),
      Languages!$A$1:$AE$1,
      0),
    FALSE)</f>
        <v>Sila bayangkan senario berikut sedang berlaku:</v>
      </c>
      <c r="V207" s="32" t="str">
        <f>VLOOKUP(
    Languages!A194,
    Languages!$A$2:$AE$310,
    MATCH(
      _xlfn.XLOOKUP(V$1, 'Language &amp; Currency Data'!$A$2:$A$100, 'Language &amp; Currency Data'!$B$2:$B$100),
      Languages!$A$1:$AE$1,
      0),
    FALSE)</f>
        <v>Imagine que se produce la siguiente situación:</v>
      </c>
      <c r="W207" s="14" t="str">
        <f>VLOOKUP(
    Languages!A194,
    Languages!$A$2:$AE$310,
    MATCH(
      _xlfn.XLOOKUP(W$1, 'Language &amp; Currency Data'!$A$2:$A$100, 'Language &amp; Currency Data'!$B$2:$B$100),
      Languages!$A$1:$AE$1,
      0),
    FALSE)</f>
        <v>Stelt u zich het volgende scenario voor:</v>
      </c>
      <c r="X207" s="32" t="str">
        <f>VLOOKUP(
    Languages!A194,
    Languages!$A$2:$AE$310,
    MATCH(
      _xlfn.XLOOKUP(X$1, 'Language &amp; Currency Data'!$A$2:$A$100, 'Language &amp; Currency Data'!$B$2:$B$100),
      Languages!$A$1:$AE$1,
      0),
    FALSE)</f>
        <v>Please imagine the following scenario taking place:</v>
      </c>
      <c r="Y207" s="32" t="str">
        <f>VLOOKUP(
    Languages!A194,
    Languages!$A$2:$AE$310,
    MATCH(
      _xlfn.XLOOKUP(Y$1, 'Language &amp; Currency Data'!$A$2:$A$100, 'Language &amp; Currency Data'!$B$2:$B$100),
      Languages!$A$1:$AE$1,
      0),
    FALSE)</f>
        <v>Se for deg følgende scenario:</v>
      </c>
      <c r="Z207" s="32" t="str">
        <f>VLOOKUP(
    Languages!A194,
    Languages!$A$2:$AE$310,
    MATCH(
      _xlfn.XLOOKUP(Z$1, 'Language &amp; Currency Data'!$A$2:$A$100, 'Language &amp; Currency Data'!$B$2:$B$100),
      Languages!$A$1:$AE$1,
      0),
    FALSE)</f>
        <v>براہ کرم درج ذیل منظرنامے کو تصور کریں جیسے یہ حقیقت میں پیش آ رہا ہو:</v>
      </c>
      <c r="AA207" s="32" t="str">
        <f>VLOOKUP(
    Languages!A194,
    Languages!$A$2:$AE$310,
    MATCH(
      _xlfn.XLOOKUP(AA$1, 'Language &amp; Currency Data'!$A$2:$A$100, 'Language &amp; Currency Data'!$B$2:$B$100),
      Languages!$A$1:$AE$1,
      0),
    FALSE)</f>
        <v>Isipin ang sumusunod na tagpo na nangyayari:</v>
      </c>
      <c r="AB207" s="32" t="str">
        <f>VLOOKUP(
    Languages!A194,
    Languages!$A$2:$AE$310,
    MATCH(
      _xlfn.XLOOKUP(AB$1, 'Language &amp; Currency Data'!$A$2:$A$100, 'Language &amp; Currency Data'!$B$2:$B$100),
      Languages!$A$1:$AE$1,
      0),
    FALSE)</f>
        <v>Prosimy wyobrazić sobie, że ma miejsce następujący scenariusz:</v>
      </c>
      <c r="AC207" t="str">
        <f>VLOOKUP(
    Languages!A194,
    Languages!$A$2:$AE$310,
    MATCH(
      _xlfn.XLOOKUP(AC$1, 'Language &amp; Currency Data'!$A$2:$A$100, 'Language &amp; Currency Data'!$B$2:$B$100),
      Languages!$A$1:$AE$1,
      0),
    FALSE)</f>
        <v>Imagine o seguinte cenário:</v>
      </c>
      <c r="AD207" s="32" t="str">
        <f>VLOOKUP(
    Languages!A194,
    Languages!$A$2:$AE$310,
    MATCH(
      _xlfn.XLOOKUP(AD$1, 'Language &amp; Currency Data'!$A$2:$A$100, 'Language &amp; Currency Data'!$B$2:$B$100),
      Languages!$A$1:$AE$1,
      0),
    FALSE)</f>
        <v>Vă rugăm să imaginați următorul scenariu:</v>
      </c>
      <c r="AE207" s="6" t="str">
        <f>VLOOKUP(
    Languages!A194,
    Languages!$A$2:$AE$310,
    MATCH(
      _xlfn.XLOOKUP(AE$1, 'Language &amp; Currency Data'!$A$2:$A$100, 'Language &amp; Currency Data'!$B$2:$B$100),
      Languages!$A$1:$AE$1,
      0),
    FALSE)</f>
        <v>Predstavte si tento scenár:</v>
      </c>
      <c r="AF207" s="6" t="str">
        <f>VLOOKUP(
    Languages!A194,
    Languages!$A$2:$AE$310,
    MATCH(
      _xlfn.XLOOKUP(AF$1, 'Language &amp; Currency Data'!$A$2:$A$100, 'Language &amp; Currency Data'!$B$2:$B$100),
      Languages!$A$1:$AE$1,
      0),
    FALSE)</f>
        <v>Stel jou asseblief die volgende scenario voor wat plaasvind:</v>
      </c>
      <c r="AG207" s="6" t="str">
        <f>VLOOKUP(
    Languages!A194,
    Languages!$A$2:$AE$310,
    MATCH(
      _xlfn.XLOOKUP(AG$1, 'Language &amp; Currency Data'!$A$2:$A$100, 'Language &amp; Currency Data'!$B$2:$B$100),
      Languages!$A$1:$AE$1,
      0),
    FALSE)</f>
        <v>다음 시나리오가 실제로 일어난다고 가정해 보십시오.</v>
      </c>
      <c r="AH207" s="32" t="str">
        <f>VLOOKUP(
    Languages!A194,
    Languages!$A$2:$AE$310,
    MATCH(
      _xlfn.XLOOKUP(AH$1, 'Language &amp; Currency Data'!$A$2:$A$100, 'Language &amp; Currency Data'!$B$2:$B$100),
      Languages!$A$1:$AE$1,
      0),
    FALSE)</f>
        <v>Imagine que se produce la siguiente situación:</v>
      </c>
      <c r="AI207" s="32" t="str">
        <f>VLOOKUP(
    Languages!A194,
    Languages!$A$2:$AE$310,
    MATCH(
      _xlfn.XLOOKUP(AI$1, 'Language &amp; Currency Data'!$A$2:$A$100, 'Language &amp; Currency Data'!$B$2:$B$100),
      Languages!$A$1:$AE$1,
      0),
    FALSE)</f>
        <v>Föreställ dig att följande scenario utspelar sig:</v>
      </c>
      <c r="AJ207" s="6" t="str">
        <f>VLOOKUP(
    Languages!A194,
    Languages!$A$2:$AE$310,
    MATCH(
      _xlfn.XLOOKUP(AJ$1, 'Language &amp; Currency Data'!$A$2:$A$100, 'Language &amp; Currency Data'!$B$2:$B$100),
      Languages!$A$1:$AE$1,
      0),
    FALSE)</f>
        <v>請想像這樣一個情境：</v>
      </c>
      <c r="AK207" s="32" t="str">
        <f>VLOOKUP(
    Languages!A194,
    Languages!$A$2:$AE$310,
    MATCH(
      _xlfn.XLOOKUP(AK$1, 'Language &amp; Currency Data'!$A$2:$A$100, 'Language &amp; Currency Data'!$B$2:$B$100),
      Languages!$A$1:$AE$1,
      0),
    FALSE)</f>
        <v>โปรดลองจินตนาการถึงสถานการณ์ต่อไปนี้:</v>
      </c>
      <c r="AL207" s="37" t="str">
        <f>VLOOKUP(
    Languages!A194,
    Languages!$A$2:$AE$310,
    MATCH(
      _xlfn.XLOOKUP(AL$1, 'Language &amp; Currency Data'!$A$2:$A$100, 'Language &amp; Currency Data'!$B$2:$B$100),
      Languages!$A$1:$AE$1,
      0),
    FALSE)</f>
        <v>Lütfen aşağıdaki senaryonun gerçekleştiğini hayal edin:</v>
      </c>
      <c r="AM207" s="6" t="str">
        <f>VLOOKUP(
    Languages!A194,
    Languages!$A$2:$AE$310,
    MATCH(
      _xlfn.XLOOKUP(AM$1, 'Language &amp; Currency Data'!$A$2:$A$100, 'Language &amp; Currency Data'!$B$2:$B$100),
      Languages!$A$1:$AE$1,
      0),
    FALSE)</f>
        <v>Please imagine the following scenario taking place:</v>
      </c>
      <c r="AN207" s="6" t="str">
        <f>VLOOKUP(
    Languages!A194,
    Languages!$A$2:$AE$310,
    MATCH(
      _xlfn.XLOOKUP(AN$1, 'Language &amp; Currency Data'!$A$2:$A$100, 'Language &amp; Currency Data'!$B$2:$B$100),
      Languages!$A$1:$AE$1,
      0),
    FALSE)</f>
        <v>Please imagine the following scenario taking place:</v>
      </c>
      <c r="AO207" s="32" t="str">
        <f>VLOOKUP(
    Languages!A194,
    Languages!$A$2:$AE$310,
    MATCH(
      _xlfn.XLOOKUP(AO$1, 'Language &amp; Currency Data'!$A$2:$A$100, 'Language &amp; Currency Data'!$B$2:$B$100),
      Languages!$A$1:$AE$1,
      0),
    FALSE)</f>
        <v>Hãy tưởng tượng tình huống sau đây đang diễn ra:</v>
      </c>
      <c r="AP207" s="7" t="str">
        <f>VLOOKUP(
    Languages!A194,
    Languages!$A$2:$AE$310,
    MATCH(
      _xlfn.XLOOKUP("United Kingdom", 'Language &amp; Currency Data'!$A$2:$A$100, 'Language &amp; Currency Data'!$B$2:$B$100),
      Languages!$A$1:$AE$1,
      0),
    FALSE)</f>
        <v>Please imagine the following scenario taking place:</v>
      </c>
      <c r="AQ207" s="7" t="str">
        <f>VLOOKUP(
    Languages!A194,
    Languages!$A$2:$AE$310,
    MATCH(
      _xlfn.XLOOKUP("United Kingdom", 'Language &amp; Currency Data'!$A$2:$A$100, 'Language &amp; Currency Data'!$B$2:$B$100),
      Languages!$A$1:$AE$1,
      0),
    FALSE)</f>
        <v>Please imagine the following scenario taking place:</v>
      </c>
      <c r="AR207" s="7" t="str">
        <f>VLOOKUP(
    Languages!A194,
    Languages!$A$2:$AE$310,
    MATCH(
      _xlfn.XLOOKUP("United Kingdom", 'Language &amp; Currency Data'!$A$2:$A$100, 'Language &amp; Currency Data'!$B$2:$B$100),
      Languages!$A$1:$AE$1,
      0),
    FALSE)</f>
        <v>Please imagine the following scenario taking place:</v>
      </c>
      <c r="AS207" s="7" t="str">
        <f>VLOOKUP(
    Languages!A194,
    Languages!$A$2:$AE$310,
    MATCH(
      _xlfn.XLOOKUP("United Kingdom", 'Language &amp; Currency Data'!$A$2:$A$100, 'Language &amp; Currency Data'!$B$2:$B$100),
      Languages!$A$1:$AE$1,
      0),
    FALSE)</f>
        <v>Please imagine the following scenario taking place:</v>
      </c>
      <c r="AT207" s="7" t="str">
        <f>VLOOKUP(
    Languages!A194,
    Languages!$A$2:$AE$310,
    MATCH(
      _xlfn.XLOOKUP("United Kingdom", 'Language &amp; Currency Data'!$A$2:$A$100, 'Language &amp; Currency Data'!$B$2:$B$100),
      Languages!$A$1:$AE$1,
      0),
    FALSE)</f>
        <v>Please imagine the following scenario taking place:</v>
      </c>
      <c r="AU207" s="7" t="str">
        <f>VLOOKUP(
    Languages!A194,
    Languages!$A$2:$AE$310,
    MATCH(
      _xlfn.XLOOKUP("United Kingdom", 'Language &amp; Currency Data'!$A$2:$A$100, 'Language &amp; Currency Data'!$B$2:$B$100),
      Languages!$A$1:$AE$1,
      0),
    FALSE)</f>
        <v>Please imagine the following scenario taking place:</v>
      </c>
      <c r="AV207" s="7" t="str">
        <f>VLOOKUP(
    Languages!A194,
    Languages!$A$2:$AE$310,
    MATCH(
      _xlfn.XLOOKUP("United Kingdom", 'Language &amp; Currency Data'!$A$2:$A$100, 'Language &amp; Currency Data'!$B$2:$B$100),
      Languages!$A$1:$AE$1,
      0),
    FALSE)</f>
        <v>Please imagine the following scenario taking place:</v>
      </c>
      <c r="AW207" s="7" t="str">
        <f>VLOOKUP(
    Languages!A194,
    Languages!$A$2:$AE$310,
    MATCH(
      _xlfn.XLOOKUP("United Kingdom", 'Language &amp; Currency Data'!$A$2:$A$100, 'Language &amp; Currency Data'!$B$2:$B$100),
      Languages!$A$1:$AE$1,
      0),
    FALSE)</f>
        <v>Please imagine the following scenario taking place:</v>
      </c>
    </row>
    <row r="208" spans="1:49" s="7" customFormat="1" ht="99.75" x14ac:dyDescent="0.45">
      <c r="A208" s="7" t="str">
        <f>Languages!B195</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c r="B208" s="6" t="str">
        <f>VLOOKUP(
    Languages!A195,
    Languages!$A$2:$AE$310,
    MATCH(
      _xlfn.XLOOKUP(B$1, 'Language &amp; Currency Data'!$A$2:$A$100, 'Language &amp; Currency Data'!$B$2:$B$100),
      Languages!$A$1:$AE$1,
      0),
    FALSE)</f>
        <v>Trabaja en una empresa en la que el líder actual se considera neutral o «promedio»: ni particularmente bueno ni particularmente malo. En este momento, el consejo de administración está planeando contratar a un nuevo líder como sustituto a largo plazo, que también será su supervisor más cercano.</v>
      </c>
      <c r="C208" s="6" t="str">
        <f>VLOOKUP(
    Languages!A195,
    Languages!$A$2:$AE$310,
    MATCH(
      _xlfn.XLOOKUP(C$1, 'Language &amp; Currency Data'!$A$2:$A$100, 'Language &amp; Currency Data'!$B$2:$B$100),
      Languages!$A$1:$AE$1,
      0),
    FALSE)</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c r="D208" s="6" t="str">
        <f>VLOOKUP(
    Languages!A195,
    Languages!$A$2:$AE$310,
    MATCH(
      _xlfn.XLOOKUP(D$1, 'Language &amp; Currency Data'!$A$2:$A$100, 'Language &amp; Currency Data'!$B$2:$B$100),
      Languages!$A$1:$AE$1,
      0),
    FALSE)</f>
        <v>Sie arbeiten in einer Organisation, in der die aktuelle Führungskraft als eher neutral oder „durchschnittlich“ gilt. Sie ist weder besonderes gut noch besonders schlecht. Der Vorstand hat nun vor, eine neue Führungskraft als langfristigen Ersatz einzustellen, der gleichzeitig Ihr nächster Vorgesetzter sein wird.</v>
      </c>
      <c r="E208" s="14" t="str">
        <f>VLOOKUP(
    Languages!A195,
    Languages!$A$2:$AE$310,
    MATCH(
      _xlfn.XLOOKUP(E$1, 'Language &amp; Currency Data'!$A$2:$A$100, 'Language &amp; Currency Data'!$B$2:$B$100),
      Languages!$A$1:$AE$1,
      0),
    FALSE)</f>
        <v>Está trabalhando numa organização onde o líder atual é considerado bastante neutro ou “meio-termo”: Nem particularmente bom nem particularmente mau. Neste momento, a administração está planejando contratar um novo líder como substituto a longo prazo, que também será o seu supervisor direto.</v>
      </c>
      <c r="F208" s="4" t="str">
        <f>VLOOKUP(
    Languages!A195,
    Languages!$A$2:$AE$310,
    MATCH(
      _xlfn.XLOOKUP(F$1, 'Language &amp; Currency Data'!$A$2:$A$100, 'Language &amp; Currency Data'!$B$2:$B$100),
      Languages!$A$1:$AE$1,
      0),
    FALSE)</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c r="G208" s="14" t="str">
        <f>VLOOKUP(
    Languages!A195,
    Languages!$A$2:$AE$310,
    MATCH(
      _xlfn.XLOOKUP(G$1, 'Language &amp; Currency Data'!$A$2:$A$100, 'Language &amp; Currency Data'!$B$2:$B$100),
      Languages!$A$1:$AE$1,
      0),
    FALSE)</f>
        <v>您正为之效力的组织的现任领导人被认为是相当中立或“平庸”：谈不上非常优秀还是非常无能。目前，委员会正计划任命一位新的领导人长期担任该职务，且该领导人也将成为您的直属长官。</v>
      </c>
      <c r="H208" s="6" t="str">
        <f>VLOOKUP(
    Languages!A195,
    Languages!$A$2:$AE$310,
    MATCH(
      _xlfn.XLOOKUP(H$1, 'Language &amp; Currency Data'!$A$2:$A$100, 'Language &amp; Currency Data'!$B$2:$B$100),
      Languages!$A$1:$AE$1,
      0),
    FALSE)</f>
        <v>Trabaja en una empresa en la que el líder actual se considera neutral o «promedio»: ni particularmente bueno ni particularmente malo. En este momento, el consejo de administración está planeando contratar a un nuevo líder como sustituto a largo plazo, que también será su supervisor más cercano.</v>
      </c>
      <c r="I208" s="6" t="str">
        <f>VLOOKUP(
    Languages!A195,
    Languages!$A$2:$AE$310,
    MATCH(
      _xlfn.XLOOKUP(I$1, 'Language &amp; Currency Data'!$A$2:$A$100, 'Language &amp; Currency Data'!$B$2:$B$100),
      Languages!$A$1:$AE$1,
      0),
    FALSE)</f>
        <v>Trabaja en una empresa en la que el líder actual se considera neutral o «promedio»: ni particularmente bueno ni particularmente malo. En este momento, el consejo de administración está planeando contratar a un nuevo líder como sustituto a largo plazo, que también será su supervisor más cercano.</v>
      </c>
      <c r="J208" s="6" t="str">
        <f>VLOOKUP(
    Languages!A195,
    Languages!$A$2:$AE$310,
    MATCH(
      _xlfn.XLOOKUP(J$1, 'Language &amp; Currency Data'!$A$2:$A$100, 'Language &amp; Currency Data'!$B$2:$B$100),
      Languages!$A$1:$AE$1,
      0),
    FALSE)</f>
        <v>Pracujete v organizaci, kde je současný vedoucí považován za spíše neutrálního nebo „průměrného“: není ani zvlášť dobrý, ani zvlášť špatný. V tuto chvíli představenstvo plánuje přijmout nového vedoucího jako dlouhodobou náhradu, který bude také vaším nejbližším nadřízeným.</v>
      </c>
      <c r="K208" s="6" t="str">
        <f>VLOOKUP(
    Languages!A195,
    Languages!$A$2:$AE$310,
    MATCH(
      _xlfn.XLOOKUP(K$1, 'Language &amp; Currency Data'!$A$2:$A$100, 'Language &amp; Currency Data'!$B$2:$B$100),
      Languages!$A$1:$AE$1,
      0),
    FALSE)</f>
        <v>Työskentelet organisaatiossa, jossa nykyistä johtajaa pidetään melko neutraalina tai ”keskinkertaisena”. Ei erityisen hyvänä eikä erityisen huonona. Nyt johtokunta aikoo palkata hänen pitkäaikaiseksi korvaajakseen uuden johtajan, joka tulee myös olemaan sinun lähin esihenkilösi.</v>
      </c>
      <c r="L208" s="32" t="str">
        <f>VLOOKUP(
    Languages!A195,
    Languages!$A$2:$AE$310,
    MATCH(
      _xlfn.XLOOKUP(L$1, 'Language &amp; Currency Data'!$A$2:$A$100, 'Language &amp; Currency Data'!$B$2:$B$100),
      Languages!$A$1:$AE$1,
      0),
    FALSE)</f>
        <v>Vous travaillez dans une organisation où la personne occupant le poste de direction est considérée comme plutôt neutre ou « moyenne » : ni particulièrement bonne, ni particulièrement mauvaise. À ce stade, le conseil d'administration prévoit d'engager une nouvelle personne pour le\/la remplacer à long terme. Cette personne sera également votre supérieur•e hiérarchique le\/la plus proche.</v>
      </c>
      <c r="M208" s="32" t="str">
        <f>VLOOKUP(
    Languages!A195,
    Languages!$A$2:$AE$310,
    MATCH(
      _xlfn.XLOOKUP(M$1, 'Language &amp; Currency Data'!$A$2:$A$100, 'Language &amp; Currency Data'!$B$2:$B$100),
      Languages!$A$1:$AE$1,
      0),
    FALSE)</f>
        <v>Sie arbeiten in einer Organisation, in der die aktuelle Führungskraft als eher neutral oder „durchschnittlich“ gilt. Sie ist weder besonderes gut noch besonders schlecht. Der Vorstand hat nun vor, eine neue Führungskraft als langfristigen Ersatz einzustellen, der gleichzeitig Ihr nächster Vorgesetzter sein wird.</v>
      </c>
      <c r="N208" s="6" t="str">
        <f>VLOOKUP(
    Languages!A195,
    Languages!$A$2:$AE$310,
    MATCH(
      _xlfn.XLOOKUP(N$1, 'Language &amp; Currency Data'!$A$2:$A$100, 'Language &amp; Currency Data'!$B$2:$B$100),
      Languages!$A$1:$AE$1,
      0),
    FALSE)</f>
        <v>Εργάζεστε σε έναν οργανισμό όπου ο τρέχων ηγέτης θεωρείται μάλλον ουδέτερος ή «μέτριος»: ούτε ιδιαίτερα καλός, ούτε ιδιαίτερα κακός. Σε αυτό το σημείο, το διοικητικό συμβούλιο σχεδιάζει να προσλάβει έναν νέο ηγέτη ως μακροπρόθεσμο αντικαταστάτη, ο οποίος θα είναι και ο στενότερος προϊστάμενός σας.</v>
      </c>
      <c r="O208" s="32" t="str">
        <f>VLOOKUP(
    Languages!A195,
    Languages!$A$2:$AE$310,
    MATCH(
      _xlfn.XLOOKUP(O$1, 'Language &amp; Currency Data'!$A$2:$A$100, 'Language &amp; Currency Data'!$B$2:$B$100),
      Languages!$A$1:$AE$1,
      0),
    FALSE)</f>
        <v>Ön egy olyan szervezetnél dolgozik, ahol a jelenlegi vezetőt inkább semlegesnek vagy „átlagosnak” tartják: Sem különösen jó, sem különösen rossz. Jelenleg az igazgatóság azt tervezi, hogy hosszú távú helyettesítőként új vezetőt vesz fel, aki egyben az Ön legközelebbi felettese is lesz.</v>
      </c>
      <c r="P208" s="6" t="str">
        <f>VLOOKUP(
    Languages!A195,
    Languages!$A$2:$AE$310,
    MATCH(
      _xlfn.XLOOKUP(P$1, 'Language &amp; Currency Data'!$A$2:$A$100, 'Language &amp; Currency Data'!$B$2:$B$100),
      Languages!$A$1:$AE$1,
      0),
    FALSE)</f>
        <v>आप एक ऐसे संगठन में काम कर रहे हैं, जहां वर्तमान लीडर को तटस्थ या "औसत" माना जाता है: न तो ख़ासतौर से अच्छा और न ही ख़ासतौर से बुरा। इस समय, बोर्ड एक नए लीडर को दीर्घकालिक रिप्लेसमेंट के रूप में नियुक्त करने की योजना बना रहा है, जो आपका सबसे करीबी सुपरवाइजर भी होगा।</v>
      </c>
      <c r="Q208" s="6" t="str">
        <f>VLOOKUP(
    Languages!A195,
    Languages!$A$2:$AE$310,
    MATCH(
      _xlfn.XLOOKUP(Q$1, 'Language &amp; Currency Data'!$A$2:$A$100, 'Language &amp; Currency Data'!$B$2:$B$100),
      Languages!$A$1:$AE$1,
      0),
    FALSE)</f>
        <v>Anda bekerja di sebuah organisasi di mana pemimpin saat ini dianggap cukup netral atau "biasa saja": Tidak terlalu baik dan tidak terlalu buruk. Saat ini, dewan sedang berencana untuk merekrut seorang pemimpin baru sebagai pengganti jangka panjang, yang juga akan menjadi atasan terdekat Anda.</v>
      </c>
      <c r="R208" s="6" t="str">
        <f>VLOOKUP(
    Languages!A195,
    Languages!$A$2:$AE$310,
    MATCH(
      _xlfn.XLOOKUP(R$1, 'Language &amp; Currency Data'!$A$2:$A$100, 'Language &amp; Currency Data'!$B$2:$B$100),
      Languages!$A$1:$AE$1,
      0),
    FALSE)</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c r="S208" s="14" t="str">
        <f>VLOOKUP(
    Languages!A195,
    Languages!$A$2:$AE$310,
    MATCH(
      _xlfn.XLOOKUP(S$1, 'Language &amp; Currency Data'!$A$2:$A$100, 'Language &amp; Currency Data'!$B$2:$B$100),
      Languages!$A$1:$AE$1,
      0),
    FALSE)</f>
        <v>Lei lavora in un'organizzazione in cui il leader attuale è considerato piuttosto neutrale o nella media: né particolarmente valido né particolarmente problematico. Attualmente, il consiglio sta valutando l'assunzione di un nuovo leader come sostituto a lungo termine, che diventerebbe anche il Suo supervisore diretto.</v>
      </c>
      <c r="T208" s="14" t="str">
        <f>VLOOKUP(
    Languages!A195,
    Languages!$A$2:$AE$310,
    MATCH(
      _xlfn.XLOOKUP(T$1, 'Language &amp; Currency Data'!$A$2:$A$100, 'Language &amp; Currency Data'!$B$2:$B$100),
      Languages!$A$1:$AE$1,
      0),
    FALSE)</f>
        <v>あなたが働いている組織では、現在のリーダーはどちらかというと中立的あるいは「平均的」だと考えられています。つまり特に優れているわけでも特に悪いわけでもありません。現時点で、取締役会は長期的な後任として、あなたに最も近い上司となる新しいリーダーを採用する予定です。</v>
      </c>
      <c r="U208" s="32" t="str">
        <f>VLOOKUP(
    Languages!A195,
    Languages!$A$2:$AE$310,
    MATCH(
      _xlfn.XLOOKUP(U$1, 'Language &amp; Currency Data'!$A$2:$A$100, 'Language &amp; Currency Data'!$B$2:$B$100),
      Languages!$A$1:$AE$1,
      0),
    FALSE)</f>
        <v>Anda bekerja di sebuah organisasi di mana pemimpin semasa dianggap agak neutral atau "biasa": Bukannya bagus sangat dan bukan juga teruk sangat. Pada masa ini, pihak lembaga sedang merancang untuk mengambil pemimpin baru sebagai pengganti jangka panjang, yang akan turut menjadi penyelia terdekat anda.</v>
      </c>
      <c r="V208" s="32" t="str">
        <f>VLOOKUP(
    Languages!A195,
    Languages!$A$2:$AE$310,
    MATCH(
      _xlfn.XLOOKUP(V$1, 'Language &amp; Currency Data'!$A$2:$A$100, 'Language &amp; Currency Data'!$B$2:$B$100),
      Languages!$A$1:$AE$1,
      0),
    FALSE)</f>
        <v>Trabaja en una empresa en la que el líder actual se considera neutral o «promedio»: ni particularmente bueno ni particularmente malo. En este momento, el consejo de administración está planeando contratar a un nuevo líder como sustituto a largo plazo, que también será su supervisor más cercano.</v>
      </c>
      <c r="W208" s="14" t="str">
        <f>VLOOKUP(
    Languages!A195,
    Languages!$A$2:$AE$310,
    MATCH(
      _xlfn.XLOOKUP(W$1, 'Language &amp; Currency Data'!$A$2:$A$100, 'Language &amp; Currency Data'!$B$2:$B$100),
      Languages!$A$1:$AE$1,
      0),
    FALSE)</f>
        <v>U werkt bij een organisatie waarvan de huidige leider als vrij neutraal of ‘middelmatig’ wordt beschouwd: niet bijzonder goed maar ook niet bijzonder slecht. Het bestuur is van plan voor langdurige vervanging een nieuwe leider aan te stellen die tevens uw directe toezichthouder zal worden.</v>
      </c>
      <c r="X208" s="32" t="str">
        <f>VLOOKUP(
    Languages!A195,
    Languages!$A$2:$AE$310,
    MATCH(
      _xlfn.XLOOKUP(X$1, 'Language &amp; Currency Data'!$A$2:$A$100, 'Language &amp; Currency Data'!$B$2:$B$100),
      Languages!$A$1:$AE$1,
      0),
    FALSE)</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c r="Y208" s="32" t="str">
        <f>VLOOKUP(
    Languages!A195,
    Languages!$A$2:$AE$310,
    MATCH(
      _xlfn.XLOOKUP(Y$1, 'Language &amp; Currency Data'!$A$2:$A$100, 'Language &amp; Currency Data'!$B$2:$B$100),
      Languages!$A$1:$AE$1,
      0),
    FALSE)</f>
        <v>Du jobber i en organisasjon der den nåværende lederen regnes som ganske nøytral eller «gjennomsnittlig»: Verken spesielt god eller spesielt dårlig. På dette tidspunktet planlegger styret å ansette en ny leder som en langsiktig erstatter, og denne personen vil også være din nærmeste overordnede.</v>
      </c>
      <c r="Z208" s="32" t="str">
        <f>VLOOKUP(
    Languages!A195,
    Languages!$A$2:$AE$310,
    MATCH(
      _xlfn.XLOOKUP(Z$1, 'Language &amp; Currency Data'!$A$2:$A$100, 'Language &amp; Currency Data'!$B$2:$B$100),
      Languages!$A$1:$AE$1,
      0),
    FALSE)</f>
        <v>آپ ایک ایسی تنظیم میں کام کر رہے ہیں جہاں موجودہ رہنما کو نسبتاً غیرجانبدار یا "اوسط" سمجھا جاتا ہے: نہ زیادہ اچھا اور نہ زیادہ برا۔ اس وقت، بورڈ ایک نئے رہنما کو طویل مدتی متبادل کے طور پر مقرر کرنے کی منصوبہ بندی کر رہا ہے، جو آپ کا قریبی نگران بھی ہو گا۔</v>
      </c>
      <c r="AA208" s="32" t="str">
        <f>VLOOKUP(
    Languages!A195,
    Languages!$A$2:$AE$310,
    MATCH(
      _xlfn.XLOOKUP(AA$1, 'Language &amp; Currency Data'!$A$2:$A$100, 'Language &amp; Currency Data'!$B$2:$B$100),
      Languages!$A$1:$AE$1,
      0),
    FALSE)</f>
        <v>Nagtatrabaho ka sa isang organisasyon kung saan ang kasalukuyang lider ay isinasaalang-alang na neutral o "average": Hindi partikular na mabuti o masama. Sa puntong ito, nagpaplano ang board na kumuha ng bagong lider bilang pangmatagalang kapalit, na magiging pinakamalapit mo ring supervisor.</v>
      </c>
      <c r="AB208" s="32" t="str">
        <f>VLOOKUP(
    Languages!A195,
    Languages!$A$2:$AE$310,
    MATCH(
      _xlfn.XLOOKUP(AB$1, 'Language &amp; Currency Data'!$A$2:$A$100, 'Language &amp; Currency Data'!$B$2:$B$100),
      Languages!$A$1:$AE$1,
      0),
    FALSE)</f>
        <v>Pracuje Pan\/Pani dla organizacji, której obecny kierownik jest uważany za osobę neutralną lub „przeciętną”. To nikt szczególnie dobry ani szczególnie zły. W tym momencie zarząd planuje zatrudnić nowego kierownika jako długoterminowego zastępcę, który będzie również Pana\/Pani najbliższym przełożonym.</v>
      </c>
      <c r="AC208" t="str">
        <f>VLOOKUP(
    Languages!A195,
    Languages!$A$2:$AE$310,
    MATCH(
      _xlfn.XLOOKUP(AC$1, 'Language &amp; Currency Data'!$A$2:$A$100, 'Language &amp; Currency Data'!$B$2:$B$100),
      Languages!$A$1:$AE$1,
      0),
    FALSE)</f>
        <v>Está a trabalhar numa organização onde o líder atual é considerado bastante neutro ou “meio-termo”: Nem particularmente bom nem particularmente mau. Neste momento, a administração está a planear contratar um novo líder como substituto a longo prazo, que também será o seu supervisor direto.</v>
      </c>
      <c r="AD208" s="32" t="str">
        <f>VLOOKUP(
    Languages!A195,
    Languages!$A$2:$AE$310,
    MATCH(
      _xlfn.XLOOKUP(AD$1, 'Language &amp; Currency Data'!$A$2:$A$100, 'Language &amp; Currency Data'!$B$2:$B$100),
      Languages!$A$1:$AE$1,
      0),
    FALSE)</f>
        <v>Lucrați într-o organizație în care liderul actual este considerat a fi mai degrabă neutru sau „mediu”: Nici deosebit de bun, nici deosebit de slab. În acest moment, Consiliul de administrație intenționează să angajeze un nou lider ca înlocuitor pe termen lung, care va fi și supraveghetorul dvs. direct.</v>
      </c>
      <c r="AE208" s="6" t="str">
        <f>VLOOKUP(
    Languages!A195,
    Languages!$A$2:$AE$310,
    MATCH(
      _xlfn.XLOOKUP(AE$1, 'Language &amp; Currency Data'!$A$2:$A$100, 'Language &amp; Currency Data'!$B$2:$B$100),
      Languages!$A$1:$AE$1,
      0),
    FALSE)</f>
        <v>pracujete v organizácii, v ktorej sa aktuálny líder považuje za skôr neutrálneho alebo „priemerného“: ani osobitne dobrý, ani osobitne zlý. Vedenie práve plánuje prijať nového lídra ako dlhodobú náhradu, ktorý bude zároveň vaším priamym nadriadeným.</v>
      </c>
      <c r="AF208" s="6" t="str">
        <f>VLOOKUP(
    Languages!A195,
    Languages!$A$2:$AE$310,
    MATCH(
      _xlfn.XLOOKUP(AF$1, 'Language &amp; Currency Data'!$A$2:$A$100, 'Language &amp; Currency Data'!$B$2:$B$100),
      Languages!$A$1:$AE$1,
      0),
    FALSE)</f>
        <v>Jy werk in 'n organisasie waar die huidige leier as taamlik neutraal of "gemiddeld" beskou word: Nie besonder goed of besonder sleg nie. Op hierdie stadium beplan die raad om 'n nuwe leier as 'n langtermynvervanger aan te stel, wat ook jou naaste toesighouer sal wees.</v>
      </c>
      <c r="AG208" s="6" t="str">
        <f>VLOOKUP(
    Languages!A195,
    Languages!$A$2:$AE$310,
    MATCH(
      _xlfn.XLOOKUP(AG$1, 'Language &amp; Currency Data'!$A$2:$A$100, 'Language &amp; Currency Data'!$B$2:$B$100),
      Languages!$A$1:$AE$1,
      0),
    FALSE)</f>
        <v>당신은 현재 리더가 다소 중립적이거나 "평균"이라고 여겨지는 조직에서 일하고 있습니다. 특별히 좋지도 나쁘지도 않습니다. 현재 이사회는 장기적인 대체 인물로 새로운 리더를 고용할 계획이며, 그 리더는 당신의 직속 상사가 될 것입니다.</v>
      </c>
      <c r="AH208" s="32" t="str">
        <f>VLOOKUP(
    Languages!A195,
    Languages!$A$2:$AE$310,
    MATCH(
      _xlfn.XLOOKUP(AH$1, 'Language &amp; Currency Data'!$A$2:$A$100, 'Language &amp; Currency Data'!$B$2:$B$100),
      Languages!$A$1:$AE$1,
      0),
    FALSE)</f>
        <v>Trabaja en una empresa en la que el líder actual se considera neutral o «promedio»: ni particularmente bueno ni particularmente malo. En este momento, el consejo de administración está planeando contratar a un nuevo líder como sustituto a largo plazo, que también será su supervisor más cercano.</v>
      </c>
      <c r="AI208" s="32" t="str">
        <f>VLOOKUP(
    Languages!A195,
    Languages!$A$2:$AE$310,
    MATCH(
      _xlfn.XLOOKUP(AI$1, 'Language &amp; Currency Data'!$A$2:$A$100, 'Language &amp; Currency Data'!$B$2:$B$100),
      Languages!$A$1:$AE$1,
      0),
    FALSE)</f>
        <v>Du arbetar i en organisation där den nuvarande ledaren anses vara ganska neutral eller ”genomsnittlig”: Varken särskilt bra eller särskilt dålig. Just nu planerar styrelsen att anställa en ny ledare som en långsiktig ersättare, som också kommer att vara din närmaste chef.</v>
      </c>
      <c r="AJ208" s="6" t="str">
        <f>VLOOKUP(
    Languages!A195,
    Languages!$A$2:$AE$310,
    MATCH(
      _xlfn.XLOOKUP(AJ$1, 'Language &amp; Currency Data'!$A$2:$A$100, 'Language &amp; Currency Data'!$B$2:$B$100),
      Languages!$A$1:$AE$1,
      0),
    FALSE)</f>
        <v>您在某個組織裡工作，現任的領導者被認為是中規中矩、不好不壞。目前董事會打算聘請一位新領導人擔任長期接任者，而這個人也將成為您直接的上司。</v>
      </c>
      <c r="AK208" s="32" t="str">
        <f>VLOOKUP(
    Languages!A195,
    Languages!$A$2:$AE$310,
    MATCH(
      _xlfn.XLOOKUP(AK$1, 'Language &amp; Currency Data'!$A$2:$A$100, 'Language &amp; Currency Data'!$B$2:$B$100),
      Languages!$A$1:$AE$1,
      0),
    FALSE)</f>
        <v>คุณทำงานในองค์กรที่ผู้นำคนปัจจุบันถือว่าเป็นบุคคลที่มีลักษณะเป็นกลางหรือ "ทั่วไป": ซึ่งไม่ใช่ทั้งบุคคลที่ดีหรือเลวร้ายอย่างยิ่ง ณ จุดนี้ คณะกรรมการกำลังวางแผนที่จะว่าจ้างผู้นำคนใหม่เพื่อทดแทนผู้นำคนเดิมในระยะยาว ซึ่งจะเป็นหัวหน้างานที่ใกล้ชิดคุณที่สุดอีกด้วย</v>
      </c>
      <c r="AL208" s="37" t="str">
        <f>VLOOKUP(
    Languages!A195,
    Languages!$A$2:$AE$310,
    MATCH(
      _xlfn.XLOOKUP(AL$1, 'Language &amp; Currency Data'!$A$2:$A$100, 'Language &amp; Currency Data'!$B$2:$B$100),
      Languages!$A$1:$AE$1,
      0),
    FALSE)</f>
        <v>Şu anda mevcut liderin ne özellikle iyi ne de özellikle kötü olduğu, daha çok tarafsız veya 'ortalama' kabul edildiği bir organizasyonda çalışıyorsunuz. Bu noktada, yönetim kurulu uzun vadeli bir değişim için yeni bir lider işe almayı planlamaktadır ve bu kişi sizin en yakın amiriniz olacak.</v>
      </c>
      <c r="AM208" s="6" t="str">
        <f>VLOOKUP(
    Languages!A195,
    Languages!$A$2:$AE$310,
    MATCH(
      _xlfn.XLOOKUP(AM$1, 'Language &amp; Currency Data'!$A$2:$A$100, 'Language &amp; Currency Data'!$B$2:$B$100),
      Languages!$A$1:$AE$1,
      0),
    FALSE)</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c r="AN208" s="6" t="str">
        <f>VLOOKUP(
    Languages!A195,
    Languages!$A$2:$AE$310,
    MATCH(
      _xlfn.XLOOKUP(AN$1, 'Language &amp; Currency Data'!$A$2:$A$100, 'Language &amp; Currency Data'!$B$2:$B$100),
      Languages!$A$1:$AE$1,
      0),
    FALSE)</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c r="AO208" s="32" t="str">
        <f>VLOOKUP(
    Languages!A195,
    Languages!$A$2:$AE$310,
    MATCH(
      _xlfn.XLOOKUP(AO$1, 'Language &amp; Currency Data'!$A$2:$A$100, 'Language &amp; Currency Data'!$B$2:$B$100),
      Languages!$A$1:$AE$1,
      0),
    FALSE)</f>
        <v>Quý vị đang làm việc cho một tổ chức mà nhà lãnh đạo hiện tại được coi là khá bình thường: Không phải là giỏi nhưng cũng không phải là kém. Vào thời điểm này, hội đồng quản trị đang lên kế hoạch tuyển một nhà lãnh đạo mới để thay thế lâu dài, người này cũng sẽ là người giám sát trực tiếp của quý vị.</v>
      </c>
      <c r="AP208" s="7" t="str">
        <f>VLOOKUP(
    Languages!A195,
    Languages!$A$2:$AE$310,
    MATCH(
      _xlfn.XLOOKUP("United Kingdom", 'Language &amp; Currency Data'!$A$2:$A$100, 'Language &amp; Currency Data'!$B$2:$B$100),
      Languages!$A$1:$AE$1,
      0),
    FALSE)</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c r="AQ208" s="7" t="str">
        <f>VLOOKUP(
    Languages!A195,
    Languages!$A$2:$AE$310,
    MATCH(
      _xlfn.XLOOKUP("United Kingdom", 'Language &amp; Currency Data'!$A$2:$A$100, 'Language &amp; Currency Data'!$B$2:$B$100),
      Languages!$A$1:$AE$1,
      0),
    FALSE)</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c r="AR208" s="7" t="str">
        <f>VLOOKUP(
    Languages!A195,
    Languages!$A$2:$AE$310,
    MATCH(
      _xlfn.XLOOKUP("United Kingdom", 'Language &amp; Currency Data'!$A$2:$A$100, 'Language &amp; Currency Data'!$B$2:$B$100),
      Languages!$A$1:$AE$1,
      0),
    FALSE)</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c r="AS208" s="7" t="str">
        <f>VLOOKUP(
    Languages!A195,
    Languages!$A$2:$AE$310,
    MATCH(
      _xlfn.XLOOKUP("United Kingdom", 'Language &amp; Currency Data'!$A$2:$A$100, 'Language &amp; Currency Data'!$B$2:$B$100),
      Languages!$A$1:$AE$1,
      0),
    FALSE)</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c r="AT208" s="7" t="str">
        <f>VLOOKUP(
    Languages!A195,
    Languages!$A$2:$AE$310,
    MATCH(
      _xlfn.XLOOKUP("United Kingdom", 'Language &amp; Currency Data'!$A$2:$A$100, 'Language &amp; Currency Data'!$B$2:$B$100),
      Languages!$A$1:$AE$1,
      0),
    FALSE)</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c r="AU208" s="7" t="str">
        <f>VLOOKUP(
    Languages!A195,
    Languages!$A$2:$AE$310,
    MATCH(
      _xlfn.XLOOKUP("United Kingdom", 'Language &amp; Currency Data'!$A$2:$A$100, 'Language &amp; Currency Data'!$B$2:$B$100),
      Languages!$A$1:$AE$1,
      0),
    FALSE)</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c r="AV208" s="7" t="str">
        <f>VLOOKUP(
    Languages!A195,
    Languages!$A$2:$AE$310,
    MATCH(
      _xlfn.XLOOKUP("United Kingdom", 'Language &amp; Currency Data'!$A$2:$A$100, 'Language &amp; Currency Data'!$B$2:$B$100),
      Languages!$A$1:$AE$1,
      0),
    FALSE)</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c r="AW208" s="7" t="str">
        <f>VLOOKUP(
    Languages!A195,
    Languages!$A$2:$AE$310,
    MATCH(
      _xlfn.XLOOKUP("United Kingdom", 'Language &amp; Currency Data'!$A$2:$A$100, 'Language &amp; Currency Data'!$B$2:$B$100),
      Languages!$A$1:$AE$1,
      0),
    FALSE)</f>
        <v>You are working in an organization where the current leader is considered to be rather neutral or "average": Neither particularly good nor particularly bad. At this point, the board is planning to hire a new leader as a long-term replacement, who will also be your closest supervisor.</v>
      </c>
    </row>
    <row r="209" spans="1:49" s="7" customFormat="1" ht="114" x14ac:dyDescent="0.45">
      <c r="A209" s="7" t="str">
        <f>Languages!B196</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c r="B209" s="6" t="str">
        <f>VLOOKUP(
    Languages!A196,
    Languages!$A$2:$AE$310,
    MATCH(
      _xlfn.XLOOKUP(B$1, 'Language &amp; Currency Data'!$A$2:$A$100, 'Language &amp; Currency Data'!$B$2:$B$100),
      Languages!$A$1:$AE$1,
      0),
    FALSE)</f>
        <v>Al hablar con un amigo que ha trabajado anteriormente con el nuevo candidato, se entera de que ese líder tiene fama de ser una persona muy &lt;u&gt;poco ética&lt;\/u&gt;. En concreto, en términos de honradez, justicia y fiabilidad, su amigo situaría la ética general de ese líder en el &lt;u&gt;20 % inferior&lt;\/u&gt; de los líderes actuales de empresas similares.</v>
      </c>
      <c r="C209" s="6" t="str">
        <f>VLOOKUP(
    Languages!A196,
    Languages!$A$2:$AE$310,
    MATCH(
      _xlfn.XLOOKUP(C$1, 'Language &amp; Currency Data'!$A$2:$A$100, 'Language &amp; Currency Data'!$B$2:$B$100),
      Languages!$A$1:$AE$1,
      0),
    FALSE)</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c r="D209" s="6" t="str">
        <f>VLOOKUP(
    Languages!A196,
    Languages!$A$2:$AE$310,
    MATCH(
      _xlfn.XLOOKUP(D$1, 'Language &amp; Currency Data'!$A$2:$A$100, 'Language &amp; Currency Data'!$B$2:$B$100),
      Languages!$A$1:$AE$1,
      0),
    FALSE)</f>
        <v>Als Sie sich mit einem Freund unterhalten, der schon einmal mit dem neuen Bewerber gearbeitet hat, erfahren Sie, dass diese Führungskraft als eine sehr &lt;u&gt;unmoralische&lt;\/u&gt; Person bekannt ist. Ihr Freund würde den moralischen Charakter der Führungskraft in Hinblick auf Ehrlichkeit, Fairness und Vertrauenswürdigkeit in den &lt;u&gt;unteren 20 %&lt;\/u&gt; von aktuellen Führungskräften in ähnlichen Organisationen ansiedeln.</v>
      </c>
      <c r="E209" s="14" t="str">
        <f>VLOOKUP(
    Languages!A196,
    Languages!$A$2:$AE$310,
    MATCH(
      _xlfn.XLOOKUP(E$1, 'Language &amp; Currency Data'!$A$2:$A$100, 'Language &amp; Currency Data'!$B$2:$B$100),
      Languages!$A$1:$AE$1,
      0),
    FALSE)</f>
        <v>Ao conversar com um amigo que já trabalhou com o novo candidato, descobre que este líder é conhecido por ser uma pessoa muito &lt;u&gt;imoral&lt;\/u&gt;. Mais especificamente, em termos de honestidade, justiça e confiança, o seu amigo classificaria o caráter moral geral deste líder entre os &lt;u&gt;20 % piores&lt;\/u&gt; líderes atuais em organizações semelhantes.</v>
      </c>
      <c r="F209" s="4" t="str">
        <f>VLOOKUP(
    Languages!A196,
    Languages!$A$2:$AE$310,
    MATCH(
      _xlfn.XLOOKUP(F$1, 'Language &amp; Currency Data'!$A$2:$A$100, 'Language &amp; Currency Data'!$B$2:$B$100),
      Languages!$A$1:$AE$1,
      0),
    FALSE)</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c r="G209" s="14" t="str">
        <f>VLOOKUP(
    Languages!A196,
    Languages!$A$2:$AE$310,
    MATCH(
      _xlfn.XLOOKUP(G$1, 'Language &amp; Currency Data'!$A$2:$A$100, 'Language &amp; Currency Data'!$B$2:$B$100),
      Languages!$A$1:$AE$1,
      0),
    FALSE)</f>
        <v>在与一位曾与该新领导人候选人共事过的朋友交谈的过程中，您获悉该领导人是公认的&lt;u&gt;道德败坏&lt;\/u&gt;之人。具体来说，就诚实、公平和诚信而言，您朋友认为该领导人在同类组织的现任领导人中处于整体道德品格&lt;u&gt;极差的 20%&lt;\/u&gt; 行列中。</v>
      </c>
      <c r="H209" s="6" t="str">
        <f>VLOOKUP(
    Languages!A196,
    Languages!$A$2:$AE$310,
    MATCH(
      _xlfn.XLOOKUP(H$1, 'Language &amp; Currency Data'!$A$2:$A$100, 'Language &amp; Currency Data'!$B$2:$B$100),
      Languages!$A$1:$AE$1,
      0),
    FALSE)</f>
        <v>Al hablar con un amigo que ha trabajado anteriormente con el nuevo candidato, se entera de que ese líder tiene fama de ser una persona muy &lt;u&gt;poco ética&lt;\/u&gt;. En concreto, en términos de honradez, justicia y fiabilidad, su amigo situaría la ética general de ese líder en el &lt;u&gt;20 % inferior&lt;\/u&gt; de los líderes actuales de empresas similares.</v>
      </c>
      <c r="I209" s="6" t="str">
        <f>VLOOKUP(
    Languages!A196,
    Languages!$A$2:$AE$310,
    MATCH(
      _xlfn.XLOOKUP(I$1, 'Language &amp; Currency Data'!$A$2:$A$100, 'Language &amp; Currency Data'!$B$2:$B$100),
      Languages!$A$1:$AE$1,
      0),
    FALSE)</f>
        <v>Al hablar con un amigo que ha trabajado anteriormente con el nuevo candidato, se entera de que ese líder tiene fama de ser una persona muy &lt;u&gt;poco ética&lt;\/u&gt;. En concreto, en términos de honradez, justicia y fiabilidad, su amigo situaría la ética general de ese líder en el &lt;u&gt;20 % inferior&lt;\/u&gt; de los líderes actuales de empresas similares.</v>
      </c>
      <c r="J209" s="6" t="str">
        <f>VLOOKUP(
    Languages!A196,
    Languages!$A$2:$AE$310,
    MATCH(
      _xlfn.XLOOKUP(J$1, 'Language &amp; Currency Data'!$A$2:$A$100, 'Language &amp; Currency Data'!$B$2:$B$100),
      Languages!$A$1:$AE$1,
      0),
    FALSE)</f>
        <v>Při rozhovoru s přítelem, který s novým kandidátem již dříve pracoval, se dozvíte, že tento vedoucí je znám jako velmi &lt;u&gt;nemorální&lt;\/u&gt; osoba. Konkrétně, pokud jde o poctivost, spravedlnost a důvěryhodnost, váš přítel by obecný morální charakter tohoto vedoucího zařadil mezi &lt;u&gt;20 % nejhorších&lt;\/u&gt; současných vedoucích pracovníků v podobných organizacích.</v>
      </c>
      <c r="K209" s="6" t="str">
        <f>VLOOKUP(
    Languages!A196,
    Languages!$A$2:$AE$310,
    MATCH(
      _xlfn.XLOOKUP(K$1, 'Language &amp; Currency Data'!$A$2:$A$100, 'Language &amp; Currency Data'!$B$2:$B$100),
      Languages!$A$1:$AE$1,
      0),
    FALSE)</f>
        <v>Saat tietää uuden ehdokkaan kanssa aiemmin työskenneeltä ystävältäsi, että tämä johtaja tunnetaan erittäin &lt;u&gt;moraalittomana&lt;\/u&gt; henkilönä. Rehellisyyden, oikeudenmukaisuuden ja luotettavuuden saralla tämän johtajan yleinen moraalinen luonne kuuluu ystäväsi mielestä &lt;u&gt;alimpaan 20%:iin&lt;\/u&gt; kaikista nykyisistä samanlaisten organisaatioiden johtajista.</v>
      </c>
      <c r="L209" s="32" t="str">
        <f>VLOOKUP(
    Languages!A196,
    Languages!$A$2:$AE$310,
    MATCH(
      _xlfn.XLOOKUP(L$1, 'Language &amp; Currency Data'!$A$2:$A$100, 'Language &amp; Currency Data'!$B$2:$B$100),
      Languages!$A$1:$AE$1,
      0),
    FALSE)</f>
        <v>En discutant avec un•e ami•e qui a déjà travaillé avec le\/la candidat•e, vous apprenez qu'il\/elle est connu•e pour être une personne d'une grande &lt;u&gt;immoralité&lt;\/u&gt;. Plus précisément, en termes d'honnêteté, d'équité et de fiabilité, votre ami•e situe le caractère moral général de ce•tte dirigeant•e dans les &lt;u&gt;20 % inférieurs&lt;\/u&gt; des dirigeant•es d'organisations similaires.</v>
      </c>
      <c r="M209" s="32" t="str">
        <f>VLOOKUP(
    Languages!A196,
    Languages!$A$2:$AE$310,
    MATCH(
      _xlfn.XLOOKUP(M$1, 'Language &amp; Currency Data'!$A$2:$A$100, 'Language &amp; Currency Data'!$B$2:$B$100),
      Languages!$A$1:$AE$1,
      0),
    FALSE)</f>
        <v>Als Sie sich mit einem Freund unterhalten, der schon einmal mit dem neuen Bewerber gearbeitet hat, erfahren Sie, dass diese Führungskraft als eine sehr &lt;u&gt;unmoralische&lt;\/u&gt; Person bekannt ist. Ihr Freund würde den moralischen Charakter der Führungskraft in Hinblick auf Ehrlichkeit, Fairness und Vertrauenswürdigkeit in den &lt;u&gt;unteren 20 %&lt;\/u&gt; von aktuellen Führungskräften in ähnlichen Organisationen ansiedeln.</v>
      </c>
      <c r="N209" s="6" t="str">
        <f>VLOOKUP(
    Languages!A196,
    Languages!$A$2:$AE$310,
    MATCH(
      _xlfn.XLOOKUP(N$1, 'Language &amp; Currency Data'!$A$2:$A$100, 'Language &amp; Currency Data'!$B$2:$B$100),
      Languages!$A$1:$AE$1,
      0),
    FALSE)</f>
        <v>Ενώ μιλάτε με έναν φίλο που έχει συνεργαστεί στο παρελθόν με τον νέο υποψήφιο, μαθαίνετε ότι αυτός ο ηγέτης είναι γνωστός ως ένα πολύ &lt;u&gt;ανήθικο&lt;\/u&gt; άτομο. Συγκεκριμένα, όσον αφορά την ειλικρίνεια, τη δικαιοσύνη και την αξιοπιστία, ο φίλος σας θα τοποθετούσε τον γενικό ηθικό χαρακτήρα αυτού του ηγέτη στο &lt;u&gt;κατώτατο 20%&lt;\/u&gt; των σημερινών ηγετών σε παρόμοιους οργανισμούς.</v>
      </c>
      <c r="O209" s="32" t="str">
        <f>VLOOKUP(
    Languages!A196,
    Languages!$A$2:$AE$310,
    MATCH(
      _xlfn.XLOOKUP(O$1, 'Language &amp; Currency Data'!$A$2:$A$100, 'Language &amp; Currency Data'!$B$2:$B$100),
      Languages!$A$1:$AE$1,
      0),
    FALSE)</f>
        <v>Egy barátjával beszélgetve, aki korábban együtt dolgozott az új jelölttel, megtudja, hogy ez a vezető köztudottan egy nagyon &lt;u&gt;erkölcstelen&lt;\/u&gt; ember. Konkrétan, az őszinteség, a tisztesség és a megbízhatóság tekintetében a barátja szerint a hasonló szervezetek jelenlegi vezetőinek &lt;u&gt;alsó 20%-ába&lt;\/u&gt; sorolná ennek a vezetőnek az általános erkölcsi jellemét.</v>
      </c>
      <c r="P209" s="6" t="str">
        <f>VLOOKUP(
    Languages!A196,
    Languages!$A$2:$AE$310,
    MATCH(
      _xlfn.XLOOKUP(P$1, 'Language &amp; Currency Data'!$A$2:$A$100, 'Language &amp; Currency Data'!$B$2:$B$100),
      Languages!$A$1:$AE$1,
      0),
    FALSE)</f>
        <v>जब आप किसी ऐसे दोस्त से बात करते हैं, जिसने पहले नए उम्मीदवार के साथ काम किया है, तो आपको पता चलता है कि यह लीडर एक बहुत ही &lt;u&gt;अनैतिक&lt;\/u&gt; व्यक्ति के रूप में जाना जाता है। ख़ासतौर से, ईमानदारी, निष्पक्षता और विश्वसनीयता के संदर्भ में, आपका दोस्त इस लीडर के सामान्य नैतिक चरित्र को एक जैसे संगठनों में वर्तमान लीडरों के &lt;u&gt;निचले 20%&lt;\/u&gt; में रखेगा।</v>
      </c>
      <c r="Q209" s="6" t="str">
        <f>VLOOKUP(
    Languages!A196,
    Languages!$A$2:$AE$310,
    MATCH(
      _xlfn.XLOOKUP(Q$1, 'Language &amp; Currency Data'!$A$2:$A$100, 'Language &amp; Currency Data'!$B$2:$B$100),
      Languages!$A$1:$AE$1,
      0),
    FALSE)</f>
        <v>Saat berbicara dengan seorang teman yang pernah bekerja dengan kandidat baru tersebut, Anda mengetahui bahwa pemimpin ini dikenal sebagai orang yang sangat &lt;u&gt;tidak bermoral&lt;\/u&gt;. Secara khusus, dalam hal kejujuran, keadilan, dan dapat dipercaya, teman Anda menempatkan karakter moral umum pemimpin ini di &lt;u&gt;20% terbawah&lt;\/u&gt; dari para pemimpin saat ini di organisasi serupa.</v>
      </c>
      <c r="R209" s="6" t="str">
        <f>VLOOKUP(
    Languages!A196,
    Languages!$A$2:$AE$310,
    MATCH(
      _xlfn.XLOOKUP(R$1, 'Language &amp; Currency Data'!$A$2:$A$100, 'Language &amp; Currency Data'!$B$2:$B$100),
      Languages!$A$1:$AE$1,
      0),
    FALSE)</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c r="S209" s="14" t="str">
        <f>VLOOKUP(
    Languages!A196,
    Languages!$A$2:$AE$310,
    MATCH(
      _xlfn.XLOOKUP(S$1, 'Language &amp; Currency Data'!$A$2:$A$100, 'Language &amp; Currency Data'!$B$2:$B$100),
      Languages!$A$1:$AE$1,
      0),
    FALSE)</f>
        <v>Parlando con un amico che ha lavorato in passato con il nuovo candidato, scopre che questo leader è noto per la sua elevata &lt;u&gt;immoralità&lt;\/u&gt;. In particolare, in termini di onestà, correttezza e affidabilità, il Suo amico valuterebbe il carattere morale generale di questo leader tra i più bassi, posizionandolo nel &lt;u&gt;20% peggiore&lt;\/u&gt; rispetto agli attuali leader di organizzazioni simili.</v>
      </c>
      <c r="T209" s="14" t="str">
        <f>VLOOKUP(
    Languages!A196,
    Languages!$A$2:$AE$310,
    MATCH(
      _xlfn.XLOOKUP(T$1, 'Language &amp; Currency Data'!$A$2:$A$100, 'Language &amp; Currency Data'!$B$2:$B$100),
      Languages!$A$1:$AE$1,
      0),
    FALSE)</f>
        <v>以前この新しい候補者と仕事をしたことがある友人と話をしたところ、このリーダーは非常に&lt;u&gt;不道徳な&lt;\/u&gt;人物として知られていることがわかりました。具体的には、誠実さ、公平さ、信頼性という点において、友人はこのリーダーの全般的な道徳観を、類似した組織の現リーダーの&lt;u&gt;下位20%&lt;\/u&gt;に位置付けるとしています。</v>
      </c>
      <c r="U209" s="32" t="str">
        <f>VLOOKUP(
    Languages!A196,
    Languages!$A$2:$AE$310,
    MATCH(
      _xlfn.XLOOKUP(U$1, 'Language &amp; Currency Data'!$A$2:$A$100, 'Language &amp; Currency Data'!$B$2:$B$100),
      Languages!$A$1:$AE$1,
      0),
    FALSE)</f>
        <v>Semasa bercakap dengan seorang kawan yang sebelum ini pernah bekerja dengan calon baharu itu, anda mendapat tahu bahawa pemimpin ini terkenal sebagai seorang yang sangat &lt;u&gt;tidak bermoral&lt;\/u&gt;. Khususnya, dari segi kejujuran, keadilan dan kebolehpercayaan, kawan anda akan menempatkan akhlak umum pemimpin ini di tahap &lt;u&gt;20% paling bawah&lt;\/u&gt; daripada pemimpin semasa dalam organisasi yang serupa.</v>
      </c>
      <c r="V209" s="32" t="str">
        <f>VLOOKUP(
    Languages!A196,
    Languages!$A$2:$AE$310,
    MATCH(
      _xlfn.XLOOKUP(V$1, 'Language &amp; Currency Data'!$A$2:$A$100, 'Language &amp; Currency Data'!$B$2:$B$100),
      Languages!$A$1:$AE$1,
      0),
    FALSE)</f>
        <v>Al hablar con un amigo que ha trabajado anteriormente con el nuevo candidato, se entera de que ese líder tiene fama de ser una persona muy &lt;u&gt;poco ética&lt;\/u&gt;. En concreto, en términos de honradez, justicia y fiabilidad, su amigo situaría la ética general de ese líder en el &lt;u&gt;20 % inferior&lt;\/u&gt; de los líderes actuales de empresas similares.</v>
      </c>
      <c r="W209" s="14" t="str">
        <f>VLOOKUP(
    Languages!A196,
    Languages!$A$2:$AE$310,
    MATCH(
      _xlfn.XLOOKUP(W$1, 'Language &amp; Currency Data'!$A$2:$A$100, 'Language &amp; Currency Data'!$B$2:$B$100),
      Languages!$A$1:$AE$1,
      0),
    FALSE)</f>
        <v>Wanneer u met een vriend spreekt die eerder met de nieuwe kandidaat heeft gewerkt, hoort u dat deze leider bekendstaat als een zeer &lt;u&gt;immoreel&lt;\/u&gt; persoon. Specifiek, op het gebied van eerlijkheid, rechtvaardigheid en betrouwbaarheid zou uw vriend het algemene morele karakter van deze leider in de &lt;u&gt;onderste 20%&lt;\/u&gt; van huidige leiders in vergelijkbare organisaties plaatsen.</v>
      </c>
      <c r="X209" s="32" t="str">
        <f>VLOOKUP(
    Languages!A196,
    Languages!$A$2:$AE$310,
    MATCH(
      _xlfn.XLOOKUP(X$1, 'Language &amp; Currency Data'!$A$2:$A$100, 'Language &amp; Currency Data'!$B$2:$B$100),
      Languages!$A$1:$AE$1,
      0),
    FALSE)</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c r="Y209" s="32" t="str">
        <f>VLOOKUP(
    Languages!A196,
    Languages!$A$2:$AE$310,
    MATCH(
      _xlfn.XLOOKUP(Y$1, 'Language &amp; Currency Data'!$A$2:$A$100, 'Language &amp; Currency Data'!$B$2:$B$100),
      Languages!$A$1:$AE$1,
      0),
    FALSE)</f>
        <v>Når du snakker med en venn som tidligere har jobbet med den nye kandidaten, får du vite at denne lederen er kjent for å være en svært &lt;u&gt;umoralsk&lt;\/u&gt; person. Spesielt når det gjelder ærlighet, rettferdighet og tillitsverdighet, vil vennen din plassere denne lederens generelle moralske karakter blant de &lt;u&gt;20 % dårligste&lt;\/u&gt; av dagens ledere i lignende organisasjoner.</v>
      </c>
      <c r="Z209" s="32" t="str">
        <f>VLOOKUP(
    Languages!A196,
    Languages!$A$2:$AE$310,
    MATCH(
      _xlfn.XLOOKUP(Z$1, 'Language &amp; Currency Data'!$A$2:$A$100, 'Language &amp; Currency Data'!$B$2:$B$100),
      Languages!$A$1:$AE$1,
      0),
    FALSE)</f>
        <v>جب آپ ایک ایسے دوست سے بات کرتے ہیں جو ماضی میں نئے امیدوار کے ساتھ کام کر چکا ہو، تو آپ کو معلوم ہوتا ہے کہ اس رہنما کو انتہائی &lt;u&gt;غیر اخلاقی&lt;\/u&gt; شخصیت کے طور پر جانا جاتا ہے۔ خاص طور پر دیانت داری، انصاف اور قابل اعتبار ہونے کے لحاظ سے، آپ کا دوست اس رہنما کے عمومی اخلاقی معیار کو اسی نوعیت کی تنظیموں کے موجودہ رہنماؤں کے &lt;u&gt;نچلے %20&lt;\/u&gt; میں شمار کرے گا۔</v>
      </c>
      <c r="AA209" s="32" t="str">
        <f>VLOOKUP(
    Languages!A196,
    Languages!$A$2:$AE$310,
    MATCH(
      _xlfn.XLOOKUP(AA$1, 'Language &amp; Currency Data'!$A$2:$A$100, 'Language &amp; Currency Data'!$B$2:$B$100),
      Languages!$A$1:$AE$1,
      0),
    FALSE)</f>
        <v>Nang nakikipag-usap sa isang kaibigan na dating nakipagtrabaho sa bagong kandidato, nalaman mong kilala ang lider na ito bilang isang taong labis na &lt;u&gt;imoral&lt;\/u&gt;. Sa partikular, may kinalaman sa pagiging tapat, patas, at mapagkakatiwalaan, inilalagay ng kaibigan mo ang pangkalahatang moral na katangian ng taong ito sa &lt;u&gt;ibaba ng 20%&lt;\/u&gt; ng mga kasalukuyang lider sa mga katulad na organisasyon.</v>
      </c>
      <c r="AB209" s="32" t="str">
        <f>VLOOKUP(
    Languages!A196,
    Languages!$A$2:$AE$310,
    MATCH(
      _xlfn.XLOOKUP(AB$1, 'Language &amp; Currency Data'!$A$2:$A$100, 'Language &amp; Currency Data'!$B$2:$B$100),
      Languages!$A$1:$AE$1,
      0),
    FALSE)</f>
        <v>Rozmawiając ze znajomym, który wcześniej pracował z nowym kandydatem, dowiaduje się Pan\/Pani, że ten kierownik jest znany jako osoba bardzo &lt;u&gt;niemoralna&lt;\/u&gt;. Szczególnie pod względem uczciwości, sprawiedliwości i wiarygodności, Pana\/Pani znajomy umieściłby ogólny charakter moralny tego kierownika w &lt;u&gt;najniższych 20%&lt;\/u&gt; obecnego kierownictwa w podobnych organizacjach.</v>
      </c>
      <c r="AC209" t="str">
        <f>VLOOKUP(
    Languages!A196,
    Languages!$A$2:$AE$310,
    MATCH(
      _xlfn.XLOOKUP(AC$1, 'Language &amp; Currency Data'!$A$2:$A$100, 'Language &amp; Currency Data'!$B$2:$B$100),
      Languages!$A$1:$AE$1,
      0),
    FALSE)</f>
        <v>Ao conversar com um amigo que já trabalhou com o novo candidato, descobre que este líder é conhecido por ser uma pessoa muito &lt;u&gt;imoral&lt;\/u&gt;. Mais especificamente, em termos de honestidade, justiça e confiança, o seu amigo classificaria o caráter moral geral deste líder entre os &lt;u&gt;20 % piores&lt;\/u&gt; líderes atuais em organizações semelhantes.</v>
      </c>
      <c r="AD209" s="32" t="str">
        <f>VLOOKUP(
    Languages!A196,
    Languages!$A$2:$AE$310,
    MATCH(
      _xlfn.XLOOKUP(AD$1, 'Language &amp; Currency Data'!$A$2:$A$100, 'Language &amp; Currency Data'!$B$2:$B$100),
      Languages!$A$1:$AE$1,
      0),
    FALSE)</f>
        <v>Atunci când vorbiți cu un prieten care a lucrat anterior cu noul candidat, aflați că acest lider este cunoscut ca fiind o persoană foarte &lt;u&gt;imorală&lt;\/u&gt;. Mai precis, în ceea ce privește onestitatea, echitatea și credibilitatea, prietenul dvs. ar plasa caracterul moral general al acestui lider în &lt;u&gt;partea inferioară de 20 %&lt;\/u&gt; dintre liderii actuali din organizații similare.</v>
      </c>
      <c r="AE209" s="6" t="str">
        <f>VLOOKUP(
    Languages!A196,
    Languages!$A$2:$AE$310,
    MATCH(
      _xlfn.XLOOKUP(AE$1, 'Language &amp; Currency Data'!$A$2:$A$100, 'Language &amp; Currency Data'!$B$2:$B$100),
      Languages!$A$1:$AE$1,
      0),
    FALSE)</f>
        <v>Keď sa rozprávate s priateľom, ktorý predtým pracoval s novým kandidátom, dozviete sa, že tento líder je známy ako veľmi &lt;u&gt;nemorálny&lt;\/u&gt; človek. Najmä pokiaľ ide o čestnosť, spravodlivosť a dôveryhodnosť, váš priateľ by umiestnil všeobecný morálny charakter tohto lídra medzi &lt;u&gt;spodných 20 %&lt;\/u&gt; aktuálnych lídrov podobných organizácií.</v>
      </c>
      <c r="AF209" s="6" t="str">
        <f>VLOOKUP(
    Languages!A196,
    Languages!$A$2:$AE$310,
    MATCH(
      _xlfn.XLOOKUP(AF$1, 'Language &amp; Currency Data'!$A$2:$A$100, 'Language &amp; Currency Data'!$B$2:$B$100),
      Languages!$A$1:$AE$1,
      0),
    FALSE)</f>
        <v>Wanneer jy met 'n vriend praat wat voorheen met die nuwe kandidaat gewerk het, leer jy dat hierdie leier bekend is as 'n baie &lt;u&gt;immorele&lt;\/u&gt; persoon. Spesifiek, in terme van eerlikheid, billikheid en betroubaarheid, sou jou vriend die algemene morele karakter van hierdie leier in die &lt;u&gt;onderste 20%&lt;\/u&gt; van huidige leiers in soortgelyke organisasies plaas.</v>
      </c>
      <c r="AG209" s="6" t="str">
        <f>VLOOKUP(
    Languages!A196,
    Languages!$A$2:$AE$310,
    MATCH(
      _xlfn.XLOOKUP(AG$1, 'Language &amp; Currency Data'!$A$2:$A$100, 'Language &amp; Currency Data'!$B$2:$B$100),
      Languages!$A$1:$AE$1,
      0),
    FALSE)</f>
        <v>새로 선임될 후보자와 예전에 함께 일했던 친구와 대화하던 중, 이 리더가 매우 &lt;u&gt;비도덕적인&lt;\/u&gt; 사람으로 알려져 있다는 사실을 알게 됩니다. 구체적으로, 당신의 친구는 정직성, 공정성, 신뢰성 측면에서 이 리더의 도덕적 성품을 비슷한 조직의 다른 리더들 중 &lt;u&gt;하위 20%&lt;\/u&gt;에 속한다고 평가합니다.</v>
      </c>
      <c r="AH209" s="32" t="str">
        <f>VLOOKUP(
    Languages!A196,
    Languages!$A$2:$AE$310,
    MATCH(
      _xlfn.XLOOKUP(AH$1, 'Language &amp; Currency Data'!$A$2:$A$100, 'Language &amp; Currency Data'!$B$2:$B$100),
      Languages!$A$1:$AE$1,
      0),
    FALSE)</f>
        <v>Al hablar con un amigo que ha trabajado anteriormente con el nuevo candidato, se entera de que ese líder tiene fama de ser una persona muy &lt;u&gt;poco ética&lt;\/u&gt;. En concreto, en términos de honradez, justicia y fiabilidad, su amigo situaría la ética general de ese líder en el &lt;u&gt;20 % inferior&lt;\/u&gt; de los líderes actuales de empresas similares.</v>
      </c>
      <c r="AI209" s="32" t="str">
        <f>VLOOKUP(
    Languages!A196,
    Languages!$A$2:$AE$310,
    MATCH(
      _xlfn.XLOOKUP(AI$1, 'Language &amp; Currency Data'!$A$2:$A$100, 'Language &amp; Currency Data'!$B$2:$B$100),
      Languages!$A$1:$AE$1,
      0),
    FALSE)</f>
        <v>När du pratar med en vän som tidigare har arbetat med den nya kandidaten får du veta att denna ledare är känd för att vara en mycket &lt;u&gt;omoralisk&lt;\/u&gt; person. När det gäller ärlighet, rättvisa och pålitlighet specifikt skulle din vän placera den här ledarens moraliska karaktär i allmänhet bland de &lt;u&gt;sämsta 20 %&lt;\/u&gt; av nuvarande ledare i liknande organisationer.</v>
      </c>
      <c r="AJ209" s="6" t="str">
        <f>VLOOKUP(
    Languages!A196,
    Languages!$A$2:$AE$310,
    MATCH(
      _xlfn.XLOOKUP(AJ$1, 'Language &amp; Currency Data'!$A$2:$A$100, 'Language &amp; Currency Data'!$B$2:$B$100),
      Languages!$A$1:$AE$1,
      0),
    FALSE)</f>
        <v>當您和一位曾與該候選人共事的朋友聊天時，您得知這位領導者是出了名&lt;u&gt;不道德&lt;\/u&gt;的人。具體來說，在誠實、公平和可信度方面，您的朋友認為這位領導者的整體道德感位於類似組織領導者中的&lt;u&gt;最差 20%&lt;\/u&gt; 。</v>
      </c>
      <c r="AK209" s="32" t="str">
        <f>VLOOKUP(
    Languages!A196,
    Languages!$A$2:$AE$310,
    MATCH(
      _xlfn.XLOOKUP(AK$1, 'Language &amp; Currency Data'!$A$2:$A$100, 'Language &amp; Currency Data'!$B$2:$B$100),
      Languages!$A$1:$AE$1,
      0),
    FALSE)</f>
        <v>เมื่อพูดคุยกับเพื่อนที่เคยร่วมงานกับผู้สมัครคนใหม่มาก่อน คุณรับทราบว่าผู้นำคนนี้เป็นบุคคลที่&lt;u&gt;ผิดศีลธรรม&lt;\/u&gt;อย่างมาก โดยเฉพาะอย่างยิ่ง ในแง่ของความซื่อสัตย์ ความยุติธรรม และความน่าเชื่อถือ เพื่อนของคุณจะจัดอันดับคุณลักษณะทางศีลธรรมโดยทั่วไปของผู้นำคนนี้ไว้ใน&lt;u&gt;กลุ่ม 20% ท้าย&lt;\/u&gt;ของผู้นำในองค์กรที่คล้ายคลึงกันในปัจจุบัน</v>
      </c>
      <c r="AL209" s="37" t="str">
        <f>VLOOKUP(
    Languages!A196,
    Languages!$A$2:$AE$310,
    MATCH(
      _xlfn.XLOOKUP(AL$1, 'Language &amp; Currency Data'!$A$2:$A$100, 'Language &amp; Currency Data'!$B$2:$B$100),
      Languages!$A$1:$AE$1,
      0),
    FALSE)</f>
        <v>Yeni adayla daha önce çalışmış bir arkadaşınızla konuştuğunuzda bu liderin çok &lt;u&gt;ahlaksız&lt;\/u&gt; biri olarak bilindiğini öğreniyorsunuz. Özellikle dürüstlük, adalet ve güvenilirlik açısından arkadaşınız bu liderin genel ahlaki karakterini benzer kuruluşlardaki mevcut liderler arasında &lt;u&gt;en alt %20&lt;\/u&gt;'ye yerleştirecektir.</v>
      </c>
      <c r="AM209" s="6" t="str">
        <f>VLOOKUP(
    Languages!A196,
    Languages!$A$2:$AE$310,
    MATCH(
      _xlfn.XLOOKUP(AM$1, 'Language &amp; Currency Data'!$A$2:$A$100, 'Language &amp; Currency Data'!$B$2:$B$100),
      Languages!$A$1:$AE$1,
      0),
    FALSE)</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c r="AN209" s="6" t="str">
        <f>VLOOKUP(
    Languages!A196,
    Languages!$A$2:$AE$310,
    MATCH(
      _xlfn.XLOOKUP(AN$1, 'Language &amp; Currency Data'!$A$2:$A$100, 'Language &amp; Currency Data'!$B$2:$B$100),
      Languages!$A$1:$AE$1,
      0),
    FALSE)</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c r="AO209" s="32" t="str">
        <f>VLOOKUP(
    Languages!A196,
    Languages!$A$2:$AE$310,
    MATCH(
      _xlfn.XLOOKUP(AO$1, 'Language &amp; Currency Data'!$A$2:$A$100, 'Language &amp; Currency Data'!$B$2:$B$100),
      Languages!$A$1:$AE$1,
      0),
    FALSE)</f>
        <v>Khi trò chuyện với một người bạn trước đây đã làm việc cùng với ứng viên mới này, quý vị biết được rằng nhà lãnh đạo này được biết đến là một người rất &lt;u&gt;vô đạo đức&lt;\/u&gt;. Cụ thể, về mặt trung thực, công bằng và đáng tin cậy, người bạn của quý vị sẽ xếp mức độ đạo đức chung của nhà lãnh đạo này trong nhóm &lt;u&gt;20% dưới cùng&lt;\/u&gt; của các nhà lãnh đạo hiện tại trong các tổ chức tương tự.</v>
      </c>
      <c r="AP209" s="7" t="str">
        <f>VLOOKUP(
    Languages!A196,
    Languages!$A$2:$AE$310,
    MATCH(
      _xlfn.XLOOKUP("United Kingdom", 'Language &amp; Currency Data'!$A$2:$A$100, 'Language &amp; Currency Data'!$B$2:$B$100),
      Languages!$A$1:$AE$1,
      0),
    FALSE)</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c r="AQ209" s="7" t="str">
        <f>VLOOKUP(
    Languages!A196,
    Languages!$A$2:$AE$310,
    MATCH(
      _xlfn.XLOOKUP("United Kingdom", 'Language &amp; Currency Data'!$A$2:$A$100, 'Language &amp; Currency Data'!$B$2:$B$100),
      Languages!$A$1:$AE$1,
      0),
    FALSE)</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c r="AR209" s="7" t="str">
        <f>VLOOKUP(
    Languages!A196,
    Languages!$A$2:$AE$310,
    MATCH(
      _xlfn.XLOOKUP("United Kingdom", 'Language &amp; Currency Data'!$A$2:$A$100, 'Language &amp; Currency Data'!$B$2:$B$100),
      Languages!$A$1:$AE$1,
      0),
    FALSE)</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c r="AS209" s="7" t="str">
        <f>VLOOKUP(
    Languages!A196,
    Languages!$A$2:$AE$310,
    MATCH(
      _xlfn.XLOOKUP("United Kingdom", 'Language &amp; Currency Data'!$A$2:$A$100, 'Language &amp; Currency Data'!$B$2:$B$100),
      Languages!$A$1:$AE$1,
      0),
    FALSE)</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c r="AT209" s="7" t="str">
        <f>VLOOKUP(
    Languages!A196,
    Languages!$A$2:$AE$310,
    MATCH(
      _xlfn.XLOOKUP("United Kingdom", 'Language &amp; Currency Data'!$A$2:$A$100, 'Language &amp; Currency Data'!$B$2:$B$100),
      Languages!$A$1:$AE$1,
      0),
    FALSE)</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c r="AU209" s="7" t="str">
        <f>VLOOKUP(
    Languages!A196,
    Languages!$A$2:$AE$310,
    MATCH(
      _xlfn.XLOOKUP("United Kingdom", 'Language &amp; Currency Data'!$A$2:$A$100, 'Language &amp; Currency Data'!$B$2:$B$100),
      Languages!$A$1:$AE$1,
      0),
    FALSE)</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c r="AV209" s="7" t="str">
        <f>VLOOKUP(
    Languages!A196,
    Languages!$A$2:$AE$310,
    MATCH(
      _xlfn.XLOOKUP("United Kingdom", 'Language &amp; Currency Data'!$A$2:$A$100, 'Language &amp; Currency Data'!$B$2:$B$100),
      Languages!$A$1:$AE$1,
      0),
    FALSE)</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c r="AW209" s="7" t="str">
        <f>VLOOKUP(
    Languages!A196,
    Languages!$A$2:$AE$310,
    MATCH(
      _xlfn.XLOOKUP("United Kingdom", 'Language &amp; Currency Data'!$A$2:$A$100, 'Language &amp; Currency Data'!$B$2:$B$100),
      Languages!$A$1:$AE$1,
      0),
    FALSE)</f>
        <v>When talking to a friend who has previously worked with the new candidate, you learn that this leader is known to be a very &lt;u&gt;immoral&lt;\/u&gt; person. Specifically, in terms of honesty, fairness, and trustworthiness, your friend would place the general moral character of this leader in the &lt;u&gt;bottom 20%&lt;\/u&gt; of current leaders in similar organizations.</v>
      </c>
    </row>
    <row r="210" spans="1:49" s="7" customFormat="1" ht="128.25" x14ac:dyDescent="0.45">
      <c r="A210" s="7" t="str">
        <f>Languages!B197</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c r="B210" s="6" t="str">
        <f>VLOOKUP(
    Languages!A197,
    Languages!$A$2:$AE$310,
    MATCH(
      _xlfn.XLOOKUP(B$1, 'Language &amp; Currency Data'!$A$2:$A$100, 'Language &amp; Currency Data'!$B$2:$B$100),
      Languages!$A$1:$AE$1,
      0),
    FALSE)</f>
        <v>Al hablar con un amigo que ha trabajado anteriormente con el nuevo candidato, se entera de que ese líder tiene fama de ser una persona muy &lt;u&gt;ética&lt;\/u&gt;. En concreto, en términos de honradez, justicia y fiabilidad, su amigo situaría la ética general de ese líder en el &lt;u&gt;20 % superior&lt;\/u&gt; de los líderes actuales de empresas similares.</v>
      </c>
      <c r="C210" s="6" t="str">
        <f>VLOOKUP(
    Languages!A197,
    Languages!$A$2:$AE$310,
    MATCH(
      _xlfn.XLOOKUP(C$1, 'Language &amp; Currency Data'!$A$2:$A$100, 'Language &amp; Currency Data'!$B$2:$B$100),
      Languages!$A$1:$AE$1,
      0),
    FALSE)</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c r="D210" s="6" t="str">
        <f>VLOOKUP(
    Languages!A197,
    Languages!$A$2:$AE$310,
    MATCH(
      _xlfn.XLOOKUP(D$1, 'Language &amp; Currency Data'!$A$2:$A$100, 'Language &amp; Currency Data'!$B$2:$B$100),
      Languages!$A$1:$AE$1,
      0),
    FALSE)</f>
        <v>Als Sie sich mit einem Freund unterhalten, der schon einmal mit dem neuen Bewerber gearbeitet hat, erfahren Sie, dass diese Führungskraft als eine sehr &lt;u&gt;moralisch achtbare&lt;\/u&gt; Person bekannt ist. Ihr Freund würde den moralischen Charakter der Führungskraft in Hinblick auf Ehrlichkeit, Fairness und Vertrauenswürdigkeit in den &lt;u&gt;oberen 20 %&lt;\/u&gt; von aktuellen Führungskräften in ähnlichen Organisationen ansiedeln.&lt;\/div&gt;</v>
      </c>
      <c r="E210" s="14" t="str">
        <f>VLOOKUP(
    Languages!A197,
    Languages!$A$2:$AE$310,
    MATCH(
      _xlfn.XLOOKUP(E$1, 'Language &amp; Currency Data'!$A$2:$A$100, 'Language &amp; Currency Data'!$B$2:$B$100),
      Languages!$A$1:$AE$1,
      0),
    FALSE)</f>
        <v>Ao conversar com um amigo que já trabalhou com o novo candidato, descobre que este líder é conhecido por ser uma pessoa muito &lt;u&gt;moral&lt;\/u&gt;. Mais especificamente, em termos de honestidade, justiça e confiança, o seu amigo classificaria o caráter moral geral deste líder entre os &lt;u&gt;20 % melhores&lt;\/u&gt; líderes atuais em organizações semelhantes.</v>
      </c>
      <c r="F210" s="4" t="str">
        <f>VLOOKUP(
    Languages!A197,
    Languages!$A$2:$AE$310,
    MATCH(
      _xlfn.XLOOKUP(F$1, 'Language &amp; Currency Data'!$A$2:$A$100, 'Language &amp; Currency Data'!$B$2:$B$100),
      Languages!$A$1:$AE$1,
      0),
    FALSE)</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c r="G210" s="14" t="str">
        <f>VLOOKUP(
    Languages!A197,
    Languages!$A$2:$AE$310,
    MATCH(
      _xlfn.XLOOKUP(G$1, 'Language &amp; Currency Data'!$A$2:$A$100, 'Language &amp; Currency Data'!$B$2:$B$100),
      Languages!$A$1:$AE$1,
      0),
    FALSE)</f>
        <v>在与一位曾与该新领导人候选人共事过的朋友交谈的过程中，您获悉该领导人是公认的&lt;u&gt;品行端正&lt;\/u&gt;之人。具体来说，就诚实、公平和诚信而言，您朋友认为该领导人在同类组织的现任领导人中处于整体道德品格&lt;u&gt;极佳的 20%&lt;\/u&gt; 行列中。&lt;\/div&gt;</v>
      </c>
      <c r="H210" s="6" t="str">
        <f>VLOOKUP(
    Languages!A197,
    Languages!$A$2:$AE$310,
    MATCH(
      _xlfn.XLOOKUP(H$1, 'Language &amp; Currency Data'!$A$2:$A$100, 'Language &amp; Currency Data'!$B$2:$B$100),
      Languages!$A$1:$AE$1,
      0),
    FALSE)</f>
        <v>Al hablar con un amigo que ha trabajado anteriormente con el nuevo candidato, se entera de que ese líder tiene fama de ser una persona muy &lt;u&gt;ética&lt;\/u&gt;. En concreto, en términos de honradez, justicia y fiabilidad, su amigo situaría la ética general de ese líder en el &lt;u&gt;20 % superior&lt;\/u&gt; de los líderes actuales de empresas similares.</v>
      </c>
      <c r="I210" s="6" t="str">
        <f>VLOOKUP(
    Languages!A197,
    Languages!$A$2:$AE$310,
    MATCH(
      _xlfn.XLOOKUP(I$1, 'Language &amp; Currency Data'!$A$2:$A$100, 'Language &amp; Currency Data'!$B$2:$B$100),
      Languages!$A$1:$AE$1,
      0),
    FALSE)</f>
        <v>Al hablar con un amigo que ha trabajado anteriormente con el nuevo candidato, se entera de que ese líder tiene fama de ser una persona muy &lt;u&gt;ética&lt;\/u&gt;. En concreto, en términos de honradez, justicia y fiabilidad, su amigo situaría la ética general de ese líder en el &lt;u&gt;20 % superior&lt;\/u&gt; de los líderes actuales de empresas similares.</v>
      </c>
      <c r="J210" s="6" t="str">
        <f>VLOOKUP(
    Languages!A197,
    Languages!$A$2:$AE$310,
    MATCH(
      _xlfn.XLOOKUP(J$1, 'Language &amp; Currency Data'!$A$2:$A$100, 'Language &amp; Currency Data'!$B$2:$B$100),
      Languages!$A$1:$AE$1,
      0),
    FALSE)</f>
        <v>Při rozhovoru s přítelem, který s novým kandidátem již dříve pracoval, se dozvíte, že tento vedoucí je znám jako velmi &lt;u&gt;morální&lt;\/u&gt; osoba. Konkrétně, pokud jde o poctivost, spravedlnost a důvěryhodnost, váš přítel by obecný morální charakter tohoto vedoucího pracovníka zařadil mezi &lt;u&gt;20 % nejlepších&lt;\/u&gt; současných vedoucích pracovníků v podobných organizacích.</v>
      </c>
      <c r="K210" s="6" t="str">
        <f>VLOOKUP(
    Languages!A197,
    Languages!$A$2:$AE$310,
    MATCH(
      _xlfn.XLOOKUP(K$1, 'Language &amp; Currency Data'!$A$2:$A$100, 'Language &amp; Currency Data'!$B$2:$B$100),
      Languages!$A$1:$AE$1,
      0),
    FALSE)</f>
        <v>Saat tietää uuden ehdokkaan kanssa aikaisemmin työskenneeltä ystävältäsi, että tämä johtaja tunnetaan erittäin &lt;u&gt;moraalisena&lt;\/u&gt; henkilönä. Rehellisyyden, oikeudenmukaisuuden ja luotettavuuden saralla tämän johtajan yleinen moraalinen luonne kuuluu ystäväsi mielestä &lt;u&gt;ylimpään 20%:iin&lt;\/u&gt; kaikista nykyisistä samanlaisten organisaatioiden johtajista.&lt;\/div&gt;</v>
      </c>
      <c r="L210" s="32" t="str">
        <f>VLOOKUP(
    Languages!A197,
    Languages!$A$2:$AE$310,
    MATCH(
      _xlfn.XLOOKUP(L$1, 'Language &amp; Currency Data'!$A$2:$A$100, 'Language &amp; Currency Data'!$B$2:$B$100),
      Languages!$A$1:$AE$1,
      0),
    FALSE)</f>
        <v>En discutant avec un•e ami•e qui a déjà travaillé avec le\/la candidat•e, vous apprenez qu'il\/elle est connu•e pour être une personne d'une grande &lt;u&gt;moralité&lt;\/u&gt;. Plus précisément, en termes d'honnêteté, d'équité et de fiabilité, votre ami•e situe le caractère moral général de ce•tte dirigeant•e dans les &lt;u&gt;20 % supérieurs&lt;\/u&gt; des dirigeant•es d'organisations similaires.</v>
      </c>
      <c r="M210" s="32" t="str">
        <f>VLOOKUP(
    Languages!A197,
    Languages!$A$2:$AE$310,
    MATCH(
      _xlfn.XLOOKUP(M$1, 'Language &amp; Currency Data'!$A$2:$A$100, 'Language &amp; Currency Data'!$B$2:$B$100),
      Languages!$A$1:$AE$1,
      0),
    FALSE)</f>
        <v>Als Sie sich mit einem Freund unterhalten, der schon einmal mit dem neuen Bewerber gearbeitet hat, erfahren Sie, dass diese Führungskraft als eine sehr &lt;u&gt;moralisch achtbare&lt;\/u&gt; Person bekannt ist. Ihr Freund würde den moralischen Charakter der Führungskraft in Hinblick auf Ehrlichkeit, Fairness und Vertrauenswürdigkeit in den &lt;u&gt;oberen 20 %&lt;\/u&gt; von aktuellen Führungskräften in ähnlichen Organisationen ansiedeln.&lt;\/div&gt;</v>
      </c>
      <c r="N210" s="6" t="str">
        <f>VLOOKUP(
    Languages!A197,
    Languages!$A$2:$AE$310,
    MATCH(
      _xlfn.XLOOKUP(N$1, 'Language &amp; Currency Data'!$A$2:$A$100, 'Language &amp; Currency Data'!$B$2:$B$100),
      Languages!$A$1:$AE$1,
      0),
    FALSE)</f>
        <v>Ενώ μιλάτε με έναν φίλο που έχει συνεργαστεί στο παρελθόν με τον νέο υποψήφιο, μαθαίνετε ότι αυτός ο ηγέτης είναι γνωστός ως ένα πολύ &lt;u&gt;ηθικό&lt;\/u&gt; άτομο. Συγκεκριμένα, όσον αφορά την ειλικρίνεια, τη δικαιοσύνη και την αξιοπιστία, ο φίλος σας θα τοποθετούσε τον γενικό ηθικό χαρακτήρα αυτού του ηγέτη στο &lt;u&gt;κορυφαίο 20%&lt;\/u&gt; των σημερινών ηγετών σε παρόμοιους οργανισμούς.&lt;\/div&gt;</v>
      </c>
      <c r="O210" s="32" t="str">
        <f>VLOOKUP(
    Languages!A197,
    Languages!$A$2:$AE$310,
    MATCH(
      _xlfn.XLOOKUP(O$1, 'Language &amp; Currency Data'!$A$2:$A$100, 'Language &amp; Currency Data'!$B$2:$B$100),
      Languages!$A$1:$AE$1,
      0),
    FALSE)</f>
        <v>Egy barátjával beszélgetve, aki korábban együtt dolgozott az új jelölttel, megtudja, hogy ez a vezető köztudottan egy nagyon &lt;u&gt;erkölcsös&lt;\/u&gt; ember. Konkrétan, az őszinteség, a tisztesség és a megbízhatóság tekintetében a barátja szerint a hasonló szervezetek jelenlegi vezetőinek &lt;u&gt;felső 20%-ába&lt;\/u&gt; sorolná ennek a vezetőnek az általános erkölcsi jellemét.&lt;\/div&gt;</v>
      </c>
      <c r="P210" s="6" t="str">
        <f>VLOOKUP(
    Languages!A197,
    Languages!$A$2:$AE$310,
    MATCH(
      _xlfn.XLOOKUP(P$1, 'Language &amp; Currency Data'!$A$2:$A$100, 'Language &amp; Currency Data'!$B$2:$B$100),
      Languages!$A$1:$AE$1,
      0),
    FALSE)</f>
        <v>जब आप किसी ऐसे दोस्त से बात करते हैं, जिसने पहले नए उम्मीदवार के साथ काम किया है, तो आपको पता चलता है कि यह लीडर एक बहुत ही &lt;u&gt;नैतिक&lt;\/u&gt; व्यक्ति के रूप में जाना जाता है। ख़ासतौर से, ईमानदारी, निष्पक्षता और विश्वसनीयता के संदर्भ में, आपका दोस्त इस लीडर के सामान्य नैतिक चरित्र को एक जैसे संगठनों में वर्तमान लीडरों के &lt;u&gt;सबसे ऊंचे 20%&lt;\/u&gt; में रखेगा।&lt;\/div&gt;</v>
      </c>
      <c r="Q210" s="6" t="str">
        <f>VLOOKUP(
    Languages!A197,
    Languages!$A$2:$AE$310,
    MATCH(
      _xlfn.XLOOKUP(Q$1, 'Language &amp; Currency Data'!$A$2:$A$100, 'Language &amp; Currency Data'!$B$2:$B$100),
      Languages!$A$1:$AE$1,
      0),
    FALSE)</f>
        <v>Saat berbicara dengan seorang teman yang pernah bekerja dengan kandidat baru tersebut, Anda mengetahui bahwa pemimpin ini dikenal sebagai orang yang sangat &lt;u&gt;bermoral&lt;\/u&gt;. Secara khusus, dalam hal kejujuran, keadilan, dan dapat dipercaya, teman Anda menempatkan karakter moral umum pemimpin ini di &lt;u&gt;20% teratas&lt;\/u&gt; dari para pemimpin saat ini di organisasi serupa.&lt;\/div&gt;</v>
      </c>
      <c r="R210" s="6" t="str">
        <f>VLOOKUP(
    Languages!A197,
    Languages!$A$2:$AE$310,
    MATCH(
      _xlfn.XLOOKUP(R$1, 'Language &amp; Currency Data'!$A$2:$A$100, 'Language &amp; Currency Data'!$B$2:$B$100),
      Languages!$A$1:$AE$1,
      0),
    FALSE)</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c r="S210" s="14" t="str">
        <f>VLOOKUP(
    Languages!A197,
    Languages!$A$2:$AE$310,
    MATCH(
      _xlfn.XLOOKUP(S$1, 'Language &amp; Currency Data'!$A$2:$A$100, 'Language &amp; Currency Data'!$B$2:$B$100),
      Languages!$A$1:$AE$1,
      0),
    FALSE)</f>
        <v>Parlando con un amico che ha lavorato in passato con il nuovo candidato, scopre che questo leader è noto per la sua elevata &lt;u&gt;moralità&lt;\/u&gt;. In particolare, in termini di onestà, correttezza e affidabilità, il Suo amico valuterebbe il carattere morale generale di questo leader tra i più alti, posizionandolo nel &lt;u&gt;20% migliore&lt;\/u&gt; rispetto agli attuali leader di organizzazioni simili.&lt;\/div&gt;</v>
      </c>
      <c r="T210" s="14" t="str">
        <f>VLOOKUP(
    Languages!A197,
    Languages!$A$2:$AE$310,
    MATCH(
      _xlfn.XLOOKUP(T$1, 'Language &amp; Currency Data'!$A$2:$A$100, 'Language &amp; Currency Data'!$B$2:$B$100),
      Languages!$A$1:$AE$1,
      0),
    FALSE)</f>
        <v>以前この新しい候補者と仕事をしたことがある友人と話をしたところ、このリーダーは非常に&lt;u&gt;道徳的な&lt;\/u&gt;人物として知られていることがわかりました。具体的には、誠実さ、公平さ、信頼性という点において、友人はこのリーダーの全般的な道徳観を、類似した組織の現リーダーの&lt;u&gt;上位20%&lt;\/u&gt;に位置付けるとしています。&lt;\/div&gt;</v>
      </c>
      <c r="U210" s="32" t="str">
        <f>VLOOKUP(
    Languages!A197,
    Languages!$A$2:$AE$310,
    MATCH(
      _xlfn.XLOOKUP(U$1, 'Language &amp; Currency Data'!$A$2:$A$100, 'Language &amp; Currency Data'!$B$2:$B$100),
      Languages!$A$1:$AE$1,
      0),
    FALSE)</f>
        <v>Semasa bercakap dengan seorang kawan yang sebelum ini pernah bekerja dengan calon baharu itu, anda mendapat tahu bahawa pemimpin ini terkenal sebagai seorang yang sangat &lt;u&gt;bermoral&lt;\/u&gt;. Khususnya, dari segi kejujuran, keadilan dan kebolehpercayaan, kawan anda akan menempatkan akhlak umum pemimpin ini di tahap &lt;u&gt;20% teratas&lt;\/u&gt; daripada pemimpin semasa dalam organisasi yang serupa.</v>
      </c>
      <c r="V210" s="32" t="str">
        <f>VLOOKUP(
    Languages!A197,
    Languages!$A$2:$AE$310,
    MATCH(
      _xlfn.XLOOKUP(V$1, 'Language &amp; Currency Data'!$A$2:$A$100, 'Language &amp; Currency Data'!$B$2:$B$100),
      Languages!$A$1:$AE$1,
      0),
    FALSE)</f>
        <v>Al hablar con un amigo que ha trabajado anteriormente con el nuevo candidato, se entera de que ese líder tiene fama de ser una persona muy &lt;u&gt;ética&lt;\/u&gt;. En concreto, en términos de honradez, justicia y fiabilidad, su amigo situaría la ética general de ese líder en el &lt;u&gt;20 % superior&lt;\/u&gt; de los líderes actuales de empresas similares.</v>
      </c>
      <c r="W210" s="14" t="str">
        <f>VLOOKUP(
    Languages!A197,
    Languages!$A$2:$AE$310,
    MATCH(
      _xlfn.XLOOKUP(W$1, 'Language &amp; Currency Data'!$A$2:$A$100, 'Language &amp; Currency Data'!$B$2:$B$100),
      Languages!$A$1:$AE$1,
      0),
    FALSE)</f>
        <v>Wanneer u met een vriend spreekt die eerder met de nieuwe kandidaat heeft gewerkt, hoort u dat deze leider bekendstaat als een zeer &lt;u&gt;moreel&lt;\/u&gt; persoon. Specifiek, op het gebied van eerlijkheid, rechtvaardigheid en betrouwbaarheid zou uw vriend het algemene morele karakter van deze leider in de &lt;u&gt;bovenste 20%&lt;\/u&gt; van huidige leiders in vergelijkbare organisaties plaatsen.</v>
      </c>
      <c r="X210" s="32" t="str">
        <f>VLOOKUP(
    Languages!A197,
    Languages!$A$2:$AE$310,
    MATCH(
      _xlfn.XLOOKUP(X$1, 'Language &amp; Currency Data'!$A$2:$A$100, 'Language &amp; Currency Data'!$B$2:$B$100),
      Languages!$A$1:$AE$1,
      0),
    FALSE)</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c r="Y210" s="32" t="str">
        <f>VLOOKUP(
    Languages!A197,
    Languages!$A$2:$AE$310,
    MATCH(
      _xlfn.XLOOKUP(Y$1, 'Language &amp; Currency Data'!$A$2:$A$100, 'Language &amp; Currency Data'!$B$2:$B$100),
      Languages!$A$1:$AE$1,
      0),
    FALSE)</f>
        <v>Når du snakker med en venn som tidligere har jobbet med den nye kandidaten, får du vite at denne lederen er kjent for å være en svært &lt;u&gt;moralsk&lt;\/u&gt; person. Spesielt når det gjelder ærlighet, rettferdighet og tillitsverdighet, vil vennen din plassere denne lederens generelle moralske karakter blant de &lt;u&gt;20 % beste&lt;\/u&gt; av dagens ledere i lignende organisasjoner.&lt;\/div&gt;</v>
      </c>
      <c r="Z210" s="32" t="str">
        <f>VLOOKUP(
    Languages!A197,
    Languages!$A$2:$AE$310,
    MATCH(
      _xlfn.XLOOKUP(Z$1, 'Language &amp; Currency Data'!$A$2:$A$100, 'Language &amp; Currency Data'!$B$2:$B$100),
      Languages!$A$1:$AE$1,
      0),
    FALSE)</f>
        <v>جب آپ ایک ایسے دوست سے بات کرتے ہیں جو ماضی میں نئے امیدوار کے ساتھ کام کر چکا ہو، تو آپ کو معلوم ہوتا ہے کہ اس رہنما کو انتہائی &lt;u&gt;اخلاقی&lt;\/u&gt; شخصیت کے طور پر جانا جاتا ہے۔ خاص طور پر دیانت داری، انصاف اور قابل اعتبار ہونے کے لحاظ سے، آپ کا دوست اس رہنما کے عمومی اخلاقی معیار کو اسی نوعیت کی تنظیموں کے موجودہ رہنماؤں کے &lt;u&gt;بالائی %20&lt;\/u&gt; میں شمار کرے گا۔&lt;\/div&gt;</v>
      </c>
      <c r="AA210" s="32" t="str">
        <f>VLOOKUP(
    Languages!A197,
    Languages!$A$2:$AE$310,
    MATCH(
      _xlfn.XLOOKUP(AA$1, 'Language &amp; Currency Data'!$A$2:$A$100, 'Language &amp; Currency Data'!$B$2:$B$100),
      Languages!$A$1:$AE$1,
      0),
    FALSE)</f>
        <v>Nang nakikipag-usap sa isang kaibigan na dating nakipagtrabaho sa bagong kandidato, nalaman mong kilala ang lider na ito bilang isang taong may napakagandang &lt;u&gt;moral&lt;\/u&gt;. Sa partikular, may kinalaman sa pagiging tapat, patas, at mapagkakatiwalaan, inilalagay ng kaibigan mo ang pangkalahatang moral na katangian ng taong ito sa &lt;u&gt;top 20%&lt;\/u&gt; ng mga kasalukuyang lider sa mga katulad na organisasyon.&lt;\/div&gt;</v>
      </c>
      <c r="AB210" s="32" t="str">
        <f>VLOOKUP(
    Languages!A197,
    Languages!$A$2:$AE$310,
    MATCH(
      _xlfn.XLOOKUP(AB$1, 'Language &amp; Currency Data'!$A$2:$A$100, 'Language &amp; Currency Data'!$B$2:$B$100),
      Languages!$A$1:$AE$1,
      0),
    FALSE)</f>
        <v>Rozmawiając ze znajomym, który wcześniej pracował z nowym kandydatem, dowiaduje się Pan\/Pani, że ten kierownik jest znany jako osoba bardzo &lt;u&gt;moralna&lt;\/u&gt;. Szczególnie pod względem uczciwości, sprawiedliwości i wiarygodności, Pana\/Pani znajomy umieściłby ogólny charakter moralny tego kierownika w &lt;u&gt;najwyższych 20%&lt;\/u&gt; obecnego kierownictwa w podobnych organizacjach.&lt;\/div&gt;.</v>
      </c>
      <c r="AC210" t="str">
        <f>VLOOKUP(
    Languages!A197,
    Languages!$A$2:$AE$310,
    MATCH(
      _xlfn.XLOOKUP(AC$1, 'Language &amp; Currency Data'!$A$2:$A$100, 'Language &amp; Currency Data'!$B$2:$B$100),
      Languages!$A$1:$AE$1,
      0),
    FALSE)</f>
        <v>Ao conversar com um amigo que já trabalhou com o novo candidato, descobre que este líder é conhecido por ser uma pessoa muito &lt;u&gt;moral&lt;\/u&gt;. Mais especificamente, em termos de honestidade, justiça e confiança, o seu amigo classificaria o caráter moral geral deste líder entre os &lt;u&gt;20 % melhores&lt;\/u&gt; líderes atuais em organizações semelhantes.</v>
      </c>
      <c r="AD210" s="32" t="str">
        <f>VLOOKUP(
    Languages!A197,
    Languages!$A$2:$AE$310,
    MATCH(
      _xlfn.XLOOKUP(AD$1, 'Language &amp; Currency Data'!$A$2:$A$100, 'Language &amp; Currency Data'!$B$2:$B$100),
      Languages!$A$1:$AE$1,
      0),
    FALSE)</f>
        <v>Atunci când vorbiți cu un prieten care a lucrat anterior cu noul candidat, aflați că acest lider este cunoscut ca fiind o persoană foarte &lt;u&gt;morală&lt;\/u&gt;. Mai precis, în ceea ce privește onestitatea, echitatea și credibilitatea, prietenul dvs. ar plasa caracterul moral general al acestui lider în &lt;u&gt;partea superioară de 20 %&lt;\/u&gt; dintre liderii actuali din organizații similare.</v>
      </c>
      <c r="AE210" s="6" t="str">
        <f>VLOOKUP(
    Languages!A197,
    Languages!$A$2:$AE$310,
    MATCH(
      _xlfn.XLOOKUP(AE$1, 'Language &amp; Currency Data'!$A$2:$A$100, 'Language &amp; Currency Data'!$B$2:$B$100),
      Languages!$A$1:$AE$1,
      0),
    FALSE)</f>
        <v>Keď sa rozprávate s priateľom, ktorý predtým pracoval s novým kandidátom, dozviete sa, že tento líder je známy ako veľmi &lt;u&gt;morálny&lt;\/u&gt; človek. Najmä pokiaľ ide o čestnosť, spravodlivosť a dôveryhodnosť, váš priateľ by umiestnil všeobecný morálny charakter tohto lídra medzi &lt;u&gt;horných 20 %&lt;\/u&gt; aktuálnych lídrov podobných organizácií.</v>
      </c>
      <c r="AF210" s="6" t="str">
        <f>VLOOKUP(
    Languages!A197,
    Languages!$A$2:$AE$310,
    MATCH(
      _xlfn.XLOOKUP(AF$1, 'Language &amp; Currency Data'!$A$2:$A$100, 'Language &amp; Currency Data'!$B$2:$B$100),
      Languages!$A$1:$AE$1,
      0),
    FALSE)</f>
        <v>Wanneer jy met 'n vriend praat wat voorheen met die nuwe kandidaat gewerk het, leer jy dat hierdie leier bekend is as 'n baie &lt;u&gt;morele&lt;\/u&gt; persoon. Spesifiek, in terme van eerlikheid, billikheid en betroubaarheid, sou jou vriend die algemene morele karakter van hierdie leier in die &lt;u&gt;boonste 20%&lt;\/u&gt; van huidige leiers in soortgelyke organisasies plaas.</v>
      </c>
      <c r="AG210" s="6" t="str">
        <f>VLOOKUP(
    Languages!A197,
    Languages!$A$2:$AE$310,
    MATCH(
      _xlfn.XLOOKUP(AG$1, 'Language &amp; Currency Data'!$A$2:$A$100, 'Language &amp; Currency Data'!$B$2:$B$100),
      Languages!$A$1:$AE$1,
      0),
    FALSE)</f>
        <v>새로 선임될 후보자와 예전에 함께 일했던 친구와 대화하던 중, 이 리더가 매우 &lt;u&gt;도덕적인&lt;\/u&gt; 사람으로 알려져 있다는 사실을 알게 됩니다. 구체적으로, 당신의 친구는 정직성, 공정성, 신뢰성 측면에서 이 리더의 도덕적 성품을 비슷한 조직의 다른 리더들 중 &lt;u&gt;상위 20%&lt;\/u&gt;에 속한다고 평가합니다.&lt;\/div&gt;</v>
      </c>
      <c r="AH210" s="32" t="str">
        <f>VLOOKUP(
    Languages!A197,
    Languages!$A$2:$AE$310,
    MATCH(
      _xlfn.XLOOKUP(AH$1, 'Language &amp; Currency Data'!$A$2:$A$100, 'Language &amp; Currency Data'!$B$2:$B$100),
      Languages!$A$1:$AE$1,
      0),
    FALSE)</f>
        <v>Al hablar con un amigo que ha trabajado anteriormente con el nuevo candidato, se entera de que ese líder tiene fama de ser una persona muy &lt;u&gt;ética&lt;\/u&gt;. En concreto, en términos de honradez, justicia y fiabilidad, su amigo situaría la ética general de ese líder en el &lt;u&gt;20 % superior&lt;\/u&gt; de los líderes actuales de empresas similares.</v>
      </c>
      <c r="AI210" s="32" t="str">
        <f>VLOOKUP(
    Languages!A197,
    Languages!$A$2:$AE$310,
    MATCH(
      _xlfn.XLOOKUP(AI$1, 'Language &amp; Currency Data'!$A$2:$A$100, 'Language &amp; Currency Data'!$B$2:$B$100),
      Languages!$A$1:$AE$1,
      0),
    FALSE)</f>
        <v>När du pratar med en vän som tidigare har arbetat med den nya kandidaten får du veta att den här ledaren är känd för att vara en mycket &lt;u&gt;moralisk&lt;\/u&gt; person. När det gäller ärlighet, rättvisa och pålitlighet skulle din vän placera den här ledarens moraliska karaktär i allmänhet bland de &lt;u&gt;bästa 20 %&lt;\/u&gt; av nuvarande ledare i liknande organisationer.&lt;\/div&gt;</v>
      </c>
      <c r="AJ210" s="6" t="str">
        <f>VLOOKUP(
    Languages!A197,
    Languages!$A$2:$AE$310,
    MATCH(
      _xlfn.XLOOKUP(AJ$1, 'Language &amp; Currency Data'!$A$2:$A$100, 'Language &amp; Currency Data'!$B$2:$B$100),
      Languages!$A$1:$AE$1,
      0),
    FALSE)</f>
        <v>當您和一位曾與該候選人共事的朋友聊天時，您得知這位領導者是出了名&lt;u&gt;有道德&lt;\/u&gt;的人。具體來說，在誠實、公平與可信度方面，您的朋友認為這位領導者的整體道德感位於類似組織領導者中的&lt;u&gt;最佳 20%&lt;\/u&gt;。&lt;\/div&gt;</v>
      </c>
      <c r="AK210" s="32" t="str">
        <f>VLOOKUP(
    Languages!A197,
    Languages!$A$2:$AE$310,
    MATCH(
      _xlfn.XLOOKUP(AK$1, 'Language &amp; Currency Data'!$A$2:$A$100, 'Language &amp; Currency Data'!$B$2:$B$100),
      Languages!$A$1:$AE$1,
      0),
    FALSE)</f>
        <v>เมื่อพูดคุยกับเพื่อนที่เคยร่วมงานกับผู้สมัครคนใหม่มาก่อน คุณรับทราบว่าผู้นำคนนี้เป็นบุคคลที่&lt;u&gt;มีศีลธรรม&lt;\/u&gt;อย่างมาก โดยเฉพาะอย่างยิ่ง ในแง่ของความซื่อสัตย์ ความยุติธรรม และความน่าเชื่อถือ เพื่อนของคุณจะจัดอันดับคุณลักษณะทางศีลธรรมโดยทั่วไปของผู้นำคนนี้ไว้ใน&lt;u&gt;กลุ่ม 20% แรก&lt;\/u&gt;ของผู้นำในองค์กรที่คล้ายคลึงกันในปัจจุบัน&lt;\/div&gt;</v>
      </c>
      <c r="AL210" s="37" t="str">
        <f>VLOOKUP(
    Languages!A197,
    Languages!$A$2:$AE$310,
    MATCH(
      _xlfn.XLOOKUP(AL$1, 'Language &amp; Currency Data'!$A$2:$A$100, 'Language &amp; Currency Data'!$B$2:$B$100),
      Languages!$A$1:$AE$1,
      0),
    FALSE)</f>
        <v>Yeni adayla daha önce çalışmış bir arkadaşınızla konuştuğunuzda bu liderin çok &lt;u&gt;ahlaklı&lt;\/u&gt; bir kişi olarak bilindiğini öğreniyorsunuz. Özellikle dürüstlük, adalet ve güvenilirlik açısından arkadaşınız bu liderin genel ahlaki karakterini benzer kuruluşlardaki mevcut liderler arasında &lt;u&gt;en üst %20&lt;\/u&gt;'ye yerleştirecektir.&lt;\/div&gt;</v>
      </c>
      <c r="AM210" s="6" t="str">
        <f>VLOOKUP(
    Languages!A197,
    Languages!$A$2:$AE$310,
    MATCH(
      _xlfn.XLOOKUP(AM$1, 'Language &amp; Currency Data'!$A$2:$A$100, 'Language &amp; Currency Data'!$B$2:$B$100),
      Languages!$A$1:$AE$1,
      0),
    FALSE)</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c r="AN210" s="6" t="str">
        <f>VLOOKUP(
    Languages!A197,
    Languages!$A$2:$AE$310,
    MATCH(
      _xlfn.XLOOKUP(AN$1, 'Language &amp; Currency Data'!$A$2:$A$100, 'Language &amp; Currency Data'!$B$2:$B$100),
      Languages!$A$1:$AE$1,
      0),
    FALSE)</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c r="AO210" s="32" t="str">
        <f>VLOOKUP(
    Languages!A197,
    Languages!$A$2:$AE$310,
    MATCH(
      _xlfn.XLOOKUP(AO$1, 'Language &amp; Currency Data'!$A$2:$A$100, 'Language &amp; Currency Data'!$B$2:$B$100),
      Languages!$A$1:$AE$1,
      0),
    FALSE)</f>
        <v>Khi trò chuyện với một người bạn trước đây đã làm việc cùng với ứng viên mới này, quý vị biết được rằng nhà lãnh đạo này được biết đến là một người rất &lt;u&gt;có đạo đức&lt;\/u&gt;. Cụ thể, về mặt trung thực, công bằng và đáng tin cậy, người bạn của quý vị sẽ xếp tính cách đạo đức chung của nhà lãnh đạo này trong nhóm &lt;u&gt;20% trên cùng&lt;\/u&gt; của các nhà lãnh đạo hiện tại trong các tổ chức tương tự.&lt;\/div&gt;</v>
      </c>
      <c r="AP210" s="7" t="str">
        <f>VLOOKUP(
    Languages!A197,
    Languages!$A$2:$AE$310,
    MATCH(
      _xlfn.XLOOKUP("United Kingdom", 'Language &amp; Currency Data'!$A$2:$A$100, 'Language &amp; Currency Data'!$B$2:$B$100),
      Languages!$A$1:$AE$1,
      0),
    FALSE)</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c r="AQ210" s="7" t="str">
        <f>VLOOKUP(
    Languages!A197,
    Languages!$A$2:$AE$310,
    MATCH(
      _xlfn.XLOOKUP("United Kingdom", 'Language &amp; Currency Data'!$A$2:$A$100, 'Language &amp; Currency Data'!$B$2:$B$100),
      Languages!$A$1:$AE$1,
      0),
    FALSE)</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c r="AR210" s="7" t="str">
        <f>VLOOKUP(
    Languages!A197,
    Languages!$A$2:$AE$310,
    MATCH(
      _xlfn.XLOOKUP("United Kingdom", 'Language &amp; Currency Data'!$A$2:$A$100, 'Language &amp; Currency Data'!$B$2:$B$100),
      Languages!$A$1:$AE$1,
      0),
    FALSE)</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c r="AS210" s="7" t="str">
        <f>VLOOKUP(
    Languages!A197,
    Languages!$A$2:$AE$310,
    MATCH(
      _xlfn.XLOOKUP("United Kingdom", 'Language &amp; Currency Data'!$A$2:$A$100, 'Language &amp; Currency Data'!$B$2:$B$100),
      Languages!$A$1:$AE$1,
      0),
    FALSE)</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c r="AT210" s="7" t="str">
        <f>VLOOKUP(
    Languages!A197,
    Languages!$A$2:$AE$310,
    MATCH(
      _xlfn.XLOOKUP("United Kingdom", 'Language &amp; Currency Data'!$A$2:$A$100, 'Language &amp; Currency Data'!$B$2:$B$100),
      Languages!$A$1:$AE$1,
      0),
    FALSE)</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c r="AU210" s="7" t="str">
        <f>VLOOKUP(
    Languages!A197,
    Languages!$A$2:$AE$310,
    MATCH(
      _xlfn.XLOOKUP("United Kingdom", 'Language &amp; Currency Data'!$A$2:$A$100, 'Language &amp; Currency Data'!$B$2:$B$100),
      Languages!$A$1:$AE$1,
      0),
    FALSE)</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c r="AV210" s="7" t="str">
        <f>VLOOKUP(
    Languages!A197,
    Languages!$A$2:$AE$310,
    MATCH(
      _xlfn.XLOOKUP("United Kingdom", 'Language &amp; Currency Data'!$A$2:$A$100, 'Language &amp; Currency Data'!$B$2:$B$100),
      Languages!$A$1:$AE$1,
      0),
    FALSE)</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c r="AW210" s="7" t="str">
        <f>VLOOKUP(
    Languages!A197,
    Languages!$A$2:$AE$310,
    MATCH(
      _xlfn.XLOOKUP("United Kingdom", 'Language &amp; Currency Data'!$A$2:$A$100, 'Language &amp; Currency Data'!$B$2:$B$100),
      Languages!$A$1:$AE$1,
      0),
    FALSE)</f>
        <v>When talking to a friend who has previously worked with the new candidate, you learn that this leader is known to be a very &lt;u&gt;moral&lt;\/u&gt; person. Specifically, in terms of honesty, fairness, and trustworthiness, your friend would place the general moral character of this leader in the &lt;u&gt;top 20%&lt;\/u&gt; of current leaders in similar organizations.&lt;\/div&gt;</v>
      </c>
    </row>
    <row r="211" spans="1:49" s="7" customFormat="1" ht="114" x14ac:dyDescent="0.45">
      <c r="A211" s="7" t="str">
        <f>Languages!B198</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c r="B211" s="6" t="str">
        <f>VLOOKUP(
    Languages!A198,
    Languages!$A$2:$AE$310,
    MATCH(
      _xlfn.XLOOKUP(B$1, 'Language &amp; Currency Data'!$A$2:$A$100, 'Language &amp; Currency Data'!$B$2:$B$100),
      Languages!$A$1:$AE$1,
      0),
    FALSE)</f>
        <v>Al hablar con un amigo que ha trabajado anteriormente con el nuevo candidato, se entera de que ese líder tiene fama de ser una persona muy &lt;u&gt;incompetente&lt;\/u&gt;. En concreto, en términos de conocimientos, inteligencia y eficiencia, su amigo situaría la competencia de ese líder en el &lt;u&gt;20 % inferior&lt;\/u&gt; de los líderes actuales de empresas similares.</v>
      </c>
      <c r="C211" s="6" t="str">
        <f>VLOOKUP(
    Languages!A198,
    Languages!$A$2:$AE$310,
    MATCH(
      _xlfn.XLOOKUP(C$1, 'Language &amp; Currency Data'!$A$2:$A$100, 'Language &amp; Currency Data'!$B$2:$B$100),
      Languages!$A$1:$AE$1,
      0),
    FALSE)</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c r="D211" s="6" t="str">
        <f>VLOOKUP(
    Languages!A198,
    Languages!$A$2:$AE$310,
    MATCH(
      _xlfn.XLOOKUP(D$1, 'Language &amp; Currency Data'!$A$2:$A$100, 'Language &amp; Currency Data'!$B$2:$B$100),
      Languages!$A$1:$AE$1,
      0),
    FALSE)</f>
        <v>Als Sie sich mit einem Freund unterhalten, der schon einmal mit dem neuen Bewerber gearbeitet hat, erfahren Sie, dass diese Führungskraft als eine sehr &lt;u&gt;inkompetente&lt;\/u&gt; Person bekannt ist. Ihr Freund würde die allgemeinen Kompetenzen der Führungskraft in Hinblick auf Fachwissen, Intelligenz und Effizienz in den &lt;u&gt;unteren 20 %&lt;\/u&gt; von aktuellen Führungskräften in ähnlichen Organisationen ansiedeln.</v>
      </c>
      <c r="E211" s="14" t="str">
        <f>VLOOKUP(
    Languages!A198,
    Languages!$A$2:$AE$310,
    MATCH(
      _xlfn.XLOOKUP(E$1, 'Language &amp; Currency Data'!$A$2:$A$100, 'Language &amp; Currency Data'!$B$2:$B$100),
      Languages!$A$1:$AE$1,
      0),
    FALSE)</f>
        <v>Ao conversar com um amigo que já trabalhou com o novo candidato, descobre que este líder é conhecido por ser uma pessoa muito &lt;u&gt;incompetente&lt;\/u&gt;. Mais especificamente, em termos de conhecimentos, inteligência e eficiência, o seu amigo classificaria a competência geral deste líder entre os &lt;u&gt;20 % piores&lt;\/u&gt; líderes atuais em organizações semelhantes.</v>
      </c>
      <c r="F211" s="4" t="str">
        <f>VLOOKUP(
    Languages!A198,
    Languages!$A$2:$AE$310,
    MATCH(
      _xlfn.XLOOKUP(F$1, 'Language &amp; Currency Data'!$A$2:$A$100, 'Language &amp; Currency Data'!$B$2:$B$100),
      Languages!$A$1:$AE$1,
      0),
    FALSE)</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c r="G211" s="14" t="str">
        <f>VLOOKUP(
    Languages!A198,
    Languages!$A$2:$AE$310,
    MATCH(
      _xlfn.XLOOKUP(G$1, 'Language &amp; Currency Data'!$A$2:$A$100, 'Language &amp; Currency Data'!$B$2:$B$100),
      Languages!$A$1:$AE$1,
      0),
    FALSE)</f>
        <v>在与一位曾与该新领导人候选人共事过的朋友交谈的过程中，您获悉该领导人是公认的&lt;u&gt;无能&lt;\/u&gt;之人。具体来说，就学问、才智和工作效率而言，您朋友认为该领导人在同类组织的现任领导人中处于整体能力&lt;u&gt;极差的 20%&lt;\/u&gt; 行列中。</v>
      </c>
      <c r="H211" s="6" t="str">
        <f>VLOOKUP(
    Languages!A198,
    Languages!$A$2:$AE$310,
    MATCH(
      _xlfn.XLOOKUP(H$1, 'Language &amp; Currency Data'!$A$2:$A$100, 'Language &amp; Currency Data'!$B$2:$B$100),
      Languages!$A$1:$AE$1,
      0),
    FALSE)</f>
        <v>Al hablar con un amigo que ha trabajado anteriormente con el nuevo candidato, se entera de que ese líder tiene fama de ser una persona muy &lt;u&gt;incompetente&lt;\/u&gt;. En concreto, en términos de conocimientos, inteligencia y eficiencia, su amigo situaría la competencia de ese líder en el &lt;u&gt;20 % inferior&lt;\/u&gt; de los líderes actuales de empresas similares.</v>
      </c>
      <c r="I211" s="6" t="str">
        <f>VLOOKUP(
    Languages!A198,
    Languages!$A$2:$AE$310,
    MATCH(
      _xlfn.XLOOKUP(I$1, 'Language &amp; Currency Data'!$A$2:$A$100, 'Language &amp; Currency Data'!$B$2:$B$100),
      Languages!$A$1:$AE$1,
      0),
    FALSE)</f>
        <v>Al hablar con un amigo que ha trabajado anteriormente con el nuevo candidato, se entera de que ese líder tiene fama de ser una persona muy &lt;u&gt;incompetente&lt;\/u&gt;. En concreto, en términos de conocimientos, inteligencia y eficiencia, su amigo situaría la competencia de ese líder en el &lt;u&gt;20 % inferior&lt;\/u&gt; de los líderes actuales de empresas similares.</v>
      </c>
      <c r="J211" s="6" t="str">
        <f>VLOOKUP(
    Languages!A198,
    Languages!$A$2:$AE$310,
    MATCH(
      _xlfn.XLOOKUP(J$1, 'Language &amp; Currency Data'!$A$2:$A$100, 'Language &amp; Currency Data'!$B$2:$B$100),
      Languages!$A$1:$AE$1,
      0),
    FALSE)</f>
        <v>Při rozhovoru s přítelem, který s novým kandidátem již dříve pracoval, se dozvíte, že tento vedoucí je znám jako velmi &lt;u&gt;nekompetentní&lt;\/u&gt; osoba. Konkrétně, pokud jde o znalosti, inteligenci a efektivitu, váš přítel by celkovou kompetenci tohoto vedoucího pracovníka zařadil mezi &lt;u&gt;20 % nejhorších&lt;\/u&gt; současných vedoucích pracovníků v podobných organizacích.</v>
      </c>
      <c r="K211" s="6" t="str">
        <f>VLOOKUP(
    Languages!A198,
    Languages!$A$2:$AE$310,
    MATCH(
      _xlfn.XLOOKUP(K$1, 'Language &amp; Currency Data'!$A$2:$A$100, 'Language &amp; Currency Data'!$B$2:$B$100),
      Languages!$A$1:$AE$1,
      0),
    FALSE)</f>
        <v>Saat tietää uuden ehdokkaan kanssa aikaisemmin työskenneeltä ystävältäsi, että tämä johtaja tunnetaan erittäin &lt;u&gt;epäpätevänä&lt;\/u&gt; henkilönä. Tietämyksen, älykkyyden ja tehokkuuden saralla tämän johtajan yleinen pätevyys kuuluu ystäväsi mielestä &lt;u&gt;alimpaan 20%:iin&lt;\/u&gt; kaikista nykyisistä samanlaisten organisaatioiden johtajista.</v>
      </c>
      <c r="L211" s="32" t="str">
        <f>VLOOKUP(
    Languages!A198,
    Languages!$A$2:$AE$310,
    MATCH(
      _xlfn.XLOOKUP(L$1, 'Language &amp; Currency Data'!$A$2:$A$100, 'Language &amp; Currency Data'!$B$2:$B$100),
      Languages!$A$1:$AE$1,
      0),
    FALSE)</f>
        <v>En discutant avec un•e ami•e qui a déjà travaillé avec le\/la candidat•e, vous apprenez qu'il\/elle est connu•e pour être une personne très &lt;u&gt;incompétente&lt;\/u&gt;. Plus précisément, en termes de connaissances, d'intelligence et d'efficacité, votre ami•e situe la compétence générale de ce•tte dirigeant•e dans les &lt;u&gt;20 % supérieurs&lt;\/u&gt; des dirigeant•es d'organisations similaires.</v>
      </c>
      <c r="M211" s="32" t="str">
        <f>VLOOKUP(
    Languages!A198,
    Languages!$A$2:$AE$310,
    MATCH(
      _xlfn.XLOOKUP(M$1, 'Language &amp; Currency Data'!$A$2:$A$100, 'Language &amp; Currency Data'!$B$2:$B$100),
      Languages!$A$1:$AE$1,
      0),
    FALSE)</f>
        <v>Als Sie sich mit einem Freund unterhalten, der schon einmal mit dem neuen Bewerber gearbeitet hat, erfahren Sie, dass diese Führungskraft als eine sehr &lt;u&gt;inkompetente&lt;\/u&gt; Person bekannt ist. Ihr Freund würde die allgemeinen Kompetenzen der Führungskraft in Hinblick auf Fachwissen, Intelligenz und Effizienz in den &lt;u&gt;unteren 20 %&lt;\/u&gt; von aktuellen Führungskräften in ähnlichen Organisationen ansiedeln.</v>
      </c>
      <c r="N211" s="6" t="str">
        <f>VLOOKUP(
    Languages!A198,
    Languages!$A$2:$AE$310,
    MATCH(
      _xlfn.XLOOKUP(N$1, 'Language &amp; Currency Data'!$A$2:$A$100, 'Language &amp; Currency Data'!$B$2:$B$100),
      Languages!$A$1:$AE$1,
      0),
    FALSE)</f>
        <v>Ενώ μιλάτε με έναν φίλο που έχει συνεργαστεί στο παρελθόν με τον νέο υποψήφιο, μαθαίνετε ότι αυτός ο ηγέτης είναι γνωστός ως ένα πολύ &lt;u&gt;ανίκανο&lt;\/u&gt; άτομο. Συγκεκριμένα, όσον αφορά τις γνώσεις, την ευφυΐα και την αποτελεσματικότητα, ο φίλος σας θα τοποθετούσε τη γενική ικανότητα αυτού του ηγέτη στο &lt;u&gt;κατώτατο 20%&lt;\/u&gt; των τρεχόντων ηγετών σε παρόμοιους οργανισμούς.</v>
      </c>
      <c r="O211" s="32" t="str">
        <f>VLOOKUP(
    Languages!A198,
    Languages!$A$2:$AE$310,
    MATCH(
      _xlfn.XLOOKUP(O$1, 'Language &amp; Currency Data'!$A$2:$A$100, 'Language &amp; Currency Data'!$B$2:$B$100),
      Languages!$A$1:$AE$1,
      0),
    FALSE)</f>
        <v>Egy barátjával beszélgetve, aki korábban együtt dolgozott az új jelölttel, megtudja, hogy ez a vezető köztudottan egy nagyon &lt;u&gt;inkompetens&lt;\/u&gt; ember. Konkrétan, a tudás, az intelligencia és a hatékonyság szempontjából a barátja a hasonló szervezetek jelenlegi vezetőinek &lt;u&gt;alsó 20%-ába&lt;\/u&gt; helyezné ennek a vezetőnek az általános kompetenciáját.</v>
      </c>
      <c r="P211" s="6" t="str">
        <f>VLOOKUP(
    Languages!A198,
    Languages!$A$2:$AE$310,
    MATCH(
      _xlfn.XLOOKUP(P$1, 'Language &amp; Currency Data'!$A$2:$A$100, 'Language &amp; Currency Data'!$B$2:$B$100),
      Languages!$A$1:$AE$1,
      0),
    FALSE)</f>
        <v>जब आप किसी ऐसे दोस्त से बात करते हैं, जिसने पहले नए उम्मीदवार के साथ काम किया है, तो आपको पता चलता है कि यह लीडर एक बहुत ही &lt;u&gt;अयोग्य&lt;\/u&gt; व्यक्ति के रूप में जाना जाता है। ख़ासतौर से, ज्ञान, प्रज्ञा और दक्षता के संदर्भ में, आपका दोस्त इस लीडर की सामान्य योग्यता को एक जैसे संगठनों के वर्तमान लीडरों के &lt;u&gt;निचले 20%&lt;\/u&gt; में रखेगा।</v>
      </c>
      <c r="Q211" s="6" t="str">
        <f>VLOOKUP(
    Languages!A198,
    Languages!$A$2:$AE$310,
    MATCH(
      _xlfn.XLOOKUP(Q$1, 'Language &amp; Currency Data'!$A$2:$A$100, 'Language &amp; Currency Data'!$B$2:$B$100),
      Languages!$A$1:$AE$1,
      0),
    FALSE)</f>
        <v>Saat berbicara dengan seorang teman yang pernah bekerja dengan kandidat baru tersebut, Anda mengetahui bahwa pemimpin ini dikenal sebagai orang yang sangat &lt;u&gt;tidak kompeten&lt;\/u&gt;. Secara khusus, dalam hal pengetahuan, kecerdasan, dan efisiensi, teman Anda menempatkan kompetensi umum pemimpin ini di &lt;u&gt;20% terbawah&lt;\/u&gt; dari para pemimpin saat ini di organisasi serupa.</v>
      </c>
      <c r="R211" s="6" t="str">
        <f>VLOOKUP(
    Languages!A198,
    Languages!$A$2:$AE$310,
    MATCH(
      _xlfn.XLOOKUP(R$1, 'Language &amp; Currency Data'!$A$2:$A$100, 'Language &amp; Currency Data'!$B$2:$B$100),
      Languages!$A$1:$AE$1,
      0),
    FALSE)</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c r="S211" s="14" t="str">
        <f>VLOOKUP(
    Languages!A198,
    Languages!$A$2:$AE$310,
    MATCH(
      _xlfn.XLOOKUP(S$1, 'Language &amp; Currency Data'!$A$2:$A$100, 'Language &amp; Currency Data'!$B$2:$B$100),
      Languages!$A$1:$AE$1,
      0),
    FALSE)</f>
        <v>Parlando con un amico che ha lavorato in passato con il nuovo candidato, scopre che questo leader è noto per la sua elevata &lt;u&gt;incompetenza&lt;\/u&gt;. In particolare, in termini di conoscenza, intelligenza ed efficienza, il Suo amico valuterebbe le competenze generali di questo leader tra le più basse, posizionandolo nel &lt;u&gt;20% peggiore&lt;\/u&gt; rispetto agli attuali leader di organizzazioni simili.</v>
      </c>
      <c r="T211" s="14" t="str">
        <f>VLOOKUP(
    Languages!A198,
    Languages!$A$2:$AE$310,
    MATCH(
      _xlfn.XLOOKUP(T$1, 'Language &amp; Currency Data'!$A$2:$A$100, 'Language &amp; Currency Data'!$B$2:$B$100),
      Languages!$A$1:$AE$1,
      0),
    FALSE)</f>
        <v>以前この新しい候補者と仕事をしたことがある友人と話をしたところ、このリーダーは非常に&lt;u&gt;能力のない&lt;\/u&gt;人物として知られていることがわかりました。具体的には、知識、知性、効率という点において、友人はこのリーダーの全般的な能力を、類似した組織の現リーダーの&lt;u&gt;下位20%&lt;\/u&gt;に位置付けるとしています。</v>
      </c>
      <c r="U211" s="32" t="str">
        <f>VLOOKUP(
    Languages!A198,
    Languages!$A$2:$AE$310,
    MATCH(
      _xlfn.XLOOKUP(U$1, 'Language &amp; Currency Data'!$A$2:$A$100, 'Language &amp; Currency Data'!$B$2:$B$100),
      Languages!$A$1:$AE$1,
      0),
    FALSE)</f>
        <v>Semasa bercakap dengan seorang kawan yang sebelum ini pernah bekerja dengan calon baharu itu, anda mendapat tahu bahawa pemimpin ini terkenal sebagai seorang yang sangat &lt;u&gt;tidak cekap&lt;\/u&gt;. Khususnya, dari segi pengetahuan, kebijaksanaan dan kecekapan, kawan anda akan menempatkan kecekapan umum pemimpin ini di tahap &lt;u&gt;20% paling bawah&lt;\/u&gt; daripada pemimpin semasa dalam organisasi yang serupa.</v>
      </c>
      <c r="V211" s="32" t="str">
        <f>VLOOKUP(
    Languages!A198,
    Languages!$A$2:$AE$310,
    MATCH(
      _xlfn.XLOOKUP(V$1, 'Language &amp; Currency Data'!$A$2:$A$100, 'Language &amp; Currency Data'!$B$2:$B$100),
      Languages!$A$1:$AE$1,
      0),
    FALSE)</f>
        <v>Al hablar con un amigo que ha trabajado anteriormente con el nuevo candidato, se entera de que ese líder tiene fama de ser una persona muy &lt;u&gt;incompetente&lt;\/u&gt;. En concreto, en términos de conocimientos, inteligencia y eficiencia, su amigo situaría la competencia de ese líder en el &lt;u&gt;20 % inferior&lt;\/u&gt; de los líderes actuales de empresas similares.</v>
      </c>
      <c r="W211" s="14" t="str">
        <f>VLOOKUP(
    Languages!A198,
    Languages!$A$2:$AE$310,
    MATCH(
      _xlfn.XLOOKUP(W$1, 'Language &amp; Currency Data'!$A$2:$A$100, 'Language &amp; Currency Data'!$B$2:$B$100),
      Languages!$A$1:$AE$1,
      0),
    FALSE)</f>
        <v>Wanneer u met een vriend spreekt die eerder met de nieuwe kandidaat heeft gewerkt, hoort u dat deze leider bekendstaat als een zeer &lt;u&gt;incompetent&lt;\/u&gt; persoon. Specifiek, op het gebied van kennis, intelligentie en efficiëntie zou uw vriend de algemene competentie van deze leider in de &lt;u&gt;onderste 20%&lt;\/u&gt; van huidige leiders in vergelijkbare organisaties plaatsen.</v>
      </c>
      <c r="X211" s="32" t="str">
        <f>VLOOKUP(
    Languages!A198,
    Languages!$A$2:$AE$310,
    MATCH(
      _xlfn.XLOOKUP(X$1, 'Language &amp; Currency Data'!$A$2:$A$100, 'Language &amp; Currency Data'!$B$2:$B$100),
      Languages!$A$1:$AE$1,
      0),
    FALSE)</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c r="Y211" s="32" t="str">
        <f>VLOOKUP(
    Languages!A198,
    Languages!$A$2:$AE$310,
    MATCH(
      _xlfn.XLOOKUP(Y$1, 'Language &amp; Currency Data'!$A$2:$A$100, 'Language &amp; Currency Data'!$B$2:$B$100),
      Languages!$A$1:$AE$1,
      0),
    FALSE)</f>
        <v>Når du snakker med en venn som tidligere har jobbet med den nye kandidaten, får du vite at denne lederen er kjent for å være en svært &lt;u&gt;inkompetent&lt;\/u&gt; person. Spesielt når det gjelder kunnskap, intelligens og effektivitet, vil vennen din plassere denne lederens generelle kompetanse blant de &lt;u&gt;20 % dårligste&lt;\/u&gt; av dagens ledere i lignende organisasjoner.</v>
      </c>
      <c r="Z211" s="32" t="str">
        <f>VLOOKUP(
    Languages!A198,
    Languages!$A$2:$AE$310,
    MATCH(
      _xlfn.XLOOKUP(Z$1, 'Language &amp; Currency Data'!$A$2:$A$100, 'Language &amp; Currency Data'!$B$2:$B$100),
      Languages!$A$1:$AE$1,
      0),
    FALSE)</f>
        <v>جب آپ ایک ایسے دوست سے بات کرتے ہیں جو ماضی میں نئے امیدوار کے ساتھ کام کر چکا ہو، تو آپ کو معلوم ہوتا ہے کہ اس رہنما کو انتہائی &lt;u&gt;نااہل&lt;\/u&gt; شخصیت کے طور پر جانا جاتا ہے۔ خاص طور پر علم، ذہانت اور کارکردگی کے لحاظ سے، آپ کا دوست اس رہنما کی عمومی قابلیت کو اسی نوعیت کی تنظیموں کے موجودہ رہنماؤں کے &lt;u&gt;نچلے %20&lt;\/u&gt; میں شمار کرے گا۔</v>
      </c>
      <c r="AA211" s="32" t="str">
        <f>VLOOKUP(
    Languages!A198,
    Languages!$A$2:$AE$310,
    MATCH(
      _xlfn.XLOOKUP(AA$1, 'Language &amp; Currency Data'!$A$2:$A$100, 'Language &amp; Currency Data'!$B$2:$B$100),
      Languages!$A$1:$AE$1,
      0),
    FALSE)</f>
        <v>Nang nakikipag-usap sa isang kaibigan na dating nakipagtrabaho sa bagong kandidato, nalaman mong kilala ang lider na ito bilang isang taong labis na &lt;u&gt;walang-kakayahan&lt;\/u&gt;. Sa partikular, may kinalaman sa kaalaman, talino, at husay, inilalagay ng kaibigan mo ang pangkalahatang kakayahan ng taong ito sa &lt;u&gt;ibaba ng 20%&lt;\/u&gt; ng mga kasalukuyang lider sa mga katulad na organisasyon.</v>
      </c>
      <c r="AB211" s="32" t="str">
        <f>VLOOKUP(
    Languages!A198,
    Languages!$A$2:$AE$310,
    MATCH(
      _xlfn.XLOOKUP(AB$1, 'Language &amp; Currency Data'!$A$2:$A$100, 'Language &amp; Currency Data'!$B$2:$B$100),
      Languages!$A$1:$AE$1,
      0),
    FALSE)</f>
        <v>Rozmawiając ze znajomym, który wcześniej pracował z nowym kandydatem, dowiaduje się Pan\/Pani, że ten kierownik jest znany jako osoba bardzo &lt;u&gt;niekompetentna&lt;\/u&gt;. Szczególnie pod względem wiedzy, inteligencji i efektywności, Pana\/Pani znajomy umieściłby ogólne kompetencje tego kierownika w &lt;u&gt;najniższych 20%&lt;\/u&gt; obecnego kierownictwa w podobnych organizacjach.</v>
      </c>
      <c r="AC211" t="str">
        <f>VLOOKUP(
    Languages!A198,
    Languages!$A$2:$AE$310,
    MATCH(
      _xlfn.XLOOKUP(AC$1, 'Language &amp; Currency Data'!$A$2:$A$100, 'Language &amp; Currency Data'!$B$2:$B$100),
      Languages!$A$1:$AE$1,
      0),
    FALSE)</f>
        <v>Ao conversar com um amigo que já trabalhou com o novo candidato, descobre que este líder é conhecido por ser uma pessoa muito &lt;u&gt;incompetente&lt;\/u&gt;. Mais especificamente, em termos de conhecimentos, inteligência e eficiência, o seu amigo classificaria a competência geral deste líder entre os &lt;u&gt;20 % piores&lt;\/u&gt; líderes atuais em organizações semelhantes.</v>
      </c>
      <c r="AD211" s="32" t="str">
        <f>VLOOKUP(
    Languages!A198,
    Languages!$A$2:$AE$310,
    MATCH(
      _xlfn.XLOOKUP(AD$1, 'Language &amp; Currency Data'!$A$2:$A$100, 'Language &amp; Currency Data'!$B$2:$B$100),
      Languages!$A$1:$AE$1,
      0),
    FALSE)</f>
        <v>Atunci când vorbiți cu un prieten care a lucrat anterior cu noul candidat, aflați că acest lider este cunoscut ca fiind o persoană foarte &lt;u&gt;incompetentă&lt;\/u&gt;. Mai precis, în ceea ce privește cunoștințele, inteligența și eficiența, prietenul dvs. ar plasa competența generală a acestui lider în &lt;u&gt;partea inferioară de 20 %&lt;\/u&gt; dintre liderii actuali din organizații similare.</v>
      </c>
      <c r="AE211" s="6" t="str">
        <f>VLOOKUP(
    Languages!A198,
    Languages!$A$2:$AE$310,
    MATCH(
      _xlfn.XLOOKUP(AE$1, 'Language &amp; Currency Data'!$A$2:$A$100, 'Language &amp; Currency Data'!$B$2:$B$100),
      Languages!$A$1:$AE$1,
      0),
    FALSE)</f>
        <v>Keď sa rozprávate s priateľom, ktorý predtým pracoval s novým kandidátom, dozviete sa, že tento líder je známy ako veľmi &lt;u&gt;nekompetentný&lt;\/u&gt; človek. Najmä pokiaľ ide o znalosti, inteligenciu a efektívnosť, váš priateľ by umiestnil všeobecnú kompetenciu tohto lídra medzi &lt;u&gt;spodných 20 %&lt;\/u&gt; aktuálnych lídrov podobných organizácií.</v>
      </c>
      <c r="AF211" s="6" t="str">
        <f>VLOOKUP(
    Languages!A198,
    Languages!$A$2:$AE$310,
    MATCH(
      _xlfn.XLOOKUP(AF$1, 'Language &amp; Currency Data'!$A$2:$A$100, 'Language &amp; Currency Data'!$B$2:$B$100),
      Languages!$A$1:$AE$1,
      0),
    FALSE)</f>
        <v>Wanneer jy met 'n vriend praat wat voorheen met die nuwe kandidaat gewerk het, leer jy dat hierdie leier bekend is as 'n baie &lt;u&gt;onbevoegde&lt;\/u&gt; persoon. Spesifiek, in terme van kennis, intelligensie, en effektiwiteit, sou jou vriend die algemene bevoegdheid van hierdie leier in die &lt;u&gt;onderste 20%&lt;\/u&gt; van huidige leiers in soortgelyke organisasies plaas.</v>
      </c>
      <c r="AG211" s="6" t="str">
        <f>VLOOKUP(
    Languages!A198,
    Languages!$A$2:$AE$310,
    MATCH(
      _xlfn.XLOOKUP(AG$1, 'Language &amp; Currency Data'!$A$2:$A$100, 'Language &amp; Currency Data'!$B$2:$B$100),
      Languages!$A$1:$AE$1,
      0),
    FALSE)</f>
        <v>새로 선임될 후보자와 예전에 함께 일했던 친구와 대화하던 중, 이 리더가 매우 &lt;u&gt;무능한&lt;\/u&gt; 사람으로 알려져 있다는 사실을 알게 됩니다. 구체적으로, 당신의 친구는 지식, 지능, 효율성 측면에서 이 리더의 전반적인 능력을 비슷한 조직의 다른 리더들 중 &lt;u&gt;하위 20%&lt;\/u&gt;에 속한다고 평가합니다.</v>
      </c>
      <c r="AH211" s="32" t="str">
        <f>VLOOKUP(
    Languages!A198,
    Languages!$A$2:$AE$310,
    MATCH(
      _xlfn.XLOOKUP(AH$1, 'Language &amp; Currency Data'!$A$2:$A$100, 'Language &amp; Currency Data'!$B$2:$B$100),
      Languages!$A$1:$AE$1,
      0),
    FALSE)</f>
        <v>Al hablar con un amigo que ha trabajado anteriormente con el nuevo candidato, se entera de que ese líder tiene fama de ser una persona muy &lt;u&gt;incompetente&lt;\/u&gt;. En concreto, en términos de conocimientos, inteligencia y eficiencia, su amigo situaría la competencia de ese líder en el &lt;u&gt;20 % inferior&lt;\/u&gt; de los líderes actuales de empresas similares.</v>
      </c>
      <c r="AI211" s="32" t="str">
        <f>VLOOKUP(
    Languages!A198,
    Languages!$A$2:$AE$310,
    MATCH(
      _xlfn.XLOOKUP(AI$1, 'Language &amp; Currency Data'!$A$2:$A$100, 'Language &amp; Currency Data'!$B$2:$B$100),
      Languages!$A$1:$AE$1,
      0),
    FALSE)</f>
        <v>När du pratar med en vän som tidigare har arbetat med den nya kandidaten får du veta att den här ledaren är känd för att vara en mycket &lt;u&gt;inkompetent&lt;\/u&gt; person. När det gäller kunskap, intelligens och effektivitet skulle din vän placera den här ledarens kompetens i allmänhet bland de &lt;u&gt;sämsta 20 %&lt;\/u&gt; av nuvarande ledare i liknande organisationer.</v>
      </c>
      <c r="AJ211" s="6" t="str">
        <f>VLOOKUP(
    Languages!A198,
    Languages!$A$2:$AE$310,
    MATCH(
      _xlfn.XLOOKUP(AJ$1, 'Language &amp; Currency Data'!$A$2:$A$100, 'Language &amp; Currency Data'!$B$2:$B$100),
      Languages!$A$1:$AE$1,
      0),
    FALSE)</f>
        <v>當您與一位曾與該候選人共事的朋友聊天時，您得知這位領導者是出了名&lt;u&gt;無能&lt;\/u&gt;的人。具體來說，在知識、智慧和效率方面，您的朋友認為這位領導者的整體能力位於類似組織領導者中的&lt;u&gt;最差 20%&lt;\/u&gt; 。</v>
      </c>
      <c r="AK211" s="32" t="str">
        <f>VLOOKUP(
    Languages!A198,
    Languages!$A$2:$AE$310,
    MATCH(
      _xlfn.XLOOKUP(AK$1, 'Language &amp; Currency Data'!$A$2:$A$100, 'Language &amp; Currency Data'!$B$2:$B$100),
      Languages!$A$1:$AE$1,
      0),
    FALSE)</f>
        <v>เมื่อพูดคุยกับเพื่อนที่เคยร่วมงานกับผู้สมัครคนใหม่มาก่อน คุณรับทราบว่าผู้นำคนนี้เป็นบุคคลที่&lt;u&gt;ไม่มีความสามารถ&lt;\/u&gt;อย่างมาก โดยเฉพาะอย่างยิ่ง ในแง่ของความรู้ สติปัญญา และประสิทธิภาพในการทำงาน เพื่อนของคุณจะจัดอันดับความสามารถโดยทั่วไปของผู้นำคนนี้ไว้ใน&lt;u&gt;กลุ่ม 20% ท้าย&lt;\/u&gt;ของผู้นำในองค์กรที่คล้ายคลึงกันในปัจจุบัน</v>
      </c>
      <c r="AL211" s="37" t="str">
        <f>VLOOKUP(
    Languages!A198,
    Languages!$A$2:$AE$310,
    MATCH(
      _xlfn.XLOOKUP(AL$1, 'Language &amp; Currency Data'!$A$2:$A$100, 'Language &amp; Currency Data'!$B$2:$B$100),
      Languages!$A$1:$AE$1,
      0),
    FALSE)</f>
        <v>Yeni adayla daha önce çalışmış bir arkadaşınızla konuştuğunuzda bu liderin çok &lt;u&gt;yetersiz&lt;\/u&gt; bir kişi olarak bilindiğini öğreniyorsunuz. Özellikle bilgi, zekâ ve verimlilik açısından arkadaşınız bu liderin genel yetkinliğini benzer kuruluşlardaki mevcut liderlerin &lt;u&gt;en alt %20'sine&lt;\/u&gt; yerleştirecektir.</v>
      </c>
      <c r="AM211" s="6" t="str">
        <f>VLOOKUP(
    Languages!A198,
    Languages!$A$2:$AE$310,
    MATCH(
      _xlfn.XLOOKUP(AM$1, 'Language &amp; Currency Data'!$A$2:$A$100, 'Language &amp; Currency Data'!$B$2:$B$100),
      Languages!$A$1:$AE$1,
      0),
    FALSE)</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c r="AN211" s="6" t="str">
        <f>VLOOKUP(
    Languages!A198,
    Languages!$A$2:$AE$310,
    MATCH(
      _xlfn.XLOOKUP(AN$1, 'Language &amp; Currency Data'!$A$2:$A$100, 'Language &amp; Currency Data'!$B$2:$B$100),
      Languages!$A$1:$AE$1,
      0),
    FALSE)</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c r="AO211" s="32" t="str">
        <f>VLOOKUP(
    Languages!A198,
    Languages!$A$2:$AE$310,
    MATCH(
      _xlfn.XLOOKUP(AO$1, 'Language &amp; Currency Data'!$A$2:$A$100, 'Language &amp; Currency Data'!$B$2:$B$100),
      Languages!$A$1:$AE$1,
      0),
    FALSE)</f>
        <v>Khi trò chuyện với một người bạn trước đây đã làm việc cùng với ứng viên mới này, quý vị biết được rằng nhà lãnh đạo này được biết đến là một người &lt;u&gt;không có năng lực&lt;\/u&gt;. Cụ thể, về mặt kiến thức, trí tuệ và sự hiệu quả, người bạn của quý vị sẽ xếp năng lực chung của nhà lãnh đạo này trong nhóm &lt;u&gt;20% dưới cùng&lt;\/u&gt; của các nhà lãnh đạo hiện tại trong các tổ chức tương tự.</v>
      </c>
      <c r="AP211" s="7" t="str">
        <f>VLOOKUP(
    Languages!A198,
    Languages!$A$2:$AE$310,
    MATCH(
      _xlfn.XLOOKUP("United Kingdom", 'Language &amp; Currency Data'!$A$2:$A$100, 'Language &amp; Currency Data'!$B$2:$B$100),
      Languages!$A$1:$AE$1,
      0),
    FALSE)</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c r="AQ211" s="7" t="str">
        <f>VLOOKUP(
    Languages!A198,
    Languages!$A$2:$AE$310,
    MATCH(
      _xlfn.XLOOKUP("United Kingdom", 'Language &amp; Currency Data'!$A$2:$A$100, 'Language &amp; Currency Data'!$B$2:$B$100),
      Languages!$A$1:$AE$1,
      0),
    FALSE)</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c r="AR211" s="7" t="str">
        <f>VLOOKUP(
    Languages!A198,
    Languages!$A$2:$AE$310,
    MATCH(
      _xlfn.XLOOKUP("United Kingdom", 'Language &amp; Currency Data'!$A$2:$A$100, 'Language &amp; Currency Data'!$B$2:$B$100),
      Languages!$A$1:$AE$1,
      0),
    FALSE)</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c r="AS211" s="7" t="str">
        <f>VLOOKUP(
    Languages!A198,
    Languages!$A$2:$AE$310,
    MATCH(
      _xlfn.XLOOKUP("United Kingdom", 'Language &amp; Currency Data'!$A$2:$A$100, 'Language &amp; Currency Data'!$B$2:$B$100),
      Languages!$A$1:$AE$1,
      0),
    FALSE)</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c r="AT211" s="7" t="str">
        <f>VLOOKUP(
    Languages!A198,
    Languages!$A$2:$AE$310,
    MATCH(
      _xlfn.XLOOKUP("United Kingdom", 'Language &amp; Currency Data'!$A$2:$A$100, 'Language &amp; Currency Data'!$B$2:$B$100),
      Languages!$A$1:$AE$1,
      0),
    FALSE)</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c r="AU211" s="7" t="str">
        <f>VLOOKUP(
    Languages!A198,
    Languages!$A$2:$AE$310,
    MATCH(
      _xlfn.XLOOKUP("United Kingdom", 'Language &amp; Currency Data'!$A$2:$A$100, 'Language &amp; Currency Data'!$B$2:$B$100),
      Languages!$A$1:$AE$1,
      0),
    FALSE)</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c r="AV211" s="7" t="str">
        <f>VLOOKUP(
    Languages!A198,
    Languages!$A$2:$AE$310,
    MATCH(
      _xlfn.XLOOKUP("United Kingdom", 'Language &amp; Currency Data'!$A$2:$A$100, 'Language &amp; Currency Data'!$B$2:$B$100),
      Languages!$A$1:$AE$1,
      0),
    FALSE)</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c r="AW211" s="7" t="str">
        <f>VLOOKUP(
    Languages!A198,
    Languages!$A$2:$AE$310,
    MATCH(
      _xlfn.XLOOKUP("United Kingdom", 'Language &amp; Currency Data'!$A$2:$A$100, 'Language &amp; Currency Data'!$B$2:$B$100),
      Languages!$A$1:$AE$1,
      0),
    FALSE)</f>
        <v>When talking to a friend who has previously worked with the new candidate, you learn that this leader is known to be a very &lt;u&gt;incompetent&lt;\/u&gt; person. Specifically, in terms of knowledge, intelligence, and efficiency, your friend would place the general competence of this leader in the &lt;u&gt;bottom 20%&lt;\/u&gt; of current leaders in similar organizations.</v>
      </c>
    </row>
    <row r="212" spans="1:49" s="7" customFormat="1" ht="114" x14ac:dyDescent="0.45">
      <c r="A212" s="7" t="str">
        <f>Languages!B199</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c r="B212" s="6" t="str">
        <f>VLOOKUP(
    Languages!A199,
    Languages!$A$2:$AE$310,
    MATCH(
      _xlfn.XLOOKUP(B$1, 'Language &amp; Currency Data'!$A$2:$A$100, 'Language &amp; Currency Data'!$B$2:$B$100),
      Languages!$A$1:$AE$1,
      0),
    FALSE)</f>
        <v>Al hablar con un amigo que ha trabajado anteriormente con el nuevo candidato, se entera de que ese líder tiene fama de ser una persona muy &lt;u&gt;competente&lt;\/u&gt;. En concreto, en términos de conocimientos, inteligencia y eficiencia, su amigo situaría la competencia de ese líder en el &lt;u&gt;20 % superior&lt;\/u&gt; de los líderes actuales de empresas similares.</v>
      </c>
      <c r="C212" s="6" t="str">
        <f>VLOOKUP(
    Languages!A199,
    Languages!$A$2:$AE$310,
    MATCH(
      _xlfn.XLOOKUP(C$1, 'Language &amp; Currency Data'!$A$2:$A$100, 'Language &amp; Currency Data'!$B$2:$B$100),
      Languages!$A$1:$AE$1,
      0),
    FALSE)</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c r="D212" s="6" t="str">
        <f>VLOOKUP(
    Languages!A199,
    Languages!$A$2:$AE$310,
    MATCH(
      _xlfn.XLOOKUP(D$1, 'Language &amp; Currency Data'!$A$2:$A$100, 'Language &amp; Currency Data'!$B$2:$B$100),
      Languages!$A$1:$AE$1,
      0),
    FALSE)</f>
        <v>Als Sie sich mit einem Freund unterhalten, der schon einmal mit dem neuen Bewerber gearbeitet hat, erfahren Sie, dass diese Führungskraft als eine sehr &lt;u&gt;kompetente&lt;\/u&gt; Person bekannt ist. Ihr Freund würde die allgemeinen Kompetenzen der Führungskraft in Hinblick auf Fachwissen, Intelligenz und Effizienz in den &lt;u&gt;oberen 20 %&lt;\/u&gt; von aktuellen Führungskräften in ähnlichen Organisationen ansiedeln.</v>
      </c>
      <c r="E212" s="14" t="str">
        <f>VLOOKUP(
    Languages!A199,
    Languages!$A$2:$AE$310,
    MATCH(
      _xlfn.XLOOKUP(E$1, 'Language &amp; Currency Data'!$A$2:$A$100, 'Language &amp; Currency Data'!$B$2:$B$100),
      Languages!$A$1:$AE$1,
      0),
    FALSE)</f>
        <v>Ao conversar com um amigo que já trabalhou com o novo candidato, descobre que este líder é conhecido por ser uma pessoa muito &lt;u&gt;competente&lt;\/u&gt;. Mais especificamente, em termos de conhecimentos, inteligência e eficiência, o seu amigo classificaria a competência geral deste líder entre os &lt;u&gt;20 % melhores&lt;\/u&gt; líderes atuais em organizações semelhantes.</v>
      </c>
      <c r="F212" s="4" t="str">
        <f>VLOOKUP(
    Languages!A199,
    Languages!$A$2:$AE$310,
    MATCH(
      _xlfn.XLOOKUP(F$1, 'Language &amp; Currency Data'!$A$2:$A$100, 'Language &amp; Currency Data'!$B$2:$B$100),
      Languages!$A$1:$AE$1,
      0),
    FALSE)</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c r="G212" s="14" t="str">
        <f>VLOOKUP(
    Languages!A199,
    Languages!$A$2:$AE$310,
    MATCH(
      _xlfn.XLOOKUP(G$1, 'Language &amp; Currency Data'!$A$2:$A$100, 'Language &amp; Currency Data'!$B$2:$B$100),
      Languages!$A$1:$AE$1,
      0),
    FALSE)</f>
        <v>在与一位曾与该新领导人候选人共事过的朋友交谈的过程中，您获悉该领导人是公认的&lt;u&gt;能力出众&lt;\/u&gt;之人。具体来说，就学问、才智和工作效率而言，您朋友认为该领导人在同类组织的现任领导人中处于整体能力&lt;u&gt;极佳的 20%&lt;\/u&gt; 行列中。</v>
      </c>
      <c r="H212" s="6" t="str">
        <f>VLOOKUP(
    Languages!A199,
    Languages!$A$2:$AE$310,
    MATCH(
      _xlfn.XLOOKUP(H$1, 'Language &amp; Currency Data'!$A$2:$A$100, 'Language &amp; Currency Data'!$B$2:$B$100),
      Languages!$A$1:$AE$1,
      0),
    FALSE)</f>
        <v>Al hablar con un amigo que ha trabajado anteriormente con el nuevo candidato, se entera de que ese líder tiene fama de ser una persona muy &lt;u&gt;competente&lt;\/u&gt;. En concreto, en términos de conocimientos, inteligencia y eficiencia, su amigo situaría la competencia de ese líder en el &lt;u&gt;20 % superior&lt;\/u&gt; de los líderes actuales de empresas similares.</v>
      </c>
      <c r="I212" s="6" t="str">
        <f>VLOOKUP(
    Languages!A199,
    Languages!$A$2:$AE$310,
    MATCH(
      _xlfn.XLOOKUP(I$1, 'Language &amp; Currency Data'!$A$2:$A$100, 'Language &amp; Currency Data'!$B$2:$B$100),
      Languages!$A$1:$AE$1,
      0),
    FALSE)</f>
        <v>Al hablar con un amigo que ha trabajado anteriormente con el nuevo candidato, se entera de que ese líder tiene fama de ser una persona muy &lt;u&gt;competente&lt;\/u&gt;. En concreto, en términos de conocimientos, inteligencia y eficiencia, su amigo situaría la competencia de ese líder en el &lt;u&gt;20 % superior&lt;\/u&gt; de los líderes actuales de empresas similares.</v>
      </c>
      <c r="J212" s="6" t="str">
        <f>VLOOKUP(
    Languages!A199,
    Languages!$A$2:$AE$310,
    MATCH(
      _xlfn.XLOOKUP(J$1, 'Language &amp; Currency Data'!$A$2:$A$100, 'Language &amp; Currency Data'!$B$2:$B$100),
      Languages!$A$1:$AE$1,
      0),
    FALSE)</f>
        <v>Při rozhovoru s přítelem, který s novým kandidátem již dříve pracoval, se dozvíte, že tento vedoucí je znám jako velmi &lt;u&gt;kompetentní&lt;\/u&gt; osoba. Konkrétně, pokud jde o znalosti, inteligenci a efektivitu, váš přítel by celkovou kompetenci tohoto vedoucího pracovníka zařadil mezi &lt;u&gt;20 % nejlepších&lt;\/u&gt; současných vedoucích pracovníků v podobných organizacích.</v>
      </c>
      <c r="K212" s="6" t="str">
        <f>VLOOKUP(
    Languages!A199,
    Languages!$A$2:$AE$310,
    MATCH(
      _xlfn.XLOOKUP(K$1, 'Language &amp; Currency Data'!$A$2:$A$100, 'Language &amp; Currency Data'!$B$2:$B$100),
      Languages!$A$1:$AE$1,
      0),
    FALSE)</f>
        <v>Saat tietää uuden ehdokkaan kanssa aikaisemmin työskenneeltä ystävältäsi, että tämä johtaja tunnetaan erittäin &lt;u&gt;pätevänä&lt;\/u&gt; henkilönä. Tietämyksen, älykkyyden ja tehokkuuden saralla tämän johtajan yleinen pätevyys kuuluu ystäväsi mielestä &lt;u&gt;ylimpään 20%:iin&lt;\/u&gt; kaikista nykyisistä samanlaisten organisaatioiden johtajista.</v>
      </c>
      <c r="L212" s="32" t="str">
        <f>VLOOKUP(
    Languages!A199,
    Languages!$A$2:$AE$310,
    MATCH(
      _xlfn.XLOOKUP(L$1, 'Language &amp; Currency Data'!$A$2:$A$100, 'Language &amp; Currency Data'!$B$2:$B$100),
      Languages!$A$1:$AE$1,
      0),
    FALSE)</f>
        <v>En discutant avec un•e ami•e qui a déjà travaillé avec le\/la candidat•e, vous apprenez qu'il\/elle est connu•e pour être une personne très &lt;u&gt;compétente&lt;\/u&gt;. Plus précisément, en termes de connaissances, d'intelligence et d'efficacité, votre ami•e situe la compétence générale de ce•tte dirigeant•e dans les &lt;u&gt;20 % supérieurs&lt;\/u&gt; des dirigeant•es d'organisations similaires.</v>
      </c>
      <c r="M212" s="32" t="str">
        <f>VLOOKUP(
    Languages!A199,
    Languages!$A$2:$AE$310,
    MATCH(
      _xlfn.XLOOKUP(M$1, 'Language &amp; Currency Data'!$A$2:$A$100, 'Language &amp; Currency Data'!$B$2:$B$100),
      Languages!$A$1:$AE$1,
      0),
    FALSE)</f>
        <v>Als Sie sich mit einem Freund unterhalten, der schon einmal mit dem neuen Bewerber gearbeitet hat, erfahren Sie, dass diese Führungskraft als eine sehr &lt;u&gt;kompetente&lt;\/u&gt; Person bekannt ist. Ihr Freund würde die allgemeinen Kompetenzen der Führungskraft in Hinblick auf Fachwissen, Intelligenz und Effizienz in den &lt;u&gt;oberen 20 %&lt;\/u&gt; von aktuellen Führungskräften in ähnlichen Organisationen ansiedeln.</v>
      </c>
      <c r="N212" s="6" t="str">
        <f>VLOOKUP(
    Languages!A199,
    Languages!$A$2:$AE$310,
    MATCH(
      _xlfn.XLOOKUP(N$1, 'Language &amp; Currency Data'!$A$2:$A$100, 'Language &amp; Currency Data'!$B$2:$B$100),
      Languages!$A$1:$AE$1,
      0),
    FALSE)</f>
        <v>Ενώ μιλάτε με έναν φίλο που έχει συνεργαστεί στο παρελθόν με τον νέο υποψήφιο, μαθαίνετε ότι αυτός ο ηγέτης είναι γνωστός ως ένα πολύ &lt;u&gt;ικανό&lt;\/u&gt; άτομο. Συγκεκριμένα, όσον αφορά τις γνώσεις, την ευφυΐα και την αποτελεσματικότητα, ο φίλος σας θα κατατάξει τη γενική ικανότητα αυτού του ηγέτη στο &lt;u&gt;κορυφαίο 20%&lt;\/u&gt; των τρεχόντων ηγετών σε παρόμοιους οργανισμούς.</v>
      </c>
      <c r="O212" s="32" t="str">
        <f>VLOOKUP(
    Languages!A199,
    Languages!$A$2:$AE$310,
    MATCH(
      _xlfn.XLOOKUP(O$1, 'Language &amp; Currency Data'!$A$2:$A$100, 'Language &amp; Currency Data'!$B$2:$B$100),
      Languages!$A$1:$AE$1,
      0),
    FALSE)</f>
        <v>Egy barátjával beszélgetve, aki korábban együtt dolgozott az új jelölttel, megtudja, hogy ez a vezető köztudottan egy nagyon &lt;u&gt;kompetens&lt;\/u&gt; ember. Konkrétan, a tudás, az intelligencia és a hatékonyság szempontjából a barátja a hasonló szervezetek jelenlegi vezetőinek &lt;u&gt;felső 20%-ába&lt;\/u&gt; helyezné ennek a vezetőnek az általános kompetenciáját.</v>
      </c>
      <c r="P212" s="6" t="str">
        <f>VLOOKUP(
    Languages!A199,
    Languages!$A$2:$AE$310,
    MATCH(
      _xlfn.XLOOKUP(P$1, 'Language &amp; Currency Data'!$A$2:$A$100, 'Language &amp; Currency Data'!$B$2:$B$100),
      Languages!$A$1:$AE$1,
      0),
    FALSE)</f>
        <v>जब आप किसी ऐसे दोस्त से बात करते हैं, जिसने पहले नए उम्मीदवार के साथ काम किया है, तो आपको पता चलता है कि यह लीडर एक बहुत ही &lt;u&gt;योग्य&lt;\/u&gt; व्यक्ति के रूप में जाना जाता है। ख़ासतौर से, ज्ञान, बुद्धिमत्ता और दक्षता के संदर्भ में, आपका दोस्त इस लीडर की सामान्य योग्यता को एक जैसे संगठनों के मौजूदा लीडरों के &lt;u&gt;सबसे ऊपर 20%&lt;\/u&gt; में रखेगा।</v>
      </c>
      <c r="Q212" s="6" t="str">
        <f>VLOOKUP(
    Languages!A199,
    Languages!$A$2:$AE$310,
    MATCH(
      _xlfn.XLOOKUP(Q$1, 'Language &amp; Currency Data'!$A$2:$A$100, 'Language &amp; Currency Data'!$B$2:$B$100),
      Languages!$A$1:$AE$1,
      0),
    FALSE)</f>
        <v>Saat berbicara dengan seorang teman yang pernah bekerja dengan kandidat baru tersebut, Anda mengetahui bahwa pemimpin ini dikenal sebagai orang yang sangat &lt;u&gt;kompeten&lt;\/u&gt;. Secara khusus, dalam hal pengetahuan, kecerdasan, dan efisiensi, teman Anda menempatkan kompetensi umum pemimpin ini di &lt;u&gt;20% teratas&lt;\/u&gt; dari para pemimpin saat ini di organisasi serupa.</v>
      </c>
      <c r="R212" s="6" t="str">
        <f>VLOOKUP(
    Languages!A199,
    Languages!$A$2:$AE$310,
    MATCH(
      _xlfn.XLOOKUP(R$1, 'Language &amp; Currency Data'!$A$2:$A$100, 'Language &amp; Currency Data'!$B$2:$B$100),
      Languages!$A$1:$AE$1,
      0),
    FALSE)</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c r="S212" s="14" t="str">
        <f>VLOOKUP(
    Languages!A199,
    Languages!$A$2:$AE$310,
    MATCH(
      _xlfn.XLOOKUP(S$1, 'Language &amp; Currency Data'!$A$2:$A$100, 'Language &amp; Currency Data'!$B$2:$B$100),
      Languages!$A$1:$AE$1,
      0),
    FALSE)</f>
        <v>Parlando con un amico che ha lavorato in passato con il nuovo candidato, scopre che questo leader è noto per la sua elevata &lt;u&gt;competenza&lt;\/u&gt;. In particolare, in termini di conoscenza, intelligenza ed efficienza, il Suo amico valuterebbe le competenze generali di questo leader tra le più alte, posizionandolo nel &lt;u&gt;20% migliore&lt;\/u&gt; rispetto agli attuali leader di organizzazioni simili.</v>
      </c>
      <c r="T212" s="14" t="str">
        <f>VLOOKUP(
    Languages!A199,
    Languages!$A$2:$AE$310,
    MATCH(
      _xlfn.XLOOKUP(T$1, 'Language &amp; Currency Data'!$A$2:$A$100, 'Language &amp; Currency Data'!$B$2:$B$100),
      Languages!$A$1:$AE$1,
      0),
    FALSE)</f>
        <v>以前この新しい候補者と仕事をしたことがある友人と話をしたところ、このリーダーは非常に&lt;u&gt;能力のある&lt;\/u&gt;人物として知られていることがわかりました。具体的には、知識、知性、効率という点において、友人はこのリーダーの全般的な能力を、類似した組織の現リーダーの&lt;u&gt;上位20%&lt;\/u&gt;に位置付けるとしています。</v>
      </c>
      <c r="U212" s="32" t="str">
        <f>VLOOKUP(
    Languages!A199,
    Languages!$A$2:$AE$310,
    MATCH(
      _xlfn.XLOOKUP(U$1, 'Language &amp; Currency Data'!$A$2:$A$100, 'Language &amp; Currency Data'!$B$2:$B$100),
      Languages!$A$1:$AE$1,
      0),
    FALSE)</f>
        <v>Semasa bercakap dengan seorang kawan yang sebelum ini pernah bekerja dengan calon baharu itu, anda mendapat tahu bahawa pemimpin ini terkenal sebagai seorang yang sangat &lt;u&gt;cekap&lt;\/u&gt;. Khususnya, dari segi pengetahuan, kebijaksanaan dan kecekapan, kawan anda akan menempatkan kecekapan umum pemimpin ini di tahap &lt;u&gt;20% teratas&lt;\/u&gt; daripada pemimpin semasa dalam organisasi yang serupa.</v>
      </c>
      <c r="V212" s="32" t="str">
        <f>VLOOKUP(
    Languages!A199,
    Languages!$A$2:$AE$310,
    MATCH(
      _xlfn.XLOOKUP(V$1, 'Language &amp; Currency Data'!$A$2:$A$100, 'Language &amp; Currency Data'!$B$2:$B$100),
      Languages!$A$1:$AE$1,
      0),
    FALSE)</f>
        <v>Al hablar con un amigo que ha trabajado anteriormente con el nuevo candidato, se entera de que ese líder tiene fama de ser una persona muy &lt;u&gt;competente&lt;\/u&gt;. En concreto, en términos de conocimientos, inteligencia y eficiencia, su amigo situaría la competencia de ese líder en el &lt;u&gt;20 % superior&lt;\/u&gt; de los líderes actuales de empresas similares.</v>
      </c>
      <c r="W212" s="14" t="str">
        <f>VLOOKUP(
    Languages!A199,
    Languages!$A$2:$AE$310,
    MATCH(
      _xlfn.XLOOKUP(W$1, 'Language &amp; Currency Data'!$A$2:$A$100, 'Language &amp; Currency Data'!$B$2:$B$100),
      Languages!$A$1:$AE$1,
      0),
    FALSE)</f>
        <v>Wanneer u met een vriend spreekt die eerder met de nieuwe kandidaat heeft gewerkt, hoort u dat deze leider bekendstaat als een zeer &lt;u&gt;competent&lt;\/u&gt; persoon. Specifiek, op het gebied van kennis, intelligentie en efficiëntie zou uw vriend de algemene competentie van deze leider in de &lt;u&gt;bovenste 20%&lt;\/u&gt; van huidige leiders in vergelijkbare organisaties plaatsen.</v>
      </c>
      <c r="X212" s="32" t="str">
        <f>VLOOKUP(
    Languages!A199,
    Languages!$A$2:$AE$310,
    MATCH(
      _xlfn.XLOOKUP(X$1, 'Language &amp; Currency Data'!$A$2:$A$100, 'Language &amp; Currency Data'!$B$2:$B$100),
      Languages!$A$1:$AE$1,
      0),
    FALSE)</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c r="Y212" s="32" t="str">
        <f>VLOOKUP(
    Languages!A199,
    Languages!$A$2:$AE$310,
    MATCH(
      _xlfn.XLOOKUP(Y$1, 'Language &amp; Currency Data'!$A$2:$A$100, 'Language &amp; Currency Data'!$B$2:$B$100),
      Languages!$A$1:$AE$1,
      0),
    FALSE)</f>
        <v>Når du snakker med en venn som tidligere har jobbet med den nye kandidaten, får du vite at denne lederen er kjent for å være en svært &lt;u&gt;kompetent&lt;\/u&gt; person. Spesielt når det gjelder kunnskap, intelligens og effektivitet, vil vennen din plassere denne lederens generelle kompetanse blant de &lt;u&gt;20 % beste&lt;\/u&gt; av dagens ledere i lignende organisasjoner.</v>
      </c>
      <c r="Z212" s="32" t="str">
        <f>VLOOKUP(
    Languages!A199,
    Languages!$A$2:$AE$310,
    MATCH(
      _xlfn.XLOOKUP(Z$1, 'Language &amp; Currency Data'!$A$2:$A$100, 'Language &amp; Currency Data'!$B$2:$B$100),
      Languages!$A$1:$AE$1,
      0),
    FALSE)</f>
        <v>جب آپ ایک ایسے دوست سے بات کرتے ہیں جو ماضی میں نئے امیدوار کے ساتھ کام کر چکا ہو، تو آپ کو معلوم ہوتا ہے کہ اس رہنما کو انتہائی &lt;u&gt;قابل&lt;\/u&gt; شخصیت کے طور پر جانا جاتا ہے۔ خاص طور پر علم، ذہانت اور کارکردگی کے لحاظ سے، آپ کا دوست اس رہنما کی عمومی قابلیت کو اسی نوعیت کی تنظیموں کے موجودہ رہنماؤں کے &lt;u&gt;بالائی %20&lt;\/u&gt; میں شمار کرے گا۔</v>
      </c>
      <c r="AA212" s="32" t="str">
        <f>VLOOKUP(
    Languages!A199,
    Languages!$A$2:$AE$310,
    MATCH(
      _xlfn.XLOOKUP(AA$1, 'Language &amp; Currency Data'!$A$2:$A$100, 'Language &amp; Currency Data'!$B$2:$B$100),
      Languages!$A$1:$AE$1,
      0),
    FALSE)</f>
        <v>Nang nakikipag-usap sa isang kaibigan na dating nakipagtrabaho sa bagong kandidato, nalaman mong kilala ang lider na ito bilang isang taong may labis na &lt;u&gt;kakayahan&lt;\/u&gt;. Sa partikular, may kinalaman sa kaalaman, talino, at husay, inilalagay ng kaibigan mo ang pangkalahatang kakayahan ng taong ito sa &lt;u&gt;top 20%&lt;\/u&gt; ng mga kasalukuyang lider sa mga katulad na organisasyon.</v>
      </c>
      <c r="AB212" s="32" t="str">
        <f>VLOOKUP(
    Languages!A199,
    Languages!$A$2:$AE$310,
    MATCH(
      _xlfn.XLOOKUP(AB$1, 'Language &amp; Currency Data'!$A$2:$A$100, 'Language &amp; Currency Data'!$B$2:$B$100),
      Languages!$A$1:$AE$1,
      0),
    FALSE)</f>
        <v>Rozmawiając ze znajomym, który wcześniej pracował z nowym kandydatem, dowiaduje się Pan\/Pani, że ten kierownik jest znany jako osoba bardzo &lt;u&gt;kompetentna&lt;\/u&gt;. Szczególnie pod względem wiedzy, inteligencji i efektywności, Pana\/Pani znajomy umieściłby ogólne kompetencje tego kierownika w &lt;u&gt;najwyższych 20%&lt;\/u&gt; obecnego kierownictwa w podobnych organizacjach.</v>
      </c>
      <c r="AC212" t="str">
        <f>VLOOKUP(
    Languages!A199,
    Languages!$A$2:$AE$310,
    MATCH(
      _xlfn.XLOOKUP(AC$1, 'Language &amp; Currency Data'!$A$2:$A$100, 'Language &amp; Currency Data'!$B$2:$B$100),
      Languages!$A$1:$AE$1,
      0),
    FALSE)</f>
        <v>Ao conversar com um amigo que já trabalhou com o novo candidato, descobre que este líder é conhecido por ser uma pessoa muito &lt;u&gt;competente&lt;\/u&gt;. Mais especificamente, em termos de conhecimentos, inteligência e eficiência, o seu amigo classificaria a competência geral deste líder entre os &lt;u&gt;20 % melhores&lt;\/u&gt; líderes atuais em organizações semelhantes.</v>
      </c>
      <c r="AD212" s="32" t="str">
        <f>VLOOKUP(
    Languages!A199,
    Languages!$A$2:$AE$310,
    MATCH(
      _xlfn.XLOOKUP(AD$1, 'Language &amp; Currency Data'!$A$2:$A$100, 'Language &amp; Currency Data'!$B$2:$B$100),
      Languages!$A$1:$AE$1,
      0),
    FALSE)</f>
        <v>Atunci când vorbiți cu un prieten care a lucrat anterior cu noul candidat, aflați că acest lider este cunoscut ca fiind o persoană foarte &lt;u&gt;competentă&lt;\/u&gt;. Mai precis, în ceea ce privește cunoștințele, inteligența și eficiența, prietenul dvs. ar plasa competența generală a acestui lider în &lt;u&gt;partea superioară de 20 %&lt;\/u&gt; dintre liderii actuali din organizații similare.</v>
      </c>
      <c r="AE212" s="6" t="str">
        <f>VLOOKUP(
    Languages!A199,
    Languages!$A$2:$AE$310,
    MATCH(
      _xlfn.XLOOKUP(AE$1, 'Language &amp; Currency Data'!$A$2:$A$100, 'Language &amp; Currency Data'!$B$2:$B$100),
      Languages!$A$1:$AE$1,
      0),
    FALSE)</f>
        <v>Keď sa rozprávate s priateľom, ktorý predtým pracoval s novým kandidátom, dozviete sa, že tento líder je známy ako veľmi &lt;u&gt;kompetentný&lt;\/u&gt; človek. Najmä pokiaľ ide o znalosti, inteligenciu a efektívnosť, váš priateľ by umiestnil všeobecnú kompetenciu tohto lídra medzi &lt;u&gt;horných 20 %&lt;\/u&gt; aktuálnych lídrov podobných organizácií.&lt;\/div&gt;</v>
      </c>
      <c r="AF212" s="6" t="str">
        <f>VLOOKUP(
    Languages!A199,
    Languages!$A$2:$AE$310,
    MATCH(
      _xlfn.XLOOKUP(AF$1, 'Language &amp; Currency Data'!$A$2:$A$100, 'Language &amp; Currency Data'!$B$2:$B$100),
      Languages!$A$1:$AE$1,
      0),
    FALSE)</f>
        <v>Wanneer jy met 'n vriend praat wat voorheen met die nuwe kandidaat gewerk het, leer jy dat hierdie leier bekend is as 'n baie &lt;u&gt;bevoegde&lt;\/u&gt; persoon. Spesifiek, in terme van kennis, intelligensie, en effektiwiteit, sou jou vriend die algemene bevoegdheid van hierdie leier in die &lt;u&gt;boonste 20%&lt;\/u&gt; van huidige leiers in soortgelyke organisasies plaas.</v>
      </c>
      <c r="AG212" s="6" t="str">
        <f>VLOOKUP(
    Languages!A199,
    Languages!$A$2:$AE$310,
    MATCH(
      _xlfn.XLOOKUP(AG$1, 'Language &amp; Currency Data'!$A$2:$A$100, 'Language &amp; Currency Data'!$B$2:$B$100),
      Languages!$A$1:$AE$1,
      0),
    FALSE)</f>
        <v>새로 선임될 후보자와 예전에 함께 일했던 친구와 대화하던 중, 이 리더가 매우 &lt;u&gt;유능한&lt;\/u&gt; 사람으로 알려져 있다는 사실을 알게 됩니다. 구체적으로, 당신의 친구는 지식, 지능, 효율성 측면에서 이 리더의 전반적인 능력을 비슷한 조직의 다른 리더들 중 &lt;u&gt;상위 20%&lt;\/u&gt;에 속한다고 평가합니다.</v>
      </c>
      <c r="AH212" s="32" t="str">
        <f>VLOOKUP(
    Languages!A199,
    Languages!$A$2:$AE$310,
    MATCH(
      _xlfn.XLOOKUP(AH$1, 'Language &amp; Currency Data'!$A$2:$A$100, 'Language &amp; Currency Data'!$B$2:$B$100),
      Languages!$A$1:$AE$1,
      0),
    FALSE)</f>
        <v>Al hablar con un amigo que ha trabajado anteriormente con el nuevo candidato, se entera de que ese líder tiene fama de ser una persona muy &lt;u&gt;competente&lt;\/u&gt;. En concreto, en términos de conocimientos, inteligencia y eficiencia, su amigo situaría la competencia de ese líder en el &lt;u&gt;20 % superior&lt;\/u&gt; de los líderes actuales de empresas similares.</v>
      </c>
      <c r="AI212" s="32" t="str">
        <f>VLOOKUP(
    Languages!A199,
    Languages!$A$2:$AE$310,
    MATCH(
      _xlfn.XLOOKUP(AI$1, 'Language &amp; Currency Data'!$A$2:$A$100, 'Language &amp; Currency Data'!$B$2:$B$100),
      Languages!$A$1:$AE$1,
      0),
    FALSE)</f>
        <v>När du pratar med en vän som tidigare har arbetat med den nya kandidaten får du veta att den här ledaren är känd för att vara en mycket &lt;u&gt;kompetent&lt;\/u&gt; person. När det gäller kunskap, intelligens och effektivitet skulle din vän placera den här ledarens kompetens i allmänhet bland de &lt;u&gt;bästa 20 %&lt;\/u&gt; av nuvarande ledare i liknande organisationer.</v>
      </c>
      <c r="AJ212" s="6" t="str">
        <f>VLOOKUP(
    Languages!A199,
    Languages!$A$2:$AE$310,
    MATCH(
      _xlfn.XLOOKUP(AJ$1, 'Language &amp; Currency Data'!$A$2:$A$100, 'Language &amp; Currency Data'!$B$2:$B$100),
      Languages!$A$1:$AE$1,
      0),
    FALSE)</f>
        <v>當您和一位曾與該候選人共事的朋友聊天時，您得知這位領導者是出了名&lt;u&gt;能幹&lt;\/u&gt;的人。具體來說，在知識、智慧和效率方面，您的朋友認為這位領導者的整體能力位於類似組織領導者中的&lt;u&gt;最佳 20%&lt;\/u&gt; 。</v>
      </c>
      <c r="AK212" s="32" t="str">
        <f>VLOOKUP(
    Languages!A199,
    Languages!$A$2:$AE$310,
    MATCH(
      _xlfn.XLOOKUP(AK$1, 'Language &amp; Currency Data'!$A$2:$A$100, 'Language &amp; Currency Data'!$B$2:$B$100),
      Languages!$A$1:$AE$1,
      0),
    FALSE)</f>
        <v>เมื่อพูดคุยกับเพื่อนที่เคยร่วมงานกับผู้สมัครคนใหม่มาก่อน คุณรับทราบว่าผู้นำคนนี้เป็นบุคคลที่&lt;u&gt;มีความสามารถ&lt;\/u&gt;อย่างมาก โดยเฉพาะอย่างยิ่ง ในแง่ของความรู้ สติปัญญา และประสิทธิภาพในการทำงาน เพื่อนของคุณจะจัดอันดับความสามารถโดยทั่วไปของผู้นำคนนี้ไว้ใน&lt;u&gt;กลุ่ม 20% แรก&lt;\/u&gt;ของผู้นำในองค์กรที่คล้ายคลึงกันในปัจจุบัน</v>
      </c>
      <c r="AL212" s="37" t="str">
        <f>VLOOKUP(
    Languages!A199,
    Languages!$A$2:$AE$310,
    MATCH(
      _xlfn.XLOOKUP(AL$1, 'Language &amp; Currency Data'!$A$2:$A$100, 'Language &amp; Currency Data'!$B$2:$B$100),
      Languages!$A$1:$AE$1,
      0),
    FALSE)</f>
        <v>Yeni adayla daha önce çalışmış bir arkadaşınızla konuştuğunuzda bu liderin çok &lt;u&gt;yetkin&lt;\/u&gt; bir kişi olarak bilindiğini öğreniyorsunuz. Özellikle bilgi, zekâ ve verimlilik açısından arkadaşınız bu liderin genel yetkinliğini benzer kuruluşlardaki mevcut liderlerin &lt;u&gt;en üst %20'sine&lt;\/u&gt; yerleştirecektir.</v>
      </c>
      <c r="AM212" s="6" t="str">
        <f>VLOOKUP(
    Languages!A199,
    Languages!$A$2:$AE$310,
    MATCH(
      _xlfn.XLOOKUP(AM$1, 'Language &amp; Currency Data'!$A$2:$A$100, 'Language &amp; Currency Data'!$B$2:$B$100),
      Languages!$A$1:$AE$1,
      0),
    FALSE)</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c r="AN212" s="6" t="str">
        <f>VLOOKUP(
    Languages!A199,
    Languages!$A$2:$AE$310,
    MATCH(
      _xlfn.XLOOKUP(AN$1, 'Language &amp; Currency Data'!$A$2:$A$100, 'Language &amp; Currency Data'!$B$2:$B$100),
      Languages!$A$1:$AE$1,
      0),
    FALSE)</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c r="AO212" s="32" t="str">
        <f>VLOOKUP(
    Languages!A199,
    Languages!$A$2:$AE$310,
    MATCH(
      _xlfn.XLOOKUP(AO$1, 'Language &amp; Currency Data'!$A$2:$A$100, 'Language &amp; Currency Data'!$B$2:$B$100),
      Languages!$A$1:$AE$1,
      0),
    FALSE)</f>
        <v>Khi trò chuyện với một người bạn trước đây đã làm việc cùng với ứng viên mới này, quý vị biết được rằng nhà lãnh đạo này được biết đến là một người rất &lt;u&gt;có năng lực&lt;\/u&gt;. Cụ thể, về mặt kiến thức, trí tuệ và sự hiệu quả, người bạn của quý vị sẽ xếp năng lực chung của nhà lãnh đạo này trong nhóm &lt;u&gt;20% trên cùng&lt;\/u&gt; của các nhà lãnh đạo hiện tại trong các tổ chức tương tự.</v>
      </c>
      <c r="AP212" s="7" t="str">
        <f>VLOOKUP(
    Languages!A199,
    Languages!$A$2:$AE$310,
    MATCH(
      _xlfn.XLOOKUP("United Kingdom", 'Language &amp; Currency Data'!$A$2:$A$100, 'Language &amp; Currency Data'!$B$2:$B$100),
      Languages!$A$1:$AE$1,
      0),
    FALSE)</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c r="AQ212" s="7" t="str">
        <f>VLOOKUP(
    Languages!A199,
    Languages!$A$2:$AE$310,
    MATCH(
      _xlfn.XLOOKUP("United Kingdom", 'Language &amp; Currency Data'!$A$2:$A$100, 'Language &amp; Currency Data'!$B$2:$B$100),
      Languages!$A$1:$AE$1,
      0),
    FALSE)</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c r="AR212" s="7" t="str">
        <f>VLOOKUP(
    Languages!A199,
    Languages!$A$2:$AE$310,
    MATCH(
      _xlfn.XLOOKUP("United Kingdom", 'Language &amp; Currency Data'!$A$2:$A$100, 'Language &amp; Currency Data'!$B$2:$B$100),
      Languages!$A$1:$AE$1,
      0),
    FALSE)</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c r="AS212" s="7" t="str">
        <f>VLOOKUP(
    Languages!A199,
    Languages!$A$2:$AE$310,
    MATCH(
      _xlfn.XLOOKUP("United Kingdom", 'Language &amp; Currency Data'!$A$2:$A$100, 'Language &amp; Currency Data'!$B$2:$B$100),
      Languages!$A$1:$AE$1,
      0),
    FALSE)</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c r="AT212" s="7" t="str">
        <f>VLOOKUP(
    Languages!A199,
    Languages!$A$2:$AE$310,
    MATCH(
      _xlfn.XLOOKUP("United Kingdom", 'Language &amp; Currency Data'!$A$2:$A$100, 'Language &amp; Currency Data'!$B$2:$B$100),
      Languages!$A$1:$AE$1,
      0),
    FALSE)</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c r="AU212" s="7" t="str">
        <f>VLOOKUP(
    Languages!A199,
    Languages!$A$2:$AE$310,
    MATCH(
      _xlfn.XLOOKUP("United Kingdom", 'Language &amp; Currency Data'!$A$2:$A$100, 'Language &amp; Currency Data'!$B$2:$B$100),
      Languages!$A$1:$AE$1,
      0),
    FALSE)</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c r="AV212" s="7" t="str">
        <f>VLOOKUP(
    Languages!A199,
    Languages!$A$2:$AE$310,
    MATCH(
      _xlfn.XLOOKUP("United Kingdom", 'Language &amp; Currency Data'!$A$2:$A$100, 'Language &amp; Currency Data'!$B$2:$B$100),
      Languages!$A$1:$AE$1,
      0),
    FALSE)</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c r="AW212" s="7" t="str">
        <f>VLOOKUP(
    Languages!A199,
    Languages!$A$2:$AE$310,
    MATCH(
      _xlfn.XLOOKUP("United Kingdom", 'Language &amp; Currency Data'!$A$2:$A$100, 'Language &amp; Currency Data'!$B$2:$B$100),
      Languages!$A$1:$AE$1,
      0),
    FALSE)</f>
        <v>When talking to a friend who has previously worked with the new candidate, you learn that this leader is known to be a very &lt;u&gt;competent&lt;\/u&gt; person. Specifically, in terms of knowledge, intelligence, and efficiency, your friend would place the general competence of this leader in the &lt;u&gt;top 20%&lt;\/u&gt; of current leaders in similar organizations.</v>
      </c>
    </row>
    <row r="213" spans="1:49" s="7" customFormat="1" ht="28.5" x14ac:dyDescent="0.45">
      <c r="A213" s="7" t="str">
        <f>Languages!B200</f>
        <v>You consider your friend to be a reliable source.</v>
      </c>
      <c r="B213" s="6" t="str">
        <f>VLOOKUP(
    Languages!A200,
    Languages!$A$2:$AE$310,
    MATCH(
      _xlfn.XLOOKUP(B$1, 'Language &amp; Currency Data'!$A$2:$A$100, 'Language &amp; Currency Data'!$B$2:$B$100),
      Languages!$A$1:$AE$1,
      0),
    FALSE)</f>
        <v>Considera que su amigo es una fuente fiable.</v>
      </c>
      <c r="C213" s="6" t="str">
        <f>VLOOKUP(
    Languages!A200,
    Languages!$A$2:$AE$310,
    MATCH(
      _xlfn.XLOOKUP(C$1, 'Language &amp; Currency Data'!$A$2:$A$100, 'Language &amp; Currency Data'!$B$2:$B$100),
      Languages!$A$1:$AE$1,
      0),
    FALSE)</f>
        <v>You consider your friend to be a reliable source.</v>
      </c>
      <c r="D213" s="6" t="str">
        <f>VLOOKUP(
    Languages!A200,
    Languages!$A$2:$AE$310,
    MATCH(
      _xlfn.XLOOKUP(D$1, 'Language &amp; Currency Data'!$A$2:$A$100, 'Language &amp; Currency Data'!$B$2:$B$100),
      Languages!$A$1:$AE$1,
      0),
    FALSE)</f>
        <v>Sie betrachten Ihren Freund als eine zuverlässige Informationsquelle.</v>
      </c>
      <c r="E213" s="14" t="str">
        <f>VLOOKUP(
    Languages!A200,
    Languages!$A$2:$AE$310,
    MATCH(
      _xlfn.XLOOKUP(E$1, 'Language &amp; Currency Data'!$A$2:$A$100, 'Language &amp; Currency Data'!$B$2:$B$100),
      Languages!$A$1:$AE$1,
      0),
    FALSE)</f>
        <v>Considera que o seu amigo é uma fonte de confiança.</v>
      </c>
      <c r="F213" s="4" t="str">
        <f>VLOOKUP(
    Languages!A200,
    Languages!$A$2:$AE$310,
    MATCH(
      _xlfn.XLOOKUP(F$1, 'Language &amp; Currency Data'!$A$2:$A$100, 'Language &amp; Currency Data'!$B$2:$B$100),
      Languages!$A$1:$AE$1,
      0),
    FALSE)</f>
        <v>You consider your friend to be a reliable source.</v>
      </c>
      <c r="G213" s="14" t="str">
        <f>VLOOKUP(
    Languages!A200,
    Languages!$A$2:$AE$310,
    MATCH(
      _xlfn.XLOOKUP(G$1, 'Language &amp; Currency Data'!$A$2:$A$100, 'Language &amp; Currency Data'!$B$2:$B$100),
      Languages!$A$1:$AE$1,
      0),
    FALSE)</f>
        <v>您认为您朋友是一个可靠的消息来源。</v>
      </c>
      <c r="H213" s="6" t="str">
        <f>VLOOKUP(
    Languages!A200,
    Languages!$A$2:$AE$310,
    MATCH(
      _xlfn.XLOOKUP(H$1, 'Language &amp; Currency Data'!$A$2:$A$100, 'Language &amp; Currency Data'!$B$2:$B$100),
      Languages!$A$1:$AE$1,
      0),
    FALSE)</f>
        <v>Considera que su amigo es una fuente fiable.</v>
      </c>
      <c r="I213" s="6" t="str">
        <f>VLOOKUP(
    Languages!A200,
    Languages!$A$2:$AE$310,
    MATCH(
      _xlfn.XLOOKUP(I$1, 'Language &amp; Currency Data'!$A$2:$A$100, 'Language &amp; Currency Data'!$B$2:$B$100),
      Languages!$A$1:$AE$1,
      0),
    FALSE)</f>
        <v>Considera que su amigo es una fuente fiable.</v>
      </c>
      <c r="J213" s="6" t="str">
        <f>VLOOKUP(
    Languages!A200,
    Languages!$A$2:$AE$310,
    MATCH(
      _xlfn.XLOOKUP(J$1, 'Language &amp; Currency Data'!$A$2:$A$100, 'Language &amp; Currency Data'!$B$2:$B$100),
      Languages!$A$1:$AE$1,
      0),
    FALSE)</f>
        <v>Váš přítel je pro vás spolehlivým zdrojem informací.</v>
      </c>
      <c r="K213" s="6" t="str">
        <f>VLOOKUP(
    Languages!A200,
    Languages!$A$2:$AE$310,
    MATCH(
      _xlfn.XLOOKUP(K$1, 'Language &amp; Currency Data'!$A$2:$A$100, 'Language &amp; Currency Data'!$B$2:$B$100),
      Languages!$A$1:$AE$1,
      0),
    FALSE)</f>
        <v>Pidät ystävääsi luotettavana lähteenä.</v>
      </c>
      <c r="L213" s="32" t="str">
        <f>VLOOKUP(
    Languages!A200,
    Languages!$A$2:$AE$310,
    MATCH(
      _xlfn.XLOOKUP(L$1, 'Language &amp; Currency Data'!$A$2:$A$100, 'Language &amp; Currency Data'!$B$2:$B$100),
      Languages!$A$1:$AE$1,
      0),
    FALSE)</f>
        <v>Vous considérez votre ami•e comme une source d'information fiable.</v>
      </c>
      <c r="M213" s="32" t="str">
        <f>VLOOKUP(
    Languages!A200,
    Languages!$A$2:$AE$310,
    MATCH(
      _xlfn.XLOOKUP(M$1, 'Language &amp; Currency Data'!$A$2:$A$100, 'Language &amp; Currency Data'!$B$2:$B$100),
      Languages!$A$1:$AE$1,
      0),
    FALSE)</f>
        <v>Sie betrachten Ihren Freund als eine zuverlässige Informationsquelle.</v>
      </c>
      <c r="N213" s="6" t="str">
        <f>VLOOKUP(
    Languages!A200,
    Languages!$A$2:$AE$310,
    MATCH(
      _xlfn.XLOOKUP(N$1, 'Language &amp; Currency Data'!$A$2:$A$100, 'Language &amp; Currency Data'!$B$2:$B$100),
      Languages!$A$1:$AE$1,
      0),
    FALSE)</f>
        <v>Θεωρείτε τον φίλο σας αξιόπιστη πηγή.</v>
      </c>
      <c r="O213" s="32" t="str">
        <f>VLOOKUP(
    Languages!A200,
    Languages!$A$2:$AE$310,
    MATCH(
      _xlfn.XLOOKUP(O$1, 'Language &amp; Currency Data'!$A$2:$A$100, 'Language &amp; Currency Data'!$B$2:$B$100),
      Languages!$A$1:$AE$1,
      0),
    FALSE)</f>
        <v>Ön barátját megbízható forrásnak tartja.</v>
      </c>
      <c r="P213" s="6" t="str">
        <f>VLOOKUP(
    Languages!A200,
    Languages!$A$2:$AE$310,
    MATCH(
      _xlfn.XLOOKUP(P$1, 'Language &amp; Currency Data'!$A$2:$A$100, 'Language &amp; Currency Data'!$B$2:$B$100),
      Languages!$A$1:$AE$1,
      0),
    FALSE)</f>
        <v>आप अपने दोस्त को एक भरोसेमंद स्रोत मानते हैं।</v>
      </c>
      <c r="Q213" s="6" t="str">
        <f>VLOOKUP(
    Languages!A200,
    Languages!$A$2:$AE$310,
    MATCH(
      _xlfn.XLOOKUP(Q$1, 'Language &amp; Currency Data'!$A$2:$A$100, 'Language &amp; Currency Data'!$B$2:$B$100),
      Languages!$A$1:$AE$1,
      0),
    FALSE)</f>
        <v>Anda menganggap teman Anda sebagai sumber informasi yang dapat dipercaya.</v>
      </c>
      <c r="R213" s="6" t="str">
        <f>VLOOKUP(
    Languages!A200,
    Languages!$A$2:$AE$310,
    MATCH(
      _xlfn.XLOOKUP(R$1, 'Language &amp; Currency Data'!$A$2:$A$100, 'Language &amp; Currency Data'!$B$2:$B$100),
      Languages!$A$1:$AE$1,
      0),
    FALSE)</f>
        <v>You consider your friend to be a reliable source.</v>
      </c>
      <c r="S213" s="14" t="str">
        <f>VLOOKUP(
    Languages!A200,
    Languages!$A$2:$AE$310,
    MATCH(
      _xlfn.XLOOKUP(S$1, 'Language &amp; Currency Data'!$A$2:$A$100, 'Language &amp; Currency Data'!$B$2:$B$100),
      Languages!$A$1:$AE$1,
      0),
    FALSE)</f>
        <v>Lei considera il Suo amico una fonte attendibile.</v>
      </c>
      <c r="T213" s="14" t="str">
        <f>VLOOKUP(
    Languages!A200,
    Languages!$A$2:$AE$310,
    MATCH(
      _xlfn.XLOOKUP(T$1, 'Language &amp; Currency Data'!$A$2:$A$100, 'Language &amp; Currency Data'!$B$2:$B$100),
      Languages!$A$1:$AE$1,
      0),
    FALSE)</f>
        <v>あなたは友人が信頼できる情報源だと考えています。</v>
      </c>
      <c r="U213" s="32" t="str">
        <f>VLOOKUP(
    Languages!A200,
    Languages!$A$2:$AE$310,
    MATCH(
      _xlfn.XLOOKUP(U$1, 'Language &amp; Currency Data'!$A$2:$A$100, 'Language &amp; Currency Data'!$B$2:$B$100),
      Languages!$A$1:$AE$1,
      0),
    FALSE)</f>
        <v>Anda menganggap kawan anda sebagai sumber yang boleh dipercayai.</v>
      </c>
      <c r="V213" s="32" t="str">
        <f>VLOOKUP(
    Languages!A200,
    Languages!$A$2:$AE$310,
    MATCH(
      _xlfn.XLOOKUP(V$1, 'Language &amp; Currency Data'!$A$2:$A$100, 'Language &amp; Currency Data'!$B$2:$B$100),
      Languages!$A$1:$AE$1,
      0),
    FALSE)</f>
        <v>Considera que su amigo es una fuente fiable.</v>
      </c>
      <c r="W213" s="14" t="str">
        <f>VLOOKUP(
    Languages!A200,
    Languages!$A$2:$AE$310,
    MATCH(
      _xlfn.XLOOKUP(W$1, 'Language &amp; Currency Data'!$A$2:$A$100, 'Language &amp; Currency Data'!$B$2:$B$100),
      Languages!$A$1:$AE$1,
      0),
    FALSE)</f>
        <v>U beschouwt uw kennis als een betrouwbare bron.</v>
      </c>
      <c r="X213" s="32" t="str">
        <f>VLOOKUP(
    Languages!A200,
    Languages!$A$2:$AE$310,
    MATCH(
      _xlfn.XLOOKUP(X$1, 'Language &amp; Currency Data'!$A$2:$A$100, 'Language &amp; Currency Data'!$B$2:$B$100),
      Languages!$A$1:$AE$1,
      0),
    FALSE)</f>
        <v>You consider your friend to be a reliable source.</v>
      </c>
      <c r="Y213" s="32" t="str">
        <f>VLOOKUP(
    Languages!A200,
    Languages!$A$2:$AE$310,
    MATCH(
      _xlfn.XLOOKUP(Y$1, 'Language &amp; Currency Data'!$A$2:$A$100, 'Language &amp; Currency Data'!$B$2:$B$100),
      Languages!$A$1:$AE$1,
      0),
    FALSE)</f>
        <v>Du anser vennen din som en pålitelig kilde.</v>
      </c>
      <c r="Z213" s="32" t="str">
        <f>VLOOKUP(
    Languages!A200,
    Languages!$A$2:$AE$310,
    MATCH(
      _xlfn.XLOOKUP(Z$1, 'Language &amp; Currency Data'!$A$2:$A$100, 'Language &amp; Currency Data'!$B$2:$B$100),
      Languages!$A$1:$AE$1,
      0),
    FALSE)</f>
        <v>آپ اپنے دوست کو ایک قابل اعتماد ذریعہ سمجھتے ہیں۔</v>
      </c>
      <c r="AA213" s="32" t="str">
        <f>VLOOKUP(
    Languages!A200,
    Languages!$A$2:$AE$310,
    MATCH(
      _xlfn.XLOOKUP(AA$1, 'Language &amp; Currency Data'!$A$2:$A$100, 'Language &amp; Currency Data'!$B$2:$B$100),
      Languages!$A$1:$AE$1,
      0),
    FALSE)</f>
        <v>Isinasaalang-alang mo ang kaibigan mo bilang maaasahang source.</v>
      </c>
      <c r="AB213" s="32" t="str">
        <f>VLOOKUP(
    Languages!A200,
    Languages!$A$2:$AE$310,
    MATCH(
      _xlfn.XLOOKUP(AB$1, 'Language &amp; Currency Data'!$A$2:$A$100, 'Language &amp; Currency Data'!$B$2:$B$100),
      Languages!$A$1:$AE$1,
      0),
    FALSE)</f>
        <v>Uważa Pan\/Pani, że Pana\/Pani znajomy to wiarygodne źródło.</v>
      </c>
      <c r="AC213" t="str">
        <f>VLOOKUP(
    Languages!A200,
    Languages!$A$2:$AE$310,
    MATCH(
      _xlfn.XLOOKUP(AC$1, 'Language &amp; Currency Data'!$A$2:$A$100, 'Language &amp; Currency Data'!$B$2:$B$100),
      Languages!$A$1:$AE$1,
      0),
    FALSE)</f>
        <v>Considera que o seu amigo é uma fonte de confiança.</v>
      </c>
      <c r="AD213" s="32" t="str">
        <f>VLOOKUP(
    Languages!A200,
    Languages!$A$2:$AE$310,
    MATCH(
      _xlfn.XLOOKUP(AD$1, 'Language &amp; Currency Data'!$A$2:$A$100, 'Language &amp; Currency Data'!$B$2:$B$100),
      Languages!$A$1:$AE$1,
      0),
    FALSE)</f>
        <v xml:space="preserve">Considerați că prietenul dvs. este o sursă de încredere. </v>
      </c>
      <c r="AE213" s="6" t="str">
        <f>VLOOKUP(
    Languages!A200,
    Languages!$A$2:$AE$310,
    MATCH(
      _xlfn.XLOOKUP(AE$1, 'Language &amp; Currency Data'!$A$2:$A$100, 'Language &amp; Currency Data'!$B$2:$B$100),
      Languages!$A$1:$AE$1,
      0),
    FALSE)</f>
        <v>Váš priateľ je podľa vás spoľahlivý zdroj.</v>
      </c>
      <c r="AF213" s="6" t="str">
        <f>VLOOKUP(
    Languages!A200,
    Languages!$A$2:$AE$310,
    MATCH(
      _xlfn.XLOOKUP(AF$1, 'Language &amp; Currency Data'!$A$2:$A$100, 'Language &amp; Currency Data'!$B$2:$B$100),
      Languages!$A$1:$AE$1,
      0),
    FALSE)</f>
        <v>Jy ag jou vriend as ‘n betroubare bron.</v>
      </c>
      <c r="AG213" s="6" t="str">
        <f>VLOOKUP(
    Languages!A200,
    Languages!$A$2:$AE$310,
    MATCH(
      _xlfn.XLOOKUP(AG$1, 'Language &amp; Currency Data'!$A$2:$A$100, 'Language &amp; Currency Data'!$B$2:$B$100),
      Languages!$A$1:$AE$1,
      0),
    FALSE)</f>
        <v>당신은 친구를 신뢰할 수 있는 정보원으로 생각합니다.</v>
      </c>
      <c r="AH213" s="32" t="str">
        <f>VLOOKUP(
    Languages!A200,
    Languages!$A$2:$AE$310,
    MATCH(
      _xlfn.XLOOKUP(AH$1, 'Language &amp; Currency Data'!$A$2:$A$100, 'Language &amp; Currency Data'!$B$2:$B$100),
      Languages!$A$1:$AE$1,
      0),
    FALSE)</f>
        <v>Considera que su amigo es una fuente fiable.</v>
      </c>
      <c r="AI213" s="32" t="str">
        <f>VLOOKUP(
    Languages!A200,
    Languages!$A$2:$AE$310,
    MATCH(
      _xlfn.XLOOKUP(AI$1, 'Language &amp; Currency Data'!$A$2:$A$100, 'Language &amp; Currency Data'!$B$2:$B$100),
      Languages!$A$1:$AE$1,
      0),
    FALSE)</f>
        <v>Du anser att din vän är en pålitlig källa.</v>
      </c>
      <c r="AJ213" s="6" t="str">
        <f>VLOOKUP(
    Languages!A200,
    Languages!$A$2:$AE$310,
    MATCH(
      _xlfn.XLOOKUP(AJ$1, 'Language &amp; Currency Data'!$A$2:$A$100, 'Language &amp; Currency Data'!$B$2:$B$100),
      Languages!$A$1:$AE$1,
      0),
    FALSE)</f>
        <v>您認為這位朋友是可信的消息來源。</v>
      </c>
      <c r="AK213" s="32" t="str">
        <f>VLOOKUP(
    Languages!A200,
    Languages!$A$2:$AE$310,
    MATCH(
      _xlfn.XLOOKUP(AK$1, 'Language &amp; Currency Data'!$A$2:$A$100, 'Language &amp; Currency Data'!$B$2:$B$100),
      Languages!$A$1:$AE$1,
      0),
    FALSE)</f>
        <v>คุณถือว่าเพื่อนเป็นแหล่งข้อมูลที่เชื่อถือได้</v>
      </c>
      <c r="AL213" s="37" t="str">
        <f>VLOOKUP(
    Languages!A200,
    Languages!$A$2:$AE$310,
    MATCH(
      _xlfn.XLOOKUP(AL$1, 'Language &amp; Currency Data'!$A$2:$A$100, 'Language &amp; Currency Data'!$B$2:$B$100),
      Languages!$A$1:$AE$1,
      0),
    FALSE)</f>
        <v>Arkadaşınızın güvenilir bir referans kaynağı olduğunu düşünüyorsunuz.</v>
      </c>
      <c r="AM213" s="6" t="str">
        <f>VLOOKUP(
    Languages!A200,
    Languages!$A$2:$AE$310,
    MATCH(
      _xlfn.XLOOKUP(AM$1, 'Language &amp; Currency Data'!$A$2:$A$100, 'Language &amp; Currency Data'!$B$2:$B$100),
      Languages!$A$1:$AE$1,
      0),
    FALSE)</f>
        <v>You consider your friend to be a reliable source.</v>
      </c>
      <c r="AN213" s="6" t="str">
        <f>VLOOKUP(
    Languages!A200,
    Languages!$A$2:$AE$310,
    MATCH(
      _xlfn.XLOOKUP(AN$1, 'Language &amp; Currency Data'!$A$2:$A$100, 'Language &amp; Currency Data'!$B$2:$B$100),
      Languages!$A$1:$AE$1,
      0),
    FALSE)</f>
        <v>You consider your friend to be a reliable source.</v>
      </c>
      <c r="AO213" s="32" t="str">
        <f>VLOOKUP(
    Languages!A200,
    Languages!$A$2:$AE$310,
    MATCH(
      _xlfn.XLOOKUP(AO$1, 'Language &amp; Currency Data'!$A$2:$A$100, 'Language &amp; Currency Data'!$B$2:$B$100),
      Languages!$A$1:$AE$1,
      0),
    FALSE)</f>
        <v>Quý vị coi người bạn của mình là một nguồn tin đáng tin cậy.</v>
      </c>
      <c r="AP213" s="7" t="str">
        <f>VLOOKUP(
    Languages!A200,
    Languages!$A$2:$AE$310,
    MATCH(
      _xlfn.XLOOKUP("United Kingdom", 'Language &amp; Currency Data'!$A$2:$A$100, 'Language &amp; Currency Data'!$B$2:$B$100),
      Languages!$A$1:$AE$1,
      0),
    FALSE)</f>
        <v>You consider your friend to be a reliable source.</v>
      </c>
      <c r="AQ213" s="7" t="str">
        <f>VLOOKUP(
    Languages!A200,
    Languages!$A$2:$AE$310,
    MATCH(
      _xlfn.XLOOKUP("United Kingdom", 'Language &amp; Currency Data'!$A$2:$A$100, 'Language &amp; Currency Data'!$B$2:$B$100),
      Languages!$A$1:$AE$1,
      0),
    FALSE)</f>
        <v>You consider your friend to be a reliable source.</v>
      </c>
      <c r="AR213" s="7" t="str">
        <f>VLOOKUP(
    Languages!A200,
    Languages!$A$2:$AE$310,
    MATCH(
      _xlfn.XLOOKUP("United Kingdom", 'Language &amp; Currency Data'!$A$2:$A$100, 'Language &amp; Currency Data'!$B$2:$B$100),
      Languages!$A$1:$AE$1,
      0),
    FALSE)</f>
        <v>You consider your friend to be a reliable source.</v>
      </c>
      <c r="AS213" s="7" t="str">
        <f>VLOOKUP(
    Languages!A200,
    Languages!$A$2:$AE$310,
    MATCH(
      _xlfn.XLOOKUP("United Kingdom", 'Language &amp; Currency Data'!$A$2:$A$100, 'Language &amp; Currency Data'!$B$2:$B$100),
      Languages!$A$1:$AE$1,
      0),
    FALSE)</f>
        <v>You consider your friend to be a reliable source.</v>
      </c>
      <c r="AT213" s="7" t="str">
        <f>VLOOKUP(
    Languages!A200,
    Languages!$A$2:$AE$310,
    MATCH(
      _xlfn.XLOOKUP("United Kingdom", 'Language &amp; Currency Data'!$A$2:$A$100, 'Language &amp; Currency Data'!$B$2:$B$100),
      Languages!$A$1:$AE$1,
      0),
    FALSE)</f>
        <v>You consider your friend to be a reliable source.</v>
      </c>
      <c r="AU213" s="7" t="str">
        <f>VLOOKUP(
    Languages!A200,
    Languages!$A$2:$AE$310,
    MATCH(
      _xlfn.XLOOKUP("United Kingdom", 'Language &amp; Currency Data'!$A$2:$A$100, 'Language &amp; Currency Data'!$B$2:$B$100),
      Languages!$A$1:$AE$1,
      0),
    FALSE)</f>
        <v>You consider your friend to be a reliable source.</v>
      </c>
      <c r="AV213" s="7" t="str">
        <f>VLOOKUP(
    Languages!A200,
    Languages!$A$2:$AE$310,
    MATCH(
      _xlfn.XLOOKUP("United Kingdom", 'Language &amp; Currency Data'!$A$2:$A$100, 'Language &amp; Currency Data'!$B$2:$B$100),
      Languages!$A$1:$AE$1,
      0),
    FALSE)</f>
        <v>You consider your friend to be a reliable source.</v>
      </c>
      <c r="AW213" s="7" t="str">
        <f>VLOOKUP(
    Languages!A200,
    Languages!$A$2:$AE$310,
    MATCH(
      _xlfn.XLOOKUP("United Kingdom", 'Language &amp; Currency Data'!$A$2:$A$100, 'Language &amp; Currency Data'!$B$2:$B$100),
      Languages!$A$1:$AE$1,
      0),
    FALSE)</f>
        <v>You consider your friend to be a reliable source.</v>
      </c>
    </row>
    <row r="214" spans="1:49" s="7" customFormat="1" x14ac:dyDescent="0.45">
      <c r="A214" s="7" t="str">
        <f>Languages!B201</f>
        <v>When you have read the text above:</v>
      </c>
      <c r="B214" s="6" t="str">
        <f>VLOOKUP(
    Languages!A201,
    Languages!$A$2:$AE$310,
    MATCH(
      _xlfn.XLOOKUP(B$1, 'Language &amp; Currency Data'!$A$2:$A$100, 'Language &amp; Currency Data'!$B$2:$B$100),
      Languages!$A$1:$AE$1,
      0),
    FALSE)</f>
        <v>Cuando haya leído el texto anterior:</v>
      </c>
      <c r="C214" s="6" t="str">
        <f>VLOOKUP(
    Languages!A201,
    Languages!$A$2:$AE$310,
    MATCH(
      _xlfn.XLOOKUP(C$1, 'Language &amp; Currency Data'!$A$2:$A$100, 'Language &amp; Currency Data'!$B$2:$B$100),
      Languages!$A$1:$AE$1,
      0),
    FALSE)</f>
        <v>When you have read the text above:</v>
      </c>
      <c r="D214" s="6" t="str">
        <f>VLOOKUP(
    Languages!A201,
    Languages!$A$2:$AE$310,
    MATCH(
      _xlfn.XLOOKUP(D$1, 'Language &amp; Currency Data'!$A$2:$A$100, 'Language &amp; Currency Data'!$B$2:$B$100),
      Languages!$A$1:$AE$1,
      0),
    FALSE)</f>
        <v>Nachdem Sie den obigen Text gelesen haben:</v>
      </c>
      <c r="E214" s="14" t="str">
        <f>VLOOKUP(
    Languages!A201,
    Languages!$A$2:$AE$310,
    MATCH(
      _xlfn.XLOOKUP(E$1, 'Language &amp; Currency Data'!$A$2:$A$100, 'Language &amp; Currency Data'!$B$2:$B$100),
      Languages!$A$1:$AE$1,
      0),
    FALSE)</f>
        <v>Após ler o texto acima:</v>
      </c>
      <c r="F214" s="4" t="str">
        <f>VLOOKUP(
    Languages!A201,
    Languages!$A$2:$AE$310,
    MATCH(
      _xlfn.XLOOKUP(F$1, 'Language &amp; Currency Data'!$A$2:$A$100, 'Language &amp; Currency Data'!$B$2:$B$100),
      Languages!$A$1:$AE$1,
      0),
    FALSE)</f>
        <v>When you have read the text above:</v>
      </c>
      <c r="G214" s="14" t="str">
        <f>VLOOKUP(
    Languages!A201,
    Languages!$A$2:$AE$310,
    MATCH(
      _xlfn.XLOOKUP(G$1, 'Language &amp; Currency Data'!$A$2:$A$100, 'Language &amp; Currency Data'!$B$2:$B$100),
      Languages!$A$1:$AE$1,
      0),
    FALSE)</f>
        <v>如果您已仔细阅读上述内容：</v>
      </c>
      <c r="H214" s="6" t="str">
        <f>VLOOKUP(
    Languages!A201,
    Languages!$A$2:$AE$310,
    MATCH(
      _xlfn.XLOOKUP(H$1, 'Language &amp; Currency Data'!$A$2:$A$100, 'Language &amp; Currency Data'!$B$2:$B$100),
      Languages!$A$1:$AE$1,
      0),
    FALSE)</f>
        <v>Cuando haya leído el texto anterior:</v>
      </c>
      <c r="I214" s="6" t="str">
        <f>VLOOKUP(
    Languages!A201,
    Languages!$A$2:$AE$310,
    MATCH(
      _xlfn.XLOOKUP(I$1, 'Language &amp; Currency Data'!$A$2:$A$100, 'Language &amp; Currency Data'!$B$2:$B$100),
      Languages!$A$1:$AE$1,
      0),
    FALSE)</f>
        <v>Cuando haya leído el texto anterior:</v>
      </c>
      <c r="J214" s="6" t="str">
        <f>VLOOKUP(
    Languages!A201,
    Languages!$A$2:$AE$310,
    MATCH(
      _xlfn.XLOOKUP(J$1, 'Language &amp; Currency Data'!$A$2:$A$100, 'Language &amp; Currency Data'!$B$2:$B$100),
      Languages!$A$1:$AE$1,
      0),
    FALSE)</f>
        <v>Po přečtení výše uvedeného textu:</v>
      </c>
      <c r="K214" s="6" t="str">
        <f>VLOOKUP(
    Languages!A201,
    Languages!$A$2:$AE$310,
    MATCH(
      _xlfn.XLOOKUP(K$1, 'Language &amp; Currency Data'!$A$2:$A$100, 'Language &amp; Currency Data'!$B$2:$B$100),
      Languages!$A$1:$AE$1,
      0),
    FALSE)</f>
        <v>Kun olet lukenut yllä olevan tekstin:</v>
      </c>
      <c r="L214" s="32" t="str">
        <f>VLOOKUP(
    Languages!A201,
    Languages!$A$2:$AE$310,
    MATCH(
      _xlfn.XLOOKUP(L$1, 'Language &amp; Currency Data'!$A$2:$A$100, 'Language &amp; Currency Data'!$B$2:$B$100),
      Languages!$A$1:$AE$1,
      0),
    FALSE)</f>
        <v>Après avoir lu le texte ci-dessus :</v>
      </c>
      <c r="M214" s="32" t="str">
        <f>VLOOKUP(
    Languages!A201,
    Languages!$A$2:$AE$310,
    MATCH(
      _xlfn.XLOOKUP(M$1, 'Language &amp; Currency Data'!$A$2:$A$100, 'Language &amp; Currency Data'!$B$2:$B$100),
      Languages!$A$1:$AE$1,
      0),
    FALSE)</f>
        <v>Nachdem Sie den obigen Text gelesen haben:</v>
      </c>
      <c r="N214" s="6" t="str">
        <f>VLOOKUP(
    Languages!A201,
    Languages!$A$2:$AE$310,
    MATCH(
      _xlfn.XLOOKUP(N$1, 'Language &amp; Currency Data'!$A$2:$A$100, 'Language &amp; Currency Data'!$B$2:$B$100),
      Languages!$A$1:$AE$1,
      0),
    FALSE)</f>
        <v>Όταν διαβάσετε το παραπάνω κείμενο:</v>
      </c>
      <c r="O214" s="32" t="str">
        <f>VLOOKUP(
    Languages!A201,
    Languages!$A$2:$AE$310,
    MATCH(
      _xlfn.XLOOKUP(O$1, 'Language &amp; Currency Data'!$A$2:$A$100, 'Language &amp; Currency Data'!$B$2:$B$100),
      Languages!$A$1:$AE$1,
      0),
    FALSE)</f>
        <v>Amikor elolvasta a fenti szöveget:</v>
      </c>
      <c r="P214" s="6" t="str">
        <f>VLOOKUP(
    Languages!A201,
    Languages!$A$2:$AE$310,
    MATCH(
      _xlfn.XLOOKUP(P$1, 'Language &amp; Currency Data'!$A$2:$A$100, 'Language &amp; Currency Data'!$B$2:$B$100),
      Languages!$A$1:$AE$1,
      0),
    FALSE)</f>
        <v>जब आपने ऊपर दिया गया टेक्स्ट पढ़ लिया हो:</v>
      </c>
      <c r="Q214" s="6" t="str">
        <f>VLOOKUP(
    Languages!A201,
    Languages!$A$2:$AE$310,
    MATCH(
      _xlfn.XLOOKUP(Q$1, 'Language &amp; Currency Data'!$A$2:$A$100, 'Language &amp; Currency Data'!$B$2:$B$100),
      Languages!$A$1:$AE$1,
      0),
    FALSE)</f>
        <v>Setelah membaca teks di atas:</v>
      </c>
      <c r="R214" s="6" t="str">
        <f>VLOOKUP(
    Languages!A201,
    Languages!$A$2:$AE$310,
    MATCH(
      _xlfn.XLOOKUP(R$1, 'Language &amp; Currency Data'!$A$2:$A$100, 'Language &amp; Currency Data'!$B$2:$B$100),
      Languages!$A$1:$AE$1,
      0),
    FALSE)</f>
        <v>When you have read the text above:</v>
      </c>
      <c r="S214" s="14" t="str">
        <f>VLOOKUP(
    Languages!A201,
    Languages!$A$2:$AE$310,
    MATCH(
      _xlfn.XLOOKUP(S$1, 'Language &amp; Currency Data'!$A$2:$A$100, 'Language &amp; Currency Data'!$B$2:$B$100),
      Languages!$A$1:$AE$1,
      0),
    FALSE)</f>
        <v>Dopo aver letto il testo qui sopra:</v>
      </c>
      <c r="T214" s="14" t="str">
        <f>VLOOKUP(
    Languages!A201,
    Languages!$A$2:$AE$310,
    MATCH(
      _xlfn.XLOOKUP(T$1, 'Language &amp; Currency Data'!$A$2:$A$100, 'Language &amp; Currency Data'!$B$2:$B$100),
      Languages!$A$1:$AE$1,
      0),
    FALSE)</f>
        <v>あなたは上記の文章を読んだ際：</v>
      </c>
      <c r="U214" s="32" t="str">
        <f>VLOOKUP(
    Languages!A201,
    Languages!$A$2:$AE$310,
    MATCH(
      _xlfn.XLOOKUP(U$1, 'Language &amp; Currency Data'!$A$2:$A$100, 'Language &amp; Currency Data'!$B$2:$B$100),
      Languages!$A$1:$AE$1,
      0),
    FALSE)</f>
        <v>Setelah anda membaca teks di atas:</v>
      </c>
      <c r="V214" s="32" t="str">
        <f>VLOOKUP(
    Languages!A201,
    Languages!$A$2:$AE$310,
    MATCH(
      _xlfn.XLOOKUP(V$1, 'Language &amp; Currency Data'!$A$2:$A$100, 'Language &amp; Currency Data'!$B$2:$B$100),
      Languages!$A$1:$AE$1,
      0),
    FALSE)</f>
        <v>Cuando haya leído el texto anterior:</v>
      </c>
      <c r="W214" s="14" t="str">
        <f>VLOOKUP(
    Languages!A201,
    Languages!$A$2:$AE$310,
    MATCH(
      _xlfn.XLOOKUP(W$1, 'Language &amp; Currency Data'!$A$2:$A$100, 'Language &amp; Currency Data'!$B$2:$B$100),
      Languages!$A$1:$AE$1,
      0),
    FALSE)</f>
        <v>Als u de bovenstaande tekst heeft gelezen:</v>
      </c>
      <c r="X214" s="32" t="str">
        <f>VLOOKUP(
    Languages!A201,
    Languages!$A$2:$AE$310,
    MATCH(
      _xlfn.XLOOKUP(X$1, 'Language &amp; Currency Data'!$A$2:$A$100, 'Language &amp; Currency Data'!$B$2:$B$100),
      Languages!$A$1:$AE$1,
      0),
    FALSE)</f>
        <v>When you have read the text above:</v>
      </c>
      <c r="Y214" s="32" t="str">
        <f>VLOOKUP(
    Languages!A201,
    Languages!$A$2:$AE$310,
    MATCH(
      _xlfn.XLOOKUP(Y$1, 'Language &amp; Currency Data'!$A$2:$A$100, 'Language &amp; Currency Data'!$B$2:$B$100),
      Languages!$A$1:$AE$1,
      0),
    FALSE)</f>
        <v>Når du har lest teksten ovenfor:</v>
      </c>
      <c r="Z214" s="32" t="str">
        <f>VLOOKUP(
    Languages!A201,
    Languages!$A$2:$AE$310,
    MATCH(
      _xlfn.XLOOKUP(Z$1, 'Language &amp; Currency Data'!$A$2:$A$100, 'Language &amp; Currency Data'!$B$2:$B$100),
      Languages!$A$1:$AE$1,
      0),
    FALSE)</f>
        <v>جب آپ درج بالا متن کو پڑھ لیں:</v>
      </c>
      <c r="AA214" s="32" t="str">
        <f>VLOOKUP(
    Languages!A201,
    Languages!$A$2:$AE$310,
    MATCH(
      _xlfn.XLOOKUP(AA$1, 'Language &amp; Currency Data'!$A$2:$A$100, 'Language &amp; Currency Data'!$B$2:$B$100),
      Languages!$A$1:$AE$1,
      0),
    FALSE)</f>
        <v>Kapag nabasa mo na ang text sa itaas:</v>
      </c>
      <c r="AB214" s="32" t="str">
        <f>VLOOKUP(
    Languages!A201,
    Languages!$A$2:$AE$310,
    MATCH(
      _xlfn.XLOOKUP(AB$1, 'Language &amp; Currency Data'!$A$2:$A$100, 'Language &amp; Currency Data'!$B$2:$B$100),
      Languages!$A$1:$AE$1,
      0),
    FALSE)</f>
        <v>Po przeczytaniu powyższego tekstu:</v>
      </c>
      <c r="AC214" t="str">
        <f>VLOOKUP(
    Languages!A201,
    Languages!$A$2:$AE$310,
    MATCH(
      _xlfn.XLOOKUP(AC$1, 'Language &amp; Currency Data'!$A$2:$A$100, 'Language &amp; Currency Data'!$B$2:$B$100),
      Languages!$A$1:$AE$1,
      0),
    FALSE)</f>
        <v>Após ler o texto acima:</v>
      </c>
      <c r="AD214" s="32" t="str">
        <f>VLOOKUP(
    Languages!A201,
    Languages!$A$2:$AE$310,
    MATCH(
      _xlfn.XLOOKUP(AD$1, 'Language &amp; Currency Data'!$A$2:$A$100, 'Language &amp; Currency Data'!$B$2:$B$100),
      Languages!$A$1:$AE$1,
      0),
    FALSE)</f>
        <v>După ce ați citit textul de mai sus:</v>
      </c>
      <c r="AE214" s="6" t="str">
        <f>VLOOKUP(
    Languages!A201,
    Languages!$A$2:$AE$310,
    MATCH(
      _xlfn.XLOOKUP(AE$1, 'Language &amp; Currency Data'!$A$2:$A$100, 'Language &amp; Currency Data'!$B$2:$B$100),
      Languages!$A$1:$AE$1,
      0),
    FALSE)</f>
        <v>Keď si prečítate vyššie uvedený text:</v>
      </c>
      <c r="AF214" s="6" t="str">
        <f>VLOOKUP(
    Languages!A201,
    Languages!$A$2:$AE$310,
    MATCH(
      _xlfn.XLOOKUP(AF$1, 'Language &amp; Currency Data'!$A$2:$A$100, 'Language &amp; Currency Data'!$B$2:$B$100),
      Languages!$A$1:$AE$1,
      0),
    FALSE)</f>
        <v>As jy die teks hierbo lees:</v>
      </c>
      <c r="AG214" s="6" t="str">
        <f>VLOOKUP(
    Languages!A201,
    Languages!$A$2:$AE$310,
    MATCH(
      _xlfn.XLOOKUP(AG$1, 'Language &amp; Currency Data'!$A$2:$A$100, 'Language &amp; Currency Data'!$B$2:$B$100),
      Languages!$A$1:$AE$1,
      0),
    FALSE)</f>
        <v>위의 내용을 읽으셨다면:</v>
      </c>
      <c r="AH214" s="32" t="str">
        <f>VLOOKUP(
    Languages!A201,
    Languages!$A$2:$AE$310,
    MATCH(
      _xlfn.XLOOKUP(AH$1, 'Language &amp; Currency Data'!$A$2:$A$100, 'Language &amp; Currency Data'!$B$2:$B$100),
      Languages!$A$1:$AE$1,
      0),
    FALSE)</f>
        <v>Cuando haya leído el texto anterior:</v>
      </c>
      <c r="AI214" s="32" t="str">
        <f>VLOOKUP(
    Languages!A201,
    Languages!$A$2:$AE$310,
    MATCH(
      _xlfn.XLOOKUP(AI$1, 'Language &amp; Currency Data'!$A$2:$A$100, 'Language &amp; Currency Data'!$B$2:$B$100),
      Languages!$A$1:$AE$1,
      0),
    FALSE)</f>
        <v>När du har läst texten ovan:</v>
      </c>
      <c r="AJ214" s="6" t="str">
        <f>VLOOKUP(
    Languages!A201,
    Languages!$A$2:$AE$310,
    MATCH(
      _xlfn.XLOOKUP(AJ$1, 'Language &amp; Currency Data'!$A$2:$A$100, 'Language &amp; Currency Data'!$B$2:$B$100),
      Languages!$A$1:$AE$1,
      0),
    FALSE)</f>
        <v>當您閱讀完上述情境後：</v>
      </c>
      <c r="AK214" s="32" t="str">
        <f>VLOOKUP(
    Languages!A201,
    Languages!$A$2:$AE$310,
    MATCH(
      _xlfn.XLOOKUP(AK$1, 'Language &amp; Currency Data'!$A$2:$A$100, 'Language &amp; Currency Data'!$B$2:$B$100),
      Languages!$A$1:$AE$1,
      0),
    FALSE)</f>
        <v>เมื่อคุณได้อ่านข้อความข้างต้นแล้ว:</v>
      </c>
      <c r="AL214" s="37" t="str">
        <f>VLOOKUP(
    Languages!A201,
    Languages!$A$2:$AE$310,
    MATCH(
      _xlfn.XLOOKUP(AL$1, 'Language &amp; Currency Data'!$A$2:$A$100, 'Language &amp; Currency Data'!$B$2:$B$100),
      Languages!$A$1:$AE$1,
      0),
    FALSE)</f>
        <v>Yukarıdaki metni okuduğunuzda:</v>
      </c>
      <c r="AM214" s="6" t="str">
        <f>VLOOKUP(
    Languages!A201,
    Languages!$A$2:$AE$310,
    MATCH(
      _xlfn.XLOOKUP(AM$1, 'Language &amp; Currency Data'!$A$2:$A$100, 'Language &amp; Currency Data'!$B$2:$B$100),
      Languages!$A$1:$AE$1,
      0),
    FALSE)</f>
        <v>When you have read the text above:</v>
      </c>
      <c r="AN214" s="6" t="str">
        <f>VLOOKUP(
    Languages!A201,
    Languages!$A$2:$AE$310,
    MATCH(
      _xlfn.XLOOKUP(AN$1, 'Language &amp; Currency Data'!$A$2:$A$100, 'Language &amp; Currency Data'!$B$2:$B$100),
      Languages!$A$1:$AE$1,
      0),
    FALSE)</f>
        <v>When you have read the text above:</v>
      </c>
      <c r="AO214" s="32" t="str">
        <f>VLOOKUP(
    Languages!A201,
    Languages!$A$2:$AE$310,
    MATCH(
      _xlfn.XLOOKUP(AO$1, 'Language &amp; Currency Data'!$A$2:$A$100, 'Language &amp; Currency Data'!$B$2:$B$100),
      Languages!$A$1:$AE$1,
      0),
    FALSE)</f>
        <v>Khi quý vị đã đọc văn bản ở trên:</v>
      </c>
      <c r="AP214" s="7" t="str">
        <f>VLOOKUP(
    Languages!A201,
    Languages!$A$2:$AE$310,
    MATCH(
      _xlfn.XLOOKUP("United Kingdom", 'Language &amp; Currency Data'!$A$2:$A$100, 'Language &amp; Currency Data'!$B$2:$B$100),
      Languages!$A$1:$AE$1,
      0),
    FALSE)</f>
        <v>When you have read the text above:</v>
      </c>
      <c r="AQ214" s="7" t="str">
        <f>VLOOKUP(
    Languages!A201,
    Languages!$A$2:$AE$310,
    MATCH(
      _xlfn.XLOOKUP("United Kingdom", 'Language &amp; Currency Data'!$A$2:$A$100, 'Language &amp; Currency Data'!$B$2:$B$100),
      Languages!$A$1:$AE$1,
      0),
    FALSE)</f>
        <v>When you have read the text above:</v>
      </c>
      <c r="AR214" s="7" t="str">
        <f>VLOOKUP(
    Languages!A201,
    Languages!$A$2:$AE$310,
    MATCH(
      _xlfn.XLOOKUP("United Kingdom", 'Language &amp; Currency Data'!$A$2:$A$100, 'Language &amp; Currency Data'!$B$2:$B$100),
      Languages!$A$1:$AE$1,
      0),
    FALSE)</f>
        <v>When you have read the text above:</v>
      </c>
      <c r="AS214" s="7" t="str">
        <f>VLOOKUP(
    Languages!A201,
    Languages!$A$2:$AE$310,
    MATCH(
      _xlfn.XLOOKUP("United Kingdom", 'Language &amp; Currency Data'!$A$2:$A$100, 'Language &amp; Currency Data'!$B$2:$B$100),
      Languages!$A$1:$AE$1,
      0),
    FALSE)</f>
        <v>When you have read the text above:</v>
      </c>
      <c r="AT214" s="7" t="str">
        <f>VLOOKUP(
    Languages!A201,
    Languages!$A$2:$AE$310,
    MATCH(
      _xlfn.XLOOKUP("United Kingdom", 'Language &amp; Currency Data'!$A$2:$A$100, 'Language &amp; Currency Data'!$B$2:$B$100),
      Languages!$A$1:$AE$1,
      0),
    FALSE)</f>
        <v>When you have read the text above:</v>
      </c>
      <c r="AU214" s="7" t="str">
        <f>VLOOKUP(
    Languages!A201,
    Languages!$A$2:$AE$310,
    MATCH(
      _xlfn.XLOOKUP("United Kingdom", 'Language &amp; Currency Data'!$A$2:$A$100, 'Language &amp; Currency Data'!$B$2:$B$100),
      Languages!$A$1:$AE$1,
      0),
    FALSE)</f>
        <v>When you have read the text above:</v>
      </c>
      <c r="AV214" s="7" t="str">
        <f>VLOOKUP(
    Languages!A201,
    Languages!$A$2:$AE$310,
    MATCH(
      _xlfn.XLOOKUP("United Kingdom", 'Language &amp; Currency Data'!$A$2:$A$100, 'Language &amp; Currency Data'!$B$2:$B$100),
      Languages!$A$1:$AE$1,
      0),
    FALSE)</f>
        <v>When you have read the text above:</v>
      </c>
      <c r="AW214" s="7" t="str">
        <f>VLOOKUP(
    Languages!A201,
    Languages!$A$2:$AE$310,
    MATCH(
      _xlfn.XLOOKUP("United Kingdom", 'Language &amp; Currency Data'!$A$2:$A$100, 'Language &amp; Currency Data'!$B$2:$B$100),
      Languages!$A$1:$AE$1,
      0),
    FALSE)</f>
        <v>When you have read the text above:</v>
      </c>
    </row>
    <row r="215" spans="1:49" s="7" customFormat="1" ht="42.75" x14ac:dyDescent="0.45">
      <c r="A215" s="7" t="str">
        <f>Languages!B202</f>
        <v>Please proceed to the next screen to answer a few questions about this scenario.</v>
      </c>
      <c r="B215" s="6" t="str">
        <f>VLOOKUP(
    Languages!A202,
    Languages!$A$2:$AE$310,
    MATCH(
      _xlfn.XLOOKUP(B$1, 'Language &amp; Currency Data'!$A$2:$A$100, 'Language &amp; Currency Data'!$B$2:$B$100),
      Languages!$A$1:$AE$1,
      0),
    FALSE)</f>
        <v>Pase a la siguiente pantalla para responder a algunas preguntas sobre esta situación.</v>
      </c>
      <c r="C215" s="6" t="str">
        <f>VLOOKUP(
    Languages!A202,
    Languages!$A$2:$AE$310,
    MATCH(
      _xlfn.XLOOKUP(C$1, 'Language &amp; Currency Data'!$A$2:$A$100, 'Language &amp; Currency Data'!$B$2:$B$100),
      Languages!$A$1:$AE$1,
      0),
    FALSE)</f>
        <v>Please proceed to the next screen to answer a few questions about this scenario.</v>
      </c>
      <c r="D215" s="6" t="str">
        <f>VLOOKUP(
    Languages!A202,
    Languages!$A$2:$AE$310,
    MATCH(
      _xlfn.XLOOKUP(D$1, 'Language &amp; Currency Data'!$A$2:$A$100, 'Language &amp; Currency Data'!$B$2:$B$100),
      Languages!$A$1:$AE$1,
      0),
    FALSE)</f>
        <v>Gehen Sie bitte zur nächsten Seite und beantworten Sie einige Fragen zu diesem Szenario.</v>
      </c>
      <c r="E215" s="14" t="str">
        <f>VLOOKUP(
    Languages!A202,
    Languages!$A$2:$AE$310,
    MATCH(
      _xlfn.XLOOKUP(E$1, 'Language &amp; Currency Data'!$A$2:$A$100, 'Language &amp; Currency Data'!$B$2:$B$100),
      Languages!$A$1:$AE$1,
      0),
    FALSE)</f>
        <v>Por favor, avance para o próximo ecrã para responder a algumas perguntas sobre este cenário.</v>
      </c>
      <c r="F215" s="4" t="str">
        <f>VLOOKUP(
    Languages!A202,
    Languages!$A$2:$AE$310,
    MATCH(
      _xlfn.XLOOKUP(F$1, 'Language &amp; Currency Data'!$A$2:$A$100, 'Language &amp; Currency Data'!$B$2:$B$100),
      Languages!$A$1:$AE$1,
      0),
    FALSE)</f>
        <v>Please proceed to the next screen to answer a few questions about this scenario.</v>
      </c>
      <c r="G215" s="14" t="str">
        <f>VLOOKUP(
    Languages!A202,
    Languages!$A$2:$AE$310,
    MATCH(
      _xlfn.XLOOKUP(G$1, 'Language &amp; Currency Data'!$A$2:$A$100, 'Language &amp; Currency Data'!$B$2:$B$100),
      Languages!$A$1:$AE$1,
      0),
    FALSE)</f>
        <v>请跳转至下一页以回答几个有关该场景的问题。</v>
      </c>
      <c r="H215" s="6" t="str">
        <f>VLOOKUP(
    Languages!A202,
    Languages!$A$2:$AE$310,
    MATCH(
      _xlfn.XLOOKUP(H$1, 'Language &amp; Currency Data'!$A$2:$A$100, 'Language &amp; Currency Data'!$B$2:$B$100),
      Languages!$A$1:$AE$1,
      0),
    FALSE)</f>
        <v>Pase a la siguiente pantalla para responder a algunas preguntas sobre esta situación.</v>
      </c>
      <c r="I215" s="6" t="str">
        <f>VLOOKUP(
    Languages!A202,
    Languages!$A$2:$AE$310,
    MATCH(
      _xlfn.XLOOKUP(I$1, 'Language &amp; Currency Data'!$A$2:$A$100, 'Language &amp; Currency Data'!$B$2:$B$100),
      Languages!$A$1:$AE$1,
      0),
    FALSE)</f>
        <v>Pase a la siguiente pantalla para responder a algunas preguntas sobre esta situación.</v>
      </c>
      <c r="J215" s="6" t="str">
        <f>VLOOKUP(
    Languages!A202,
    Languages!$A$2:$AE$310,
    MATCH(
      _xlfn.XLOOKUP(J$1, 'Language &amp; Currency Data'!$A$2:$A$100, 'Language &amp; Currency Data'!$B$2:$B$100),
      Languages!$A$1:$AE$1,
      0),
    FALSE)</f>
        <v>Přejděte na další obrazovku a odpovězte na několik otázek týkajících se tohoto scénáře.</v>
      </c>
      <c r="K215" s="6" t="str">
        <f>VLOOKUP(
    Languages!A202,
    Languages!$A$2:$AE$310,
    MATCH(
      _xlfn.XLOOKUP(K$1, 'Language &amp; Currency Data'!$A$2:$A$100, 'Language &amp; Currency Data'!$B$2:$B$100),
      Languages!$A$1:$AE$1,
      0),
    FALSE)</f>
        <v>Jatka seuraavalle sivulle vastaamaan muutamiin kysymyksiin tästä tilanteesta.</v>
      </c>
      <c r="L215" s="32" t="str">
        <f>VLOOKUP(
    Languages!A202,
    Languages!$A$2:$AE$310,
    MATCH(
      _xlfn.XLOOKUP(L$1, 'Language &amp; Currency Data'!$A$2:$A$100, 'Language &amp; Currency Data'!$B$2:$B$100),
      Languages!$A$1:$AE$1,
      0),
    FALSE)</f>
        <v>Veuillez passer à l'écran suivant pour répondre à quelques questions concernant ce scénario.</v>
      </c>
      <c r="M215" s="32" t="str">
        <f>VLOOKUP(
    Languages!A202,
    Languages!$A$2:$AE$310,
    MATCH(
      _xlfn.XLOOKUP(M$1, 'Language &amp; Currency Data'!$A$2:$A$100, 'Language &amp; Currency Data'!$B$2:$B$100),
      Languages!$A$1:$AE$1,
      0),
    FALSE)</f>
        <v>Gehen Sie bitte zur nächsten Seite und beantworten Sie einige Fragen zu diesem Szenario.</v>
      </c>
      <c r="N215" s="6" t="str">
        <f>VLOOKUP(
    Languages!A202,
    Languages!$A$2:$AE$310,
    MATCH(
      _xlfn.XLOOKUP(N$1, 'Language &amp; Currency Data'!$A$2:$A$100, 'Language &amp; Currency Data'!$B$2:$B$100),
      Languages!$A$1:$AE$1,
      0),
    FALSE)</f>
        <v>Προχωρήστε στην επόμενη οθόνη για να απαντήσετε σε μερικές ερωτήσεις σχετικά με αυτό το σενάριο.</v>
      </c>
      <c r="O215" s="32" t="str">
        <f>VLOOKUP(
    Languages!A202,
    Languages!$A$2:$AE$310,
    MATCH(
      _xlfn.XLOOKUP(O$1, 'Language &amp; Currency Data'!$A$2:$A$100, 'Language &amp; Currency Data'!$B$2:$B$100),
      Languages!$A$1:$AE$1,
      0),
    FALSE)</f>
        <v>Kérjük, lépjen tovább a következő képernyőre, hogy válaszoljon a helyzettel kapcsolatos néhány kérdésre.</v>
      </c>
      <c r="P215" s="6" t="str">
        <f>VLOOKUP(
    Languages!A202,
    Languages!$A$2:$AE$310,
    MATCH(
      _xlfn.XLOOKUP(P$1, 'Language &amp; Currency Data'!$A$2:$A$100, 'Language &amp; Currency Data'!$B$2:$B$100),
      Languages!$A$1:$AE$1,
      0),
    FALSE)</f>
        <v>कृपया इस परिदृश्य के बारे में कुछ प्रश्नों के उत्तर देने के लिए अगली स्क्रीन पर जाएं।</v>
      </c>
      <c r="Q215" s="6" t="str">
        <f>VLOOKUP(
    Languages!A202,
    Languages!$A$2:$AE$310,
    MATCH(
      _xlfn.XLOOKUP(Q$1, 'Language &amp; Currency Data'!$A$2:$A$100, 'Language &amp; Currency Data'!$B$2:$B$100),
      Languages!$A$1:$AE$1,
      0),
    FALSE)</f>
        <v>Silakan lanjut ke layar berikutnya untuk menjawab beberapa pertanyaan tentang skenario ini.</v>
      </c>
      <c r="R215" s="6" t="str">
        <f>VLOOKUP(
    Languages!A202,
    Languages!$A$2:$AE$310,
    MATCH(
      _xlfn.XLOOKUP(R$1, 'Language &amp; Currency Data'!$A$2:$A$100, 'Language &amp; Currency Data'!$B$2:$B$100),
      Languages!$A$1:$AE$1,
      0),
    FALSE)</f>
        <v>Please proceed to the next screen to answer a few questions about this scenario.</v>
      </c>
      <c r="S215" s="14" t="str">
        <f>VLOOKUP(
    Languages!A202,
    Languages!$A$2:$AE$310,
    MATCH(
      _xlfn.XLOOKUP(S$1, 'Language &amp; Currency Data'!$A$2:$A$100, 'Language &amp; Currency Data'!$B$2:$B$100),
      Languages!$A$1:$AE$1,
      0),
    FALSE)</f>
        <v>Passi alla schermata successiva per rispondere ad alcune domande su questo scenario.</v>
      </c>
      <c r="T215" s="14" t="str">
        <f>VLOOKUP(
    Languages!A202,
    Languages!$A$2:$AE$310,
    MATCH(
      _xlfn.XLOOKUP(T$1, 'Language &amp; Currency Data'!$A$2:$A$100, 'Language &amp; Currency Data'!$B$2:$B$100),
      Languages!$A$1:$AE$1,
      0),
    FALSE)</f>
        <v>次の画面に進んで、この場面に関する幾つかの質問に回答してください。</v>
      </c>
      <c r="U215" s="32" t="str">
        <f>VLOOKUP(
    Languages!A202,
    Languages!$A$2:$AE$310,
    MATCH(
      _xlfn.XLOOKUP(U$1, 'Language &amp; Currency Data'!$A$2:$A$100, 'Language &amp; Currency Data'!$B$2:$B$100),
      Languages!$A$1:$AE$1,
      0),
    FALSE)</f>
        <v>Sila teruskan ke skrin seterusnya untuk menjawab beberapa soalan mengenai senario ini.</v>
      </c>
      <c r="V215" s="32" t="str">
        <f>VLOOKUP(
    Languages!A202,
    Languages!$A$2:$AE$310,
    MATCH(
      _xlfn.XLOOKUP(V$1, 'Language &amp; Currency Data'!$A$2:$A$100, 'Language &amp; Currency Data'!$B$2:$B$100),
      Languages!$A$1:$AE$1,
      0),
    FALSE)</f>
        <v>Pase a la siguiente pantalla para responder a algunas preguntas sobre esta situación.</v>
      </c>
      <c r="W215" s="14" t="str">
        <f>VLOOKUP(
    Languages!A202,
    Languages!$A$2:$AE$310,
    MATCH(
      _xlfn.XLOOKUP(W$1, 'Language &amp; Currency Data'!$A$2:$A$100, 'Language &amp; Currency Data'!$B$2:$B$100),
      Languages!$A$1:$AE$1,
      0),
    FALSE)</f>
        <v>Ga naar het volgende scherm om vragen over dit scenario te beantwoorden.</v>
      </c>
      <c r="X215" s="32" t="str">
        <f>VLOOKUP(
    Languages!A202,
    Languages!$A$2:$AE$310,
    MATCH(
      _xlfn.XLOOKUP(X$1, 'Language &amp; Currency Data'!$A$2:$A$100, 'Language &amp; Currency Data'!$B$2:$B$100),
      Languages!$A$1:$AE$1,
      0),
    FALSE)</f>
        <v>Please proceed to the next screen to answer a few questions about this scenario.</v>
      </c>
      <c r="Y215" s="32" t="str">
        <f>VLOOKUP(
    Languages!A202,
    Languages!$A$2:$AE$310,
    MATCH(
      _xlfn.XLOOKUP(Y$1, 'Language &amp; Currency Data'!$A$2:$A$100, 'Language &amp; Currency Data'!$B$2:$B$100),
      Languages!$A$1:$AE$1,
      0),
    FALSE)</f>
        <v>Gå videre til neste skjermbilde for å svare på noen spørsmål om dette scenarioet.</v>
      </c>
      <c r="Z215" s="32" t="str">
        <f>VLOOKUP(
    Languages!A202,
    Languages!$A$2:$AE$310,
    MATCH(
      _xlfn.XLOOKUP(Z$1, 'Language &amp; Currency Data'!$A$2:$A$100, 'Language &amp; Currency Data'!$B$2:$B$100),
      Languages!$A$1:$AE$1,
      0),
    FALSE)</f>
        <v>براہ کرم اگلی اسکرین پر جائیں اور اس منظرنامے سے متعلق چند سوالات کے جوابات دیں۔</v>
      </c>
      <c r="AA215" s="32" t="str">
        <f>VLOOKUP(
    Languages!A202,
    Languages!$A$2:$AE$310,
    MATCH(
      _xlfn.XLOOKUP(AA$1, 'Language &amp; Currency Data'!$A$2:$A$100, 'Language &amp; Currency Data'!$B$2:$B$100),
      Languages!$A$1:$AE$1,
      0),
    FALSE)</f>
        <v>Magpatuloy sa susunod na screen para sumagot ng ilang tanong tungkol sa tagpong ito.</v>
      </c>
      <c r="AB215" s="32" t="str">
        <f>VLOOKUP(
    Languages!A202,
    Languages!$A$2:$AE$310,
    MATCH(
      _xlfn.XLOOKUP(AB$1, 'Language &amp; Currency Data'!$A$2:$A$100, 'Language &amp; Currency Data'!$B$2:$B$100),
      Languages!$A$1:$AE$1,
      0),
    FALSE)</f>
        <v>Prosimy przejść do następnego ekranu, aby odpowiedzieć na kilka pytań dotyczących tego scenariusza.</v>
      </c>
      <c r="AC215" t="str">
        <f>VLOOKUP(
    Languages!A202,
    Languages!$A$2:$AE$310,
    MATCH(
      _xlfn.XLOOKUP(AC$1, 'Language &amp; Currency Data'!$A$2:$A$100, 'Language &amp; Currency Data'!$B$2:$B$100),
      Languages!$A$1:$AE$1,
      0),
    FALSE)</f>
        <v>Por favor, avance para o próximo ecrã para responder a algumas perguntas sobre este cenário.</v>
      </c>
      <c r="AD215" s="32" t="str">
        <f>VLOOKUP(
    Languages!A202,
    Languages!$A$2:$AE$310,
    MATCH(
      _xlfn.XLOOKUP(AD$1, 'Language &amp; Currency Data'!$A$2:$A$100, 'Language &amp; Currency Data'!$B$2:$B$100),
      Languages!$A$1:$AE$1,
      0),
    FALSE)</f>
        <v>Vă rugăm să treceți la ecranul următor pentru a răspunde la câteva întrebări despre acest scenariu.</v>
      </c>
      <c r="AE215" s="6" t="str">
        <f>VLOOKUP(
    Languages!A202,
    Languages!$A$2:$AE$310,
    MATCH(
      _xlfn.XLOOKUP(AE$1, 'Language &amp; Currency Data'!$A$2:$A$100, 'Language &amp; Currency Data'!$B$2:$B$100),
      Languages!$A$1:$AE$1,
      0),
    FALSE)</f>
        <v>Prejdite na ďalšiu obrazovku a odpovedzte na pár otázok k tomuto scenáru.</v>
      </c>
      <c r="AF215" s="6" t="str">
        <f>VLOOKUP(
    Languages!A202,
    Languages!$A$2:$AE$310,
    MATCH(
      _xlfn.XLOOKUP(AF$1, 'Language &amp; Currency Data'!$A$2:$A$100, 'Language &amp; Currency Data'!$B$2:$B$100),
      Languages!$A$1:$AE$1,
      0),
    FALSE)</f>
        <v>Gaan asseblief voort na die volgende skerm om 'n paar vrae oor hierdie scenario te beantwoord.</v>
      </c>
      <c r="AG215" s="6" t="str">
        <f>VLOOKUP(
    Languages!A202,
    Languages!$A$2:$AE$310,
    MATCH(
      _xlfn.XLOOKUP(AG$1, 'Language &amp; Currency Data'!$A$2:$A$100, 'Language &amp; Currency Data'!$B$2:$B$100),
      Languages!$A$1:$AE$1,
      0),
    FALSE)</f>
        <v>다음 화면으로 넘어가서 이 시나리오에 대한 몇 가지 질문에 답해 주십시오.</v>
      </c>
      <c r="AH215" s="32" t="str">
        <f>VLOOKUP(
    Languages!A202,
    Languages!$A$2:$AE$310,
    MATCH(
      _xlfn.XLOOKUP(AH$1, 'Language &amp; Currency Data'!$A$2:$A$100, 'Language &amp; Currency Data'!$B$2:$B$100),
      Languages!$A$1:$AE$1,
      0),
    FALSE)</f>
        <v>Pase a la siguiente pantalla para responder a algunas preguntas sobre esta situación.</v>
      </c>
      <c r="AI215" s="32" t="str">
        <f>VLOOKUP(
    Languages!A202,
    Languages!$A$2:$AE$310,
    MATCH(
      _xlfn.XLOOKUP(AI$1, 'Language &amp; Currency Data'!$A$2:$A$100, 'Language &amp; Currency Data'!$B$2:$B$100),
      Languages!$A$1:$AE$1,
      0),
    FALSE)</f>
        <v>Fortsätt till nästa skärmbild för att svara på några frågor om det här scenariot.</v>
      </c>
      <c r="AJ215" s="6" t="str">
        <f>VLOOKUP(
    Languages!A202,
    Languages!$A$2:$AE$310,
    MATCH(
      _xlfn.XLOOKUP(AJ$1, 'Language &amp; Currency Data'!$A$2:$A$100, 'Language &amp; Currency Data'!$B$2:$B$100),
      Languages!$A$1:$AE$1,
      0),
    FALSE)</f>
        <v>請進入下一頁，回答有關這個情境的幾個問題。</v>
      </c>
      <c r="AK215" s="32" t="str">
        <f>VLOOKUP(
    Languages!A202,
    Languages!$A$2:$AE$310,
    MATCH(
      _xlfn.XLOOKUP(AK$1, 'Language &amp; Currency Data'!$A$2:$A$100, 'Language &amp; Currency Data'!$B$2:$B$100),
      Languages!$A$1:$AE$1,
      0),
    FALSE)</f>
        <v>โปรดดำเนินการต่อไปยังหน้าจอถัดไปเพื่อตอบคำถามสองสามข้อเกี่ยวกับสถานการณ์นี้</v>
      </c>
      <c r="AL215" s="37" t="str">
        <f>VLOOKUP(
    Languages!A202,
    Languages!$A$2:$AE$310,
    MATCH(
      _xlfn.XLOOKUP(AL$1, 'Language &amp; Currency Data'!$A$2:$A$100, 'Language &amp; Currency Data'!$B$2:$B$100),
      Languages!$A$1:$AE$1,
      0),
    FALSE)</f>
        <v>Bu senaryo ile ilgili birkaç soruyu yanıtlamak için lütfen bir sonraki ekrana geçin.</v>
      </c>
      <c r="AM215" s="6" t="str">
        <f>VLOOKUP(
    Languages!A202,
    Languages!$A$2:$AE$310,
    MATCH(
      _xlfn.XLOOKUP(AM$1, 'Language &amp; Currency Data'!$A$2:$A$100, 'Language &amp; Currency Data'!$B$2:$B$100),
      Languages!$A$1:$AE$1,
      0),
    FALSE)</f>
        <v>Please proceed to the next screen to answer a few questions about this scenario.</v>
      </c>
      <c r="AN215" s="6" t="str">
        <f>VLOOKUP(
    Languages!A202,
    Languages!$A$2:$AE$310,
    MATCH(
      _xlfn.XLOOKUP(AN$1, 'Language &amp; Currency Data'!$A$2:$A$100, 'Language &amp; Currency Data'!$B$2:$B$100),
      Languages!$A$1:$AE$1,
      0),
    FALSE)</f>
        <v>Please proceed to the next screen to answer a few questions about this scenario.</v>
      </c>
      <c r="AO215" s="32" t="str">
        <f>VLOOKUP(
    Languages!A202,
    Languages!$A$2:$AE$310,
    MATCH(
      _xlfn.XLOOKUP(AO$1, 'Language &amp; Currency Data'!$A$2:$A$100, 'Language &amp; Currency Data'!$B$2:$B$100),
      Languages!$A$1:$AE$1,
      0),
    FALSE)</f>
        <v>Vui lòng chuyển đến màn hình tiếp theo để trả lời một số câu hỏi về tình huống này.</v>
      </c>
      <c r="AP215" s="7" t="str">
        <f>VLOOKUP(
    Languages!A202,
    Languages!$A$2:$AE$310,
    MATCH(
      _xlfn.XLOOKUP("United Kingdom", 'Language &amp; Currency Data'!$A$2:$A$100, 'Language &amp; Currency Data'!$B$2:$B$100),
      Languages!$A$1:$AE$1,
      0),
    FALSE)</f>
        <v>Please proceed to the next screen to answer a few questions about this scenario.</v>
      </c>
      <c r="AQ215" s="7" t="str">
        <f>VLOOKUP(
    Languages!A202,
    Languages!$A$2:$AE$310,
    MATCH(
      _xlfn.XLOOKUP("United Kingdom", 'Language &amp; Currency Data'!$A$2:$A$100, 'Language &amp; Currency Data'!$B$2:$B$100),
      Languages!$A$1:$AE$1,
      0),
    FALSE)</f>
        <v>Please proceed to the next screen to answer a few questions about this scenario.</v>
      </c>
      <c r="AR215" s="7" t="str">
        <f>VLOOKUP(
    Languages!A202,
    Languages!$A$2:$AE$310,
    MATCH(
      _xlfn.XLOOKUP("United Kingdom", 'Language &amp; Currency Data'!$A$2:$A$100, 'Language &amp; Currency Data'!$B$2:$B$100),
      Languages!$A$1:$AE$1,
      0),
    FALSE)</f>
        <v>Please proceed to the next screen to answer a few questions about this scenario.</v>
      </c>
      <c r="AS215" s="7" t="str">
        <f>VLOOKUP(
    Languages!A202,
    Languages!$A$2:$AE$310,
    MATCH(
      _xlfn.XLOOKUP("United Kingdom", 'Language &amp; Currency Data'!$A$2:$A$100, 'Language &amp; Currency Data'!$B$2:$B$100),
      Languages!$A$1:$AE$1,
      0),
    FALSE)</f>
        <v>Please proceed to the next screen to answer a few questions about this scenario.</v>
      </c>
      <c r="AT215" s="7" t="str">
        <f>VLOOKUP(
    Languages!A202,
    Languages!$A$2:$AE$310,
    MATCH(
      _xlfn.XLOOKUP("United Kingdom", 'Language &amp; Currency Data'!$A$2:$A$100, 'Language &amp; Currency Data'!$B$2:$B$100),
      Languages!$A$1:$AE$1,
      0),
    FALSE)</f>
        <v>Please proceed to the next screen to answer a few questions about this scenario.</v>
      </c>
      <c r="AU215" s="7" t="str">
        <f>VLOOKUP(
    Languages!A202,
    Languages!$A$2:$AE$310,
    MATCH(
      _xlfn.XLOOKUP("United Kingdom", 'Language &amp; Currency Data'!$A$2:$A$100, 'Language &amp; Currency Data'!$B$2:$B$100),
      Languages!$A$1:$AE$1,
      0),
    FALSE)</f>
        <v>Please proceed to the next screen to answer a few questions about this scenario.</v>
      </c>
      <c r="AV215" s="7" t="str">
        <f>VLOOKUP(
    Languages!A202,
    Languages!$A$2:$AE$310,
    MATCH(
      _xlfn.XLOOKUP("United Kingdom", 'Language &amp; Currency Data'!$A$2:$A$100, 'Language &amp; Currency Data'!$B$2:$B$100),
      Languages!$A$1:$AE$1,
      0),
    FALSE)</f>
        <v>Please proceed to the next screen to answer a few questions about this scenario.</v>
      </c>
      <c r="AW215" s="7" t="str">
        <f>VLOOKUP(
    Languages!A202,
    Languages!$A$2:$AE$310,
    MATCH(
      _xlfn.XLOOKUP("United Kingdom", 'Language &amp; Currency Data'!$A$2:$A$100, 'Language &amp; Currency Data'!$B$2:$B$100),
      Languages!$A$1:$AE$1,
      0),
    FALSE)</f>
        <v>Please proceed to the next screen to answer a few questions about this scenario.</v>
      </c>
    </row>
    <row r="216" spans="1:49" s="7" customFormat="1" ht="57" x14ac:dyDescent="0.45">
      <c r="A216" s="7" t="str">
        <f>Languages!B203</f>
        <v>In the workplace scenario you just read, we described a person who was the candidate for a new leadership position in your organization.</v>
      </c>
      <c r="B216" s="6" t="str">
        <f>VLOOKUP(
    Languages!A203,
    Languages!$A$2:$AE$310,
    MATCH(
      _xlfn.XLOOKUP(B$1, 'Language &amp; Currency Data'!$A$2:$A$100, 'Language &amp; Currency Data'!$B$2:$B$100),
      Languages!$A$1:$AE$1,
      0),
    FALSE)</f>
        <v>En la situación que acaba de leer, hemos descrito a una persona que era candidata a un nuevo puesto de liderazgo en su empresa.</v>
      </c>
      <c r="C216" s="6" t="str">
        <f>VLOOKUP(
    Languages!A203,
    Languages!$A$2:$AE$310,
    MATCH(
      _xlfn.XLOOKUP(C$1, 'Language &amp; Currency Data'!$A$2:$A$100, 'Language &amp; Currency Data'!$B$2:$B$100),
      Languages!$A$1:$AE$1,
      0),
    FALSE)</f>
        <v>In the workplace scenario you just read, we described a person who was the candidate for a new leadership position in your organization.</v>
      </c>
      <c r="D216" s="6" t="str">
        <f>VLOOKUP(
    Languages!A203,
    Languages!$A$2:$AE$310,
    MATCH(
      _xlfn.XLOOKUP(D$1, 'Language &amp; Currency Data'!$A$2:$A$100, 'Language &amp; Currency Data'!$B$2:$B$100),
      Languages!$A$1:$AE$1,
      0),
    FALSE)</f>
        <v>Wir haben Ihnen soeben ein Arbeitsplatz-Szenario beschrieben, in dem sich eine Person auf eine neue Führungsposition in Ihrer Organisation bewirbt.</v>
      </c>
      <c r="E216" s="14" t="str">
        <f>VLOOKUP(
    Languages!A203,
    Languages!$A$2:$AE$310,
    MATCH(
      _xlfn.XLOOKUP(E$1, 'Language &amp; Currency Data'!$A$2:$A$100, 'Language &amp; Currency Data'!$B$2:$B$100),
      Languages!$A$1:$AE$1,
      0),
    FALSE)</f>
        <v>No cenário profissional que acabou de ler, descrevemos uma pessoa que era candidata a um novo cargo de liderança na sua organização.</v>
      </c>
      <c r="F216" s="4" t="str">
        <f>VLOOKUP(
    Languages!A203,
    Languages!$A$2:$AE$310,
    MATCH(
      _xlfn.XLOOKUP(F$1, 'Language &amp; Currency Data'!$A$2:$A$100, 'Language &amp; Currency Data'!$B$2:$B$100),
      Languages!$A$1:$AE$1,
      0),
    FALSE)</f>
        <v>In the workplace scenario you just read, we described a person who was the candidate for a new leadership position in your organization.</v>
      </c>
      <c r="G216" s="14" t="str">
        <f>VLOOKUP(
    Languages!A203,
    Languages!$A$2:$AE$310,
    MATCH(
      _xlfn.XLOOKUP(G$1, 'Language &amp; Currency Data'!$A$2:$A$100, 'Language &amp; Currency Data'!$B$2:$B$100),
      Languages!$A$1:$AE$1,
      0),
    FALSE)</f>
        <v>在您刚才阅读的工作场所相关场景中，我们对将在贵组织中担任某一新领导职位的候选人进行了描述。</v>
      </c>
      <c r="H216" s="6" t="str">
        <f>VLOOKUP(
    Languages!A203,
    Languages!$A$2:$AE$310,
    MATCH(
      _xlfn.XLOOKUP(H$1, 'Language &amp; Currency Data'!$A$2:$A$100, 'Language &amp; Currency Data'!$B$2:$B$100),
      Languages!$A$1:$AE$1,
      0),
    FALSE)</f>
        <v>En la situación que acaba de leer, hemos descrito a una persona que era candidata a un nuevo puesto de liderazgo en su empresa.</v>
      </c>
      <c r="I216" s="6" t="str">
        <f>VLOOKUP(
    Languages!A203,
    Languages!$A$2:$AE$310,
    MATCH(
      _xlfn.XLOOKUP(I$1, 'Language &amp; Currency Data'!$A$2:$A$100, 'Language &amp; Currency Data'!$B$2:$B$100),
      Languages!$A$1:$AE$1,
      0),
    FALSE)</f>
        <v>En la situación que acaba de leer, hemos descrito a una persona que era candidata a un nuevo puesto de liderazgo en su empresa.</v>
      </c>
      <c r="J216" s="6" t="str">
        <f>VLOOKUP(
    Languages!A203,
    Languages!$A$2:$AE$310,
    MATCH(
      _xlfn.XLOOKUP(J$1, 'Language &amp; Currency Data'!$A$2:$A$100, 'Language &amp; Currency Data'!$B$2:$B$100),
      Languages!$A$1:$AE$1,
      0),
    FALSE)</f>
        <v>V pracovním scénáři, který jste si právě přečetli, jsme popsali osobu, která byla kandidátem na novou vedoucí pozici ve vaší organizaci.</v>
      </c>
      <c r="K216" s="6" t="str">
        <f>VLOOKUP(
    Languages!A203,
    Languages!$A$2:$AE$310,
    MATCH(
      _xlfn.XLOOKUP(K$1, 'Language &amp; Currency Data'!$A$2:$A$100, 'Language &amp; Currency Data'!$B$2:$B$100),
      Languages!$A$1:$AE$1,
      0),
    FALSE)</f>
        <v>Juuri lukemassasi työpaikkatilanteessa kuvasimme henkilöä, joka oli ehdokkaana uudeksi johtajaksi organisaatiossasi.</v>
      </c>
      <c r="L216" s="32" t="str">
        <f>VLOOKUP(
    Languages!A203,
    Languages!$A$2:$AE$310,
    MATCH(
      _xlfn.XLOOKUP(L$1, 'Language &amp; Currency Data'!$A$2:$A$100, 'Language &amp; Currency Data'!$B$2:$B$100),
      Languages!$A$1:$AE$1,
      0),
    FALSE)</f>
        <v>Dans le scénario professionnel que vous venez de lire, nous avons décrit une personne qui était candidate à un nouveau poste de direction dans votre organisation.</v>
      </c>
      <c r="M216" s="32" t="str">
        <f>VLOOKUP(
    Languages!A203,
    Languages!$A$2:$AE$310,
    MATCH(
      _xlfn.XLOOKUP(M$1, 'Language &amp; Currency Data'!$A$2:$A$100, 'Language &amp; Currency Data'!$B$2:$B$100),
      Languages!$A$1:$AE$1,
      0),
    FALSE)</f>
        <v>Wir haben Ihnen soeben ein Arbeitsplatz-Szenario beschrieben, in dem sich eine Person auf eine neue Führungsposition in Ihrer Organisation bewirbt.</v>
      </c>
      <c r="N216" s="6" t="str">
        <f>VLOOKUP(
    Languages!A203,
    Languages!$A$2:$AE$310,
    MATCH(
      _xlfn.XLOOKUP(N$1, 'Language &amp; Currency Data'!$A$2:$A$100, 'Language &amp; Currency Data'!$B$2:$B$100),
      Languages!$A$1:$AE$1,
      0),
    FALSE)</f>
        <v>Στο σενάριο του χώρου εργασίας που μόλις διαβάσατε, περιγράψαμε ένα άτομο που ήταν υποψήφιο για μια νέα ηγετική θέση στον οργανισμό σας.</v>
      </c>
      <c r="O216" s="32" t="str">
        <f>VLOOKUP(
    Languages!A203,
    Languages!$A$2:$AE$310,
    MATCH(
      _xlfn.XLOOKUP(O$1, 'Language &amp; Currency Data'!$A$2:$A$100, 'Language &amp; Currency Data'!$B$2:$B$100),
      Languages!$A$1:$AE$1,
      0),
    FALSE)</f>
        <v>Az imént olvasott munkahelyi helyzetben leírtunk egy személyt, aki az Ön szervezeténél egy új vezetői pozícióra pályázik.</v>
      </c>
      <c r="P216" s="6" t="str">
        <f>VLOOKUP(
    Languages!A203,
    Languages!$A$2:$AE$310,
    MATCH(
      _xlfn.XLOOKUP(P$1, 'Language &amp; Currency Data'!$A$2:$A$100, 'Language &amp; Currency Data'!$B$2:$B$100),
      Languages!$A$1:$AE$1,
      0),
    FALSE)</f>
        <v>कार्यस्थल परिदृश्य में जिसे आपने अभी-अभी पढ़ा, हमने एक ऐसे व्यक्ति का वर्णन किया जो आपके संगठन में एक नए नेतृत्व पद के लिए उम्मीदवार था।</v>
      </c>
      <c r="Q216" s="6" t="str">
        <f>VLOOKUP(
    Languages!A203,
    Languages!$A$2:$AE$310,
    MATCH(
      _xlfn.XLOOKUP(Q$1, 'Language &amp; Currency Data'!$A$2:$A$100, 'Language &amp; Currency Data'!$B$2:$B$100),
      Languages!$A$1:$AE$1,
      0),
    FALSE)</f>
        <v>Dalam skenario tempat kerja yang baru saja Anda baca, kami menggambarkan seseorang yang merupakan kandidat untuk posisi kepemimpinan baru di organisasi Anda.</v>
      </c>
      <c r="R216" s="6" t="str">
        <f>VLOOKUP(
    Languages!A203,
    Languages!$A$2:$AE$310,
    MATCH(
      _xlfn.XLOOKUP(R$1, 'Language &amp; Currency Data'!$A$2:$A$100, 'Language &amp; Currency Data'!$B$2:$B$100),
      Languages!$A$1:$AE$1,
      0),
    FALSE)</f>
        <v>In the workplace scenario you just read, we described a person who was the candidate for a new leadership position in your organization.</v>
      </c>
      <c r="S216" s="14" t="str">
        <f>VLOOKUP(
    Languages!A203,
    Languages!$A$2:$AE$310,
    MATCH(
      _xlfn.XLOOKUP(S$1, 'Language &amp; Currency Data'!$A$2:$A$100, 'Language &amp; Currency Data'!$B$2:$B$100),
      Languages!$A$1:$AE$1,
      0),
    FALSE)</f>
        <v>Nello scenario lavorativo che ha appena letto, abbiamo descritto una persona candidata a ricoprire una nuova posizione di leadership nella Sua organizzazione.</v>
      </c>
      <c r="T216" s="14" t="str">
        <f>VLOOKUP(
    Languages!A203,
    Languages!$A$2:$AE$310,
    MATCH(
      _xlfn.XLOOKUP(T$1, 'Language &amp; Currency Data'!$A$2:$A$100, 'Language &amp; Currency Data'!$B$2:$B$100),
      Languages!$A$1:$AE$1,
      0),
    FALSE)</f>
        <v>職場にまつわる場面としてあなたが読んだ文章では、あなたの組織の新しいリーダーとなる候補者について説明しました。</v>
      </c>
      <c r="U216" s="32" t="str">
        <f>VLOOKUP(
    Languages!A203,
    Languages!$A$2:$AE$310,
    MATCH(
      _xlfn.XLOOKUP(U$1, 'Language &amp; Currency Data'!$A$2:$A$100, 'Language &amp; Currency Data'!$B$2:$B$100),
      Languages!$A$1:$AE$1,
      0),
    FALSE)</f>
        <v>Dalam senario tempat kerja yang anda baru sahaja baca, kami menggambarkan seseorang yang menjadi calon untuk jawatan kepimpinan baharu di organisasi anda.</v>
      </c>
      <c r="V216" s="32" t="str">
        <f>VLOOKUP(
    Languages!A203,
    Languages!$A$2:$AE$310,
    MATCH(
      _xlfn.XLOOKUP(V$1, 'Language &amp; Currency Data'!$A$2:$A$100, 'Language &amp; Currency Data'!$B$2:$B$100),
      Languages!$A$1:$AE$1,
      0),
    FALSE)</f>
        <v>En la situación que acaba de leer, hemos descrito a una persona que era candidata a un nuevo puesto de liderazgo en su empresa.</v>
      </c>
      <c r="W216" s="14" t="str">
        <f>VLOOKUP(
    Languages!A203,
    Languages!$A$2:$AE$310,
    MATCH(
      _xlfn.XLOOKUP(W$1, 'Language &amp; Currency Data'!$A$2:$A$100, 'Language &amp; Currency Data'!$B$2:$B$100),
      Languages!$A$1:$AE$1,
      0),
    FALSE)</f>
        <v>In het werplekscenario dat u zojuist heeft gelezen, wordt een persoon beschreven die de kandidaat was voor een nieuwe leidinggevende functie binnen uw organisatie.</v>
      </c>
      <c r="X216" s="32" t="str">
        <f>VLOOKUP(
    Languages!A203,
    Languages!$A$2:$AE$310,
    MATCH(
      _xlfn.XLOOKUP(X$1, 'Language &amp; Currency Data'!$A$2:$A$100, 'Language &amp; Currency Data'!$B$2:$B$100),
      Languages!$A$1:$AE$1,
      0),
    FALSE)</f>
        <v>In the workplace scenario you just read, we described a person who was the candidate for a new leadership position in your organization.</v>
      </c>
      <c r="Y216" s="32" t="str">
        <f>VLOOKUP(
    Languages!A203,
    Languages!$A$2:$AE$310,
    MATCH(
      _xlfn.XLOOKUP(Y$1, 'Language &amp; Currency Data'!$A$2:$A$100, 'Language &amp; Currency Data'!$B$2:$B$100),
      Languages!$A$1:$AE$1,
      0),
    FALSE)</f>
        <v>I jobbscenarioet du nettopp leste, beskrev vi en person som var kandidat til en ny lederstilling i organisasjonen din.</v>
      </c>
      <c r="Z216" s="32" t="str">
        <f>VLOOKUP(
    Languages!A203,
    Languages!$A$2:$AE$310,
    MATCH(
      _xlfn.XLOOKUP(Z$1, 'Language &amp; Currency Data'!$A$2:$A$100, 'Language &amp; Currency Data'!$B$2:$B$100),
      Languages!$A$1:$AE$1,
      0),
    FALSE)</f>
        <v>جس پیشہ ورانہ صورت حال کے بارے میں آپ نے ابھی پڑھا، اس میں ہم نے ایک فرد کو آپ کی تنظیم میں نئی قیادت کے منصب کے امیدوار کے طور پر بیان کیا ہے۔</v>
      </c>
      <c r="AA216" s="32" t="str">
        <f>VLOOKUP(
    Languages!A203,
    Languages!$A$2:$AE$310,
    MATCH(
      _xlfn.XLOOKUP(AA$1, 'Language &amp; Currency Data'!$A$2:$A$100, 'Language &amp; Currency Data'!$B$2:$B$100),
      Languages!$A$1:$AE$1,
      0),
    FALSE)</f>
        <v>Sa tagpo sa workplace na binasa mo pa lang, inilarawan namin ang isang tao na isang kandidato para sa isang bagong posisyon ng liderato sa iyong organisasyon.</v>
      </c>
      <c r="AB216" s="32" t="str">
        <f>VLOOKUP(
    Languages!A203,
    Languages!$A$2:$AE$310,
    MATCH(
      _xlfn.XLOOKUP(AB$1, 'Language &amp; Currency Data'!$A$2:$A$100, 'Language &amp; Currency Data'!$B$2:$B$100),
      Languages!$A$1:$AE$1,
      0),
    FALSE)</f>
        <v>W scenariuszu z miejsca pracy, o którym właśnie Pan\/Pani przeczytał\/a, opisaliśmy osobę, która była kandydatem na nowe stanowisko kierownicze w Pana\/Pani organizacji.</v>
      </c>
      <c r="AC216" t="str">
        <f>VLOOKUP(
    Languages!A203,
    Languages!$A$2:$AE$310,
    MATCH(
      _xlfn.XLOOKUP(AC$1, 'Language &amp; Currency Data'!$A$2:$A$100, 'Language &amp; Currency Data'!$B$2:$B$100),
      Languages!$A$1:$AE$1,
      0),
    FALSE)</f>
        <v>No cenário profissional que acabou de ler, descrevemos uma pessoa que era candidata a um novo cargo de liderança na sua organização.</v>
      </c>
      <c r="AD216" s="32" t="str">
        <f>VLOOKUP(
    Languages!A203,
    Languages!$A$2:$AE$310,
    MATCH(
      _xlfn.XLOOKUP(AD$1, 'Language &amp; Currency Data'!$A$2:$A$100, 'Language &amp; Currency Data'!$B$2:$B$100),
      Languages!$A$1:$AE$1,
      0),
    FALSE)</f>
        <v>În scenariul de la locul de muncă pe care tocmai l-ați citit, am descris o persoană care a candidat la o nouă funcție de conducere în cadrul organizației dvs.</v>
      </c>
      <c r="AE216" s="6" t="str">
        <f>VLOOKUP(
    Languages!A203,
    Languages!$A$2:$AE$310,
    MATCH(
      _xlfn.XLOOKUP(AE$1, 'Language &amp; Currency Data'!$A$2:$A$100, 'Language &amp; Currency Data'!$B$2:$B$100),
      Languages!$A$1:$AE$1,
      0),
    FALSE)</f>
        <v>V scenári z pracoviska, ktorý ste si práve prečítali, sme opísali človeka, ktorý bol kandidátom na novú vedúcu pozíciu vo vašej organizácii.</v>
      </c>
      <c r="AF216" s="6" t="str">
        <f>VLOOKUP(
    Languages!A203,
    Languages!$A$2:$AE$310,
    MATCH(
      _xlfn.XLOOKUP(AF$1, 'Language &amp; Currency Data'!$A$2:$A$100, 'Language &amp; Currency Data'!$B$2:$B$100),
      Languages!$A$1:$AE$1,
      0),
    FALSE)</f>
        <v>In die werkplekscenario wat jy so pas gelees het, het ons 'n persoon beskryf wat die kandidaat vir 'n nuwe leiersposisie in jou organisasie was.</v>
      </c>
      <c r="AG216" s="6" t="str">
        <f>VLOOKUP(
    Languages!A203,
    Languages!$A$2:$AE$310,
    MATCH(
      _xlfn.XLOOKUP(AG$1, 'Language &amp; Currency Data'!$A$2:$A$100, 'Language &amp; Currency Data'!$B$2:$B$100),
      Languages!$A$1:$AE$1,
      0),
    FALSE)</f>
        <v>방금 읽은 직장 시나리오에는 귀사의 새로운 리더직 후보자로 묘사된 사람이 등장하였습니다.</v>
      </c>
      <c r="AH216" s="32" t="str">
        <f>VLOOKUP(
    Languages!A203,
    Languages!$A$2:$AE$310,
    MATCH(
      _xlfn.XLOOKUP(AH$1, 'Language &amp; Currency Data'!$A$2:$A$100, 'Language &amp; Currency Data'!$B$2:$B$100),
      Languages!$A$1:$AE$1,
      0),
    FALSE)</f>
        <v>En la situación que acaba de leer, hemos descrito a una persona que era candidata a un nuevo puesto de liderazgo en su empresa.</v>
      </c>
      <c r="AI216" s="32" t="str">
        <f>VLOOKUP(
    Languages!A203,
    Languages!$A$2:$AE$310,
    MATCH(
      _xlfn.XLOOKUP(AI$1, 'Language &amp; Currency Data'!$A$2:$A$100, 'Language &amp; Currency Data'!$B$2:$B$100),
      Languages!$A$1:$AE$1,
      0),
    FALSE)</f>
        <v>I det arbetsplatsscenario som du just läst beskrev vi en person som var kandidat till en ny ledarposition i din organisation.</v>
      </c>
      <c r="AJ216" s="6" t="str">
        <f>VLOOKUP(
    Languages!A203,
    Languages!$A$2:$AE$310,
    MATCH(
      _xlfn.XLOOKUP(AJ$1, 'Language &amp; Currency Data'!$A$2:$A$100, 'Language &amp; Currency Data'!$B$2:$B$100),
      Languages!$A$1:$AE$1,
      0),
    FALSE)</f>
        <v>在您剛剛閱讀的職場情境中，我們描述的是一位擔任貴組織新領導職位的候選人。</v>
      </c>
      <c r="AK216" s="32" t="str">
        <f>VLOOKUP(
    Languages!A203,
    Languages!$A$2:$AE$310,
    MATCH(
      _xlfn.XLOOKUP(AK$1, 'Language &amp; Currency Data'!$A$2:$A$100, 'Language &amp; Currency Data'!$B$2:$B$100),
      Languages!$A$1:$AE$1,
      0),
    FALSE)</f>
        <v>จากสถานการณ์ในสถานที่ทำงานที่คุณเพิ่งอ่านไป เราได้อธิบายถึงบุคคลที่เป็นผู้สมัครตำแหน่งผู้นำคนใหม่ในองค์กรของคุณ</v>
      </c>
      <c r="AL216" s="37" t="str">
        <f>VLOOKUP(
    Languages!A203,
    Languages!$A$2:$AE$310,
    MATCH(
      _xlfn.XLOOKUP(AL$1, 'Language &amp; Currency Data'!$A$2:$A$100, 'Language &amp; Currency Data'!$B$2:$B$100),
      Languages!$A$1:$AE$1,
      0),
    FALSE)</f>
        <v>Az önce okuduğunuz iş yeri senaryosunda kuruluşunuzda yeni bir liderlik pozisyonu için aday olan bir kişiyi tanımladık.</v>
      </c>
      <c r="AM216" s="6" t="str">
        <f>VLOOKUP(
    Languages!A203,
    Languages!$A$2:$AE$310,
    MATCH(
      _xlfn.XLOOKUP(AM$1, 'Language &amp; Currency Data'!$A$2:$A$100, 'Language &amp; Currency Data'!$B$2:$B$100),
      Languages!$A$1:$AE$1,
      0),
    FALSE)</f>
        <v>In the workplace scenario you just read, we described a person who was the candidate for a new leadership position in your organization.</v>
      </c>
      <c r="AN216" s="6" t="str">
        <f>VLOOKUP(
    Languages!A203,
    Languages!$A$2:$AE$310,
    MATCH(
      _xlfn.XLOOKUP(AN$1, 'Language &amp; Currency Data'!$A$2:$A$100, 'Language &amp; Currency Data'!$B$2:$B$100),
      Languages!$A$1:$AE$1,
      0),
    FALSE)</f>
        <v>In the workplace scenario you just read, we described a person who was the candidate for a new leadership position in your organization.</v>
      </c>
      <c r="AO216" s="32" t="str">
        <f>VLOOKUP(
    Languages!A203,
    Languages!$A$2:$AE$310,
    MATCH(
      _xlfn.XLOOKUP(AO$1, 'Language &amp; Currency Data'!$A$2:$A$100, 'Language &amp; Currency Data'!$B$2:$B$100),
      Languages!$A$1:$AE$1,
      0),
    FALSE)</f>
        <v>Trong tình huống tại nơi làm việc mà quý vị vừa đọc, chúng tôi mô tả một người là ứng viên cho vị trí lãnh đạo mới trong tổ chức của quý vị.</v>
      </c>
      <c r="AP216" s="7" t="str">
        <f>VLOOKUP(
    Languages!A203,
    Languages!$A$2:$AE$310,
    MATCH(
      _xlfn.XLOOKUP("United Kingdom", 'Language &amp; Currency Data'!$A$2:$A$100, 'Language &amp; Currency Data'!$B$2:$B$100),
      Languages!$A$1:$AE$1,
      0),
    FALSE)</f>
        <v>In the workplace scenario you just read, we described a person who was the candidate for a new leadership position in your organization.</v>
      </c>
      <c r="AQ216" s="7" t="str">
        <f>VLOOKUP(
    Languages!A203,
    Languages!$A$2:$AE$310,
    MATCH(
      _xlfn.XLOOKUP("United Kingdom", 'Language &amp; Currency Data'!$A$2:$A$100, 'Language &amp; Currency Data'!$B$2:$B$100),
      Languages!$A$1:$AE$1,
      0),
    FALSE)</f>
        <v>In the workplace scenario you just read, we described a person who was the candidate for a new leadership position in your organization.</v>
      </c>
      <c r="AR216" s="7" t="str">
        <f>VLOOKUP(
    Languages!A203,
    Languages!$A$2:$AE$310,
    MATCH(
      _xlfn.XLOOKUP("United Kingdom", 'Language &amp; Currency Data'!$A$2:$A$100, 'Language &amp; Currency Data'!$B$2:$B$100),
      Languages!$A$1:$AE$1,
      0),
    FALSE)</f>
        <v>In the workplace scenario you just read, we described a person who was the candidate for a new leadership position in your organization.</v>
      </c>
      <c r="AS216" s="7" t="str">
        <f>VLOOKUP(
    Languages!A203,
    Languages!$A$2:$AE$310,
    MATCH(
      _xlfn.XLOOKUP("United Kingdom", 'Language &amp; Currency Data'!$A$2:$A$100, 'Language &amp; Currency Data'!$B$2:$B$100),
      Languages!$A$1:$AE$1,
      0),
    FALSE)</f>
        <v>In the workplace scenario you just read, we described a person who was the candidate for a new leadership position in your organization.</v>
      </c>
      <c r="AT216" s="7" t="str">
        <f>VLOOKUP(
    Languages!A203,
    Languages!$A$2:$AE$310,
    MATCH(
      _xlfn.XLOOKUP("United Kingdom", 'Language &amp; Currency Data'!$A$2:$A$100, 'Language &amp; Currency Data'!$B$2:$B$100),
      Languages!$A$1:$AE$1,
      0),
    FALSE)</f>
        <v>In the workplace scenario you just read, we described a person who was the candidate for a new leadership position in your organization.</v>
      </c>
      <c r="AU216" s="7" t="str">
        <f>VLOOKUP(
    Languages!A203,
    Languages!$A$2:$AE$310,
    MATCH(
      _xlfn.XLOOKUP("United Kingdom", 'Language &amp; Currency Data'!$A$2:$A$100, 'Language &amp; Currency Data'!$B$2:$B$100),
      Languages!$A$1:$AE$1,
      0),
    FALSE)</f>
        <v>In the workplace scenario you just read, we described a person who was the candidate for a new leadership position in your organization.</v>
      </c>
      <c r="AV216" s="7" t="str">
        <f>VLOOKUP(
    Languages!A203,
    Languages!$A$2:$AE$310,
    MATCH(
      _xlfn.XLOOKUP("United Kingdom", 'Language &amp; Currency Data'!$A$2:$A$100, 'Language &amp; Currency Data'!$B$2:$B$100),
      Languages!$A$1:$AE$1,
      0),
    FALSE)</f>
        <v>In the workplace scenario you just read, we described a person who was the candidate for a new leadership position in your organization.</v>
      </c>
      <c r="AW216" s="7" t="str">
        <f>VLOOKUP(
    Languages!A203,
    Languages!$A$2:$AE$310,
    MATCH(
      _xlfn.XLOOKUP("United Kingdom", 'Language &amp; Currency Data'!$A$2:$A$100, 'Language &amp; Currency Data'!$B$2:$B$100),
      Languages!$A$1:$AE$1,
      0),
    FALSE)</f>
        <v>In the workplace scenario you just read, we described a person who was the candidate for a new leadership position in your organization.</v>
      </c>
    </row>
    <row r="217" spans="1:49" s="7" customFormat="1" x14ac:dyDescent="0.45">
      <c r="A217" s="7" t="str">
        <f>Languages!B204</f>
        <v>How was this person described?</v>
      </c>
      <c r="B217" s="6" t="str">
        <f>VLOOKUP(
    Languages!A204,
    Languages!$A$2:$AE$310,
    MATCH(
      _xlfn.XLOOKUP(B$1, 'Language &amp; Currency Data'!$A$2:$A$100, 'Language &amp; Currency Data'!$B$2:$B$100),
      Languages!$A$1:$AE$1,
      0),
    FALSE)</f>
        <v>¿Cómo se ha descrito a esta persona?</v>
      </c>
      <c r="C217" s="6" t="str">
        <f>VLOOKUP(
    Languages!A204,
    Languages!$A$2:$AE$310,
    MATCH(
      _xlfn.XLOOKUP(C$1, 'Language &amp; Currency Data'!$A$2:$A$100, 'Language &amp; Currency Data'!$B$2:$B$100),
      Languages!$A$1:$AE$1,
      0),
    FALSE)</f>
        <v>How was this person described?</v>
      </c>
      <c r="D217" s="6" t="str">
        <f>VLOOKUP(
    Languages!A204,
    Languages!$A$2:$AE$310,
    MATCH(
      _xlfn.XLOOKUP(D$1, 'Language &amp; Currency Data'!$A$2:$A$100, 'Language &amp; Currency Data'!$B$2:$B$100),
      Languages!$A$1:$AE$1,
      0),
    FALSE)</f>
        <v>Wie wurde die Person beschrieben?</v>
      </c>
      <c r="E217" s="14" t="str">
        <f>VLOOKUP(
    Languages!A204,
    Languages!$A$2:$AE$310,
    MATCH(
      _xlfn.XLOOKUP(E$1, 'Language &amp; Currency Data'!$A$2:$A$100, 'Language &amp; Currency Data'!$B$2:$B$100),
      Languages!$A$1:$AE$1,
      0),
    FALSE)</f>
        <v>Como foi descrita esta pessoa?</v>
      </c>
      <c r="F217" s="4" t="str">
        <f>VLOOKUP(
    Languages!A204,
    Languages!$A$2:$AE$310,
    MATCH(
      _xlfn.XLOOKUP(F$1, 'Language &amp; Currency Data'!$A$2:$A$100, 'Language &amp; Currency Data'!$B$2:$B$100),
      Languages!$A$1:$AE$1,
      0),
    FALSE)</f>
        <v>How was this person described?</v>
      </c>
      <c r="G217" s="14" t="str">
        <f>VLOOKUP(
    Languages!A204,
    Languages!$A$2:$AE$310,
    MATCH(
      _xlfn.XLOOKUP(G$1, 'Language &amp; Currency Data'!$A$2:$A$100, 'Language &amp; Currency Data'!$B$2:$B$100),
      Languages!$A$1:$AE$1,
      0),
    FALSE)</f>
        <v>我们是如何描述此人的？</v>
      </c>
      <c r="H217" s="6" t="str">
        <f>VLOOKUP(
    Languages!A204,
    Languages!$A$2:$AE$310,
    MATCH(
      _xlfn.XLOOKUP(H$1, 'Language &amp; Currency Data'!$A$2:$A$100, 'Language &amp; Currency Data'!$B$2:$B$100),
      Languages!$A$1:$AE$1,
      0),
    FALSE)</f>
        <v>¿Cómo se ha descrito a esta persona?</v>
      </c>
      <c r="I217" s="6" t="str">
        <f>VLOOKUP(
    Languages!A204,
    Languages!$A$2:$AE$310,
    MATCH(
      _xlfn.XLOOKUP(I$1, 'Language &amp; Currency Data'!$A$2:$A$100, 'Language &amp; Currency Data'!$B$2:$B$100),
      Languages!$A$1:$AE$1,
      0),
    FALSE)</f>
        <v>¿Cómo se ha descrito a esta persona?</v>
      </c>
      <c r="J217" s="6" t="str">
        <f>VLOOKUP(
    Languages!A204,
    Languages!$A$2:$AE$310,
    MATCH(
      _xlfn.XLOOKUP(J$1, 'Language &amp; Currency Data'!$A$2:$A$100, 'Language &amp; Currency Data'!$B$2:$B$100),
      Languages!$A$1:$AE$1,
      0),
    FALSE)</f>
        <v>Jak byla tato osoba popsána?</v>
      </c>
      <c r="K217" s="6" t="str">
        <f>VLOOKUP(
    Languages!A204,
    Languages!$A$2:$AE$310,
    MATCH(
      _xlfn.XLOOKUP(K$1, 'Language &amp; Currency Data'!$A$2:$A$100, 'Language &amp; Currency Data'!$B$2:$B$100),
      Languages!$A$1:$AE$1,
      0),
    FALSE)</f>
        <v>Miten tätä henkilöä kuvailtiin?</v>
      </c>
      <c r="L217" s="32" t="str">
        <f>VLOOKUP(
    Languages!A204,
    Languages!$A$2:$AE$310,
    MATCH(
      _xlfn.XLOOKUP(L$1, 'Language &amp; Currency Data'!$A$2:$A$100, 'Language &amp; Currency Data'!$B$2:$B$100),
      Languages!$A$1:$AE$1,
      0),
    FALSE)</f>
        <v>Comment cette personne était-elle été décrite ?</v>
      </c>
      <c r="M217" s="32" t="str">
        <f>VLOOKUP(
    Languages!A204,
    Languages!$A$2:$AE$310,
    MATCH(
      _xlfn.XLOOKUP(M$1, 'Language &amp; Currency Data'!$A$2:$A$100, 'Language &amp; Currency Data'!$B$2:$B$100),
      Languages!$A$1:$AE$1,
      0),
    FALSE)</f>
        <v>Wie wurde die Person beschrieben?</v>
      </c>
      <c r="N217" s="6" t="str">
        <f>VLOOKUP(
    Languages!A204,
    Languages!$A$2:$AE$310,
    MATCH(
      _xlfn.XLOOKUP(N$1, 'Language &amp; Currency Data'!$A$2:$A$100, 'Language &amp; Currency Data'!$B$2:$B$100),
      Languages!$A$1:$AE$1,
      0),
    FALSE)</f>
        <v>Πώς περιγράφηκε αυτό το άτομο;</v>
      </c>
      <c r="O217" s="32" t="str">
        <f>VLOOKUP(
    Languages!A204,
    Languages!$A$2:$AE$310,
    MATCH(
      _xlfn.XLOOKUP(O$1, 'Language &amp; Currency Data'!$A$2:$A$100, 'Language &amp; Currency Data'!$B$2:$B$100),
      Languages!$A$1:$AE$1,
      0),
    FALSE)</f>
        <v>Hogyan írták le ezt a személyt?</v>
      </c>
      <c r="P217" s="6" t="str">
        <f>VLOOKUP(
    Languages!A204,
    Languages!$A$2:$AE$310,
    MATCH(
      _xlfn.XLOOKUP(P$1, 'Language &amp; Currency Data'!$A$2:$A$100, 'Language &amp; Currency Data'!$B$2:$B$100),
      Languages!$A$1:$AE$1,
      0),
    FALSE)</f>
        <v>इस व्यक्ति का कैसे वर्णन किया गया था?</v>
      </c>
      <c r="Q217" s="6" t="str">
        <f>VLOOKUP(
    Languages!A204,
    Languages!$A$2:$AE$310,
    MATCH(
      _xlfn.XLOOKUP(Q$1, 'Language &amp; Currency Data'!$A$2:$A$100, 'Language &amp; Currency Data'!$B$2:$B$100),
      Languages!$A$1:$AE$1,
      0),
    FALSE)</f>
        <v>Bagaimana orang ini digambarkan?</v>
      </c>
      <c r="R217" s="6" t="str">
        <f>VLOOKUP(
    Languages!A204,
    Languages!$A$2:$AE$310,
    MATCH(
      _xlfn.XLOOKUP(R$1, 'Language &amp; Currency Data'!$A$2:$A$100, 'Language &amp; Currency Data'!$B$2:$B$100),
      Languages!$A$1:$AE$1,
      0),
    FALSE)</f>
        <v>How was this person described?</v>
      </c>
      <c r="S217" s="14" t="str">
        <f>VLOOKUP(
    Languages!A204,
    Languages!$A$2:$AE$310,
    MATCH(
      _xlfn.XLOOKUP(S$1, 'Language &amp; Currency Data'!$A$2:$A$100, 'Language &amp; Currency Data'!$B$2:$B$100),
      Languages!$A$1:$AE$1,
      0),
    FALSE)</f>
        <v>Come è stata descritta questa persona?</v>
      </c>
      <c r="T217" s="14" t="str">
        <f>VLOOKUP(
    Languages!A204,
    Languages!$A$2:$AE$310,
    MATCH(
      _xlfn.XLOOKUP(T$1, 'Language &amp; Currency Data'!$A$2:$A$100, 'Language &amp; Currency Data'!$B$2:$B$100),
      Languages!$A$1:$AE$1,
      0),
    FALSE)</f>
        <v>この人物はどのように描写されていましたか？</v>
      </c>
      <c r="U217" s="32" t="str">
        <f>VLOOKUP(
    Languages!A204,
    Languages!$A$2:$AE$310,
    MATCH(
      _xlfn.XLOOKUP(U$1, 'Language &amp; Currency Data'!$A$2:$A$100, 'Language &amp; Currency Data'!$B$2:$B$100),
      Languages!$A$1:$AE$1,
      0),
    FALSE)</f>
        <v>Bagaimanakah orang ini digambarkan?</v>
      </c>
      <c r="V217" s="32" t="str">
        <f>VLOOKUP(
    Languages!A204,
    Languages!$A$2:$AE$310,
    MATCH(
      _xlfn.XLOOKUP(V$1, 'Language &amp; Currency Data'!$A$2:$A$100, 'Language &amp; Currency Data'!$B$2:$B$100),
      Languages!$A$1:$AE$1,
      0),
    FALSE)</f>
        <v>¿Cómo se ha descrito a esta persona?</v>
      </c>
      <c r="W217" s="14" t="str">
        <f>VLOOKUP(
    Languages!A204,
    Languages!$A$2:$AE$310,
    MATCH(
      _xlfn.XLOOKUP(W$1, 'Language &amp; Currency Data'!$A$2:$A$100, 'Language &amp; Currency Data'!$B$2:$B$100),
      Languages!$A$1:$AE$1,
      0),
    FALSE)</f>
        <v>Hoe werd deze persoon beschreven?</v>
      </c>
      <c r="X217" s="32" t="str">
        <f>VLOOKUP(
    Languages!A204,
    Languages!$A$2:$AE$310,
    MATCH(
      _xlfn.XLOOKUP(X$1, 'Language &amp; Currency Data'!$A$2:$A$100, 'Language &amp; Currency Data'!$B$2:$B$100),
      Languages!$A$1:$AE$1,
      0),
    FALSE)</f>
        <v>How was this person described?</v>
      </c>
      <c r="Y217" s="32" t="str">
        <f>VLOOKUP(
    Languages!A204,
    Languages!$A$2:$AE$310,
    MATCH(
      _xlfn.XLOOKUP(Y$1, 'Language &amp; Currency Data'!$A$2:$A$100, 'Language &amp; Currency Data'!$B$2:$B$100),
      Languages!$A$1:$AE$1,
      0),
    FALSE)</f>
        <v>Hvordan ble denne personen beskrevet?</v>
      </c>
      <c r="Z217" s="32" t="str">
        <f>VLOOKUP(
    Languages!A204,
    Languages!$A$2:$AE$310,
    MATCH(
      _xlfn.XLOOKUP(Z$1, 'Language &amp; Currency Data'!$A$2:$A$100, 'Language &amp; Currency Data'!$B$2:$B$100),
      Languages!$A$1:$AE$1,
      0),
    FALSE)</f>
        <v>اس شخص کو کس طرح بیان کیا گیا؟</v>
      </c>
      <c r="AA217" s="32" t="str">
        <f>VLOOKUP(
    Languages!A204,
    Languages!$A$2:$AE$310,
    MATCH(
      _xlfn.XLOOKUP(AA$1, 'Language &amp; Currency Data'!$A$2:$A$100, 'Language &amp; Currency Data'!$B$2:$B$100),
      Languages!$A$1:$AE$1,
      0),
    FALSE)</f>
        <v>Paano inilarawan ang taong ito?</v>
      </c>
      <c r="AB217" s="32" t="str">
        <f>VLOOKUP(
    Languages!A204,
    Languages!$A$2:$AE$310,
    MATCH(
      _xlfn.XLOOKUP(AB$1, 'Language &amp; Currency Data'!$A$2:$A$100, 'Language &amp; Currency Data'!$B$2:$B$100),
      Languages!$A$1:$AE$1,
      0),
    FALSE)</f>
        <v>Jak została opisana ta osoba?</v>
      </c>
      <c r="AC217" t="str">
        <f>VLOOKUP(
    Languages!A204,
    Languages!$A$2:$AE$310,
    MATCH(
      _xlfn.XLOOKUP(AC$1, 'Language &amp; Currency Data'!$A$2:$A$100, 'Language &amp; Currency Data'!$B$2:$B$100),
      Languages!$A$1:$AE$1,
      0),
    FALSE)</f>
        <v>Como foi descrita esta pessoa?</v>
      </c>
      <c r="AD217" s="32" t="str">
        <f>VLOOKUP(
    Languages!A204,
    Languages!$A$2:$AE$310,
    MATCH(
      _xlfn.XLOOKUP(AD$1, 'Language &amp; Currency Data'!$A$2:$A$100, 'Language &amp; Currency Data'!$B$2:$B$100),
      Languages!$A$1:$AE$1,
      0),
    FALSE)</f>
        <v>Cum a fost descrisă această persoană?</v>
      </c>
      <c r="AE217" s="6" t="str">
        <f>VLOOKUP(
    Languages!A204,
    Languages!$A$2:$AE$310,
    MATCH(
      _xlfn.XLOOKUP(AE$1, 'Language &amp; Currency Data'!$A$2:$A$100, 'Language &amp; Currency Data'!$B$2:$B$100),
      Languages!$A$1:$AE$1,
      0),
    FALSE)</f>
        <v>Ako bola táto osoba opísaná?</v>
      </c>
      <c r="AF217" s="6" t="str">
        <f>VLOOKUP(
    Languages!A204,
    Languages!$A$2:$AE$310,
    MATCH(
      _xlfn.XLOOKUP(AF$1, 'Language &amp; Currency Data'!$A$2:$A$100, 'Language &amp; Currency Data'!$B$2:$B$100),
      Languages!$A$1:$AE$1,
      0),
    FALSE)</f>
        <v>Hoe is hierdie persoon beskryf?</v>
      </c>
      <c r="AG217" s="6" t="str">
        <f>VLOOKUP(
    Languages!A204,
    Languages!$A$2:$AE$310,
    MATCH(
      _xlfn.XLOOKUP(AG$1, 'Language &amp; Currency Data'!$A$2:$A$100, 'Language &amp; Currency Data'!$B$2:$B$100),
      Languages!$A$1:$AE$1,
      0),
    FALSE)</f>
        <v>이 사람은 어떤 인물로 묘사되었습니까?</v>
      </c>
      <c r="AH217" s="32" t="str">
        <f>VLOOKUP(
    Languages!A204,
    Languages!$A$2:$AE$310,
    MATCH(
      _xlfn.XLOOKUP(AH$1, 'Language &amp; Currency Data'!$A$2:$A$100, 'Language &amp; Currency Data'!$B$2:$B$100),
      Languages!$A$1:$AE$1,
      0),
    FALSE)</f>
        <v>¿Cómo se ha descrito a esta persona?</v>
      </c>
      <c r="AI217" s="32" t="str">
        <f>VLOOKUP(
    Languages!A204,
    Languages!$A$2:$AE$310,
    MATCH(
      _xlfn.XLOOKUP(AI$1, 'Language &amp; Currency Data'!$A$2:$A$100, 'Language &amp; Currency Data'!$B$2:$B$100),
      Languages!$A$1:$AE$1,
      0),
    FALSE)</f>
        <v>Hur beskrevs den här personen?</v>
      </c>
      <c r="AJ217" s="6" t="str">
        <f>VLOOKUP(
    Languages!A204,
    Languages!$A$2:$AE$310,
    MATCH(
      _xlfn.XLOOKUP(AJ$1, 'Language &amp; Currency Data'!$A$2:$A$100, 'Language &amp; Currency Data'!$B$2:$B$100),
      Languages!$A$1:$AE$1,
      0),
    FALSE)</f>
        <v>請問該位領導人是如何被描述的？</v>
      </c>
      <c r="AK217" s="32" t="str">
        <f>VLOOKUP(
    Languages!A204,
    Languages!$A$2:$AE$310,
    MATCH(
      _xlfn.XLOOKUP(AK$1, 'Language &amp; Currency Data'!$A$2:$A$100, 'Language &amp; Currency Data'!$B$2:$B$100),
      Languages!$A$1:$AE$1,
      0),
    FALSE)</f>
        <v>มีการบรรยายถึงบุคคลนี้ว่ามีลักษณะอย่างไร</v>
      </c>
      <c r="AL217" s="37" t="str">
        <f>VLOOKUP(
    Languages!A204,
    Languages!$A$2:$AE$310,
    MATCH(
      _xlfn.XLOOKUP(AL$1, 'Language &amp; Currency Data'!$A$2:$A$100, 'Language &amp; Currency Data'!$B$2:$B$100),
      Languages!$A$1:$AE$1,
      0),
    FALSE)</f>
        <v>Bu kişi nasıl tarif edilmişti?</v>
      </c>
      <c r="AM217" s="6" t="str">
        <f>VLOOKUP(
    Languages!A204,
    Languages!$A$2:$AE$310,
    MATCH(
      _xlfn.XLOOKUP(AM$1, 'Language &amp; Currency Data'!$A$2:$A$100, 'Language &amp; Currency Data'!$B$2:$B$100),
      Languages!$A$1:$AE$1,
      0),
    FALSE)</f>
        <v>How was this person described?</v>
      </c>
      <c r="AN217" s="6" t="str">
        <f>VLOOKUP(
    Languages!A204,
    Languages!$A$2:$AE$310,
    MATCH(
      _xlfn.XLOOKUP(AN$1, 'Language &amp; Currency Data'!$A$2:$A$100, 'Language &amp; Currency Data'!$B$2:$B$100),
      Languages!$A$1:$AE$1,
      0),
    FALSE)</f>
        <v>How was this person described?</v>
      </c>
      <c r="AO217" s="32" t="str">
        <f>VLOOKUP(
    Languages!A204,
    Languages!$A$2:$AE$310,
    MATCH(
      _xlfn.XLOOKUP(AO$1, 'Language &amp; Currency Data'!$A$2:$A$100, 'Language &amp; Currency Data'!$B$2:$B$100),
      Languages!$A$1:$AE$1,
      0),
    FALSE)</f>
        <v>Người này được mô tả là người như thế nào?</v>
      </c>
      <c r="AP217" s="7" t="str">
        <f>VLOOKUP(
    Languages!A204,
    Languages!$A$2:$AE$310,
    MATCH(
      _xlfn.XLOOKUP("United Kingdom", 'Language &amp; Currency Data'!$A$2:$A$100, 'Language &amp; Currency Data'!$B$2:$B$100),
      Languages!$A$1:$AE$1,
      0),
    FALSE)</f>
        <v>How was this person described?</v>
      </c>
      <c r="AQ217" s="7" t="str">
        <f>VLOOKUP(
    Languages!A204,
    Languages!$A$2:$AE$310,
    MATCH(
      _xlfn.XLOOKUP("United Kingdom", 'Language &amp; Currency Data'!$A$2:$A$100, 'Language &amp; Currency Data'!$B$2:$B$100),
      Languages!$A$1:$AE$1,
      0),
    FALSE)</f>
        <v>How was this person described?</v>
      </c>
      <c r="AR217" s="7" t="str">
        <f>VLOOKUP(
    Languages!A204,
    Languages!$A$2:$AE$310,
    MATCH(
      _xlfn.XLOOKUP("United Kingdom", 'Language &amp; Currency Data'!$A$2:$A$100, 'Language &amp; Currency Data'!$B$2:$B$100),
      Languages!$A$1:$AE$1,
      0),
    FALSE)</f>
        <v>How was this person described?</v>
      </c>
      <c r="AS217" s="7" t="str">
        <f>VLOOKUP(
    Languages!A204,
    Languages!$A$2:$AE$310,
    MATCH(
      _xlfn.XLOOKUP("United Kingdom", 'Language &amp; Currency Data'!$A$2:$A$100, 'Language &amp; Currency Data'!$B$2:$B$100),
      Languages!$A$1:$AE$1,
      0),
    FALSE)</f>
        <v>How was this person described?</v>
      </c>
      <c r="AT217" s="7" t="str">
        <f>VLOOKUP(
    Languages!A204,
    Languages!$A$2:$AE$310,
    MATCH(
      _xlfn.XLOOKUP("United Kingdom", 'Language &amp; Currency Data'!$A$2:$A$100, 'Language &amp; Currency Data'!$B$2:$B$100),
      Languages!$A$1:$AE$1,
      0),
    FALSE)</f>
        <v>How was this person described?</v>
      </c>
      <c r="AU217" s="7" t="str">
        <f>VLOOKUP(
    Languages!A204,
    Languages!$A$2:$AE$310,
    MATCH(
      _xlfn.XLOOKUP("United Kingdom", 'Language &amp; Currency Data'!$A$2:$A$100, 'Language &amp; Currency Data'!$B$2:$B$100),
      Languages!$A$1:$AE$1,
      0),
    FALSE)</f>
        <v>How was this person described?</v>
      </c>
      <c r="AV217" s="7" t="str">
        <f>VLOOKUP(
    Languages!A204,
    Languages!$A$2:$AE$310,
    MATCH(
      _xlfn.XLOOKUP("United Kingdom", 'Language &amp; Currency Data'!$A$2:$A$100, 'Language &amp; Currency Data'!$B$2:$B$100),
      Languages!$A$1:$AE$1,
      0),
    FALSE)</f>
        <v>How was this person described?</v>
      </c>
      <c r="AW217" s="7" t="str">
        <f>VLOOKUP(
    Languages!A204,
    Languages!$A$2:$AE$310,
    MATCH(
      _xlfn.XLOOKUP("United Kingdom", 'Language &amp; Currency Data'!$A$2:$A$100, 'Language &amp; Currency Data'!$B$2:$B$100),
      Languages!$A$1:$AE$1,
      0),
    FALSE)</f>
        <v>How was this person described?</v>
      </c>
    </row>
    <row r="218" spans="1:49" s="7" customFormat="1" x14ac:dyDescent="0.45">
      <c r="A218" s="7" t="str">
        <f>Languages!B205</f>
        <v>A very moral person</v>
      </c>
      <c r="B218" s="6" t="str">
        <f>VLOOKUP(
    Languages!A205,
    Languages!$A$2:$AE$310,
    MATCH(
      _xlfn.XLOOKUP(B$1, 'Language &amp; Currency Data'!$A$2:$A$100, 'Language &amp; Currency Data'!$B$2:$B$100),
      Languages!$A$1:$AE$1,
      0),
    FALSE)</f>
        <v>Una persona muy ética</v>
      </c>
      <c r="C218" s="6" t="str">
        <f>VLOOKUP(
    Languages!A205,
    Languages!$A$2:$AE$310,
    MATCH(
      _xlfn.XLOOKUP(C$1, 'Language &amp; Currency Data'!$A$2:$A$100, 'Language &amp; Currency Data'!$B$2:$B$100),
      Languages!$A$1:$AE$1,
      0),
    FALSE)</f>
        <v>A very moral person</v>
      </c>
      <c r="D218" s="6" t="str">
        <f>VLOOKUP(
    Languages!A205,
    Languages!$A$2:$AE$310,
    MATCH(
      _xlfn.XLOOKUP(D$1, 'Language &amp; Currency Data'!$A$2:$A$100, 'Language &amp; Currency Data'!$B$2:$B$100),
      Languages!$A$1:$AE$1,
      0),
    FALSE)</f>
        <v>Eine moralisch sehr achtbare Person</v>
      </c>
      <c r="E218" s="14" t="str">
        <f>VLOOKUP(
    Languages!A205,
    Languages!$A$2:$AE$310,
    MATCH(
      _xlfn.XLOOKUP(E$1, 'Language &amp; Currency Data'!$A$2:$A$100, 'Language &amp; Currency Data'!$B$2:$B$100),
      Languages!$A$1:$AE$1,
      0),
    FALSE)</f>
        <v>Uma pessoa muito moral</v>
      </c>
      <c r="F218" s="4" t="str">
        <f>VLOOKUP(
    Languages!A205,
    Languages!$A$2:$AE$310,
    MATCH(
      _xlfn.XLOOKUP(F$1, 'Language &amp; Currency Data'!$A$2:$A$100, 'Language &amp; Currency Data'!$B$2:$B$100),
      Languages!$A$1:$AE$1,
      0),
    FALSE)</f>
        <v>A very moral person</v>
      </c>
      <c r="G218" s="14" t="str">
        <f>VLOOKUP(
    Languages!A205,
    Languages!$A$2:$AE$310,
    MATCH(
      _xlfn.XLOOKUP(G$1, 'Language &amp; Currency Data'!$A$2:$A$100, 'Language &amp; Currency Data'!$B$2:$B$100),
      Languages!$A$1:$AE$1,
      0),
    FALSE)</f>
        <v>品行端正之人</v>
      </c>
      <c r="H218" s="6" t="str">
        <f>VLOOKUP(
    Languages!A205,
    Languages!$A$2:$AE$310,
    MATCH(
      _xlfn.XLOOKUP(H$1, 'Language &amp; Currency Data'!$A$2:$A$100, 'Language &amp; Currency Data'!$B$2:$B$100),
      Languages!$A$1:$AE$1,
      0),
    FALSE)</f>
        <v>Una persona muy ética</v>
      </c>
      <c r="I218" s="6" t="str">
        <f>VLOOKUP(
    Languages!A205,
    Languages!$A$2:$AE$310,
    MATCH(
      _xlfn.XLOOKUP(I$1, 'Language &amp; Currency Data'!$A$2:$A$100, 'Language &amp; Currency Data'!$B$2:$B$100),
      Languages!$A$1:$AE$1,
      0),
    FALSE)</f>
        <v>Una persona muy ética</v>
      </c>
      <c r="J218" s="6" t="str">
        <f>VLOOKUP(
    Languages!A205,
    Languages!$A$2:$AE$310,
    MATCH(
      _xlfn.XLOOKUP(J$1, 'Language &amp; Currency Data'!$A$2:$A$100, 'Language &amp; Currency Data'!$B$2:$B$100),
      Languages!$A$1:$AE$1,
      0),
    FALSE)</f>
        <v>Velmi morální osoba</v>
      </c>
      <c r="K218" s="6" t="str">
        <f>VLOOKUP(
    Languages!A205,
    Languages!$A$2:$AE$310,
    MATCH(
      _xlfn.XLOOKUP(K$1, 'Language &amp; Currency Data'!$A$2:$A$100, 'Language &amp; Currency Data'!$B$2:$B$100),
      Languages!$A$1:$AE$1,
      0),
    FALSE)</f>
        <v>Hyvin moraalinen henkilö</v>
      </c>
      <c r="L218" s="32" t="str">
        <f>VLOOKUP(
    Languages!A205,
    Languages!$A$2:$AE$310,
    MATCH(
      _xlfn.XLOOKUP(L$1, 'Language &amp; Currency Data'!$A$2:$A$100, 'Language &amp; Currency Data'!$B$2:$B$100),
      Languages!$A$1:$AE$1,
      0),
    FALSE)</f>
        <v>Une personne d'une grande moralité</v>
      </c>
      <c r="M218" s="32" t="str">
        <f>VLOOKUP(
    Languages!A205,
    Languages!$A$2:$AE$310,
    MATCH(
      _xlfn.XLOOKUP(M$1, 'Language &amp; Currency Data'!$A$2:$A$100, 'Language &amp; Currency Data'!$B$2:$B$100),
      Languages!$A$1:$AE$1,
      0),
    FALSE)</f>
        <v>Eine moralisch sehr achtbare Person</v>
      </c>
      <c r="N218" s="6" t="str">
        <f>VLOOKUP(
    Languages!A205,
    Languages!$A$2:$AE$310,
    MATCH(
      _xlfn.XLOOKUP(N$1, 'Language &amp; Currency Data'!$A$2:$A$100, 'Language &amp; Currency Data'!$B$2:$B$100),
      Languages!$A$1:$AE$1,
      0),
    FALSE)</f>
        <v>Ένα πολύ ηθικό άτομο</v>
      </c>
      <c r="O218" s="32" t="str">
        <f>VLOOKUP(
    Languages!A205,
    Languages!$A$2:$AE$310,
    MATCH(
      _xlfn.XLOOKUP(O$1, 'Language &amp; Currency Data'!$A$2:$A$100, 'Language &amp; Currency Data'!$B$2:$B$100),
      Languages!$A$1:$AE$1,
      0),
    FALSE)</f>
        <v>Egy nagyon erkölcsös ember</v>
      </c>
      <c r="P218" s="6" t="str">
        <f>VLOOKUP(
    Languages!A205,
    Languages!$A$2:$AE$310,
    MATCH(
      _xlfn.XLOOKUP(P$1, 'Language &amp; Currency Data'!$A$2:$A$100, 'Language &amp; Currency Data'!$B$2:$B$100),
      Languages!$A$1:$AE$1,
      0),
    FALSE)</f>
        <v>एक बहुत ही नैतिक व्यक्ति</v>
      </c>
      <c r="Q218" s="6" t="str">
        <f>VLOOKUP(
    Languages!A205,
    Languages!$A$2:$AE$310,
    MATCH(
      _xlfn.XLOOKUP(Q$1, 'Language &amp; Currency Data'!$A$2:$A$100, 'Language &amp; Currency Data'!$B$2:$B$100),
      Languages!$A$1:$AE$1,
      0),
    FALSE)</f>
        <v>Orang yang sangat bermoral</v>
      </c>
      <c r="R218" s="6" t="str">
        <f>VLOOKUP(
    Languages!A205,
    Languages!$A$2:$AE$310,
    MATCH(
      _xlfn.XLOOKUP(R$1, 'Language &amp; Currency Data'!$A$2:$A$100, 'Language &amp; Currency Data'!$B$2:$B$100),
      Languages!$A$1:$AE$1,
      0),
    FALSE)</f>
        <v>A very moral person</v>
      </c>
      <c r="S218" s="14" t="str">
        <f>VLOOKUP(
    Languages!A205,
    Languages!$A$2:$AE$310,
    MATCH(
      _xlfn.XLOOKUP(S$1, 'Language &amp; Currency Data'!$A$2:$A$100, 'Language &amp; Currency Data'!$B$2:$B$100),
      Languages!$A$1:$AE$1,
      0),
    FALSE)</f>
        <v>Una persona dall'elevata moralità</v>
      </c>
      <c r="T218" s="14" t="str">
        <f>VLOOKUP(
    Languages!A205,
    Languages!$A$2:$AE$310,
    MATCH(
      _xlfn.XLOOKUP(T$1, 'Language &amp; Currency Data'!$A$2:$A$100, 'Language &amp; Currency Data'!$B$2:$B$100),
      Languages!$A$1:$AE$1,
      0),
    FALSE)</f>
        <v>とても道徳的な人物</v>
      </c>
      <c r="U218" s="32" t="str">
        <f>VLOOKUP(
    Languages!A205,
    Languages!$A$2:$AE$310,
    MATCH(
      _xlfn.XLOOKUP(U$1, 'Language &amp; Currency Data'!$A$2:$A$100, 'Language &amp; Currency Data'!$B$2:$B$100),
      Languages!$A$1:$AE$1,
      0),
    FALSE)</f>
        <v>Seorang yang sangat bermoral</v>
      </c>
      <c r="V218" s="32" t="str">
        <f>VLOOKUP(
    Languages!A205,
    Languages!$A$2:$AE$310,
    MATCH(
      _xlfn.XLOOKUP(V$1, 'Language &amp; Currency Data'!$A$2:$A$100, 'Language &amp; Currency Data'!$B$2:$B$100),
      Languages!$A$1:$AE$1,
      0),
    FALSE)</f>
        <v>Una persona muy ética</v>
      </c>
      <c r="W218" s="14" t="str">
        <f>VLOOKUP(
    Languages!A205,
    Languages!$A$2:$AE$310,
    MATCH(
      _xlfn.XLOOKUP(W$1, 'Language &amp; Currency Data'!$A$2:$A$100, 'Language &amp; Currency Data'!$B$2:$B$100),
      Languages!$A$1:$AE$1,
      0),
    FALSE)</f>
        <v>Een moreel zeer hoogstaande persoon</v>
      </c>
      <c r="X218" s="32" t="str">
        <f>VLOOKUP(
    Languages!A205,
    Languages!$A$2:$AE$310,
    MATCH(
      _xlfn.XLOOKUP(X$1, 'Language &amp; Currency Data'!$A$2:$A$100, 'Language &amp; Currency Data'!$B$2:$B$100),
      Languages!$A$1:$AE$1,
      0),
    FALSE)</f>
        <v>A very moral person</v>
      </c>
      <c r="Y218" s="32" t="str">
        <f>VLOOKUP(
    Languages!A205,
    Languages!$A$2:$AE$310,
    MATCH(
      _xlfn.XLOOKUP(Y$1, 'Language &amp; Currency Data'!$A$2:$A$100, 'Language &amp; Currency Data'!$B$2:$B$100),
      Languages!$A$1:$AE$1,
      0),
    FALSE)</f>
        <v>En svært moralsk person</v>
      </c>
      <c r="Z218" s="32" t="str">
        <f>VLOOKUP(
    Languages!A205,
    Languages!$A$2:$AE$310,
    MATCH(
      _xlfn.XLOOKUP(Z$1, 'Language &amp; Currency Data'!$A$2:$A$100, 'Language &amp; Currency Data'!$B$2:$B$100),
      Languages!$A$1:$AE$1,
      0),
    FALSE)</f>
        <v>ایک انتہائی اخلاق کا حامل شخص</v>
      </c>
      <c r="AA218" s="32" t="str">
        <f>VLOOKUP(
    Languages!A205,
    Languages!$A$2:$AE$310,
    MATCH(
      _xlfn.XLOOKUP(AA$1, 'Language &amp; Currency Data'!$A$2:$A$100, 'Language &amp; Currency Data'!$B$2:$B$100),
      Languages!$A$1:$AE$1,
      0),
    FALSE)</f>
        <v>Isang taong may napakagandang moral</v>
      </c>
      <c r="AB218" s="32" t="str">
        <f>VLOOKUP(
    Languages!A205,
    Languages!$A$2:$AE$310,
    MATCH(
      _xlfn.XLOOKUP(AB$1, 'Language &amp; Currency Data'!$A$2:$A$100, 'Language &amp; Currency Data'!$B$2:$B$100),
      Languages!$A$1:$AE$1,
      0),
    FALSE)</f>
        <v>Bardzo moralna osoba</v>
      </c>
      <c r="AC218" t="str">
        <f>VLOOKUP(
    Languages!A205,
    Languages!$A$2:$AE$310,
    MATCH(
      _xlfn.XLOOKUP(AC$1, 'Language &amp; Currency Data'!$A$2:$A$100, 'Language &amp; Currency Data'!$B$2:$B$100),
      Languages!$A$1:$AE$1,
      0),
    FALSE)</f>
        <v>Uma pessoa muito moral</v>
      </c>
      <c r="AD218" s="32" t="str">
        <f>VLOOKUP(
    Languages!A205,
    Languages!$A$2:$AE$310,
    MATCH(
      _xlfn.XLOOKUP(AD$1, 'Language &amp; Currency Data'!$A$2:$A$100, 'Language &amp; Currency Data'!$B$2:$B$100),
      Languages!$A$1:$AE$1,
      0),
    FALSE)</f>
        <v>O persoană foarte morală</v>
      </c>
      <c r="AE218" s="6" t="str">
        <f>VLOOKUP(
    Languages!A205,
    Languages!$A$2:$AE$310,
    MATCH(
      _xlfn.XLOOKUP(AE$1, 'Language &amp; Currency Data'!$A$2:$A$100, 'Language &amp; Currency Data'!$B$2:$B$100),
      Languages!$A$1:$AE$1,
      0),
    FALSE)</f>
        <v>Veľmi morálna osoba</v>
      </c>
      <c r="AF218" s="6" t="str">
        <f>VLOOKUP(
    Languages!A205,
    Languages!$A$2:$AE$310,
    MATCH(
      _xlfn.XLOOKUP(AF$1, 'Language &amp; Currency Data'!$A$2:$A$100, 'Language &amp; Currency Data'!$B$2:$B$100),
      Languages!$A$1:$AE$1,
      0),
    FALSE)</f>
        <v>‘n Baie morele persoon</v>
      </c>
      <c r="AG218" s="6" t="str">
        <f>VLOOKUP(
    Languages!A205,
    Languages!$A$2:$AE$310,
    MATCH(
      _xlfn.XLOOKUP(AG$1, 'Language &amp; Currency Data'!$A$2:$A$100, 'Language &amp; Currency Data'!$B$2:$B$100),
      Languages!$A$1:$AE$1,
      0),
    FALSE)</f>
        <v>매우 도덕적인 사람</v>
      </c>
      <c r="AH218" s="32" t="str">
        <f>VLOOKUP(
    Languages!A205,
    Languages!$A$2:$AE$310,
    MATCH(
      _xlfn.XLOOKUP(AH$1, 'Language &amp; Currency Data'!$A$2:$A$100, 'Language &amp; Currency Data'!$B$2:$B$100),
      Languages!$A$1:$AE$1,
      0),
    FALSE)</f>
        <v>Una persona muy ética</v>
      </c>
      <c r="AI218" s="32" t="str">
        <f>VLOOKUP(
    Languages!A205,
    Languages!$A$2:$AE$310,
    MATCH(
      _xlfn.XLOOKUP(AI$1, 'Language &amp; Currency Data'!$A$2:$A$100, 'Language &amp; Currency Data'!$B$2:$B$100),
      Languages!$A$1:$AE$1,
      0),
    FALSE)</f>
        <v>Som en mycket moralisk person</v>
      </c>
      <c r="AJ218" s="6" t="str">
        <f>VLOOKUP(
    Languages!A205,
    Languages!$A$2:$AE$310,
    MATCH(
      _xlfn.XLOOKUP(AJ$1, 'Language &amp; Currency Data'!$A$2:$A$100, 'Language &amp; Currency Data'!$B$2:$B$100),
      Languages!$A$1:$AE$1,
      0),
    FALSE)</f>
        <v>非常有道德的人</v>
      </c>
      <c r="AK218" s="32" t="str">
        <f>VLOOKUP(
    Languages!A205,
    Languages!$A$2:$AE$310,
    MATCH(
      _xlfn.XLOOKUP(AK$1, 'Language &amp; Currency Data'!$A$2:$A$100, 'Language &amp; Currency Data'!$B$2:$B$100),
      Languages!$A$1:$AE$1,
      0),
    FALSE)</f>
        <v>บุคคลที่มีศีลธรรมอย่างมาก</v>
      </c>
      <c r="AL218" s="37" t="str">
        <f>VLOOKUP(
    Languages!A205,
    Languages!$A$2:$AE$310,
    MATCH(
      _xlfn.XLOOKUP(AL$1, 'Language &amp; Currency Data'!$A$2:$A$100, 'Language &amp; Currency Data'!$B$2:$B$100),
      Languages!$A$1:$AE$1,
      0),
    FALSE)</f>
        <v>Çok ahlaklı bir insan</v>
      </c>
      <c r="AM218" s="6" t="str">
        <f>VLOOKUP(
    Languages!A205,
    Languages!$A$2:$AE$310,
    MATCH(
      _xlfn.XLOOKUP(AM$1, 'Language &amp; Currency Data'!$A$2:$A$100, 'Language &amp; Currency Data'!$B$2:$B$100),
      Languages!$A$1:$AE$1,
      0),
    FALSE)</f>
        <v>A very moral person</v>
      </c>
      <c r="AN218" s="6" t="str">
        <f>VLOOKUP(
    Languages!A205,
    Languages!$A$2:$AE$310,
    MATCH(
      _xlfn.XLOOKUP(AN$1, 'Language &amp; Currency Data'!$A$2:$A$100, 'Language &amp; Currency Data'!$B$2:$B$100),
      Languages!$A$1:$AE$1,
      0),
    FALSE)</f>
        <v>A very moral person</v>
      </c>
      <c r="AO218" s="32" t="str">
        <f>VLOOKUP(
    Languages!A205,
    Languages!$A$2:$AE$310,
    MATCH(
      _xlfn.XLOOKUP(AO$1, 'Language &amp; Currency Data'!$A$2:$A$100, 'Language &amp; Currency Data'!$B$2:$B$100),
      Languages!$A$1:$AE$1,
      0),
    FALSE)</f>
        <v>Là người rất có đạo đức</v>
      </c>
      <c r="AP218" s="7" t="str">
        <f>VLOOKUP(
    Languages!A205,
    Languages!$A$2:$AE$310,
    MATCH(
      _xlfn.XLOOKUP("United Kingdom", 'Language &amp; Currency Data'!$A$2:$A$100, 'Language &amp; Currency Data'!$B$2:$B$100),
      Languages!$A$1:$AE$1,
      0),
    FALSE)</f>
        <v>A very moral person</v>
      </c>
      <c r="AQ218" s="7" t="str">
        <f>VLOOKUP(
    Languages!A205,
    Languages!$A$2:$AE$310,
    MATCH(
      _xlfn.XLOOKUP("United Kingdom", 'Language &amp; Currency Data'!$A$2:$A$100, 'Language &amp; Currency Data'!$B$2:$B$100),
      Languages!$A$1:$AE$1,
      0),
    FALSE)</f>
        <v>A very moral person</v>
      </c>
      <c r="AR218" s="7" t="str">
        <f>VLOOKUP(
    Languages!A205,
    Languages!$A$2:$AE$310,
    MATCH(
      _xlfn.XLOOKUP("United Kingdom", 'Language &amp; Currency Data'!$A$2:$A$100, 'Language &amp; Currency Data'!$B$2:$B$100),
      Languages!$A$1:$AE$1,
      0),
    FALSE)</f>
        <v>A very moral person</v>
      </c>
      <c r="AS218" s="7" t="str">
        <f>VLOOKUP(
    Languages!A205,
    Languages!$A$2:$AE$310,
    MATCH(
      _xlfn.XLOOKUP("United Kingdom", 'Language &amp; Currency Data'!$A$2:$A$100, 'Language &amp; Currency Data'!$B$2:$B$100),
      Languages!$A$1:$AE$1,
      0),
    FALSE)</f>
        <v>A very moral person</v>
      </c>
      <c r="AT218" s="7" t="str">
        <f>VLOOKUP(
    Languages!A205,
    Languages!$A$2:$AE$310,
    MATCH(
      _xlfn.XLOOKUP("United Kingdom", 'Language &amp; Currency Data'!$A$2:$A$100, 'Language &amp; Currency Data'!$B$2:$B$100),
      Languages!$A$1:$AE$1,
      0),
    FALSE)</f>
        <v>A very moral person</v>
      </c>
      <c r="AU218" s="7" t="str">
        <f>VLOOKUP(
    Languages!A205,
    Languages!$A$2:$AE$310,
    MATCH(
      _xlfn.XLOOKUP("United Kingdom", 'Language &amp; Currency Data'!$A$2:$A$100, 'Language &amp; Currency Data'!$B$2:$B$100),
      Languages!$A$1:$AE$1,
      0),
    FALSE)</f>
        <v>A very moral person</v>
      </c>
      <c r="AV218" s="7" t="str">
        <f>VLOOKUP(
    Languages!A205,
    Languages!$A$2:$AE$310,
    MATCH(
      _xlfn.XLOOKUP("United Kingdom", 'Language &amp; Currency Data'!$A$2:$A$100, 'Language &amp; Currency Data'!$B$2:$B$100),
      Languages!$A$1:$AE$1,
      0),
    FALSE)</f>
        <v>A very moral person</v>
      </c>
      <c r="AW218" s="7" t="str">
        <f>VLOOKUP(
    Languages!A205,
    Languages!$A$2:$AE$310,
    MATCH(
      _xlfn.XLOOKUP("United Kingdom", 'Language &amp; Currency Data'!$A$2:$A$100, 'Language &amp; Currency Data'!$B$2:$B$100),
      Languages!$A$1:$AE$1,
      0),
    FALSE)</f>
        <v>A very moral person</v>
      </c>
    </row>
    <row r="219" spans="1:49" s="7" customFormat="1" x14ac:dyDescent="0.45">
      <c r="A219" s="7" t="str">
        <f>Languages!B206</f>
        <v>A very immoral person</v>
      </c>
      <c r="B219" s="6" t="str">
        <f>VLOOKUP(
    Languages!A206,
    Languages!$A$2:$AE$310,
    MATCH(
      _xlfn.XLOOKUP(B$1, 'Language &amp; Currency Data'!$A$2:$A$100, 'Language &amp; Currency Data'!$B$2:$B$100),
      Languages!$A$1:$AE$1,
      0),
    FALSE)</f>
        <v>Una persona muy poco ética</v>
      </c>
      <c r="C219" s="6" t="str">
        <f>VLOOKUP(
    Languages!A206,
    Languages!$A$2:$AE$310,
    MATCH(
      _xlfn.XLOOKUP(C$1, 'Language &amp; Currency Data'!$A$2:$A$100, 'Language &amp; Currency Data'!$B$2:$B$100),
      Languages!$A$1:$AE$1,
      0),
    FALSE)</f>
        <v>A very immoral person</v>
      </c>
      <c r="D219" s="6" t="str">
        <f>VLOOKUP(
    Languages!A206,
    Languages!$A$2:$AE$310,
    MATCH(
      _xlfn.XLOOKUP(D$1, 'Language &amp; Currency Data'!$A$2:$A$100, 'Language &amp; Currency Data'!$B$2:$B$100),
      Languages!$A$1:$AE$1,
      0),
    FALSE)</f>
        <v>Eine sehr unmoralische Person</v>
      </c>
      <c r="E219" s="14" t="str">
        <f>VLOOKUP(
    Languages!A206,
    Languages!$A$2:$AE$310,
    MATCH(
      _xlfn.XLOOKUP(E$1, 'Language &amp; Currency Data'!$A$2:$A$100, 'Language &amp; Currency Data'!$B$2:$B$100),
      Languages!$A$1:$AE$1,
      0),
    FALSE)</f>
        <v>Uma pessoa muito imoral</v>
      </c>
      <c r="F219" s="4" t="str">
        <f>VLOOKUP(
    Languages!A206,
    Languages!$A$2:$AE$310,
    MATCH(
      _xlfn.XLOOKUP(F$1, 'Language &amp; Currency Data'!$A$2:$A$100, 'Language &amp; Currency Data'!$B$2:$B$100),
      Languages!$A$1:$AE$1,
      0),
    FALSE)</f>
        <v>A very immoral person</v>
      </c>
      <c r="G219" s="14" t="str">
        <f>VLOOKUP(
    Languages!A206,
    Languages!$A$2:$AE$310,
    MATCH(
      _xlfn.XLOOKUP(G$1, 'Language &amp; Currency Data'!$A$2:$A$100, 'Language &amp; Currency Data'!$B$2:$B$100),
      Languages!$A$1:$AE$1,
      0),
    FALSE)</f>
        <v>道德败坏之人</v>
      </c>
      <c r="H219" s="6" t="str">
        <f>VLOOKUP(
    Languages!A206,
    Languages!$A$2:$AE$310,
    MATCH(
      _xlfn.XLOOKUP(H$1, 'Language &amp; Currency Data'!$A$2:$A$100, 'Language &amp; Currency Data'!$B$2:$B$100),
      Languages!$A$1:$AE$1,
      0),
    FALSE)</f>
        <v>Una persona muy poco ética</v>
      </c>
      <c r="I219" s="6" t="str">
        <f>VLOOKUP(
    Languages!A206,
    Languages!$A$2:$AE$310,
    MATCH(
      _xlfn.XLOOKUP(I$1, 'Language &amp; Currency Data'!$A$2:$A$100, 'Language &amp; Currency Data'!$B$2:$B$100),
      Languages!$A$1:$AE$1,
      0),
    FALSE)</f>
        <v>Una persona muy poco ética</v>
      </c>
      <c r="J219" s="6" t="str">
        <f>VLOOKUP(
    Languages!A206,
    Languages!$A$2:$AE$310,
    MATCH(
      _xlfn.XLOOKUP(J$1, 'Language &amp; Currency Data'!$A$2:$A$100, 'Language &amp; Currency Data'!$B$2:$B$100),
      Languages!$A$1:$AE$1,
      0),
    FALSE)</f>
        <v>Velmi nemorální osoba</v>
      </c>
      <c r="K219" s="6" t="str">
        <f>VLOOKUP(
    Languages!A206,
    Languages!$A$2:$AE$310,
    MATCH(
      _xlfn.XLOOKUP(K$1, 'Language &amp; Currency Data'!$A$2:$A$100, 'Language &amp; Currency Data'!$B$2:$B$100),
      Languages!$A$1:$AE$1,
      0),
    FALSE)</f>
        <v>Hyvin epämoraalinen henkilö</v>
      </c>
      <c r="L219" s="32" t="str">
        <f>VLOOKUP(
    Languages!A206,
    Languages!$A$2:$AE$310,
    MATCH(
      _xlfn.XLOOKUP(L$1, 'Language &amp; Currency Data'!$A$2:$A$100, 'Language &amp; Currency Data'!$B$2:$B$100),
      Languages!$A$1:$AE$1,
      0),
    FALSE)</f>
        <v>Une personne d'une grande immoralité</v>
      </c>
      <c r="M219" s="32" t="str">
        <f>VLOOKUP(
    Languages!A206,
    Languages!$A$2:$AE$310,
    MATCH(
      _xlfn.XLOOKUP(M$1, 'Language &amp; Currency Data'!$A$2:$A$100, 'Language &amp; Currency Data'!$B$2:$B$100),
      Languages!$A$1:$AE$1,
      0),
    FALSE)</f>
        <v>Eine sehr unmoralische Person</v>
      </c>
      <c r="N219" s="6" t="str">
        <f>VLOOKUP(
    Languages!A206,
    Languages!$A$2:$AE$310,
    MATCH(
      _xlfn.XLOOKUP(N$1, 'Language &amp; Currency Data'!$A$2:$A$100, 'Language &amp; Currency Data'!$B$2:$B$100),
      Languages!$A$1:$AE$1,
      0),
    FALSE)</f>
        <v>Ένα πολύ ανήθικο άτομο</v>
      </c>
      <c r="O219" s="32" t="str">
        <f>VLOOKUP(
    Languages!A206,
    Languages!$A$2:$AE$310,
    MATCH(
      _xlfn.XLOOKUP(O$1, 'Language &amp; Currency Data'!$A$2:$A$100, 'Language &amp; Currency Data'!$B$2:$B$100),
      Languages!$A$1:$AE$1,
      0),
    FALSE)</f>
        <v>Egy nagyon erkölcstelen ember</v>
      </c>
      <c r="P219" s="6" t="str">
        <f>VLOOKUP(
    Languages!A206,
    Languages!$A$2:$AE$310,
    MATCH(
      _xlfn.XLOOKUP(P$1, 'Language &amp; Currency Data'!$A$2:$A$100, 'Language &amp; Currency Data'!$B$2:$B$100),
      Languages!$A$1:$AE$1,
      0),
    FALSE)</f>
        <v>एक बहुत ही अनैतिक व्यक्ति</v>
      </c>
      <c r="Q219" s="6" t="str">
        <f>VLOOKUP(
    Languages!A206,
    Languages!$A$2:$AE$310,
    MATCH(
      _xlfn.XLOOKUP(Q$1, 'Language &amp; Currency Data'!$A$2:$A$100, 'Language &amp; Currency Data'!$B$2:$B$100),
      Languages!$A$1:$AE$1,
      0),
    FALSE)</f>
        <v>Orang yang sangat tidak bermoral</v>
      </c>
      <c r="R219" s="6" t="str">
        <f>VLOOKUP(
    Languages!A206,
    Languages!$A$2:$AE$310,
    MATCH(
      _xlfn.XLOOKUP(R$1, 'Language &amp; Currency Data'!$A$2:$A$100, 'Language &amp; Currency Data'!$B$2:$B$100),
      Languages!$A$1:$AE$1,
      0),
    FALSE)</f>
        <v>A very immoral person</v>
      </c>
      <c r="S219" s="14" t="str">
        <f>VLOOKUP(
    Languages!A206,
    Languages!$A$2:$AE$310,
    MATCH(
      _xlfn.XLOOKUP(S$1, 'Language &amp; Currency Data'!$A$2:$A$100, 'Language &amp; Currency Data'!$B$2:$B$100),
      Languages!$A$1:$AE$1,
      0),
    FALSE)</f>
        <v>Una persona dall'elevata immoralità</v>
      </c>
      <c r="T219" s="14" t="str">
        <f>VLOOKUP(
    Languages!A206,
    Languages!$A$2:$AE$310,
    MATCH(
      _xlfn.XLOOKUP(T$1, 'Language &amp; Currency Data'!$A$2:$A$100, 'Language &amp; Currency Data'!$B$2:$B$100),
      Languages!$A$1:$AE$1,
      0),
    FALSE)</f>
        <v>とても不道徳な人物</v>
      </c>
      <c r="U219" s="32" t="str">
        <f>VLOOKUP(
    Languages!A206,
    Languages!$A$2:$AE$310,
    MATCH(
      _xlfn.XLOOKUP(U$1, 'Language &amp; Currency Data'!$A$2:$A$100, 'Language &amp; Currency Data'!$B$2:$B$100),
      Languages!$A$1:$AE$1,
      0),
    FALSE)</f>
        <v>Seorang yang sangat tidak bermoral</v>
      </c>
      <c r="V219" s="32" t="str">
        <f>VLOOKUP(
    Languages!A206,
    Languages!$A$2:$AE$310,
    MATCH(
      _xlfn.XLOOKUP(V$1, 'Language &amp; Currency Data'!$A$2:$A$100, 'Language &amp; Currency Data'!$B$2:$B$100),
      Languages!$A$1:$AE$1,
      0),
    FALSE)</f>
        <v>Una persona muy poco ética</v>
      </c>
      <c r="W219" s="14" t="str">
        <f>VLOOKUP(
    Languages!A206,
    Languages!$A$2:$AE$310,
    MATCH(
      _xlfn.XLOOKUP(W$1, 'Language &amp; Currency Data'!$A$2:$A$100, 'Language &amp; Currency Data'!$B$2:$B$100),
      Languages!$A$1:$AE$1,
      0),
    FALSE)</f>
        <v>Een persoon met zeer immoreel gedrag</v>
      </c>
      <c r="X219" s="32" t="str">
        <f>VLOOKUP(
    Languages!A206,
    Languages!$A$2:$AE$310,
    MATCH(
      _xlfn.XLOOKUP(X$1, 'Language &amp; Currency Data'!$A$2:$A$100, 'Language &amp; Currency Data'!$B$2:$B$100),
      Languages!$A$1:$AE$1,
      0),
    FALSE)</f>
        <v>A very immoral person</v>
      </c>
      <c r="Y219" s="32" t="str">
        <f>VLOOKUP(
    Languages!A206,
    Languages!$A$2:$AE$310,
    MATCH(
      _xlfn.XLOOKUP(Y$1, 'Language &amp; Currency Data'!$A$2:$A$100, 'Language &amp; Currency Data'!$B$2:$B$100),
      Languages!$A$1:$AE$1,
      0),
    FALSE)</f>
        <v>En svært umoralsk person</v>
      </c>
      <c r="Z219" s="32" t="str">
        <f>VLOOKUP(
    Languages!A206,
    Languages!$A$2:$AE$310,
    MATCH(
      _xlfn.XLOOKUP(Z$1, 'Language &amp; Currency Data'!$A$2:$A$100, 'Language &amp; Currency Data'!$B$2:$B$100),
      Languages!$A$1:$AE$1,
      0),
    FALSE)</f>
        <v>ایک انتہائی غیر اخلاقی شخص</v>
      </c>
      <c r="AA219" s="32" t="str">
        <f>VLOOKUP(
    Languages!A206,
    Languages!$A$2:$AE$310,
    MATCH(
      _xlfn.XLOOKUP(AA$1, 'Language &amp; Currency Data'!$A$2:$A$100, 'Language &amp; Currency Data'!$B$2:$B$100),
      Languages!$A$1:$AE$1,
      0),
    FALSE)</f>
        <v>Isang taong imoral</v>
      </c>
      <c r="AB219" s="32" t="str">
        <f>VLOOKUP(
    Languages!A206,
    Languages!$A$2:$AE$310,
    MATCH(
      _xlfn.XLOOKUP(AB$1, 'Language &amp; Currency Data'!$A$2:$A$100, 'Language &amp; Currency Data'!$B$2:$B$100),
      Languages!$A$1:$AE$1,
      0),
    FALSE)</f>
        <v>Bardzo niemoralna osoba</v>
      </c>
      <c r="AC219" t="str">
        <f>VLOOKUP(
    Languages!A206,
    Languages!$A$2:$AE$310,
    MATCH(
      _xlfn.XLOOKUP(AC$1, 'Language &amp; Currency Data'!$A$2:$A$100, 'Language &amp; Currency Data'!$B$2:$B$100),
      Languages!$A$1:$AE$1,
      0),
    FALSE)</f>
        <v>Uma pessoa muito imoral</v>
      </c>
      <c r="AD219" s="32" t="str">
        <f>VLOOKUP(
    Languages!A206,
    Languages!$A$2:$AE$310,
    MATCH(
      _xlfn.XLOOKUP(AD$1, 'Language &amp; Currency Data'!$A$2:$A$100, 'Language &amp; Currency Data'!$B$2:$B$100),
      Languages!$A$1:$AE$1,
      0),
    FALSE)</f>
        <v>O persoană foarte imorală</v>
      </c>
      <c r="AE219" s="6" t="str">
        <f>VLOOKUP(
    Languages!A206,
    Languages!$A$2:$AE$310,
    MATCH(
      _xlfn.XLOOKUP(AE$1, 'Language &amp; Currency Data'!$A$2:$A$100, 'Language &amp; Currency Data'!$B$2:$B$100),
      Languages!$A$1:$AE$1,
      0),
    FALSE)</f>
        <v>Veľmi nemorálna osoba</v>
      </c>
      <c r="AF219" s="6" t="str">
        <f>VLOOKUP(
    Languages!A206,
    Languages!$A$2:$AE$310,
    MATCH(
      _xlfn.XLOOKUP(AF$1, 'Language &amp; Currency Data'!$A$2:$A$100, 'Language &amp; Currency Data'!$B$2:$B$100),
      Languages!$A$1:$AE$1,
      0),
    FALSE)</f>
        <v>‘n Baie immorele persoon</v>
      </c>
      <c r="AG219" s="6" t="str">
        <f>VLOOKUP(
    Languages!A206,
    Languages!$A$2:$AE$310,
    MATCH(
      _xlfn.XLOOKUP(AG$1, 'Language &amp; Currency Data'!$A$2:$A$100, 'Language &amp; Currency Data'!$B$2:$B$100),
      Languages!$A$1:$AE$1,
      0),
    FALSE)</f>
        <v>매우 비도덕적인 사람</v>
      </c>
      <c r="AH219" s="32" t="str">
        <f>VLOOKUP(
    Languages!A206,
    Languages!$A$2:$AE$310,
    MATCH(
      _xlfn.XLOOKUP(AH$1, 'Language &amp; Currency Data'!$A$2:$A$100, 'Language &amp; Currency Data'!$B$2:$B$100),
      Languages!$A$1:$AE$1,
      0),
    FALSE)</f>
        <v>Una persona muy poco ética</v>
      </c>
      <c r="AI219" s="32" t="str">
        <f>VLOOKUP(
    Languages!A206,
    Languages!$A$2:$AE$310,
    MATCH(
      _xlfn.XLOOKUP(AI$1, 'Language &amp; Currency Data'!$A$2:$A$100, 'Language &amp; Currency Data'!$B$2:$B$100),
      Languages!$A$1:$AE$1,
      0),
    FALSE)</f>
        <v>Som en mycket omoralisk person</v>
      </c>
      <c r="AJ219" s="6" t="str">
        <f>VLOOKUP(
    Languages!A206,
    Languages!$A$2:$AE$310,
    MATCH(
      _xlfn.XLOOKUP(AJ$1, 'Language &amp; Currency Data'!$A$2:$A$100, 'Language &amp; Currency Data'!$B$2:$B$100),
      Languages!$A$1:$AE$1,
      0),
    FALSE)</f>
        <v>非常不道德的人</v>
      </c>
      <c r="AK219" s="32" t="str">
        <f>VLOOKUP(
    Languages!A206,
    Languages!$A$2:$AE$310,
    MATCH(
      _xlfn.XLOOKUP(AK$1, 'Language &amp; Currency Data'!$A$2:$A$100, 'Language &amp; Currency Data'!$B$2:$B$100),
      Languages!$A$1:$AE$1,
      0),
    FALSE)</f>
        <v>บุคคลที่ผิดศีลธรรมอย่างมาก</v>
      </c>
      <c r="AL219" s="37" t="str">
        <f>VLOOKUP(
    Languages!A206,
    Languages!$A$2:$AE$310,
    MATCH(
      _xlfn.XLOOKUP(AL$1, 'Language &amp; Currency Data'!$A$2:$A$100, 'Language &amp; Currency Data'!$B$2:$B$100),
      Languages!$A$1:$AE$1,
      0),
    FALSE)</f>
        <v>Çok ahlaksız bir insan</v>
      </c>
      <c r="AM219" s="6" t="str">
        <f>VLOOKUP(
    Languages!A206,
    Languages!$A$2:$AE$310,
    MATCH(
      _xlfn.XLOOKUP(AM$1, 'Language &amp; Currency Data'!$A$2:$A$100, 'Language &amp; Currency Data'!$B$2:$B$100),
      Languages!$A$1:$AE$1,
      0),
    FALSE)</f>
        <v>A very immoral person</v>
      </c>
      <c r="AN219" s="6" t="str">
        <f>VLOOKUP(
    Languages!A206,
    Languages!$A$2:$AE$310,
    MATCH(
      _xlfn.XLOOKUP(AN$1, 'Language &amp; Currency Data'!$A$2:$A$100, 'Language &amp; Currency Data'!$B$2:$B$100),
      Languages!$A$1:$AE$1,
      0),
    FALSE)</f>
        <v>A very immoral person</v>
      </c>
      <c r="AO219" s="32" t="str">
        <f>VLOOKUP(
    Languages!A206,
    Languages!$A$2:$AE$310,
    MATCH(
      _xlfn.XLOOKUP(AO$1, 'Language &amp; Currency Data'!$A$2:$A$100, 'Language &amp; Currency Data'!$B$2:$B$100),
      Languages!$A$1:$AE$1,
      0),
    FALSE)</f>
        <v>Là người rất vô đạo đức</v>
      </c>
      <c r="AP219" s="7" t="str">
        <f>VLOOKUP(
    Languages!A206,
    Languages!$A$2:$AE$310,
    MATCH(
      _xlfn.XLOOKUP("United Kingdom", 'Language &amp; Currency Data'!$A$2:$A$100, 'Language &amp; Currency Data'!$B$2:$B$100),
      Languages!$A$1:$AE$1,
      0),
    FALSE)</f>
        <v>A very immoral person</v>
      </c>
      <c r="AQ219" s="7" t="str">
        <f>VLOOKUP(
    Languages!A206,
    Languages!$A$2:$AE$310,
    MATCH(
      _xlfn.XLOOKUP("United Kingdom", 'Language &amp; Currency Data'!$A$2:$A$100, 'Language &amp; Currency Data'!$B$2:$B$100),
      Languages!$A$1:$AE$1,
      0),
    FALSE)</f>
        <v>A very immoral person</v>
      </c>
      <c r="AR219" s="7" t="str">
        <f>VLOOKUP(
    Languages!A206,
    Languages!$A$2:$AE$310,
    MATCH(
      _xlfn.XLOOKUP("United Kingdom", 'Language &amp; Currency Data'!$A$2:$A$100, 'Language &amp; Currency Data'!$B$2:$B$100),
      Languages!$A$1:$AE$1,
      0),
    FALSE)</f>
        <v>A very immoral person</v>
      </c>
      <c r="AS219" s="7" t="str">
        <f>VLOOKUP(
    Languages!A206,
    Languages!$A$2:$AE$310,
    MATCH(
      _xlfn.XLOOKUP("United Kingdom", 'Language &amp; Currency Data'!$A$2:$A$100, 'Language &amp; Currency Data'!$B$2:$B$100),
      Languages!$A$1:$AE$1,
      0),
    FALSE)</f>
        <v>A very immoral person</v>
      </c>
      <c r="AT219" s="7" t="str">
        <f>VLOOKUP(
    Languages!A206,
    Languages!$A$2:$AE$310,
    MATCH(
      _xlfn.XLOOKUP("United Kingdom", 'Language &amp; Currency Data'!$A$2:$A$100, 'Language &amp; Currency Data'!$B$2:$B$100),
      Languages!$A$1:$AE$1,
      0),
    FALSE)</f>
        <v>A very immoral person</v>
      </c>
      <c r="AU219" s="7" t="str">
        <f>VLOOKUP(
    Languages!A206,
    Languages!$A$2:$AE$310,
    MATCH(
      _xlfn.XLOOKUP("United Kingdom", 'Language &amp; Currency Data'!$A$2:$A$100, 'Language &amp; Currency Data'!$B$2:$B$100),
      Languages!$A$1:$AE$1,
      0),
    FALSE)</f>
        <v>A very immoral person</v>
      </c>
      <c r="AV219" s="7" t="str">
        <f>VLOOKUP(
    Languages!A206,
    Languages!$A$2:$AE$310,
    MATCH(
      _xlfn.XLOOKUP("United Kingdom", 'Language &amp; Currency Data'!$A$2:$A$100, 'Language &amp; Currency Data'!$B$2:$B$100),
      Languages!$A$1:$AE$1,
      0),
    FALSE)</f>
        <v>A very immoral person</v>
      </c>
      <c r="AW219" s="7" t="str">
        <f>VLOOKUP(
    Languages!A206,
    Languages!$A$2:$AE$310,
    MATCH(
      _xlfn.XLOOKUP("United Kingdom", 'Language &amp; Currency Data'!$A$2:$A$100, 'Language &amp; Currency Data'!$B$2:$B$100),
      Languages!$A$1:$AE$1,
      0),
    FALSE)</f>
        <v>A very immoral person</v>
      </c>
    </row>
    <row r="220" spans="1:49" s="7" customFormat="1" x14ac:dyDescent="0.45">
      <c r="A220" s="7" t="str">
        <f>Languages!B207</f>
        <v>In this specific scenario:</v>
      </c>
      <c r="B220" s="6" t="str">
        <f>VLOOKUP(
    Languages!A207,
    Languages!$A$2:$AE$310,
    MATCH(
      _xlfn.XLOOKUP(B$1, 'Language &amp; Currency Data'!$A$2:$A$100, 'Language &amp; Currency Data'!$B$2:$B$100),
      Languages!$A$1:$AE$1,
      0),
    FALSE)</f>
        <v>En esta situación concreta:</v>
      </c>
      <c r="C220" s="6" t="str">
        <f>VLOOKUP(
    Languages!A207,
    Languages!$A$2:$AE$310,
    MATCH(
      _xlfn.XLOOKUP(C$1, 'Language &amp; Currency Data'!$A$2:$A$100, 'Language &amp; Currency Data'!$B$2:$B$100),
      Languages!$A$1:$AE$1,
      0),
    FALSE)</f>
        <v>In this specific scenario:</v>
      </c>
      <c r="D220" s="6" t="str">
        <f>VLOOKUP(
    Languages!A207,
    Languages!$A$2:$AE$310,
    MATCH(
      _xlfn.XLOOKUP(D$1, 'Language &amp; Currency Data'!$A$2:$A$100, 'Language &amp; Currency Data'!$B$2:$B$100),
      Languages!$A$1:$AE$1,
      0),
    FALSE)</f>
        <v>In diesem Szenario geht es um Folgendes:</v>
      </c>
      <c r="E220" s="14" t="str">
        <f>VLOOKUP(
    Languages!A207,
    Languages!$A$2:$AE$310,
    MATCH(
      _xlfn.XLOOKUP(E$1, 'Language &amp; Currency Data'!$A$2:$A$100, 'Language &amp; Currency Data'!$B$2:$B$100),
      Languages!$A$1:$AE$1,
      0),
    FALSE)</f>
        <v>Neste cenário específico:</v>
      </c>
      <c r="F220" s="4" t="str">
        <f>VLOOKUP(
    Languages!A207,
    Languages!$A$2:$AE$310,
    MATCH(
      _xlfn.XLOOKUP(F$1, 'Language &amp; Currency Data'!$A$2:$A$100, 'Language &amp; Currency Data'!$B$2:$B$100),
      Languages!$A$1:$AE$1,
      0),
    FALSE)</f>
        <v>In this specific scenario:</v>
      </c>
      <c r="G220" s="14" t="str">
        <f>VLOOKUP(
    Languages!A207,
    Languages!$A$2:$AE$310,
    MATCH(
      _xlfn.XLOOKUP(G$1, 'Language &amp; Currency Data'!$A$2:$A$100, 'Language &amp; Currency Data'!$B$2:$B$100),
      Languages!$A$1:$AE$1,
      0),
    FALSE)</f>
        <v>在该特定场景中：</v>
      </c>
      <c r="H220" s="6" t="str">
        <f>VLOOKUP(
    Languages!A207,
    Languages!$A$2:$AE$310,
    MATCH(
      _xlfn.XLOOKUP(H$1, 'Language &amp; Currency Data'!$A$2:$A$100, 'Language &amp; Currency Data'!$B$2:$B$100),
      Languages!$A$1:$AE$1,
      0),
    FALSE)</f>
        <v>En esta situación concreta:</v>
      </c>
      <c r="I220" s="6" t="str">
        <f>VLOOKUP(
    Languages!A207,
    Languages!$A$2:$AE$310,
    MATCH(
      _xlfn.XLOOKUP(I$1, 'Language &amp; Currency Data'!$A$2:$A$100, 'Language &amp; Currency Data'!$B$2:$B$100),
      Languages!$A$1:$AE$1,
      0),
    FALSE)</f>
        <v>En esta situación concreta:</v>
      </c>
      <c r="J220" s="6" t="str">
        <f>VLOOKUP(
    Languages!A207,
    Languages!$A$2:$AE$310,
    MATCH(
      _xlfn.XLOOKUP(J$1, 'Language &amp; Currency Data'!$A$2:$A$100, 'Language &amp; Currency Data'!$B$2:$B$100),
      Languages!$A$1:$AE$1,
      0),
    FALSE)</f>
        <v>V tomto konkrétním scénáři:</v>
      </c>
      <c r="K220" s="6" t="str">
        <f>VLOOKUP(
    Languages!A207,
    Languages!$A$2:$AE$310,
    MATCH(
      _xlfn.XLOOKUP(K$1, 'Language &amp; Currency Data'!$A$2:$A$100, 'Language &amp; Currency Data'!$B$2:$B$100),
      Languages!$A$1:$AE$1,
      0),
    FALSE)</f>
        <v>Tässä nimenomaisessa tilanteessa:</v>
      </c>
      <c r="L220" s="32" t="str">
        <f>VLOOKUP(
    Languages!A207,
    Languages!$A$2:$AE$310,
    MATCH(
      _xlfn.XLOOKUP(L$1, 'Language &amp; Currency Data'!$A$2:$A$100, 'Language &amp; Currency Data'!$B$2:$B$100),
      Languages!$A$1:$AE$1,
      0),
    FALSE)</f>
        <v>Dans ce scénario spécifique :</v>
      </c>
      <c r="M220" s="32" t="str">
        <f>VLOOKUP(
    Languages!A207,
    Languages!$A$2:$AE$310,
    MATCH(
      _xlfn.XLOOKUP(M$1, 'Language &amp; Currency Data'!$A$2:$A$100, 'Language &amp; Currency Data'!$B$2:$B$100),
      Languages!$A$1:$AE$1,
      0),
    FALSE)</f>
        <v>In diesem Szenario geht es um Folgendes:</v>
      </c>
      <c r="N220" s="6" t="str">
        <f>VLOOKUP(
    Languages!A207,
    Languages!$A$2:$AE$310,
    MATCH(
      _xlfn.XLOOKUP(N$1, 'Language &amp; Currency Data'!$A$2:$A$100, 'Language &amp; Currency Data'!$B$2:$B$100),
      Languages!$A$1:$AE$1,
      0),
    FALSE)</f>
        <v>Σε αυτό το συγκεκριμένο σενάριο:</v>
      </c>
      <c r="O220" s="32" t="str">
        <f>VLOOKUP(
    Languages!A207,
    Languages!$A$2:$AE$310,
    MATCH(
      _xlfn.XLOOKUP(O$1, 'Language &amp; Currency Data'!$A$2:$A$100, 'Language &amp; Currency Data'!$B$2:$B$100),
      Languages!$A$1:$AE$1,
      0),
    FALSE)</f>
        <v>Ebben a konkrét helyzetben:</v>
      </c>
      <c r="P220" s="6" t="str">
        <f>VLOOKUP(
    Languages!A207,
    Languages!$A$2:$AE$310,
    MATCH(
      _xlfn.XLOOKUP(P$1, 'Language &amp; Currency Data'!$A$2:$A$100, 'Language &amp; Currency Data'!$B$2:$B$100),
      Languages!$A$1:$AE$1,
      0),
    FALSE)</f>
        <v>इस विशेष परिदृश्य में:</v>
      </c>
      <c r="Q220" s="6" t="str">
        <f>VLOOKUP(
    Languages!A207,
    Languages!$A$2:$AE$310,
    MATCH(
      _xlfn.XLOOKUP(Q$1, 'Language &amp; Currency Data'!$A$2:$A$100, 'Language &amp; Currency Data'!$B$2:$B$100),
      Languages!$A$1:$AE$1,
      0),
    FALSE)</f>
        <v>Dalam skenario ini secara spesifik:</v>
      </c>
      <c r="R220" s="6" t="str">
        <f>VLOOKUP(
    Languages!A207,
    Languages!$A$2:$AE$310,
    MATCH(
      _xlfn.XLOOKUP(R$1, 'Language &amp; Currency Data'!$A$2:$A$100, 'Language &amp; Currency Data'!$B$2:$B$100),
      Languages!$A$1:$AE$1,
      0),
    FALSE)</f>
        <v>In this specific scenario:</v>
      </c>
      <c r="S220" s="14" t="str">
        <f>VLOOKUP(
    Languages!A207,
    Languages!$A$2:$AE$310,
    MATCH(
      _xlfn.XLOOKUP(S$1, 'Language &amp; Currency Data'!$A$2:$A$100, 'Language &amp; Currency Data'!$B$2:$B$100),
      Languages!$A$1:$AE$1,
      0),
    FALSE)</f>
        <v>In questo scenario specifico:</v>
      </c>
      <c r="T220" s="14" t="str">
        <f>VLOOKUP(
    Languages!A207,
    Languages!$A$2:$AE$310,
    MATCH(
      _xlfn.XLOOKUP(T$1, 'Language &amp; Currency Data'!$A$2:$A$100, 'Language &amp; Currency Data'!$B$2:$B$100),
      Languages!$A$1:$AE$1,
      0),
    FALSE)</f>
        <v>この特定の場面において：</v>
      </c>
      <c r="U220" s="32" t="str">
        <f>VLOOKUP(
    Languages!A207,
    Languages!$A$2:$AE$310,
    MATCH(
      _xlfn.XLOOKUP(U$1, 'Language &amp; Currency Data'!$A$2:$A$100, 'Language &amp; Currency Data'!$B$2:$B$100),
      Languages!$A$1:$AE$1,
      0),
    FALSE)</f>
        <v>Dalam senario yang khusus ini:</v>
      </c>
      <c r="V220" s="32" t="str">
        <f>VLOOKUP(
    Languages!A207,
    Languages!$A$2:$AE$310,
    MATCH(
      _xlfn.XLOOKUP(V$1, 'Language &amp; Currency Data'!$A$2:$A$100, 'Language &amp; Currency Data'!$B$2:$B$100),
      Languages!$A$1:$AE$1,
      0),
    FALSE)</f>
        <v>En esta situación concreta:</v>
      </c>
      <c r="W220" s="14" t="str">
        <f>VLOOKUP(
    Languages!A207,
    Languages!$A$2:$AE$310,
    MATCH(
      _xlfn.XLOOKUP(W$1, 'Language &amp; Currency Data'!$A$2:$A$100, 'Language &amp; Currency Data'!$B$2:$B$100),
      Languages!$A$1:$AE$1,
      0),
    FALSE)</f>
        <v>In dit specifieke scenario:</v>
      </c>
      <c r="X220" s="32" t="str">
        <f>VLOOKUP(
    Languages!A207,
    Languages!$A$2:$AE$310,
    MATCH(
      _xlfn.XLOOKUP(X$1, 'Language &amp; Currency Data'!$A$2:$A$100, 'Language &amp; Currency Data'!$B$2:$B$100),
      Languages!$A$1:$AE$1,
      0),
    FALSE)</f>
        <v>In this specific scenario:</v>
      </c>
      <c r="Y220" s="32" t="str">
        <f>VLOOKUP(
    Languages!A207,
    Languages!$A$2:$AE$310,
    MATCH(
      _xlfn.XLOOKUP(Y$1, 'Language &amp; Currency Data'!$A$2:$A$100, 'Language &amp; Currency Data'!$B$2:$B$100),
      Languages!$A$1:$AE$1,
      0),
    FALSE)</f>
        <v>I dette konkrete scenarioet:</v>
      </c>
      <c r="Z220" s="32" t="str">
        <f>VLOOKUP(
    Languages!A207,
    Languages!$A$2:$AE$310,
    MATCH(
      _xlfn.XLOOKUP(Z$1, 'Language &amp; Currency Data'!$A$2:$A$100, 'Language &amp; Currency Data'!$B$2:$B$100),
      Languages!$A$1:$AE$1,
      0),
    FALSE)</f>
        <v>اس مخصوص منظرنامے میں:</v>
      </c>
      <c r="AA220" s="32" t="str">
        <f>VLOOKUP(
    Languages!A207,
    Languages!$A$2:$AE$310,
    MATCH(
      _xlfn.XLOOKUP(AA$1, 'Language &amp; Currency Data'!$A$2:$A$100, 'Language &amp; Currency Data'!$B$2:$B$100),
      Languages!$A$1:$AE$1,
      0),
    FALSE)</f>
        <v>Sa partikular na tagpong ito:</v>
      </c>
      <c r="AB220" s="32" t="str">
        <f>VLOOKUP(
    Languages!A207,
    Languages!$A$2:$AE$310,
    MATCH(
      _xlfn.XLOOKUP(AB$1, 'Language &amp; Currency Data'!$A$2:$A$100, 'Language &amp; Currency Data'!$B$2:$B$100),
      Languages!$A$1:$AE$1,
      0),
    FALSE)</f>
        <v>W tym konkretnym scenariuszu:</v>
      </c>
      <c r="AC220" t="str">
        <f>VLOOKUP(
    Languages!A207,
    Languages!$A$2:$AE$310,
    MATCH(
      _xlfn.XLOOKUP(AC$1, 'Language &amp; Currency Data'!$A$2:$A$100, 'Language &amp; Currency Data'!$B$2:$B$100),
      Languages!$A$1:$AE$1,
      0),
    FALSE)</f>
        <v>Neste cenário específico:</v>
      </c>
      <c r="AD220" s="32" t="str">
        <f>VLOOKUP(
    Languages!A207,
    Languages!$A$2:$AE$310,
    MATCH(
      _xlfn.XLOOKUP(AD$1, 'Language &amp; Currency Data'!$A$2:$A$100, 'Language &amp; Currency Data'!$B$2:$B$100),
      Languages!$A$1:$AE$1,
      0),
    FALSE)</f>
        <v>În acest scenariu specific:</v>
      </c>
      <c r="AE220" s="6" t="str">
        <f>VLOOKUP(
    Languages!A207,
    Languages!$A$2:$AE$310,
    MATCH(
      _xlfn.XLOOKUP(AE$1, 'Language &amp; Currency Data'!$A$2:$A$100, 'Language &amp; Currency Data'!$B$2:$B$100),
      Languages!$A$1:$AE$1,
      0),
    FALSE)</f>
        <v>V tomto špecifickom scenári:</v>
      </c>
      <c r="AF220" s="6" t="str">
        <f>VLOOKUP(
    Languages!A207,
    Languages!$A$2:$AE$310,
    MATCH(
      _xlfn.XLOOKUP(AF$1, 'Language &amp; Currency Data'!$A$2:$A$100, 'Language &amp; Currency Data'!$B$2:$B$100),
      Languages!$A$1:$AE$1,
      0),
    FALSE)</f>
        <v>In hierdie spesifieke scenario:</v>
      </c>
      <c r="AG220" s="6" t="str">
        <f>VLOOKUP(
    Languages!A207,
    Languages!$A$2:$AE$310,
    MATCH(
      _xlfn.XLOOKUP(AG$1, 'Language &amp; Currency Data'!$A$2:$A$100, 'Language &amp; Currency Data'!$B$2:$B$100),
      Languages!$A$1:$AE$1,
      0),
    FALSE)</f>
        <v>이 특정 시나리오에서:</v>
      </c>
      <c r="AH220" s="32" t="str">
        <f>VLOOKUP(
    Languages!A207,
    Languages!$A$2:$AE$310,
    MATCH(
      _xlfn.XLOOKUP(AH$1, 'Language &amp; Currency Data'!$A$2:$A$100, 'Language &amp; Currency Data'!$B$2:$B$100),
      Languages!$A$1:$AE$1,
      0),
    FALSE)</f>
        <v>En esta situación concreta:</v>
      </c>
      <c r="AI220" s="32" t="str">
        <f>VLOOKUP(
    Languages!A207,
    Languages!$A$2:$AE$310,
    MATCH(
      _xlfn.XLOOKUP(AI$1, 'Language &amp; Currency Data'!$A$2:$A$100, 'Language &amp; Currency Data'!$B$2:$B$100),
      Languages!$A$1:$AE$1,
      0),
    FALSE)</f>
        <v>I detta specifika scenario:</v>
      </c>
      <c r="AJ220" s="6" t="str">
        <f>VLOOKUP(
    Languages!A207,
    Languages!$A$2:$AE$310,
    MATCH(
      _xlfn.XLOOKUP(AJ$1, 'Language &amp; Currency Data'!$A$2:$A$100, 'Language &amp; Currency Data'!$B$2:$B$100),
      Languages!$A$1:$AE$1,
      0),
    FALSE)</f>
        <v>在這個具體情境中：</v>
      </c>
      <c r="AK220" s="32" t="str">
        <f>VLOOKUP(
    Languages!A207,
    Languages!$A$2:$AE$310,
    MATCH(
      _xlfn.XLOOKUP(AK$1, 'Language &amp; Currency Data'!$A$2:$A$100, 'Language &amp; Currency Data'!$B$2:$B$100),
      Languages!$A$1:$AE$1,
      0),
    FALSE)</f>
        <v>ในสถานการณ์ที่กำหนดนี้:</v>
      </c>
      <c r="AL220" s="37" t="str">
        <f>VLOOKUP(
    Languages!A207,
    Languages!$A$2:$AE$310,
    MATCH(
      _xlfn.XLOOKUP(AL$1, 'Language &amp; Currency Data'!$A$2:$A$100, 'Language &amp; Currency Data'!$B$2:$B$100),
      Languages!$A$1:$AE$1,
      0),
    FALSE)</f>
        <v>Bu özel senaryoda:</v>
      </c>
      <c r="AM220" s="6" t="str">
        <f>VLOOKUP(
    Languages!A207,
    Languages!$A$2:$AE$310,
    MATCH(
      _xlfn.XLOOKUP(AM$1, 'Language &amp; Currency Data'!$A$2:$A$100, 'Language &amp; Currency Data'!$B$2:$B$100),
      Languages!$A$1:$AE$1,
      0),
    FALSE)</f>
        <v>In this specific scenario:</v>
      </c>
      <c r="AN220" s="6" t="str">
        <f>VLOOKUP(
    Languages!A207,
    Languages!$A$2:$AE$310,
    MATCH(
      _xlfn.XLOOKUP(AN$1, 'Language &amp; Currency Data'!$A$2:$A$100, 'Language &amp; Currency Data'!$B$2:$B$100),
      Languages!$A$1:$AE$1,
      0),
    FALSE)</f>
        <v>In this specific scenario:</v>
      </c>
      <c r="AO220" s="32" t="str">
        <f>VLOOKUP(
    Languages!A207,
    Languages!$A$2:$AE$310,
    MATCH(
      _xlfn.XLOOKUP(AO$1, 'Language &amp; Currency Data'!$A$2:$A$100, 'Language &amp; Currency Data'!$B$2:$B$100),
      Languages!$A$1:$AE$1,
      0),
    FALSE)</f>
        <v>Trong tình huống cụ thể này:</v>
      </c>
      <c r="AP220" s="7" t="str">
        <f>VLOOKUP(
    Languages!A207,
    Languages!$A$2:$AE$310,
    MATCH(
      _xlfn.XLOOKUP("United Kingdom", 'Language &amp; Currency Data'!$A$2:$A$100, 'Language &amp; Currency Data'!$B$2:$B$100),
      Languages!$A$1:$AE$1,
      0),
    FALSE)</f>
        <v>In this specific scenario:</v>
      </c>
      <c r="AQ220" s="7" t="str">
        <f>VLOOKUP(
    Languages!A207,
    Languages!$A$2:$AE$310,
    MATCH(
      _xlfn.XLOOKUP("United Kingdom", 'Language &amp; Currency Data'!$A$2:$A$100, 'Language &amp; Currency Data'!$B$2:$B$100),
      Languages!$A$1:$AE$1,
      0),
    FALSE)</f>
        <v>In this specific scenario:</v>
      </c>
      <c r="AR220" s="7" t="str">
        <f>VLOOKUP(
    Languages!A207,
    Languages!$A$2:$AE$310,
    MATCH(
      _xlfn.XLOOKUP("United Kingdom", 'Language &amp; Currency Data'!$A$2:$A$100, 'Language &amp; Currency Data'!$B$2:$B$100),
      Languages!$A$1:$AE$1,
      0),
    FALSE)</f>
        <v>In this specific scenario:</v>
      </c>
      <c r="AS220" s="7" t="str">
        <f>VLOOKUP(
    Languages!A207,
    Languages!$A$2:$AE$310,
    MATCH(
      _xlfn.XLOOKUP("United Kingdom", 'Language &amp; Currency Data'!$A$2:$A$100, 'Language &amp; Currency Data'!$B$2:$B$100),
      Languages!$A$1:$AE$1,
      0),
    FALSE)</f>
        <v>In this specific scenario:</v>
      </c>
      <c r="AT220" s="7" t="str">
        <f>VLOOKUP(
    Languages!A207,
    Languages!$A$2:$AE$310,
    MATCH(
      _xlfn.XLOOKUP("United Kingdom", 'Language &amp; Currency Data'!$A$2:$A$100, 'Language &amp; Currency Data'!$B$2:$B$100),
      Languages!$A$1:$AE$1,
      0),
    FALSE)</f>
        <v>In this specific scenario:</v>
      </c>
      <c r="AU220" s="7" t="str">
        <f>VLOOKUP(
    Languages!A207,
    Languages!$A$2:$AE$310,
    MATCH(
      _xlfn.XLOOKUP("United Kingdom", 'Language &amp; Currency Data'!$A$2:$A$100, 'Language &amp; Currency Data'!$B$2:$B$100),
      Languages!$A$1:$AE$1,
      0),
    FALSE)</f>
        <v>In this specific scenario:</v>
      </c>
      <c r="AV220" s="7" t="str">
        <f>VLOOKUP(
    Languages!A207,
    Languages!$A$2:$AE$310,
    MATCH(
      _xlfn.XLOOKUP("United Kingdom", 'Language &amp; Currency Data'!$A$2:$A$100, 'Language &amp; Currency Data'!$B$2:$B$100),
      Languages!$A$1:$AE$1,
      0),
    FALSE)</f>
        <v>In this specific scenario:</v>
      </c>
      <c r="AW220" s="7" t="str">
        <f>VLOOKUP(
    Languages!A207,
    Languages!$A$2:$AE$310,
    MATCH(
      _xlfn.XLOOKUP("United Kingdom", 'Language &amp; Currency Data'!$A$2:$A$100, 'Language &amp; Currency Data'!$B$2:$B$100),
      Languages!$A$1:$AE$1,
      0),
    FALSE)</f>
        <v>In this specific scenario:</v>
      </c>
    </row>
    <row r="221" spans="1:49" s="7" customFormat="1" ht="42.75" x14ac:dyDescent="0.45">
      <c r="A221" s="7" t="str">
        <f>Languages!B208</f>
        <v>If the board should decide to hire this new leader, how would you feel about it?</v>
      </c>
      <c r="B221" s="6" t="str">
        <f>VLOOKUP(
    Languages!A208,
    Languages!$A$2:$AE$310,
    MATCH(
      _xlfn.XLOOKUP(B$1, 'Language &amp; Currency Data'!$A$2:$A$100, 'Language &amp; Currency Data'!$B$2:$B$100),
      Languages!$A$1:$AE$1,
      0),
    FALSE)</f>
        <v>Si el consejo de administración decidiera contratar a este nuevo líder, ¿qué le parecería?</v>
      </c>
      <c r="C221" s="6" t="str">
        <f>VLOOKUP(
    Languages!A208,
    Languages!$A$2:$AE$310,
    MATCH(
      _xlfn.XLOOKUP(C$1, 'Language &amp; Currency Data'!$A$2:$A$100, 'Language &amp; Currency Data'!$B$2:$B$100),
      Languages!$A$1:$AE$1,
      0),
    FALSE)</f>
        <v>If the board should decide to hire this new leader, how would you feel about it?</v>
      </c>
      <c r="D221" s="6" t="str">
        <f>VLOOKUP(
    Languages!A208,
    Languages!$A$2:$AE$310,
    MATCH(
      _xlfn.XLOOKUP(D$1, 'Language &amp; Currency Data'!$A$2:$A$100, 'Language &amp; Currency Data'!$B$2:$B$100),
      Languages!$A$1:$AE$1,
      0),
    FALSE)</f>
        <v>Wie würden Sie sich fühlen, wenn der Vorstand diese neue Führungskraft einstellen wollte?</v>
      </c>
      <c r="E221" s="14" t="str">
        <f>VLOOKUP(
    Languages!A208,
    Languages!$A$2:$AE$310,
    MATCH(
      _xlfn.XLOOKUP(E$1, 'Language &amp; Currency Data'!$A$2:$A$100, 'Language &amp; Currency Data'!$B$2:$B$100),
      Languages!$A$1:$AE$1,
      0),
    FALSE)</f>
        <v>Se a administração decidisse contratar este novo líder, como se sentiria?</v>
      </c>
      <c r="F221" s="4" t="str">
        <f>VLOOKUP(
    Languages!A208,
    Languages!$A$2:$AE$310,
    MATCH(
      _xlfn.XLOOKUP(F$1, 'Language &amp; Currency Data'!$A$2:$A$100, 'Language &amp; Currency Data'!$B$2:$B$100),
      Languages!$A$1:$AE$1,
      0),
    FALSE)</f>
        <v>If the board should decide to hire this new leader, how would you feel about it?</v>
      </c>
      <c r="G221" s="14" t="str">
        <f>VLOOKUP(
    Languages!A208,
    Languages!$A$2:$AE$310,
    MATCH(
      _xlfn.XLOOKUP(G$1, 'Language &amp; Currency Data'!$A$2:$A$100, 'Language &amp; Currency Data'!$B$2:$B$100),
      Languages!$A$1:$AE$1,
      0),
    FALSE)</f>
        <v>如果委员会决定任命该新领导人，您对此感觉如何？</v>
      </c>
      <c r="H221" s="6" t="str">
        <f>VLOOKUP(
    Languages!A208,
    Languages!$A$2:$AE$310,
    MATCH(
      _xlfn.XLOOKUP(H$1, 'Language &amp; Currency Data'!$A$2:$A$100, 'Language &amp; Currency Data'!$B$2:$B$100),
      Languages!$A$1:$AE$1,
      0),
    FALSE)</f>
        <v>Si el consejo de administración decidiera contratar a este nuevo líder, ¿qué le parecería?</v>
      </c>
      <c r="I221" s="6" t="str">
        <f>VLOOKUP(
    Languages!A208,
    Languages!$A$2:$AE$310,
    MATCH(
      _xlfn.XLOOKUP(I$1, 'Language &amp; Currency Data'!$A$2:$A$100, 'Language &amp; Currency Data'!$B$2:$B$100),
      Languages!$A$1:$AE$1,
      0),
    FALSE)</f>
        <v>Si el consejo de administración decidiera contratar a este nuevo líder, ¿qué le parecería?</v>
      </c>
      <c r="J221" s="6" t="str">
        <f>VLOOKUP(
    Languages!A208,
    Languages!$A$2:$AE$310,
    MATCH(
      _xlfn.XLOOKUP(J$1, 'Language &amp; Currency Data'!$A$2:$A$100, 'Language &amp; Currency Data'!$B$2:$B$100),
      Languages!$A$1:$AE$1,
      0),
    FALSE)</f>
        <v>Pokud by se představenstvo rozhodlo tohoto nového vedoucího přijmout, jak byste se k tomu stavěl\/a?</v>
      </c>
      <c r="K221" s="6" t="str">
        <f>VLOOKUP(
    Languages!A208,
    Languages!$A$2:$AE$310,
    MATCH(
      _xlfn.XLOOKUP(K$1, 'Language &amp; Currency Data'!$A$2:$A$100, 'Language &amp; Currency Data'!$B$2:$B$100),
      Languages!$A$1:$AE$1,
      0),
    FALSE)</f>
        <v>Jos johtokunta palkkaisi tämän uuden johtajan, mitä mieltä olisit?</v>
      </c>
      <c r="L221" s="32" t="str">
        <f>VLOOKUP(
    Languages!A208,
    Languages!$A$2:$AE$310,
    MATCH(
      _xlfn.XLOOKUP(L$1, 'Language &amp; Currency Data'!$A$2:$A$100, 'Language &amp; Currency Data'!$B$2:$B$100),
      Languages!$A$1:$AE$1,
      0),
    FALSE)</f>
        <v>Si le conseil d'administration décidait d'engager ce•tte nouveau•elle dirigeant•e, comment vous sentiriez-vous ?</v>
      </c>
      <c r="M221" s="32" t="str">
        <f>VLOOKUP(
    Languages!A208,
    Languages!$A$2:$AE$310,
    MATCH(
      _xlfn.XLOOKUP(M$1, 'Language &amp; Currency Data'!$A$2:$A$100, 'Language &amp; Currency Data'!$B$2:$B$100),
      Languages!$A$1:$AE$1,
      0),
    FALSE)</f>
        <v>Wie würden Sie sich fühlen, wenn der Vorstand diese neue Führungskraft einstellen wollte?</v>
      </c>
      <c r="N221" s="6" t="str">
        <f>VLOOKUP(
    Languages!A208,
    Languages!$A$2:$AE$310,
    MATCH(
      _xlfn.XLOOKUP(N$1, 'Language &amp; Currency Data'!$A$2:$A$100, 'Language &amp; Currency Data'!$B$2:$B$100),
      Languages!$A$1:$AE$1,
      0),
    FALSE)</f>
        <v>Εάν το διοικητικό συμβούλιο αποφάσιζε να προσλάβει αυτόν τον νέο ηγέτη, πώς θα σας φαινόταν;</v>
      </c>
      <c r="O221" s="32" t="str">
        <f>VLOOKUP(
    Languages!A208,
    Languages!$A$2:$AE$310,
    MATCH(
      _xlfn.XLOOKUP(O$1, 'Language &amp; Currency Data'!$A$2:$A$100, 'Language &amp; Currency Data'!$B$2:$B$100),
      Languages!$A$1:$AE$1,
      0),
    FALSE)</f>
        <v>Ha az igazgatótanács úgy döntene, hogy felveszi ezt az új vezetőt, mit szólna hozzá?</v>
      </c>
      <c r="P221" s="6" t="str">
        <f>VLOOKUP(
    Languages!A208,
    Languages!$A$2:$AE$310,
    MATCH(
      _xlfn.XLOOKUP(P$1, 'Language &amp; Currency Data'!$A$2:$A$100, 'Language &amp; Currency Data'!$B$2:$B$100),
      Languages!$A$1:$AE$1,
      0),
    FALSE)</f>
        <v>अगर बोर्ड इस नए लीडर को नियुक्त करने का निर्णय ले तो आपको कैसा लगेगा?</v>
      </c>
      <c r="Q221" s="6" t="str">
        <f>VLOOKUP(
    Languages!A208,
    Languages!$A$2:$AE$310,
    MATCH(
      _xlfn.XLOOKUP(Q$1, 'Language &amp; Currency Data'!$A$2:$A$100, 'Language &amp; Currency Data'!$B$2:$B$100),
      Languages!$A$1:$AE$1,
      0),
    FALSE)</f>
        <v>Jika dewan memutuskan untuk merekrut pemimpin baru ini, bagaimana perasaan Anda?</v>
      </c>
      <c r="R221" s="6" t="str">
        <f>VLOOKUP(
    Languages!A208,
    Languages!$A$2:$AE$310,
    MATCH(
      _xlfn.XLOOKUP(R$1, 'Language &amp; Currency Data'!$A$2:$A$100, 'Language &amp; Currency Data'!$B$2:$B$100),
      Languages!$A$1:$AE$1,
      0),
    FALSE)</f>
        <v>If the board should decide to hire this new leader, how would you feel about it?</v>
      </c>
      <c r="S221" s="14" t="str">
        <f>VLOOKUP(
    Languages!A208,
    Languages!$A$2:$AE$310,
    MATCH(
      _xlfn.XLOOKUP(S$1, 'Language &amp; Currency Data'!$A$2:$A$100, 'Language &amp; Currency Data'!$B$2:$B$100),
      Languages!$A$1:$AE$1,
      0),
    FALSE)</f>
        <v>Se il consiglio decidesse di assumere questo nuovo leader, come si sentirebbe?</v>
      </c>
      <c r="T221" s="14" t="str">
        <f>VLOOKUP(
    Languages!A208,
    Languages!$A$2:$AE$310,
    MATCH(
      _xlfn.XLOOKUP(T$1, 'Language &amp; Currency Data'!$A$2:$A$100, 'Language &amp; Currency Data'!$B$2:$B$100),
      Languages!$A$1:$AE$1,
      0),
    FALSE)</f>
        <v>取締役会がこの人物を新しいリーダーとして採用するとしたら、あなたはどのように感じますか？</v>
      </c>
      <c r="U221" s="32" t="str">
        <f>VLOOKUP(
    Languages!A208,
    Languages!$A$2:$AE$310,
    MATCH(
      _xlfn.XLOOKUP(U$1, 'Language &amp; Currency Data'!$A$2:$A$100, 'Language &amp; Currency Data'!$B$2:$B$100),
      Languages!$A$1:$AE$1,
      0),
    FALSE)</f>
        <v>Sekiranya pihak lembaga memutuskan untuk mengambil pemimpin baharu ini, bagaimanakah perasaan anda mengenainya?</v>
      </c>
      <c r="V221" s="32" t="str">
        <f>VLOOKUP(
    Languages!A208,
    Languages!$A$2:$AE$310,
    MATCH(
      _xlfn.XLOOKUP(V$1, 'Language &amp; Currency Data'!$A$2:$A$100, 'Language &amp; Currency Data'!$B$2:$B$100),
      Languages!$A$1:$AE$1,
      0),
    FALSE)</f>
        <v>Si el consejo de administración decidiera contratar a este nuevo líder, ¿qué le parecería?</v>
      </c>
      <c r="W221" s="14" t="str">
        <f>VLOOKUP(
    Languages!A208,
    Languages!$A$2:$AE$310,
    MATCH(
      _xlfn.XLOOKUP(W$1, 'Language &amp; Currency Data'!$A$2:$A$100, 'Language &amp; Currency Data'!$B$2:$B$100),
      Languages!$A$1:$AE$1,
      0),
    FALSE)</f>
        <v>Wat zou u ervan vinden als het bestuur zou besluiten deze nieuwe leider aan te stellen?</v>
      </c>
      <c r="X221" s="32" t="str">
        <f>VLOOKUP(
    Languages!A208,
    Languages!$A$2:$AE$310,
    MATCH(
      _xlfn.XLOOKUP(X$1, 'Language &amp; Currency Data'!$A$2:$A$100, 'Language &amp; Currency Data'!$B$2:$B$100),
      Languages!$A$1:$AE$1,
      0),
    FALSE)</f>
        <v>If the board should decide to hire this new leader, how would you feel about it?</v>
      </c>
      <c r="Y221" s="32" t="str">
        <f>VLOOKUP(
    Languages!A208,
    Languages!$A$2:$AE$310,
    MATCH(
      _xlfn.XLOOKUP(Y$1, 'Language &amp; Currency Data'!$A$2:$A$100, 'Language &amp; Currency Data'!$B$2:$B$100),
      Languages!$A$1:$AE$1,
      0),
    FALSE)</f>
        <v>Hvis styret skulle bestemme seg for å ansette denne nye lederen, hvordan ville det føltes for deg?</v>
      </c>
      <c r="Z221" s="32" t="str">
        <f>VLOOKUP(
    Languages!A208,
    Languages!$A$2:$AE$310,
    MATCH(
      _xlfn.XLOOKUP(Z$1, 'Language &amp; Currency Data'!$A$2:$A$100, 'Language &amp; Currency Data'!$B$2:$B$100),
      Languages!$A$1:$AE$1,
      0),
    FALSE)</f>
        <v>اگر بورڈ اس نئے رہنما کو ملازمت دینے کا فیصلہ کرے، تو آپ کیسا محسوس کریں گے\/گی؟</v>
      </c>
      <c r="AA221" s="32" t="str">
        <f>VLOOKUP(
    Languages!A208,
    Languages!$A$2:$AE$310,
    MATCH(
      _xlfn.XLOOKUP(AA$1, 'Language &amp; Currency Data'!$A$2:$A$100, 'Language &amp; Currency Data'!$B$2:$B$100),
      Languages!$A$1:$AE$1,
      0),
    FALSE)</f>
        <v>Kung magpapasiya ang board na kunin ang bagong lider na ito, ano ang mararamdaman mo tungkol dito?</v>
      </c>
      <c r="AB221" s="32" t="str">
        <f>VLOOKUP(
    Languages!A208,
    Languages!$A$2:$AE$310,
    MATCH(
      _xlfn.XLOOKUP(AB$1, 'Language &amp; Currency Data'!$A$2:$A$100, 'Language &amp; Currency Data'!$B$2:$B$100),
      Languages!$A$1:$AE$1,
      0),
    FALSE)</f>
        <v>Gdyby zarząd zdecydował się zatrudnić tego nowego kierownika, jak by się Pan\/Pani z tym czuł\/a?</v>
      </c>
      <c r="AC221" t="str">
        <f>VLOOKUP(
    Languages!A208,
    Languages!$A$2:$AE$310,
    MATCH(
      _xlfn.XLOOKUP(AC$1, 'Language &amp; Currency Data'!$A$2:$A$100, 'Language &amp; Currency Data'!$B$2:$B$100),
      Languages!$A$1:$AE$1,
      0),
    FALSE)</f>
        <v>Se a administração decidisse contratar este novo líder, como se sentiria?</v>
      </c>
      <c r="AD221" s="32" t="str">
        <f>VLOOKUP(
    Languages!A208,
    Languages!$A$2:$AE$310,
    MATCH(
      _xlfn.XLOOKUP(AD$1, 'Language &amp; Currency Data'!$A$2:$A$100, 'Language &amp; Currency Data'!$B$2:$B$100),
      Languages!$A$1:$AE$1,
      0),
    FALSE)</f>
        <v xml:space="preserve">În cazul în care Consiliul de administrație ar trebui să decidă să angajeze acest nou lider, ce ați simți despre el? </v>
      </c>
      <c r="AE221" s="6" t="str">
        <f>VLOOKUP(
    Languages!A208,
    Languages!$A$2:$AE$310,
    MATCH(
      _xlfn.XLOOKUP(AE$1, 'Language &amp; Currency Data'!$A$2:$A$100, 'Language &amp; Currency Data'!$B$2:$B$100),
      Languages!$A$1:$AE$1,
      0),
    FALSE)</f>
        <v>Ak by sa vedenie malo rozhodnúť pre tohto nového lídra, aký by ste mali z toho pocit?</v>
      </c>
      <c r="AF221" s="6" t="str">
        <f>VLOOKUP(
    Languages!A208,
    Languages!$A$2:$AE$310,
    MATCH(
      _xlfn.XLOOKUP(AF$1, 'Language &amp; Currency Data'!$A$2:$A$100, 'Language &amp; Currency Data'!$B$2:$B$100),
      Languages!$A$1:$AE$1,
      0),
    FALSE)</f>
        <v>Indien die raad sou besluit om hierdie nuwe leier aan te stel, hoe sou jy daaroor voel?</v>
      </c>
      <c r="AG221" s="6" t="str">
        <f>VLOOKUP(
    Languages!A208,
    Languages!$A$2:$AE$310,
    MATCH(
      _xlfn.XLOOKUP(AG$1, 'Language &amp; Currency Data'!$A$2:$A$100, 'Language &amp; Currency Data'!$B$2:$B$100),
      Languages!$A$1:$AE$1,
      0),
    FALSE)</f>
        <v>이사회가 이 새로운 리더를 채용하기로 결정한다면, 귀하는 어떤 기분이 들겠습니까?</v>
      </c>
      <c r="AH221" s="32" t="str">
        <f>VLOOKUP(
    Languages!A208,
    Languages!$A$2:$AE$310,
    MATCH(
      _xlfn.XLOOKUP(AH$1, 'Language &amp; Currency Data'!$A$2:$A$100, 'Language &amp; Currency Data'!$B$2:$B$100),
      Languages!$A$1:$AE$1,
      0),
    FALSE)</f>
        <v>Si el consejo de administración decidiera contratar a este nuevo líder, ¿qué le parecería?</v>
      </c>
      <c r="AI221" s="32" t="str">
        <f>VLOOKUP(
    Languages!A208,
    Languages!$A$2:$AE$310,
    MATCH(
      _xlfn.XLOOKUP(AI$1, 'Language &amp; Currency Data'!$A$2:$A$100, 'Language &amp; Currency Data'!$B$2:$B$100),
      Languages!$A$1:$AE$1,
      0),
    FALSE)</f>
        <v>Om styrelsen skulle besluta sig för att anställa den här nya ledaren, vad skulle du tycka om det?</v>
      </c>
      <c r="AJ221" s="6" t="str">
        <f>VLOOKUP(
    Languages!A208,
    Languages!$A$2:$AE$310,
    MATCH(
      _xlfn.XLOOKUP(AJ$1, 'Language &amp; Currency Data'!$A$2:$A$100, 'Language &amp; Currency Data'!$B$2:$B$100),
      Languages!$A$1:$AE$1,
      0),
    FALSE)</f>
        <v>如果董事會決定聘用這位新領導人，您會有什麼感受？</v>
      </c>
      <c r="AK221" s="32" t="str">
        <f>VLOOKUP(
    Languages!A208,
    Languages!$A$2:$AE$310,
    MATCH(
      _xlfn.XLOOKUP(AK$1, 'Language &amp; Currency Data'!$A$2:$A$100, 'Language &amp; Currency Data'!$B$2:$B$100),
      Languages!$A$1:$AE$1,
      0),
    FALSE)</f>
        <v>หากคณะกรรมการตัดสินใจที่จะจ้างผู้นำคนใหม่นี้ คุณจะมีความรู้สึกอย่างไร</v>
      </c>
      <c r="AL221" s="37" t="str">
        <f>VLOOKUP(
    Languages!A208,
    Languages!$A$2:$AE$310,
    MATCH(
      _xlfn.XLOOKUP(AL$1, 'Language &amp; Currency Data'!$A$2:$A$100, 'Language &amp; Currency Data'!$B$2:$B$100),
      Languages!$A$1:$AE$1,
      0),
    FALSE)</f>
        <v>Yönetim kurulu bu yeni lideri işe almaya karar verirse bu konuda ne hissedersiniz?</v>
      </c>
      <c r="AM221" s="6" t="str">
        <f>VLOOKUP(
    Languages!A208,
    Languages!$A$2:$AE$310,
    MATCH(
      _xlfn.XLOOKUP(AM$1, 'Language &amp; Currency Data'!$A$2:$A$100, 'Language &amp; Currency Data'!$B$2:$B$100),
      Languages!$A$1:$AE$1,
      0),
    FALSE)</f>
        <v>If the board should decide to hire this new leader, how would you feel about it?</v>
      </c>
      <c r="AN221" s="6" t="str">
        <f>VLOOKUP(
    Languages!A208,
    Languages!$A$2:$AE$310,
    MATCH(
      _xlfn.XLOOKUP(AN$1, 'Language &amp; Currency Data'!$A$2:$A$100, 'Language &amp; Currency Data'!$B$2:$B$100),
      Languages!$A$1:$AE$1,
      0),
    FALSE)</f>
        <v>If the board should decide to hire this new leader, how would you feel about it?</v>
      </c>
      <c r="AO221" s="32" t="str">
        <f>VLOOKUP(
    Languages!A208,
    Languages!$A$2:$AE$310,
    MATCH(
      _xlfn.XLOOKUP(AO$1, 'Language &amp; Currency Data'!$A$2:$A$100, 'Language &amp; Currency Data'!$B$2:$B$100),
      Languages!$A$1:$AE$1,
      0),
    FALSE)</f>
        <v>Nếu hội đồng quản trị quyết định tuyển nhà lãnh đạo mới này, quý vị sẽ cảm thấy thế nào?</v>
      </c>
      <c r="AP221" s="7" t="str">
        <f>VLOOKUP(
    Languages!A208,
    Languages!$A$2:$AE$310,
    MATCH(
      _xlfn.XLOOKUP("United Kingdom", 'Language &amp; Currency Data'!$A$2:$A$100, 'Language &amp; Currency Data'!$B$2:$B$100),
      Languages!$A$1:$AE$1,
      0),
    FALSE)</f>
        <v>If the board should decide to hire this new leader, how would you feel about it?</v>
      </c>
      <c r="AQ221" s="7" t="str">
        <f>VLOOKUP(
    Languages!A208,
    Languages!$A$2:$AE$310,
    MATCH(
      _xlfn.XLOOKUP("United Kingdom", 'Language &amp; Currency Data'!$A$2:$A$100, 'Language &amp; Currency Data'!$B$2:$B$100),
      Languages!$A$1:$AE$1,
      0),
    FALSE)</f>
        <v>If the board should decide to hire this new leader, how would you feel about it?</v>
      </c>
      <c r="AR221" s="7" t="str">
        <f>VLOOKUP(
    Languages!A208,
    Languages!$A$2:$AE$310,
    MATCH(
      _xlfn.XLOOKUP("United Kingdom", 'Language &amp; Currency Data'!$A$2:$A$100, 'Language &amp; Currency Data'!$B$2:$B$100),
      Languages!$A$1:$AE$1,
      0),
    FALSE)</f>
        <v>If the board should decide to hire this new leader, how would you feel about it?</v>
      </c>
      <c r="AS221" s="7" t="str">
        <f>VLOOKUP(
    Languages!A208,
    Languages!$A$2:$AE$310,
    MATCH(
      _xlfn.XLOOKUP("United Kingdom", 'Language &amp; Currency Data'!$A$2:$A$100, 'Language &amp; Currency Data'!$B$2:$B$100),
      Languages!$A$1:$AE$1,
      0),
    FALSE)</f>
        <v>If the board should decide to hire this new leader, how would you feel about it?</v>
      </c>
      <c r="AT221" s="7" t="str">
        <f>VLOOKUP(
    Languages!A208,
    Languages!$A$2:$AE$310,
    MATCH(
      _xlfn.XLOOKUP("United Kingdom", 'Language &amp; Currency Data'!$A$2:$A$100, 'Language &amp; Currency Data'!$B$2:$B$100),
      Languages!$A$1:$AE$1,
      0),
    FALSE)</f>
        <v>If the board should decide to hire this new leader, how would you feel about it?</v>
      </c>
      <c r="AU221" s="7" t="str">
        <f>VLOOKUP(
    Languages!A208,
    Languages!$A$2:$AE$310,
    MATCH(
      _xlfn.XLOOKUP("United Kingdom", 'Language &amp; Currency Data'!$A$2:$A$100, 'Language &amp; Currency Data'!$B$2:$B$100),
      Languages!$A$1:$AE$1,
      0),
    FALSE)</f>
        <v>If the board should decide to hire this new leader, how would you feel about it?</v>
      </c>
      <c r="AV221" s="7" t="str">
        <f>VLOOKUP(
    Languages!A208,
    Languages!$A$2:$AE$310,
    MATCH(
      _xlfn.XLOOKUP("United Kingdom", 'Language &amp; Currency Data'!$A$2:$A$100, 'Language &amp; Currency Data'!$B$2:$B$100),
      Languages!$A$1:$AE$1,
      0),
    FALSE)</f>
        <v>If the board should decide to hire this new leader, how would you feel about it?</v>
      </c>
      <c r="AW221" s="7" t="str">
        <f>VLOOKUP(
    Languages!A208,
    Languages!$A$2:$AE$310,
    MATCH(
      _xlfn.XLOOKUP("United Kingdom", 'Language &amp; Currency Data'!$A$2:$A$100, 'Language &amp; Currency Data'!$B$2:$B$100),
      Languages!$A$1:$AE$1,
      0),
    FALSE)</f>
        <v>If the board should decide to hire this new leader, how would you feel about it?</v>
      </c>
    </row>
    <row r="222" spans="1:49" s="7" customFormat="1" x14ac:dyDescent="0.45">
      <c r="A222" s="7" t="str">
        <f>Languages!B209</f>
        <v>I would feel:</v>
      </c>
      <c r="B222" s="6" t="str">
        <f>VLOOKUP(
    Languages!A209,
    Languages!$A$2:$AE$310,
    MATCH(
      _xlfn.XLOOKUP(B$1, 'Language &amp; Currency Data'!$A$2:$A$100, 'Language &amp; Currency Data'!$B$2:$B$100),
      Languages!$A$1:$AE$1,
      0),
    FALSE)</f>
        <v>Me sentiría:</v>
      </c>
      <c r="C222" s="6" t="str">
        <f>VLOOKUP(
    Languages!A209,
    Languages!$A$2:$AE$310,
    MATCH(
      _xlfn.XLOOKUP(C$1, 'Language &amp; Currency Data'!$A$2:$A$100, 'Language &amp; Currency Data'!$B$2:$B$100),
      Languages!$A$1:$AE$1,
      0),
    FALSE)</f>
        <v>I would feel:</v>
      </c>
      <c r="D222" s="6" t="str">
        <f>VLOOKUP(
    Languages!A209,
    Languages!$A$2:$AE$310,
    MATCH(
      _xlfn.XLOOKUP(D$1, 'Language &amp; Currency Data'!$A$2:$A$100, 'Language &amp; Currency Data'!$B$2:$B$100),
      Languages!$A$1:$AE$1,
      0),
    FALSE)</f>
        <v>Ich würde mich wie folgt fühlen:</v>
      </c>
      <c r="E222" s="14" t="str">
        <f>VLOOKUP(
    Languages!A209,
    Languages!$A$2:$AE$310,
    MATCH(
      _xlfn.XLOOKUP(E$1, 'Language &amp; Currency Data'!$A$2:$A$100, 'Language &amp; Currency Data'!$B$2:$B$100),
      Languages!$A$1:$AE$1,
      0),
    FALSE)</f>
        <v>Sentir-me-ia:</v>
      </c>
      <c r="F222" s="4" t="str">
        <f>VLOOKUP(
    Languages!A209,
    Languages!$A$2:$AE$310,
    MATCH(
      _xlfn.XLOOKUP(F$1, 'Language &amp; Currency Data'!$A$2:$A$100, 'Language &amp; Currency Data'!$B$2:$B$100),
      Languages!$A$1:$AE$1,
      0),
    FALSE)</f>
        <v>I would feel:</v>
      </c>
      <c r="G222" s="14" t="str">
        <f>VLOOKUP(
    Languages!A209,
    Languages!$A$2:$AE$310,
    MATCH(
      _xlfn.XLOOKUP(G$1, 'Language &amp; Currency Data'!$A$2:$A$100, 'Language &amp; Currency Data'!$B$2:$B$100),
      Languages!$A$1:$AE$1,
      0),
    FALSE)</f>
        <v>我感觉：</v>
      </c>
      <c r="H222" s="6" t="str">
        <f>VLOOKUP(
    Languages!A209,
    Languages!$A$2:$AE$310,
    MATCH(
      _xlfn.XLOOKUP(H$1, 'Language &amp; Currency Data'!$A$2:$A$100, 'Language &amp; Currency Data'!$B$2:$B$100),
      Languages!$A$1:$AE$1,
      0),
    FALSE)</f>
        <v>Me sentiría:</v>
      </c>
      <c r="I222" s="6" t="str">
        <f>VLOOKUP(
    Languages!A209,
    Languages!$A$2:$AE$310,
    MATCH(
      _xlfn.XLOOKUP(I$1, 'Language &amp; Currency Data'!$A$2:$A$100, 'Language &amp; Currency Data'!$B$2:$B$100),
      Languages!$A$1:$AE$1,
      0),
    FALSE)</f>
        <v>Me sentiría:</v>
      </c>
      <c r="J222" s="6" t="str">
        <f>VLOOKUP(
    Languages!A209,
    Languages!$A$2:$AE$310,
    MATCH(
      _xlfn.XLOOKUP(J$1, 'Language &amp; Currency Data'!$A$2:$A$100, 'Language &amp; Currency Data'!$B$2:$B$100),
      Languages!$A$1:$AE$1,
      0),
    FALSE)</f>
        <v>Cítil\/a bych se:</v>
      </c>
      <c r="K222" s="6" t="str">
        <f>VLOOKUP(
    Languages!A209,
    Languages!$A$2:$AE$310,
    MATCH(
      _xlfn.XLOOKUP(K$1, 'Language &amp; Currency Data'!$A$2:$A$100, 'Language &amp; Currency Data'!$B$2:$B$100),
      Languages!$A$1:$AE$1,
      0),
    FALSE)</f>
        <v>Minä olisin:</v>
      </c>
      <c r="L222" s="32" t="str">
        <f>VLOOKUP(
    Languages!A209,
    Languages!$A$2:$AE$310,
    MATCH(
      _xlfn.XLOOKUP(L$1, 'Language &amp; Currency Data'!$A$2:$A$100, 'Language &amp; Currency Data'!$B$2:$B$100),
      Languages!$A$1:$AE$1,
      0),
    FALSE)</f>
        <v>Je me sentirais :</v>
      </c>
      <c r="M222" s="32" t="str">
        <f>VLOOKUP(
    Languages!A209,
    Languages!$A$2:$AE$310,
    MATCH(
      _xlfn.XLOOKUP(M$1, 'Language &amp; Currency Data'!$A$2:$A$100, 'Language &amp; Currency Data'!$B$2:$B$100),
      Languages!$A$1:$AE$1,
      0),
    FALSE)</f>
        <v>Ich würde mich wie folgt fühlen:</v>
      </c>
      <c r="N222" s="6" t="str">
        <f>VLOOKUP(
    Languages!A209,
    Languages!$A$2:$AE$310,
    MATCH(
      _xlfn.XLOOKUP(N$1, 'Language &amp; Currency Data'!$A$2:$A$100, 'Language &amp; Currency Data'!$B$2:$B$100),
      Languages!$A$1:$AE$1,
      0),
    FALSE)</f>
        <v>Θα ένιωθα:</v>
      </c>
      <c r="O222" s="32" t="str">
        <f>VLOOKUP(
    Languages!A209,
    Languages!$A$2:$AE$310,
    MATCH(
      _xlfn.XLOOKUP(O$1, 'Language &amp; Currency Data'!$A$2:$A$100, 'Language &amp; Currency Data'!$B$2:$B$100),
      Languages!$A$1:$AE$1,
      0),
    FALSE)</f>
        <v>Úgy érezném:</v>
      </c>
      <c r="P222" s="6" t="str">
        <f>VLOOKUP(
    Languages!A209,
    Languages!$A$2:$AE$310,
    MATCH(
      _xlfn.XLOOKUP(P$1, 'Language &amp; Currency Data'!$A$2:$A$100, 'Language &amp; Currency Data'!$B$2:$B$100),
      Languages!$A$1:$AE$1,
      0),
    FALSE)</f>
        <v>मुझे निम्नांकित होगा:</v>
      </c>
      <c r="Q222" s="6" t="str">
        <f>VLOOKUP(
    Languages!A209,
    Languages!$A$2:$AE$310,
    MATCH(
      _xlfn.XLOOKUP(Q$1, 'Language &amp; Currency Data'!$A$2:$A$100, 'Language &amp; Currency Data'!$B$2:$B$100),
      Languages!$A$1:$AE$1,
      0),
    FALSE)</f>
        <v>Saya akan merasa:</v>
      </c>
      <c r="R222" s="6" t="str">
        <f>VLOOKUP(
    Languages!A209,
    Languages!$A$2:$AE$310,
    MATCH(
      _xlfn.XLOOKUP(R$1, 'Language &amp; Currency Data'!$A$2:$A$100, 'Language &amp; Currency Data'!$B$2:$B$100),
      Languages!$A$1:$AE$1,
      0),
    FALSE)</f>
        <v>I would feel:</v>
      </c>
      <c r="S222" s="14" t="str">
        <f>VLOOKUP(
    Languages!A209,
    Languages!$A$2:$AE$310,
    MATCH(
      _xlfn.XLOOKUP(S$1, 'Language &amp; Currency Data'!$A$2:$A$100, 'Language &amp; Currency Data'!$B$2:$B$100),
      Languages!$A$1:$AE$1,
      0),
    FALSE)</f>
        <v>Mi sentirei:</v>
      </c>
      <c r="T222" s="14" t="str">
        <f>VLOOKUP(
    Languages!A209,
    Languages!$A$2:$AE$310,
    MATCH(
      _xlfn.XLOOKUP(T$1, 'Language &amp; Currency Data'!$A$2:$A$100, 'Language &amp; Currency Data'!$B$2:$B$100),
      Languages!$A$1:$AE$1,
      0),
    FALSE)</f>
        <v>私は次のように感じる：</v>
      </c>
      <c r="U222" s="32" t="str">
        <f>VLOOKUP(
    Languages!A209,
    Languages!$A$2:$AE$310,
    MATCH(
      _xlfn.XLOOKUP(U$1, 'Language &amp; Currency Data'!$A$2:$A$100, 'Language &amp; Currency Data'!$B$2:$B$100),
      Languages!$A$1:$AE$1,
      0),
    FALSE)</f>
        <v>Saya akan berasa:</v>
      </c>
      <c r="V222" s="32" t="str">
        <f>VLOOKUP(
    Languages!A209,
    Languages!$A$2:$AE$310,
    MATCH(
      _xlfn.XLOOKUP(V$1, 'Language &amp; Currency Data'!$A$2:$A$100, 'Language &amp; Currency Data'!$B$2:$B$100),
      Languages!$A$1:$AE$1,
      0),
    FALSE)</f>
        <v>Me sentiría:</v>
      </c>
      <c r="W222" s="14" t="str">
        <f>VLOOKUP(
    Languages!A209,
    Languages!$A$2:$AE$310,
    MATCH(
      _xlfn.XLOOKUP(W$1, 'Language &amp; Currency Data'!$A$2:$A$100, 'Language &amp; Currency Data'!$B$2:$B$100),
      Languages!$A$1:$AE$1,
      0),
    FALSE)</f>
        <v>Ik zou:</v>
      </c>
      <c r="X222" s="32" t="str">
        <f>VLOOKUP(
    Languages!A209,
    Languages!$A$2:$AE$310,
    MATCH(
      _xlfn.XLOOKUP(X$1, 'Language &amp; Currency Data'!$A$2:$A$100, 'Language &amp; Currency Data'!$B$2:$B$100),
      Languages!$A$1:$AE$1,
      0),
    FALSE)</f>
        <v>I would feel:</v>
      </c>
      <c r="Y222" s="32" t="str">
        <f>VLOOKUP(
    Languages!A209,
    Languages!$A$2:$AE$310,
    MATCH(
      _xlfn.XLOOKUP(Y$1, 'Language &amp; Currency Data'!$A$2:$A$100, 'Language &amp; Currency Data'!$B$2:$B$100),
      Languages!$A$1:$AE$1,
      0),
    FALSE)</f>
        <v>Jeg ville følt meg:</v>
      </c>
      <c r="Z222" s="32" t="str">
        <f>VLOOKUP(
    Languages!A209,
    Languages!$A$2:$AE$310,
    MATCH(
      _xlfn.XLOOKUP(Z$1, 'Language &amp; Currency Data'!$A$2:$A$100, 'Language &amp; Currency Data'!$B$2:$B$100),
      Languages!$A$1:$AE$1,
      0),
    FALSE)</f>
        <v>میں محسوس کروں گا\/گی:</v>
      </c>
      <c r="AA222" s="32" t="str">
        <f>VLOOKUP(
    Languages!A209,
    Languages!$A$2:$AE$310,
    MATCH(
      _xlfn.XLOOKUP(AA$1, 'Language &amp; Currency Data'!$A$2:$A$100, 'Language &amp; Currency Data'!$B$2:$B$100),
      Languages!$A$1:$AE$1,
      0),
    FALSE)</f>
        <v>Ako ay magiging:</v>
      </c>
      <c r="AB222" s="32" t="str">
        <f>VLOOKUP(
    Languages!A209,
    Languages!$A$2:$AE$310,
    MATCH(
      _xlfn.XLOOKUP(AB$1, 'Language &amp; Currency Data'!$A$2:$A$100, 'Language &amp; Currency Data'!$B$2:$B$100),
      Languages!$A$1:$AE$1,
      0),
    FALSE)</f>
        <v>Czuł(a)bym się:</v>
      </c>
      <c r="AC222" t="str">
        <f>VLOOKUP(
    Languages!A209,
    Languages!$A$2:$AE$310,
    MATCH(
      _xlfn.XLOOKUP(AC$1, 'Language &amp; Currency Data'!$A$2:$A$100, 'Language &amp; Currency Data'!$B$2:$B$100),
      Languages!$A$1:$AE$1,
      0),
    FALSE)</f>
        <v>Sentir-me-ia:</v>
      </c>
      <c r="AD222" s="32" t="str">
        <f>VLOOKUP(
    Languages!A209,
    Languages!$A$2:$AE$310,
    MATCH(
      _xlfn.XLOOKUP(AD$1, 'Language &amp; Currency Data'!$A$2:$A$100, 'Language &amp; Currency Data'!$B$2:$B$100),
      Languages!$A$1:$AE$1,
      0),
    FALSE)</f>
        <v>Aș simți:</v>
      </c>
      <c r="AE222" s="6" t="str">
        <f>VLOOKUP(
    Languages!A209,
    Languages!$A$2:$AE$310,
    MATCH(
      _xlfn.XLOOKUP(AE$1, 'Language &amp; Currency Data'!$A$2:$A$100, 'Language &amp; Currency Data'!$B$2:$B$100),
      Languages!$A$1:$AE$1,
      0),
    FALSE)</f>
        <v>Cítil(a) by som sa:</v>
      </c>
      <c r="AF222" s="6" t="str">
        <f>VLOOKUP(
    Languages!A209,
    Languages!$A$2:$AE$310,
    MATCH(
      _xlfn.XLOOKUP(AF$1, 'Language &amp; Currency Data'!$A$2:$A$100, 'Language &amp; Currency Data'!$B$2:$B$100),
      Languages!$A$1:$AE$1,
      0),
    FALSE)</f>
        <v>Ek sou so voel:</v>
      </c>
      <c r="AG222" s="6" t="str">
        <f>VLOOKUP(
    Languages!A209,
    Languages!$A$2:$AE$310,
    MATCH(
      _xlfn.XLOOKUP(AG$1, 'Language &amp; Currency Data'!$A$2:$A$100, 'Language &amp; Currency Data'!$B$2:$B$100),
      Languages!$A$1:$AE$1,
      0),
    FALSE)</f>
        <v>아마도,</v>
      </c>
      <c r="AH222" s="32" t="str">
        <f>VLOOKUP(
    Languages!A209,
    Languages!$A$2:$AE$310,
    MATCH(
      _xlfn.XLOOKUP(AH$1, 'Language &amp; Currency Data'!$A$2:$A$100, 'Language &amp; Currency Data'!$B$2:$B$100),
      Languages!$A$1:$AE$1,
      0),
    FALSE)</f>
        <v>Me sentiría:</v>
      </c>
      <c r="AI222" s="32" t="str">
        <f>VLOOKUP(
    Languages!A209,
    Languages!$A$2:$AE$310,
    MATCH(
      _xlfn.XLOOKUP(AI$1, 'Language &amp; Currency Data'!$A$2:$A$100, 'Language &amp; Currency Data'!$B$2:$B$100),
      Languages!$A$1:$AE$1,
      0),
    FALSE)</f>
        <v>Jag skulle jag känna mig:</v>
      </c>
      <c r="AJ222" s="6" t="str">
        <f>VLOOKUP(
    Languages!A209,
    Languages!$A$2:$AE$310,
    MATCH(
      _xlfn.XLOOKUP(AJ$1, 'Language &amp; Currency Data'!$A$2:$A$100, 'Language &amp; Currency Data'!$B$2:$B$100),
      Languages!$A$1:$AE$1,
      0),
    FALSE)</f>
        <v>我會覺得：</v>
      </c>
      <c r="AK222" s="32" t="str">
        <f>VLOOKUP(
    Languages!A209,
    Languages!$A$2:$AE$310,
    MATCH(
      _xlfn.XLOOKUP(AK$1, 'Language &amp; Currency Data'!$A$2:$A$100, 'Language &amp; Currency Data'!$B$2:$B$100),
      Languages!$A$1:$AE$1,
      0),
    FALSE)</f>
        <v>ฉันจะรู้สึก:</v>
      </c>
      <c r="AL222" s="37" t="str">
        <f>VLOOKUP(
    Languages!A209,
    Languages!$A$2:$AE$310,
    MATCH(
      _xlfn.XLOOKUP(AL$1, 'Language &amp; Currency Data'!$A$2:$A$100, 'Language &amp; Currency Data'!$B$2:$B$100),
      Languages!$A$1:$AE$1,
      0),
    FALSE)</f>
        <v>Kendimi şöyle hissederim:</v>
      </c>
      <c r="AM222" s="6" t="str">
        <f>VLOOKUP(
    Languages!A209,
    Languages!$A$2:$AE$310,
    MATCH(
      _xlfn.XLOOKUP(AM$1, 'Language &amp; Currency Data'!$A$2:$A$100, 'Language &amp; Currency Data'!$B$2:$B$100),
      Languages!$A$1:$AE$1,
      0),
    FALSE)</f>
        <v>I would feel:</v>
      </c>
      <c r="AN222" s="6" t="str">
        <f>VLOOKUP(
    Languages!A209,
    Languages!$A$2:$AE$310,
    MATCH(
      _xlfn.XLOOKUP(AN$1, 'Language &amp; Currency Data'!$A$2:$A$100, 'Language &amp; Currency Data'!$B$2:$B$100),
      Languages!$A$1:$AE$1,
      0),
    FALSE)</f>
        <v>I would feel:</v>
      </c>
      <c r="AO222" s="32" t="str">
        <f>VLOOKUP(
    Languages!A209,
    Languages!$A$2:$AE$310,
    MATCH(
      _xlfn.XLOOKUP(AO$1, 'Language &amp; Currency Data'!$A$2:$A$100, 'Language &amp; Currency Data'!$B$2:$B$100),
      Languages!$A$1:$AE$1,
      0),
    FALSE)</f>
        <v>Tôi sẽ cảm thấy:</v>
      </c>
      <c r="AP222" s="7" t="str">
        <f>VLOOKUP(
    Languages!A209,
    Languages!$A$2:$AE$310,
    MATCH(
      _xlfn.XLOOKUP("United Kingdom", 'Language &amp; Currency Data'!$A$2:$A$100, 'Language &amp; Currency Data'!$B$2:$B$100),
      Languages!$A$1:$AE$1,
      0),
    FALSE)</f>
        <v>I would feel:</v>
      </c>
      <c r="AQ222" s="7" t="str">
        <f>VLOOKUP(
    Languages!A209,
    Languages!$A$2:$AE$310,
    MATCH(
      _xlfn.XLOOKUP("United Kingdom", 'Language &amp; Currency Data'!$A$2:$A$100, 'Language &amp; Currency Data'!$B$2:$B$100),
      Languages!$A$1:$AE$1,
      0),
    FALSE)</f>
        <v>I would feel:</v>
      </c>
      <c r="AR222" s="7" t="str">
        <f>VLOOKUP(
    Languages!A209,
    Languages!$A$2:$AE$310,
    MATCH(
      _xlfn.XLOOKUP("United Kingdom", 'Language &amp; Currency Data'!$A$2:$A$100, 'Language &amp; Currency Data'!$B$2:$B$100),
      Languages!$A$1:$AE$1,
      0),
    FALSE)</f>
        <v>I would feel:</v>
      </c>
      <c r="AS222" s="7" t="str">
        <f>VLOOKUP(
    Languages!A209,
    Languages!$A$2:$AE$310,
    MATCH(
      _xlfn.XLOOKUP("United Kingdom", 'Language &amp; Currency Data'!$A$2:$A$100, 'Language &amp; Currency Data'!$B$2:$B$100),
      Languages!$A$1:$AE$1,
      0),
    FALSE)</f>
        <v>I would feel:</v>
      </c>
      <c r="AT222" s="7" t="str">
        <f>VLOOKUP(
    Languages!A209,
    Languages!$A$2:$AE$310,
    MATCH(
      _xlfn.XLOOKUP("United Kingdom", 'Language &amp; Currency Data'!$A$2:$A$100, 'Language &amp; Currency Data'!$B$2:$B$100),
      Languages!$A$1:$AE$1,
      0),
    FALSE)</f>
        <v>I would feel:</v>
      </c>
      <c r="AU222" s="7" t="str">
        <f>VLOOKUP(
    Languages!A209,
    Languages!$A$2:$AE$310,
    MATCH(
      _xlfn.XLOOKUP("United Kingdom", 'Language &amp; Currency Data'!$A$2:$A$100, 'Language &amp; Currency Data'!$B$2:$B$100),
      Languages!$A$1:$AE$1,
      0),
    FALSE)</f>
        <v>I would feel:</v>
      </c>
      <c r="AV222" s="7" t="str">
        <f>VLOOKUP(
    Languages!A209,
    Languages!$A$2:$AE$310,
    MATCH(
      _xlfn.XLOOKUP("United Kingdom", 'Language &amp; Currency Data'!$A$2:$A$100, 'Language &amp; Currency Data'!$B$2:$B$100),
      Languages!$A$1:$AE$1,
      0),
    FALSE)</f>
        <v>I would feel:</v>
      </c>
      <c r="AW222" s="7" t="str">
        <f>VLOOKUP(
    Languages!A209,
    Languages!$A$2:$AE$310,
    MATCH(
      _xlfn.XLOOKUP("United Kingdom", 'Language &amp; Currency Data'!$A$2:$A$100, 'Language &amp; Currency Data'!$B$2:$B$100),
      Languages!$A$1:$AE$1,
      0),
    FALSE)</f>
        <v>I would feel:</v>
      </c>
    </row>
    <row r="223" spans="1:49" s="7" customFormat="1" x14ac:dyDescent="0.45">
      <c r="A223" s="7" t="str">
        <f>Languages!B210</f>
        <v>Less happy at work than before</v>
      </c>
      <c r="B223" s="6" t="str">
        <f>VLOOKUP(
    Languages!A210,
    Languages!$A$2:$AE$310,
    MATCH(
      _xlfn.XLOOKUP(B$1, 'Language &amp; Currency Data'!$A$2:$A$100, 'Language &amp; Currency Data'!$B$2:$B$100),
      Languages!$A$1:$AE$1,
      0),
    FALSE)</f>
        <v>Menos feliz que antes en el trabajo</v>
      </c>
      <c r="C223" s="6" t="str">
        <f>VLOOKUP(
    Languages!A210,
    Languages!$A$2:$AE$310,
    MATCH(
      _xlfn.XLOOKUP(C$1, 'Language &amp; Currency Data'!$A$2:$A$100, 'Language &amp; Currency Data'!$B$2:$B$100),
      Languages!$A$1:$AE$1,
      0),
    FALSE)</f>
        <v>Less happy at work than before</v>
      </c>
      <c r="D223" s="6" t="str">
        <f>VLOOKUP(
    Languages!A210,
    Languages!$A$2:$AE$310,
    MATCH(
      _xlfn.XLOOKUP(D$1, 'Language &amp; Currency Data'!$A$2:$A$100, 'Language &amp; Currency Data'!$B$2:$B$100),
      Languages!$A$1:$AE$1,
      0),
    FALSE)</f>
        <v>Weniger zufrieden am Arbeitsplatz als vorher</v>
      </c>
      <c r="E223" s="14" t="str">
        <f>VLOOKUP(
    Languages!A210,
    Languages!$A$2:$AE$310,
    MATCH(
      _xlfn.XLOOKUP(E$1, 'Language &amp; Currency Data'!$A$2:$A$100, 'Language &amp; Currency Data'!$B$2:$B$100),
      Languages!$A$1:$AE$1,
      0),
    FALSE)</f>
        <v>Menos feliz no trabalho do que antes</v>
      </c>
      <c r="F223" s="4" t="str">
        <f>VLOOKUP(
    Languages!A210,
    Languages!$A$2:$AE$310,
    MATCH(
      _xlfn.XLOOKUP(F$1, 'Language &amp; Currency Data'!$A$2:$A$100, 'Language &amp; Currency Data'!$B$2:$B$100),
      Languages!$A$1:$AE$1,
      0),
    FALSE)</f>
        <v>Less happy at work than before</v>
      </c>
      <c r="G223" s="14" t="str">
        <f>VLOOKUP(
    Languages!A210,
    Languages!$A$2:$AE$310,
    MATCH(
      _xlfn.XLOOKUP(G$1, 'Language &amp; Currency Data'!$A$2:$A$100, 'Language &amp; Currency Data'!$B$2:$B$100),
      Languages!$A$1:$AE$1,
      0),
    FALSE)</f>
        <v>工作时不如以往开心</v>
      </c>
      <c r="H223" s="6" t="str">
        <f>VLOOKUP(
    Languages!A210,
    Languages!$A$2:$AE$310,
    MATCH(
      _xlfn.XLOOKUP(H$1, 'Language &amp; Currency Data'!$A$2:$A$100, 'Language &amp; Currency Data'!$B$2:$B$100),
      Languages!$A$1:$AE$1,
      0),
    FALSE)</f>
        <v>Menos feliz que antes en el trabajo</v>
      </c>
      <c r="I223" s="6" t="str">
        <f>VLOOKUP(
    Languages!A210,
    Languages!$A$2:$AE$310,
    MATCH(
      _xlfn.XLOOKUP(I$1, 'Language &amp; Currency Data'!$A$2:$A$100, 'Language &amp; Currency Data'!$B$2:$B$100),
      Languages!$A$1:$AE$1,
      0),
    FALSE)</f>
        <v>Menos feliz que antes en el trabajo</v>
      </c>
      <c r="J223" s="6" t="str">
        <f>VLOOKUP(
    Languages!A210,
    Languages!$A$2:$AE$310,
    MATCH(
      _xlfn.XLOOKUP(J$1, 'Language &amp; Currency Data'!$A$2:$A$100, 'Language &amp; Currency Data'!$B$2:$B$100),
      Languages!$A$1:$AE$1,
      0),
    FALSE)</f>
        <v>Méně spokojený\/á v práci než dříve</v>
      </c>
      <c r="K223" s="6" t="str">
        <f>VLOOKUP(
    Languages!A210,
    Languages!$A$2:$AE$310,
    MATCH(
      _xlfn.XLOOKUP(K$1, 'Language &amp; Currency Data'!$A$2:$A$100, 'Language &amp; Currency Data'!$B$2:$B$100),
      Languages!$A$1:$AE$1,
      0),
    FALSE)</f>
        <v>Aiempaa tyytymättömämpi töissä</v>
      </c>
      <c r="L223" s="32" t="str">
        <f>VLOOKUP(
    Languages!A210,
    Languages!$A$2:$AE$310,
    MATCH(
      _xlfn.XLOOKUP(L$1, 'Language &amp; Currency Data'!$A$2:$A$100, 'Language &amp; Currency Data'!$B$2:$B$100),
      Languages!$A$1:$AE$1,
      0),
    FALSE)</f>
        <v>Moins heureux au travail qu'auparavant</v>
      </c>
      <c r="M223" s="32" t="str">
        <f>VLOOKUP(
    Languages!A210,
    Languages!$A$2:$AE$310,
    MATCH(
      _xlfn.XLOOKUP(M$1, 'Language &amp; Currency Data'!$A$2:$A$100, 'Language &amp; Currency Data'!$B$2:$B$100),
      Languages!$A$1:$AE$1,
      0),
    FALSE)</f>
        <v>Weniger zufrieden am Arbeitsplatz als vorher</v>
      </c>
      <c r="N223" s="6" t="str">
        <f>VLOOKUP(
    Languages!A210,
    Languages!$A$2:$AE$310,
    MATCH(
      _xlfn.XLOOKUP(N$1, 'Language &amp; Currency Data'!$A$2:$A$100, 'Language &amp; Currency Data'!$B$2:$B$100),
      Languages!$A$1:$AE$1,
      0),
    FALSE)</f>
        <v>Λιγότερη χαρά στην εργασία από πριν</v>
      </c>
      <c r="O223" s="32" t="str">
        <f>VLOOKUP(
    Languages!A210,
    Languages!$A$2:$AE$310,
    MATCH(
      _xlfn.XLOOKUP(O$1, 'Language &amp; Currency Data'!$A$2:$A$100, 'Language &amp; Currency Data'!$B$2:$B$100),
      Languages!$A$1:$AE$1,
      0),
    FALSE)</f>
        <v>Kevésbé lennék boldog a munkahelyemen, mint korábban</v>
      </c>
      <c r="P223" s="6" t="str">
        <f>VLOOKUP(
    Languages!A210,
    Languages!$A$2:$AE$310,
    MATCH(
      _xlfn.XLOOKUP(P$1, 'Language &amp; Currency Data'!$A$2:$A$100, 'Language &amp; Currency Data'!$B$2:$B$100),
      Languages!$A$1:$AE$1,
      0),
    FALSE)</f>
        <v>पहले की तुलना में कम खुशी का एहसास होगा</v>
      </c>
      <c r="Q223" s="6" t="str">
        <f>VLOOKUP(
    Languages!A210,
    Languages!$A$2:$AE$310,
    MATCH(
      _xlfn.XLOOKUP(Q$1, 'Language &amp; Currency Data'!$A$2:$A$100, 'Language &amp; Currency Data'!$B$2:$B$100),
      Languages!$A$1:$AE$1,
      0),
    FALSE)</f>
        <v>Kurang senang di tempat kerja dibanding sebelumnya</v>
      </c>
      <c r="R223" s="6" t="str">
        <f>VLOOKUP(
    Languages!A210,
    Languages!$A$2:$AE$310,
    MATCH(
      _xlfn.XLOOKUP(R$1, 'Language &amp; Currency Data'!$A$2:$A$100, 'Language &amp; Currency Data'!$B$2:$B$100),
      Languages!$A$1:$AE$1,
      0),
    FALSE)</f>
        <v>Less happy at work than before</v>
      </c>
      <c r="S223" s="14" t="str">
        <f>VLOOKUP(
    Languages!A210,
    Languages!$A$2:$AE$310,
    MATCH(
      _xlfn.XLOOKUP(S$1, 'Language &amp; Currency Data'!$A$2:$A$100, 'Language &amp; Currency Data'!$B$2:$B$100),
      Languages!$A$1:$AE$1,
      0),
    FALSE)</f>
        <v>Meno felice al lavoro rispetto a prima</v>
      </c>
      <c r="T223" s="14" t="str">
        <f>VLOOKUP(
    Languages!A210,
    Languages!$A$2:$AE$310,
    MATCH(
      _xlfn.XLOOKUP(T$1, 'Language &amp; Currency Data'!$A$2:$A$100, 'Language &amp; Currency Data'!$B$2:$B$100),
      Languages!$A$1:$AE$1,
      0),
    FALSE)</f>
        <v>以前より職場で幸せに感じない</v>
      </c>
      <c r="U223" s="32" t="str">
        <f>VLOOKUP(
    Languages!A210,
    Languages!$A$2:$AE$310,
    MATCH(
      _xlfn.XLOOKUP(U$1, 'Language &amp; Currency Data'!$A$2:$A$100, 'Language &amp; Currency Data'!$B$2:$B$100),
      Languages!$A$1:$AE$1,
      0),
    FALSE)</f>
        <v>Kurang gembira di tempat kerja berbanding sebelum ini</v>
      </c>
      <c r="V223" s="32" t="str">
        <f>VLOOKUP(
    Languages!A210,
    Languages!$A$2:$AE$310,
    MATCH(
      _xlfn.XLOOKUP(V$1, 'Language &amp; Currency Data'!$A$2:$A$100, 'Language &amp; Currency Data'!$B$2:$B$100),
      Languages!$A$1:$AE$1,
      0),
    FALSE)</f>
        <v>Menos feliz que antes en el trabajo</v>
      </c>
      <c r="W223" s="14" t="str">
        <f>VLOOKUP(
    Languages!A210,
    Languages!$A$2:$AE$310,
    MATCH(
      _xlfn.XLOOKUP(W$1, 'Language &amp; Currency Data'!$A$2:$A$100, 'Language &amp; Currency Data'!$B$2:$B$100),
      Languages!$A$1:$AE$1,
      0),
    FALSE)</f>
        <v>me op het werk minder prettig voelen dan voorheen</v>
      </c>
      <c r="X223" s="32" t="str">
        <f>VLOOKUP(
    Languages!A210,
    Languages!$A$2:$AE$310,
    MATCH(
      _xlfn.XLOOKUP(X$1, 'Language &amp; Currency Data'!$A$2:$A$100, 'Language &amp; Currency Data'!$B$2:$B$100),
      Languages!$A$1:$AE$1,
      0),
    FALSE)</f>
        <v>Less happy at work than before</v>
      </c>
      <c r="Y223" s="32" t="str">
        <f>VLOOKUP(
    Languages!A210,
    Languages!$A$2:$AE$310,
    MATCH(
      _xlfn.XLOOKUP(Y$1, 'Language &amp; Currency Data'!$A$2:$A$100, 'Language &amp; Currency Data'!$B$2:$B$100),
      Languages!$A$1:$AE$1,
      0),
    FALSE)</f>
        <v>Mindre fornøyd på jobb enn før</v>
      </c>
      <c r="Z223" s="32" t="str">
        <f>VLOOKUP(
    Languages!A210,
    Languages!$A$2:$AE$310,
    MATCH(
      _xlfn.XLOOKUP(Z$1, 'Language &amp; Currency Data'!$A$2:$A$100, 'Language &amp; Currency Data'!$B$2:$B$100),
      Languages!$A$1:$AE$1,
      0),
    FALSE)</f>
        <v>جائے کار پر پہلے کے مقابلے میں کم خوشی</v>
      </c>
      <c r="AA223" s="32" t="str">
        <f>VLOOKUP(
    Languages!A210,
    Languages!$A$2:$AE$310,
    MATCH(
      _xlfn.XLOOKUP(AA$1, 'Language &amp; Currency Data'!$A$2:$A$100, 'Language &amp; Currency Data'!$B$2:$B$100),
      Languages!$A$1:$AE$1,
      0),
    FALSE)</f>
        <v>Hindi gaanong masaya sa trabaho kaysa dati</v>
      </c>
      <c r="AB223" s="32" t="str">
        <f>VLOOKUP(
    Languages!A210,
    Languages!$A$2:$AE$310,
    MATCH(
      _xlfn.XLOOKUP(AB$1, 'Language &amp; Currency Data'!$A$2:$A$100, 'Language &amp; Currency Data'!$B$2:$B$100),
      Languages!$A$1:$AE$1,
      0),
    FALSE)</f>
        <v>Mniej zadowolona z pracy niż wcześniej</v>
      </c>
      <c r="AC223" t="str">
        <f>VLOOKUP(
    Languages!A210,
    Languages!$A$2:$AE$310,
    MATCH(
      _xlfn.XLOOKUP(AC$1, 'Language &amp; Currency Data'!$A$2:$A$100, 'Language &amp; Currency Data'!$B$2:$B$100),
      Languages!$A$1:$AE$1,
      0),
    FALSE)</f>
        <v>Menos feliz no trabalho do que antes</v>
      </c>
      <c r="AD223" s="32" t="str">
        <f>VLOOKUP(
    Languages!A210,
    Languages!$A$2:$AE$310,
    MATCH(
      _xlfn.XLOOKUP(AD$1, 'Language &amp; Currency Data'!$A$2:$A$100, 'Language &amp; Currency Data'!$B$2:$B$100),
      Languages!$A$1:$AE$1,
      0),
    FALSE)</f>
        <v>Mai puțin fericit(ă) la locul de muncă decât înainte</v>
      </c>
      <c r="AE223" s="6" t="str">
        <f>VLOOKUP(
    Languages!A210,
    Languages!$A$2:$AE$310,
    MATCH(
      _xlfn.XLOOKUP(AE$1, 'Language &amp; Currency Data'!$A$2:$A$100, 'Language &amp; Currency Data'!$B$2:$B$100),
      Languages!$A$1:$AE$1,
      0),
    FALSE)</f>
        <v>menej spokojne v práci ako predtým</v>
      </c>
      <c r="AF223" s="6" t="str">
        <f>VLOOKUP(
    Languages!A210,
    Languages!$A$2:$AE$310,
    MATCH(
      _xlfn.XLOOKUP(AF$1, 'Language &amp; Currency Data'!$A$2:$A$100, 'Language &amp; Currency Data'!$B$2:$B$100),
      Languages!$A$1:$AE$1,
      0),
    FALSE)</f>
        <v>Minder gelukkig by die werk as vantevore</v>
      </c>
      <c r="AG223" s="6" t="str">
        <f>VLOOKUP(
    Languages!A210,
    Languages!$A$2:$AE$310,
    MATCH(
      _xlfn.XLOOKUP(AG$1, 'Language &amp; Currency Data'!$A$2:$A$100, 'Language &amp; Currency Data'!$B$2:$B$100),
      Languages!$A$1:$AE$1,
      0),
    FALSE)</f>
        <v>이전보다 직장에서 덜 행복할 것이다</v>
      </c>
      <c r="AH223" s="32" t="str">
        <f>VLOOKUP(
    Languages!A210,
    Languages!$A$2:$AE$310,
    MATCH(
      _xlfn.XLOOKUP(AH$1, 'Language &amp; Currency Data'!$A$2:$A$100, 'Language &amp; Currency Data'!$B$2:$B$100),
      Languages!$A$1:$AE$1,
      0),
    FALSE)</f>
        <v>Menos feliz que antes en el trabajo</v>
      </c>
      <c r="AI223" s="32" t="str">
        <f>VLOOKUP(
    Languages!A210,
    Languages!$A$2:$AE$310,
    MATCH(
      _xlfn.XLOOKUP(AI$1, 'Language &amp; Currency Data'!$A$2:$A$100, 'Language &amp; Currency Data'!$B$2:$B$100),
      Languages!$A$1:$AE$1,
      0),
    FALSE)</f>
        <v>Mindre nöjd på jobbet än tidigare</v>
      </c>
      <c r="AJ223" s="6" t="str">
        <f>VLOOKUP(
    Languages!A210,
    Languages!$A$2:$AE$310,
    MATCH(
      _xlfn.XLOOKUP(AJ$1, 'Language &amp; Currency Data'!$A$2:$A$100, 'Language &amp; Currency Data'!$B$2:$B$100),
      Languages!$A$1:$AE$1,
      0),
    FALSE)</f>
        <v>工作不如以前快樂</v>
      </c>
      <c r="AK223" s="32" t="str">
        <f>VLOOKUP(
    Languages!A210,
    Languages!$A$2:$AE$310,
    MATCH(
      _xlfn.XLOOKUP(AK$1, 'Language &amp; Currency Data'!$A$2:$A$100, 'Language &amp; Currency Data'!$B$2:$B$100),
      Languages!$A$1:$AE$1,
      0),
    FALSE)</f>
        <v>มีความสุขในการทำงานน้อยลงกว่าเดิม</v>
      </c>
      <c r="AL223" s="37" t="str">
        <f>VLOOKUP(
    Languages!A210,
    Languages!$A$2:$AE$310,
    MATCH(
      _xlfn.XLOOKUP(AL$1, 'Language &amp; Currency Data'!$A$2:$A$100, 'Language &amp; Currency Data'!$B$2:$B$100),
      Languages!$A$1:$AE$1,
      0),
    FALSE)</f>
        <v>İş yerinde eskisinden daha az mutlu hissederim</v>
      </c>
      <c r="AM223" s="6" t="str">
        <f>VLOOKUP(
    Languages!A210,
    Languages!$A$2:$AE$310,
    MATCH(
      _xlfn.XLOOKUP(AM$1, 'Language &amp; Currency Data'!$A$2:$A$100, 'Language &amp; Currency Data'!$B$2:$B$100),
      Languages!$A$1:$AE$1,
      0),
    FALSE)</f>
        <v>Less happy at work than before</v>
      </c>
      <c r="AN223" s="6" t="str">
        <f>VLOOKUP(
    Languages!A210,
    Languages!$A$2:$AE$310,
    MATCH(
      _xlfn.XLOOKUP(AN$1, 'Language &amp; Currency Data'!$A$2:$A$100, 'Language &amp; Currency Data'!$B$2:$B$100),
      Languages!$A$1:$AE$1,
      0),
    FALSE)</f>
        <v>Less happy at work than before</v>
      </c>
      <c r="AO223" s="32" t="str">
        <f>VLOOKUP(
    Languages!A210,
    Languages!$A$2:$AE$310,
    MATCH(
      _xlfn.XLOOKUP(AO$1, 'Language &amp; Currency Data'!$A$2:$A$100, 'Language &amp; Currency Data'!$B$2:$B$100),
      Languages!$A$1:$AE$1,
      0),
    FALSE)</f>
        <v>Ít vui vẻ hơn trong công việc so với trước đây</v>
      </c>
      <c r="AP223" s="7" t="str">
        <f>VLOOKUP(
    Languages!A210,
    Languages!$A$2:$AE$310,
    MATCH(
      _xlfn.XLOOKUP("United Kingdom", 'Language &amp; Currency Data'!$A$2:$A$100, 'Language &amp; Currency Data'!$B$2:$B$100),
      Languages!$A$1:$AE$1,
      0),
    FALSE)</f>
        <v>Less happy at work than before</v>
      </c>
      <c r="AQ223" s="7" t="str">
        <f>VLOOKUP(
    Languages!A210,
    Languages!$A$2:$AE$310,
    MATCH(
      _xlfn.XLOOKUP("United Kingdom", 'Language &amp; Currency Data'!$A$2:$A$100, 'Language &amp; Currency Data'!$B$2:$B$100),
      Languages!$A$1:$AE$1,
      0),
    FALSE)</f>
        <v>Less happy at work than before</v>
      </c>
      <c r="AR223" s="7" t="str">
        <f>VLOOKUP(
    Languages!A210,
    Languages!$A$2:$AE$310,
    MATCH(
      _xlfn.XLOOKUP("United Kingdom", 'Language &amp; Currency Data'!$A$2:$A$100, 'Language &amp; Currency Data'!$B$2:$B$100),
      Languages!$A$1:$AE$1,
      0),
    FALSE)</f>
        <v>Less happy at work than before</v>
      </c>
      <c r="AS223" s="7" t="str">
        <f>VLOOKUP(
    Languages!A210,
    Languages!$A$2:$AE$310,
    MATCH(
      _xlfn.XLOOKUP("United Kingdom", 'Language &amp; Currency Data'!$A$2:$A$100, 'Language &amp; Currency Data'!$B$2:$B$100),
      Languages!$A$1:$AE$1,
      0),
    FALSE)</f>
        <v>Less happy at work than before</v>
      </c>
      <c r="AT223" s="7" t="str">
        <f>VLOOKUP(
    Languages!A210,
    Languages!$A$2:$AE$310,
    MATCH(
      _xlfn.XLOOKUP("United Kingdom", 'Language &amp; Currency Data'!$A$2:$A$100, 'Language &amp; Currency Data'!$B$2:$B$100),
      Languages!$A$1:$AE$1,
      0),
    FALSE)</f>
        <v>Less happy at work than before</v>
      </c>
      <c r="AU223" s="7" t="str">
        <f>VLOOKUP(
    Languages!A210,
    Languages!$A$2:$AE$310,
    MATCH(
      _xlfn.XLOOKUP("United Kingdom", 'Language &amp; Currency Data'!$A$2:$A$100, 'Language &amp; Currency Data'!$B$2:$B$100),
      Languages!$A$1:$AE$1,
      0),
    FALSE)</f>
        <v>Less happy at work than before</v>
      </c>
      <c r="AV223" s="7" t="str">
        <f>VLOOKUP(
    Languages!A210,
    Languages!$A$2:$AE$310,
    MATCH(
      _xlfn.XLOOKUP("United Kingdom", 'Language &amp; Currency Data'!$A$2:$A$100, 'Language &amp; Currency Data'!$B$2:$B$100),
      Languages!$A$1:$AE$1,
      0),
    FALSE)</f>
        <v>Less happy at work than before</v>
      </c>
      <c r="AW223" s="7" t="str">
        <f>VLOOKUP(
    Languages!A210,
    Languages!$A$2:$AE$310,
    MATCH(
      _xlfn.XLOOKUP("United Kingdom", 'Language &amp; Currency Data'!$A$2:$A$100, 'Language &amp; Currency Data'!$B$2:$B$100),
      Languages!$A$1:$AE$1,
      0),
    FALSE)</f>
        <v>Less happy at work than before</v>
      </c>
    </row>
    <row r="224" spans="1:49" s="7" customFormat="1" x14ac:dyDescent="0.45">
      <c r="A224" s="7" t="str">
        <f>Languages!B211</f>
        <v>No difference</v>
      </c>
      <c r="B224" s="6" t="str">
        <f>VLOOKUP(
    Languages!A211,
    Languages!$A$2:$AE$310,
    MATCH(
      _xlfn.XLOOKUP(B$1, 'Language &amp; Currency Data'!$A$2:$A$100, 'Language &amp; Currency Data'!$B$2:$B$100),
      Languages!$A$1:$AE$1,
      0),
    FALSE)</f>
        <v>No habría diferencia</v>
      </c>
      <c r="C224" s="6" t="str">
        <f>VLOOKUP(
    Languages!A211,
    Languages!$A$2:$AE$310,
    MATCH(
      _xlfn.XLOOKUP(C$1, 'Language &amp; Currency Data'!$A$2:$A$100, 'Language &amp; Currency Data'!$B$2:$B$100),
      Languages!$A$1:$AE$1,
      0),
    FALSE)</f>
        <v>No difference</v>
      </c>
      <c r="D224" s="6" t="str">
        <f>VLOOKUP(
    Languages!A211,
    Languages!$A$2:$AE$310,
    MATCH(
      _xlfn.XLOOKUP(D$1, 'Language &amp; Currency Data'!$A$2:$A$100, 'Language &amp; Currency Data'!$B$2:$B$100),
      Languages!$A$1:$AE$1,
      0),
    FALSE)</f>
        <v>Kein Unterschied</v>
      </c>
      <c r="E224" s="14" t="str">
        <f>VLOOKUP(
    Languages!A211,
    Languages!$A$2:$AE$310,
    MATCH(
      _xlfn.XLOOKUP(E$1, 'Language &amp; Currency Data'!$A$2:$A$100, 'Language &amp; Currency Data'!$B$2:$B$100),
      Languages!$A$1:$AE$1,
      0),
    FALSE)</f>
        <v>Não haveria diferença</v>
      </c>
      <c r="F224" s="4" t="str">
        <f>VLOOKUP(
    Languages!A211,
    Languages!$A$2:$AE$310,
    MATCH(
      _xlfn.XLOOKUP(F$1, 'Language &amp; Currency Data'!$A$2:$A$100, 'Language &amp; Currency Data'!$B$2:$B$100),
      Languages!$A$1:$AE$1,
      0),
    FALSE)</f>
        <v>No difference</v>
      </c>
      <c r="G224" s="14" t="str">
        <f>VLOOKUP(
    Languages!A211,
    Languages!$A$2:$AE$310,
    MATCH(
      _xlfn.XLOOKUP(G$1, 'Language &amp; Currency Data'!$A$2:$A$100, 'Language &amp; Currency Data'!$B$2:$B$100),
      Languages!$A$1:$AE$1,
      0),
    FALSE)</f>
        <v>没有区别</v>
      </c>
      <c r="H224" s="6" t="str">
        <f>VLOOKUP(
    Languages!A211,
    Languages!$A$2:$AE$310,
    MATCH(
      _xlfn.XLOOKUP(H$1, 'Language &amp; Currency Data'!$A$2:$A$100, 'Language &amp; Currency Data'!$B$2:$B$100),
      Languages!$A$1:$AE$1,
      0),
    FALSE)</f>
        <v>No habría diferencia</v>
      </c>
      <c r="I224" s="6" t="str">
        <f>VLOOKUP(
    Languages!A211,
    Languages!$A$2:$AE$310,
    MATCH(
      _xlfn.XLOOKUP(I$1, 'Language &amp; Currency Data'!$A$2:$A$100, 'Language &amp; Currency Data'!$B$2:$B$100),
      Languages!$A$1:$AE$1,
      0),
    FALSE)</f>
        <v>No habría diferencia</v>
      </c>
      <c r="J224" s="6" t="str">
        <f>VLOOKUP(
    Languages!A211,
    Languages!$A$2:$AE$310,
    MATCH(
      _xlfn.XLOOKUP(J$1, 'Language &amp; Currency Data'!$A$2:$A$100, 'Language &amp; Currency Data'!$B$2:$B$100),
      Languages!$A$1:$AE$1,
      0),
    FALSE)</f>
        <v>Žádný rozdíl</v>
      </c>
      <c r="K224" s="6" t="str">
        <f>VLOOKUP(
    Languages!A211,
    Languages!$A$2:$AE$310,
    MATCH(
      _xlfn.XLOOKUP(K$1, 'Language &amp; Currency Data'!$A$2:$A$100, 'Language &amp; Currency Data'!$B$2:$B$100),
      Languages!$A$1:$AE$1,
      0),
    FALSE)</f>
        <v>Ei muutosta</v>
      </c>
      <c r="L224" s="32" t="str">
        <f>VLOOKUP(
    Languages!A211,
    Languages!$A$2:$AE$310,
    MATCH(
      _xlfn.XLOOKUP(L$1, 'Language &amp; Currency Data'!$A$2:$A$100, 'Language &amp; Currency Data'!$B$2:$B$100),
      Languages!$A$1:$AE$1,
      0),
    FALSE)</f>
        <v>Aucune différence</v>
      </c>
      <c r="M224" s="32" t="str">
        <f>VLOOKUP(
    Languages!A211,
    Languages!$A$2:$AE$310,
    MATCH(
      _xlfn.XLOOKUP(M$1, 'Language &amp; Currency Data'!$A$2:$A$100, 'Language &amp; Currency Data'!$B$2:$B$100),
      Languages!$A$1:$AE$1,
      0),
    FALSE)</f>
        <v>Kein Unterschied</v>
      </c>
      <c r="N224" s="6" t="str">
        <f>VLOOKUP(
    Languages!A211,
    Languages!$A$2:$AE$310,
    MATCH(
      _xlfn.XLOOKUP(N$1, 'Language &amp; Currency Data'!$A$2:$A$100, 'Language &amp; Currency Data'!$B$2:$B$100),
      Languages!$A$1:$AE$1,
      0),
    FALSE)</f>
        <v>Καμία διαφορά</v>
      </c>
      <c r="O224" s="32" t="str">
        <f>VLOOKUP(
    Languages!A211,
    Languages!$A$2:$AE$310,
    MATCH(
      _xlfn.XLOOKUP(O$1, 'Language &amp; Currency Data'!$A$2:$A$100, 'Language &amp; Currency Data'!$B$2:$B$100),
      Languages!$A$1:$AE$1,
      0),
    FALSE)</f>
        <v>Nem lenne különbség</v>
      </c>
      <c r="P224" s="6" t="str">
        <f>VLOOKUP(
    Languages!A211,
    Languages!$A$2:$AE$310,
    MATCH(
      _xlfn.XLOOKUP(P$1, 'Language &amp; Currency Data'!$A$2:$A$100, 'Language &amp; Currency Data'!$B$2:$B$100),
      Languages!$A$1:$AE$1,
      0),
    FALSE)</f>
        <v>कोई फ़र्क नहीं</v>
      </c>
      <c r="Q224" s="6" t="str">
        <f>VLOOKUP(
    Languages!A211,
    Languages!$A$2:$AE$310,
    MATCH(
      _xlfn.XLOOKUP(Q$1, 'Language &amp; Currency Data'!$A$2:$A$100, 'Language &amp; Currency Data'!$B$2:$B$100),
      Languages!$A$1:$AE$1,
      0),
    FALSE)</f>
        <v>Tidak ada perbedaan</v>
      </c>
      <c r="R224" s="6" t="str">
        <f>VLOOKUP(
    Languages!A211,
    Languages!$A$2:$AE$310,
    MATCH(
      _xlfn.XLOOKUP(R$1, 'Language &amp; Currency Data'!$A$2:$A$100, 'Language &amp; Currency Data'!$B$2:$B$100),
      Languages!$A$1:$AE$1,
      0),
    FALSE)</f>
        <v>No difference</v>
      </c>
      <c r="S224" s="14" t="str">
        <f>VLOOKUP(
    Languages!A211,
    Languages!$A$2:$AE$310,
    MATCH(
      _xlfn.XLOOKUP(S$1, 'Language &amp; Currency Data'!$A$2:$A$100, 'Language &amp; Currency Data'!$B$2:$B$100),
      Languages!$A$1:$AE$1,
      0),
    FALSE)</f>
        <v>Nessuna differenza</v>
      </c>
      <c r="T224" s="14" t="str">
        <f>VLOOKUP(
    Languages!A211,
    Languages!$A$2:$AE$310,
    MATCH(
      _xlfn.XLOOKUP(T$1, 'Language &amp; Currency Data'!$A$2:$A$100, 'Language &amp; Currency Data'!$B$2:$B$100),
      Languages!$A$1:$AE$1,
      0),
    FALSE)</f>
        <v>変わりない</v>
      </c>
      <c r="U224" s="32" t="str">
        <f>VLOOKUP(
    Languages!A211,
    Languages!$A$2:$AE$310,
    MATCH(
      _xlfn.XLOOKUP(U$1, 'Language &amp; Currency Data'!$A$2:$A$100, 'Language &amp; Currency Data'!$B$2:$B$100),
      Languages!$A$1:$AE$1,
      0),
    FALSE)</f>
        <v>Tiada perbezaan</v>
      </c>
      <c r="V224" s="32" t="str">
        <f>VLOOKUP(
    Languages!A211,
    Languages!$A$2:$AE$310,
    MATCH(
      _xlfn.XLOOKUP(V$1, 'Language &amp; Currency Data'!$A$2:$A$100, 'Language &amp; Currency Data'!$B$2:$B$100),
      Languages!$A$1:$AE$1,
      0),
    FALSE)</f>
        <v>No habría diferencia</v>
      </c>
      <c r="W224" s="14" t="str">
        <f>VLOOKUP(
    Languages!A211,
    Languages!$A$2:$AE$310,
    MATCH(
      _xlfn.XLOOKUP(W$1, 'Language &amp; Currency Data'!$A$2:$A$100, 'Language &amp; Currency Data'!$B$2:$B$100),
      Languages!$A$1:$AE$1,
      0),
    FALSE)</f>
        <v>Geen verschil</v>
      </c>
      <c r="X224" s="32" t="str">
        <f>VLOOKUP(
    Languages!A211,
    Languages!$A$2:$AE$310,
    MATCH(
      _xlfn.XLOOKUP(X$1, 'Language &amp; Currency Data'!$A$2:$A$100, 'Language &amp; Currency Data'!$B$2:$B$100),
      Languages!$A$1:$AE$1,
      0),
    FALSE)</f>
        <v>No difference</v>
      </c>
      <c r="Y224" s="32" t="str">
        <f>VLOOKUP(
    Languages!A211,
    Languages!$A$2:$AE$310,
    MATCH(
      _xlfn.XLOOKUP(Y$1, 'Language &amp; Currency Data'!$A$2:$A$100, 'Language &amp; Currency Data'!$B$2:$B$100),
      Languages!$A$1:$AE$1,
      0),
    FALSE)</f>
        <v>Ingen forskjell</v>
      </c>
      <c r="Z224" s="32" t="str">
        <f>VLOOKUP(
    Languages!A211,
    Languages!$A$2:$AE$310,
    MATCH(
      _xlfn.XLOOKUP(Z$1, 'Language &amp; Currency Data'!$A$2:$A$100, 'Language &amp; Currency Data'!$B$2:$B$100),
      Languages!$A$1:$AE$1,
      0),
    FALSE)</f>
        <v>کوئی فرق نہیں پڑے گا</v>
      </c>
      <c r="AA224" s="32" t="str">
        <f>VLOOKUP(
    Languages!A211,
    Languages!$A$2:$AE$310,
    MATCH(
      _xlfn.XLOOKUP(AA$1, 'Language &amp; Currency Data'!$A$2:$A$100, 'Language &amp; Currency Data'!$B$2:$B$100),
      Languages!$A$1:$AE$1,
      0),
    FALSE)</f>
        <v>Walang pagbabago</v>
      </c>
      <c r="AB224" s="32" t="str">
        <f>VLOOKUP(
    Languages!A211,
    Languages!$A$2:$AE$310,
    MATCH(
      _xlfn.XLOOKUP(AB$1, 'Language &amp; Currency Data'!$A$2:$A$100, 'Language &amp; Currency Data'!$B$2:$B$100),
      Languages!$A$1:$AE$1,
      0),
    FALSE)</f>
        <v>Bez różnicy</v>
      </c>
      <c r="AC224" t="str">
        <f>VLOOKUP(
    Languages!A211,
    Languages!$A$2:$AE$310,
    MATCH(
      _xlfn.XLOOKUP(AC$1, 'Language &amp; Currency Data'!$A$2:$A$100, 'Language &amp; Currency Data'!$B$2:$B$100),
      Languages!$A$1:$AE$1,
      0),
    FALSE)</f>
        <v>Não haveria diferença</v>
      </c>
      <c r="AD224" s="32" t="str">
        <f>VLOOKUP(
    Languages!A211,
    Languages!$A$2:$AE$310,
    MATCH(
      _xlfn.XLOOKUP(AD$1, 'Language &amp; Currency Data'!$A$2:$A$100, 'Language &amp; Currency Data'!$B$2:$B$100),
      Languages!$A$1:$AE$1,
      0),
    FALSE)</f>
        <v>Nicio diferență</v>
      </c>
      <c r="AE224" s="6" t="str">
        <f>VLOOKUP(
    Languages!A211,
    Languages!$A$2:$AE$310,
    MATCH(
      _xlfn.XLOOKUP(AE$1, 'Language &amp; Currency Data'!$A$2:$A$100, 'Language &amp; Currency Data'!$B$2:$B$100),
      Languages!$A$1:$AE$1,
      0),
    FALSE)</f>
        <v>rovnako</v>
      </c>
      <c r="AF224" s="6" t="str">
        <f>VLOOKUP(
    Languages!A211,
    Languages!$A$2:$AE$310,
    MATCH(
      _xlfn.XLOOKUP(AF$1, 'Language &amp; Currency Data'!$A$2:$A$100, 'Language &amp; Currency Data'!$B$2:$B$100),
      Languages!$A$1:$AE$1,
      0),
    FALSE)</f>
        <v>Geen verskil nie</v>
      </c>
      <c r="AG224" s="6" t="str">
        <f>VLOOKUP(
    Languages!A211,
    Languages!$A$2:$AE$310,
    MATCH(
      _xlfn.XLOOKUP(AG$1, 'Language &amp; Currency Data'!$A$2:$A$100, 'Language &amp; Currency Data'!$B$2:$B$100),
      Languages!$A$1:$AE$1,
      0),
    FALSE)</f>
        <v>차이가 없을 것이다</v>
      </c>
      <c r="AH224" s="32" t="str">
        <f>VLOOKUP(
    Languages!A211,
    Languages!$A$2:$AE$310,
    MATCH(
      _xlfn.XLOOKUP(AH$1, 'Language &amp; Currency Data'!$A$2:$A$100, 'Language &amp; Currency Data'!$B$2:$B$100),
      Languages!$A$1:$AE$1,
      0),
    FALSE)</f>
        <v>No habría diferencia</v>
      </c>
      <c r="AI224" s="32" t="str">
        <f>VLOOKUP(
    Languages!A211,
    Languages!$A$2:$AE$310,
    MATCH(
      _xlfn.XLOOKUP(AI$1, 'Language &amp; Currency Data'!$A$2:$A$100, 'Language &amp; Currency Data'!$B$2:$B$100),
      Languages!$A$1:$AE$1,
      0),
    FALSE)</f>
        <v>Ingen skillnad</v>
      </c>
      <c r="AJ224" s="6" t="str">
        <f>VLOOKUP(
    Languages!A211,
    Languages!$A$2:$AE$310,
    MATCH(
      _xlfn.XLOOKUP(AJ$1, 'Language &amp; Currency Data'!$A$2:$A$100, 'Language &amp; Currency Data'!$B$2:$B$100),
      Languages!$A$1:$AE$1,
      0),
    FALSE)</f>
        <v>沒有差別</v>
      </c>
      <c r="AK224" s="32" t="str">
        <f>VLOOKUP(
    Languages!A211,
    Languages!$A$2:$AE$310,
    MATCH(
      _xlfn.XLOOKUP(AK$1, 'Language &amp; Currency Data'!$A$2:$A$100, 'Language &amp; Currency Data'!$B$2:$B$100),
      Languages!$A$1:$AE$1,
      0),
    FALSE)</f>
        <v>เฉยๆ</v>
      </c>
      <c r="AL224" s="37" t="str">
        <f>VLOOKUP(
    Languages!A211,
    Languages!$A$2:$AE$310,
    MATCH(
      _xlfn.XLOOKUP(AL$1, 'Language &amp; Currency Data'!$A$2:$A$100, 'Language &amp; Currency Data'!$B$2:$B$100),
      Languages!$A$1:$AE$1,
      0),
    FALSE)</f>
        <v>Hislerimde hiçbir fark olmaz</v>
      </c>
      <c r="AM224" s="6" t="str">
        <f>VLOOKUP(
    Languages!A211,
    Languages!$A$2:$AE$310,
    MATCH(
      _xlfn.XLOOKUP(AM$1, 'Language &amp; Currency Data'!$A$2:$A$100, 'Language &amp; Currency Data'!$B$2:$B$100),
      Languages!$A$1:$AE$1,
      0),
    FALSE)</f>
        <v>No difference</v>
      </c>
      <c r="AN224" s="6" t="str">
        <f>VLOOKUP(
    Languages!A211,
    Languages!$A$2:$AE$310,
    MATCH(
      _xlfn.XLOOKUP(AN$1, 'Language &amp; Currency Data'!$A$2:$A$100, 'Language &amp; Currency Data'!$B$2:$B$100),
      Languages!$A$1:$AE$1,
      0),
    FALSE)</f>
        <v>No difference</v>
      </c>
      <c r="AO224" s="32" t="str">
        <f>VLOOKUP(
    Languages!A211,
    Languages!$A$2:$AE$310,
    MATCH(
      _xlfn.XLOOKUP(AO$1, 'Language &amp; Currency Data'!$A$2:$A$100, 'Language &amp; Currency Data'!$B$2:$B$100),
      Languages!$A$1:$AE$1,
      0),
    FALSE)</f>
        <v>Không có gì khác biệt</v>
      </c>
      <c r="AP224" s="7" t="str">
        <f>VLOOKUP(
    Languages!A211,
    Languages!$A$2:$AE$310,
    MATCH(
      _xlfn.XLOOKUP("United Kingdom", 'Language &amp; Currency Data'!$A$2:$A$100, 'Language &amp; Currency Data'!$B$2:$B$100),
      Languages!$A$1:$AE$1,
      0),
    FALSE)</f>
        <v>No difference</v>
      </c>
      <c r="AQ224" s="7" t="str">
        <f>VLOOKUP(
    Languages!A211,
    Languages!$A$2:$AE$310,
    MATCH(
      _xlfn.XLOOKUP("United Kingdom", 'Language &amp; Currency Data'!$A$2:$A$100, 'Language &amp; Currency Data'!$B$2:$B$100),
      Languages!$A$1:$AE$1,
      0),
    FALSE)</f>
        <v>No difference</v>
      </c>
      <c r="AR224" s="7" t="str">
        <f>VLOOKUP(
    Languages!A211,
    Languages!$A$2:$AE$310,
    MATCH(
      _xlfn.XLOOKUP("United Kingdom", 'Language &amp; Currency Data'!$A$2:$A$100, 'Language &amp; Currency Data'!$B$2:$B$100),
      Languages!$A$1:$AE$1,
      0),
    FALSE)</f>
        <v>No difference</v>
      </c>
      <c r="AS224" s="7" t="str">
        <f>VLOOKUP(
    Languages!A211,
    Languages!$A$2:$AE$310,
    MATCH(
      _xlfn.XLOOKUP("United Kingdom", 'Language &amp; Currency Data'!$A$2:$A$100, 'Language &amp; Currency Data'!$B$2:$B$100),
      Languages!$A$1:$AE$1,
      0),
    FALSE)</f>
        <v>No difference</v>
      </c>
      <c r="AT224" s="7" t="str">
        <f>VLOOKUP(
    Languages!A211,
    Languages!$A$2:$AE$310,
    MATCH(
      _xlfn.XLOOKUP("United Kingdom", 'Language &amp; Currency Data'!$A$2:$A$100, 'Language &amp; Currency Data'!$B$2:$B$100),
      Languages!$A$1:$AE$1,
      0),
    FALSE)</f>
        <v>No difference</v>
      </c>
      <c r="AU224" s="7" t="str">
        <f>VLOOKUP(
    Languages!A211,
    Languages!$A$2:$AE$310,
    MATCH(
      _xlfn.XLOOKUP("United Kingdom", 'Language &amp; Currency Data'!$A$2:$A$100, 'Language &amp; Currency Data'!$B$2:$B$100),
      Languages!$A$1:$AE$1,
      0),
    FALSE)</f>
        <v>No difference</v>
      </c>
      <c r="AV224" s="7" t="str">
        <f>VLOOKUP(
    Languages!A211,
    Languages!$A$2:$AE$310,
    MATCH(
      _xlfn.XLOOKUP("United Kingdom", 'Language &amp; Currency Data'!$A$2:$A$100, 'Language &amp; Currency Data'!$B$2:$B$100),
      Languages!$A$1:$AE$1,
      0),
    FALSE)</f>
        <v>No difference</v>
      </c>
      <c r="AW224" s="7" t="str">
        <f>VLOOKUP(
    Languages!A211,
    Languages!$A$2:$AE$310,
    MATCH(
      _xlfn.XLOOKUP("United Kingdom", 'Language &amp; Currency Data'!$A$2:$A$100, 'Language &amp; Currency Data'!$B$2:$B$100),
      Languages!$A$1:$AE$1,
      0),
    FALSE)</f>
        <v>No difference</v>
      </c>
    </row>
    <row r="225" spans="1:49" s="7" customFormat="1" x14ac:dyDescent="0.45">
      <c r="A225" s="7" t="str">
        <f>Languages!B212</f>
        <v>More happy at work than before</v>
      </c>
      <c r="B225" s="6" t="str">
        <f>VLOOKUP(
    Languages!A212,
    Languages!$A$2:$AE$310,
    MATCH(
      _xlfn.XLOOKUP(B$1, 'Language &amp; Currency Data'!$A$2:$A$100, 'Language &amp; Currency Data'!$B$2:$B$100),
      Languages!$A$1:$AE$1,
      0),
    FALSE)</f>
        <v>Más feliz que antes en el trabajo</v>
      </c>
      <c r="C225" s="6" t="str">
        <f>VLOOKUP(
    Languages!A212,
    Languages!$A$2:$AE$310,
    MATCH(
      _xlfn.XLOOKUP(C$1, 'Language &amp; Currency Data'!$A$2:$A$100, 'Language &amp; Currency Data'!$B$2:$B$100),
      Languages!$A$1:$AE$1,
      0),
    FALSE)</f>
        <v>More happy at work than before</v>
      </c>
      <c r="D225" s="6" t="str">
        <f>VLOOKUP(
    Languages!A212,
    Languages!$A$2:$AE$310,
    MATCH(
      _xlfn.XLOOKUP(D$1, 'Language &amp; Currency Data'!$A$2:$A$100, 'Language &amp; Currency Data'!$B$2:$B$100),
      Languages!$A$1:$AE$1,
      0),
    FALSE)</f>
        <v>Zufriedener am Arbeitsplatz als vorher</v>
      </c>
      <c r="E225" s="14" t="str">
        <f>VLOOKUP(
    Languages!A212,
    Languages!$A$2:$AE$310,
    MATCH(
      _xlfn.XLOOKUP(E$1, 'Language &amp; Currency Data'!$A$2:$A$100, 'Language &amp; Currency Data'!$B$2:$B$100),
      Languages!$A$1:$AE$1,
      0),
    FALSE)</f>
        <v>Mais feliz no trabalho do que antes</v>
      </c>
      <c r="F225" s="4" t="str">
        <f>VLOOKUP(
    Languages!A212,
    Languages!$A$2:$AE$310,
    MATCH(
      _xlfn.XLOOKUP(F$1, 'Language &amp; Currency Data'!$A$2:$A$100, 'Language &amp; Currency Data'!$B$2:$B$100),
      Languages!$A$1:$AE$1,
      0),
    FALSE)</f>
        <v>More happy at work than before</v>
      </c>
      <c r="G225" s="14" t="str">
        <f>VLOOKUP(
    Languages!A212,
    Languages!$A$2:$AE$310,
    MATCH(
      _xlfn.XLOOKUP(G$1, 'Language &amp; Currency Data'!$A$2:$A$100, 'Language &amp; Currency Data'!$B$2:$B$100),
      Languages!$A$1:$AE$1,
      0),
    FALSE)</f>
        <v>工作时比以往更开心</v>
      </c>
      <c r="H225" s="6" t="str">
        <f>VLOOKUP(
    Languages!A212,
    Languages!$A$2:$AE$310,
    MATCH(
      _xlfn.XLOOKUP(H$1, 'Language &amp; Currency Data'!$A$2:$A$100, 'Language &amp; Currency Data'!$B$2:$B$100),
      Languages!$A$1:$AE$1,
      0),
    FALSE)</f>
        <v>Más feliz que antes en el trabajo</v>
      </c>
      <c r="I225" s="6" t="str">
        <f>VLOOKUP(
    Languages!A212,
    Languages!$A$2:$AE$310,
    MATCH(
      _xlfn.XLOOKUP(I$1, 'Language &amp; Currency Data'!$A$2:$A$100, 'Language &amp; Currency Data'!$B$2:$B$100),
      Languages!$A$1:$AE$1,
      0),
    FALSE)</f>
        <v>Más feliz que antes en el trabajo</v>
      </c>
      <c r="J225" s="6" t="str">
        <f>VLOOKUP(
    Languages!A212,
    Languages!$A$2:$AE$310,
    MATCH(
      _xlfn.XLOOKUP(J$1, 'Language &amp; Currency Data'!$A$2:$A$100, 'Language &amp; Currency Data'!$B$2:$B$100),
      Languages!$A$1:$AE$1,
      0),
    FALSE)</f>
        <v>Více spokojený\/á v práci než dříve</v>
      </c>
      <c r="K225" s="6" t="str">
        <f>VLOOKUP(
    Languages!A212,
    Languages!$A$2:$AE$310,
    MATCH(
      _xlfn.XLOOKUP(K$1, 'Language &amp; Currency Data'!$A$2:$A$100, 'Language &amp; Currency Data'!$B$2:$B$100),
      Languages!$A$1:$AE$1,
      0),
    FALSE)</f>
        <v>Aiempaa tyytyväisempi töissä</v>
      </c>
      <c r="L225" s="32" t="str">
        <f>VLOOKUP(
    Languages!A212,
    Languages!$A$2:$AE$310,
    MATCH(
      _xlfn.XLOOKUP(L$1, 'Language &amp; Currency Data'!$A$2:$A$100, 'Language &amp; Currency Data'!$B$2:$B$100),
      Languages!$A$1:$AE$1,
      0),
    FALSE)</f>
        <v>Plus heureux au travail qu'auparavant</v>
      </c>
      <c r="M225" s="32" t="str">
        <f>VLOOKUP(
    Languages!A212,
    Languages!$A$2:$AE$310,
    MATCH(
      _xlfn.XLOOKUP(M$1, 'Language &amp; Currency Data'!$A$2:$A$100, 'Language &amp; Currency Data'!$B$2:$B$100),
      Languages!$A$1:$AE$1,
      0),
    FALSE)</f>
        <v>Zufriedener am Arbeitsplatz als vorher</v>
      </c>
      <c r="N225" s="6" t="str">
        <f>VLOOKUP(
    Languages!A212,
    Languages!$A$2:$AE$310,
    MATCH(
      _xlfn.XLOOKUP(N$1, 'Language &amp; Currency Data'!$A$2:$A$100, 'Language &amp; Currency Data'!$B$2:$B$100),
      Languages!$A$1:$AE$1,
      0),
    FALSE)</f>
        <v>Περισσότερη χαρά στην εργασία από πριν</v>
      </c>
      <c r="O225" s="32" t="str">
        <f>VLOOKUP(
    Languages!A212,
    Languages!$A$2:$AE$310,
    MATCH(
      _xlfn.XLOOKUP(O$1, 'Language &amp; Currency Data'!$A$2:$A$100, 'Language &amp; Currency Data'!$B$2:$B$100),
      Languages!$A$1:$AE$1,
      0),
    FALSE)</f>
        <v>Boldogabb lennék a munkahelyemen, mint korábban</v>
      </c>
      <c r="P225" s="6" t="str">
        <f>VLOOKUP(
    Languages!A212,
    Languages!$A$2:$AE$310,
    MATCH(
      _xlfn.XLOOKUP(P$1, 'Language &amp; Currency Data'!$A$2:$A$100, 'Language &amp; Currency Data'!$B$2:$B$100),
      Languages!$A$1:$AE$1,
      0),
    FALSE)</f>
        <v>पहले की तुलना में ज्यादा खुशी का एहसास होगा</v>
      </c>
      <c r="Q225" s="6" t="str">
        <f>VLOOKUP(
    Languages!A212,
    Languages!$A$2:$AE$310,
    MATCH(
      _xlfn.XLOOKUP(Q$1, 'Language &amp; Currency Data'!$A$2:$A$100, 'Language &amp; Currency Data'!$B$2:$B$100),
      Languages!$A$1:$AE$1,
      0),
    FALSE)</f>
        <v>Lebih senang di tempat kerja dibanding sebelumnya</v>
      </c>
      <c r="R225" s="6" t="str">
        <f>VLOOKUP(
    Languages!A212,
    Languages!$A$2:$AE$310,
    MATCH(
      _xlfn.XLOOKUP(R$1, 'Language &amp; Currency Data'!$A$2:$A$100, 'Language &amp; Currency Data'!$B$2:$B$100),
      Languages!$A$1:$AE$1,
      0),
    FALSE)</f>
        <v>More happy at work than before</v>
      </c>
      <c r="S225" s="14" t="str">
        <f>VLOOKUP(
    Languages!A212,
    Languages!$A$2:$AE$310,
    MATCH(
      _xlfn.XLOOKUP(S$1, 'Language &amp; Currency Data'!$A$2:$A$100, 'Language &amp; Currency Data'!$B$2:$B$100),
      Languages!$A$1:$AE$1,
      0),
    FALSE)</f>
        <v>Più felice al lavoro rispetto a prima</v>
      </c>
      <c r="T225" s="14" t="str">
        <f>VLOOKUP(
    Languages!A212,
    Languages!$A$2:$AE$310,
    MATCH(
      _xlfn.XLOOKUP(T$1, 'Language &amp; Currency Data'!$A$2:$A$100, 'Language &amp; Currency Data'!$B$2:$B$100),
      Languages!$A$1:$AE$1,
      0),
    FALSE)</f>
        <v>以前より職場で幸せに感じる</v>
      </c>
      <c r="U225" s="32" t="str">
        <f>VLOOKUP(
    Languages!A212,
    Languages!$A$2:$AE$310,
    MATCH(
      _xlfn.XLOOKUP(U$1, 'Language &amp; Currency Data'!$A$2:$A$100, 'Language &amp; Currency Data'!$B$2:$B$100),
      Languages!$A$1:$AE$1,
      0),
    FALSE)</f>
        <v>Lebih gembira di tempat kerja berbanding sebelum ini</v>
      </c>
      <c r="V225" s="32" t="str">
        <f>VLOOKUP(
    Languages!A212,
    Languages!$A$2:$AE$310,
    MATCH(
      _xlfn.XLOOKUP(V$1, 'Language &amp; Currency Data'!$A$2:$A$100, 'Language &amp; Currency Data'!$B$2:$B$100),
      Languages!$A$1:$AE$1,
      0),
    FALSE)</f>
        <v>Más feliz que antes en el trabajo</v>
      </c>
      <c r="W225" s="14" t="str">
        <f>VLOOKUP(
    Languages!A212,
    Languages!$A$2:$AE$310,
    MATCH(
      _xlfn.XLOOKUP(W$1, 'Language &amp; Currency Data'!$A$2:$A$100, 'Language &amp; Currency Data'!$B$2:$B$100),
      Languages!$A$1:$AE$1,
      0),
    FALSE)</f>
        <v>Me op het werk prettiger voelen dan voorheen</v>
      </c>
      <c r="X225" s="32" t="str">
        <f>VLOOKUP(
    Languages!A212,
    Languages!$A$2:$AE$310,
    MATCH(
      _xlfn.XLOOKUP(X$1, 'Language &amp; Currency Data'!$A$2:$A$100, 'Language &amp; Currency Data'!$B$2:$B$100),
      Languages!$A$1:$AE$1,
      0),
    FALSE)</f>
        <v>More happy at work than before</v>
      </c>
      <c r="Y225" s="32" t="str">
        <f>VLOOKUP(
    Languages!A212,
    Languages!$A$2:$AE$310,
    MATCH(
      _xlfn.XLOOKUP(Y$1, 'Language &amp; Currency Data'!$A$2:$A$100, 'Language &amp; Currency Data'!$B$2:$B$100),
      Languages!$A$1:$AE$1,
      0),
    FALSE)</f>
        <v>Mer fornøyd på jobb enn før</v>
      </c>
      <c r="Z225" s="32" t="str">
        <f>VLOOKUP(
    Languages!A212,
    Languages!$A$2:$AE$310,
    MATCH(
      _xlfn.XLOOKUP(Z$1, 'Language &amp; Currency Data'!$A$2:$A$100, 'Language &amp; Currency Data'!$B$2:$B$100),
      Languages!$A$1:$AE$1,
      0),
    FALSE)</f>
        <v>جائے کار پر پہلے کے مقابلے میں زیادہ خوشی</v>
      </c>
      <c r="AA225" s="32" t="str">
        <f>VLOOKUP(
    Languages!A212,
    Languages!$A$2:$AE$310,
    MATCH(
      _xlfn.XLOOKUP(AA$1, 'Language &amp; Currency Data'!$A$2:$A$100, 'Language &amp; Currency Data'!$B$2:$B$100),
      Languages!$A$1:$AE$1,
      0),
    FALSE)</f>
        <v>Mas masaya sa trabaho kaysa dati</v>
      </c>
      <c r="AB225" s="32" t="str">
        <f>VLOOKUP(
    Languages!A212,
    Languages!$A$2:$AE$310,
    MATCH(
      _xlfn.XLOOKUP(AB$1, 'Language &amp; Currency Data'!$A$2:$A$100, 'Language &amp; Currency Data'!$B$2:$B$100),
      Languages!$A$1:$AE$1,
      0),
    FALSE)</f>
        <v>Bardziej zadowolona z pracy niż wcześniej</v>
      </c>
      <c r="AC225" t="str">
        <f>VLOOKUP(
    Languages!A212,
    Languages!$A$2:$AE$310,
    MATCH(
      _xlfn.XLOOKUP(AC$1, 'Language &amp; Currency Data'!$A$2:$A$100, 'Language &amp; Currency Data'!$B$2:$B$100),
      Languages!$A$1:$AE$1,
      0),
    FALSE)</f>
        <v>Mais feliz no trabalho do que antes</v>
      </c>
      <c r="AD225" s="32" t="str">
        <f>VLOOKUP(
    Languages!A212,
    Languages!$A$2:$AE$310,
    MATCH(
      _xlfn.XLOOKUP(AD$1, 'Language &amp; Currency Data'!$A$2:$A$100, 'Language &amp; Currency Data'!$B$2:$B$100),
      Languages!$A$1:$AE$1,
      0),
    FALSE)</f>
        <v>Mai fericit(ă) la locul de muncă decât înainte</v>
      </c>
      <c r="AE225" s="6" t="str">
        <f>VLOOKUP(
    Languages!A212,
    Languages!$A$2:$AE$310,
    MATCH(
      _xlfn.XLOOKUP(AE$1, 'Language &amp; Currency Data'!$A$2:$A$100, 'Language &amp; Currency Data'!$B$2:$B$100),
      Languages!$A$1:$AE$1,
      0),
    FALSE)</f>
        <v>spokojnejšie v práci ako predtým</v>
      </c>
      <c r="AF225" s="6" t="str">
        <f>VLOOKUP(
    Languages!A212,
    Languages!$A$2:$AE$310,
    MATCH(
      _xlfn.XLOOKUP(AF$1, 'Language &amp; Currency Data'!$A$2:$A$100, 'Language &amp; Currency Data'!$B$2:$B$100),
      Languages!$A$1:$AE$1,
      0),
    FALSE)</f>
        <v>Meer gelukkig by die werk as vantevore</v>
      </c>
      <c r="AG225" s="6" t="str">
        <f>VLOOKUP(
    Languages!A212,
    Languages!$A$2:$AE$310,
    MATCH(
      _xlfn.XLOOKUP(AG$1, 'Language &amp; Currency Data'!$A$2:$A$100, 'Language &amp; Currency Data'!$B$2:$B$100),
      Languages!$A$1:$AE$1,
      0),
    FALSE)</f>
        <v>이전보다 직장에서 더 행복할 것이다</v>
      </c>
      <c r="AH225" s="32" t="str">
        <f>VLOOKUP(
    Languages!A212,
    Languages!$A$2:$AE$310,
    MATCH(
      _xlfn.XLOOKUP(AH$1, 'Language &amp; Currency Data'!$A$2:$A$100, 'Language &amp; Currency Data'!$B$2:$B$100),
      Languages!$A$1:$AE$1,
      0),
    FALSE)</f>
        <v>Más feliz que antes en el trabajo</v>
      </c>
      <c r="AI225" s="32" t="str">
        <f>VLOOKUP(
    Languages!A212,
    Languages!$A$2:$AE$310,
    MATCH(
      _xlfn.XLOOKUP(AI$1, 'Language &amp; Currency Data'!$A$2:$A$100, 'Language &amp; Currency Data'!$B$2:$B$100),
      Languages!$A$1:$AE$1,
      0),
    FALSE)</f>
        <v>Mer nöjd på jobbet än tidigare</v>
      </c>
      <c r="AJ225" s="6" t="str">
        <f>VLOOKUP(
    Languages!A212,
    Languages!$A$2:$AE$310,
    MATCH(
      _xlfn.XLOOKUP(AJ$1, 'Language &amp; Currency Data'!$A$2:$A$100, 'Language &amp; Currency Data'!$B$2:$B$100),
      Languages!$A$1:$AE$1,
      0),
    FALSE)</f>
        <v>工作比以前更快樂</v>
      </c>
      <c r="AK225" s="32" t="str">
        <f>VLOOKUP(
    Languages!A212,
    Languages!$A$2:$AE$310,
    MATCH(
      _xlfn.XLOOKUP(AK$1, 'Language &amp; Currency Data'!$A$2:$A$100, 'Language &amp; Currency Data'!$B$2:$B$100),
      Languages!$A$1:$AE$1,
      0),
    FALSE)</f>
        <v>มีความสุขในการทำงานมากขึ้นกว่าเดิม</v>
      </c>
      <c r="AL225" s="37" t="str">
        <f>VLOOKUP(
    Languages!A212,
    Languages!$A$2:$AE$310,
    MATCH(
      _xlfn.XLOOKUP(AL$1, 'Language &amp; Currency Data'!$A$2:$A$100, 'Language &amp; Currency Data'!$B$2:$B$100),
      Languages!$A$1:$AE$1,
      0),
    FALSE)</f>
        <v>İş yerinde eskisinden daha mutlu hissederim</v>
      </c>
      <c r="AM225" s="6" t="str">
        <f>VLOOKUP(
    Languages!A212,
    Languages!$A$2:$AE$310,
    MATCH(
      _xlfn.XLOOKUP(AM$1, 'Language &amp; Currency Data'!$A$2:$A$100, 'Language &amp; Currency Data'!$B$2:$B$100),
      Languages!$A$1:$AE$1,
      0),
    FALSE)</f>
        <v>More happy at work than before</v>
      </c>
      <c r="AN225" s="6" t="str">
        <f>VLOOKUP(
    Languages!A212,
    Languages!$A$2:$AE$310,
    MATCH(
      _xlfn.XLOOKUP(AN$1, 'Language &amp; Currency Data'!$A$2:$A$100, 'Language &amp; Currency Data'!$B$2:$B$100),
      Languages!$A$1:$AE$1,
      0),
    FALSE)</f>
        <v>More happy at work than before</v>
      </c>
      <c r="AO225" s="32" t="str">
        <f>VLOOKUP(
    Languages!A212,
    Languages!$A$2:$AE$310,
    MATCH(
      _xlfn.XLOOKUP(AO$1, 'Language &amp; Currency Data'!$A$2:$A$100, 'Language &amp; Currency Data'!$B$2:$B$100),
      Languages!$A$1:$AE$1,
      0),
    FALSE)</f>
        <v>Vui vẻ hơn trong công việc so với trước đây</v>
      </c>
      <c r="AP225" s="7" t="str">
        <f>VLOOKUP(
    Languages!A212,
    Languages!$A$2:$AE$310,
    MATCH(
      _xlfn.XLOOKUP("United Kingdom", 'Language &amp; Currency Data'!$A$2:$A$100, 'Language &amp; Currency Data'!$B$2:$B$100),
      Languages!$A$1:$AE$1,
      0),
    FALSE)</f>
        <v>More happy at work than before</v>
      </c>
      <c r="AQ225" s="7" t="str">
        <f>VLOOKUP(
    Languages!A212,
    Languages!$A$2:$AE$310,
    MATCH(
      _xlfn.XLOOKUP("United Kingdom", 'Language &amp; Currency Data'!$A$2:$A$100, 'Language &amp; Currency Data'!$B$2:$B$100),
      Languages!$A$1:$AE$1,
      0),
    FALSE)</f>
        <v>More happy at work than before</v>
      </c>
      <c r="AR225" s="7" t="str">
        <f>VLOOKUP(
    Languages!A212,
    Languages!$A$2:$AE$310,
    MATCH(
      _xlfn.XLOOKUP("United Kingdom", 'Language &amp; Currency Data'!$A$2:$A$100, 'Language &amp; Currency Data'!$B$2:$B$100),
      Languages!$A$1:$AE$1,
      0),
    FALSE)</f>
        <v>More happy at work than before</v>
      </c>
      <c r="AS225" s="7" t="str">
        <f>VLOOKUP(
    Languages!A212,
    Languages!$A$2:$AE$310,
    MATCH(
      _xlfn.XLOOKUP("United Kingdom", 'Language &amp; Currency Data'!$A$2:$A$100, 'Language &amp; Currency Data'!$B$2:$B$100),
      Languages!$A$1:$AE$1,
      0),
    FALSE)</f>
        <v>More happy at work than before</v>
      </c>
      <c r="AT225" s="7" t="str">
        <f>VLOOKUP(
    Languages!A212,
    Languages!$A$2:$AE$310,
    MATCH(
      _xlfn.XLOOKUP("United Kingdom", 'Language &amp; Currency Data'!$A$2:$A$100, 'Language &amp; Currency Data'!$B$2:$B$100),
      Languages!$A$1:$AE$1,
      0),
    FALSE)</f>
        <v>More happy at work than before</v>
      </c>
      <c r="AU225" s="7" t="str">
        <f>VLOOKUP(
    Languages!A212,
    Languages!$A$2:$AE$310,
    MATCH(
      _xlfn.XLOOKUP("United Kingdom", 'Language &amp; Currency Data'!$A$2:$A$100, 'Language &amp; Currency Data'!$B$2:$B$100),
      Languages!$A$1:$AE$1,
      0),
    FALSE)</f>
        <v>More happy at work than before</v>
      </c>
      <c r="AV225" s="7" t="str">
        <f>VLOOKUP(
    Languages!A212,
    Languages!$A$2:$AE$310,
    MATCH(
      _xlfn.XLOOKUP("United Kingdom", 'Language &amp; Currency Data'!$A$2:$A$100, 'Language &amp; Currency Data'!$B$2:$B$100),
      Languages!$A$1:$AE$1,
      0),
    FALSE)</f>
        <v>More happy at work than before</v>
      </c>
      <c r="AW225" s="7" t="str">
        <f>VLOOKUP(
    Languages!A212,
    Languages!$A$2:$AE$310,
    MATCH(
      _xlfn.XLOOKUP("United Kingdom", 'Language &amp; Currency Data'!$A$2:$A$100, 'Language &amp; Currency Data'!$B$2:$B$100),
      Languages!$A$1:$AE$1,
      0),
    FALSE)</f>
        <v>More happy at work than before</v>
      </c>
    </row>
    <row r="226" spans="1:49" s="7" customFormat="1" ht="28.5" x14ac:dyDescent="0.45">
      <c r="A226" s="7" t="str">
        <f>Languages!B213</f>
        <v>In general, I would trust my employer:</v>
      </c>
      <c r="B226" s="6" t="str">
        <f>VLOOKUP(
    Languages!A213,
    Languages!$A$2:$AE$310,
    MATCH(
      _xlfn.XLOOKUP(B$1, 'Language &amp; Currency Data'!$A$2:$A$100, 'Language &amp; Currency Data'!$B$2:$B$100),
      Languages!$A$1:$AE$1,
      0),
    FALSE)</f>
        <v>En general, confiaría en mi empresa:</v>
      </c>
      <c r="C226" s="6" t="str">
        <f>VLOOKUP(
    Languages!A213,
    Languages!$A$2:$AE$310,
    MATCH(
      _xlfn.XLOOKUP(C$1, 'Language &amp; Currency Data'!$A$2:$A$100, 'Language &amp; Currency Data'!$B$2:$B$100),
      Languages!$A$1:$AE$1,
      0),
    FALSE)</f>
        <v>In general, I would trust my employer:</v>
      </c>
      <c r="D226" s="6" t="str">
        <f>VLOOKUP(
    Languages!A213,
    Languages!$A$2:$AE$310,
    MATCH(
      _xlfn.XLOOKUP(D$1, 'Language &amp; Currency Data'!$A$2:$A$100, 'Language &amp; Currency Data'!$B$2:$B$100),
      Languages!$A$1:$AE$1,
      0),
    FALSE)</f>
        <v>Ich würde meinem Arbeitgeber generell wie folgt vertrauen:</v>
      </c>
      <c r="E226" s="14" t="str">
        <f>VLOOKUP(
    Languages!A213,
    Languages!$A$2:$AE$310,
    MATCH(
      _xlfn.XLOOKUP(E$1, 'Language &amp; Currency Data'!$A$2:$A$100, 'Language &amp; Currency Data'!$B$2:$B$100),
      Languages!$A$1:$AE$1,
      0),
    FALSE)</f>
        <v>De um modo geral, confiaria na minha entidade patronal:</v>
      </c>
      <c r="F226" s="4" t="str">
        <f>VLOOKUP(
    Languages!A213,
    Languages!$A$2:$AE$310,
    MATCH(
      _xlfn.XLOOKUP(F$1, 'Language &amp; Currency Data'!$A$2:$A$100, 'Language &amp; Currency Data'!$B$2:$B$100),
      Languages!$A$1:$AE$1,
      0),
    FALSE)</f>
        <v>In general, I would trust my employer:</v>
      </c>
      <c r="G226" s="14" t="str">
        <f>VLOOKUP(
    Languages!A213,
    Languages!$A$2:$AE$310,
    MATCH(
      _xlfn.XLOOKUP(G$1, 'Language &amp; Currency Data'!$A$2:$A$100, 'Language &amp; Currency Data'!$B$2:$B$100),
      Languages!$A$1:$AE$1,
      0),
    FALSE)</f>
        <v>总体而言，我对雇主的信任度：</v>
      </c>
      <c r="H226" s="6" t="str">
        <f>VLOOKUP(
    Languages!A213,
    Languages!$A$2:$AE$310,
    MATCH(
      _xlfn.XLOOKUP(H$1, 'Language &amp; Currency Data'!$A$2:$A$100, 'Language &amp; Currency Data'!$B$2:$B$100),
      Languages!$A$1:$AE$1,
      0),
    FALSE)</f>
        <v>En general, confiaría en mi empresa:</v>
      </c>
      <c r="I226" s="6" t="str">
        <f>VLOOKUP(
    Languages!A213,
    Languages!$A$2:$AE$310,
    MATCH(
      _xlfn.XLOOKUP(I$1, 'Language &amp; Currency Data'!$A$2:$A$100, 'Language &amp; Currency Data'!$B$2:$B$100),
      Languages!$A$1:$AE$1,
      0),
    FALSE)</f>
        <v>En general, confiaría en mi empresa:</v>
      </c>
      <c r="J226" s="6" t="str">
        <f>VLOOKUP(
    Languages!A213,
    Languages!$A$2:$AE$310,
    MATCH(
      _xlfn.XLOOKUP(J$1, 'Language &amp; Currency Data'!$A$2:$A$100, 'Language &amp; Currency Data'!$B$2:$B$100),
      Languages!$A$1:$AE$1,
      0),
    FALSE)</f>
        <v>Obecně bych svému zaměstnavateli důvěřoval\/a:</v>
      </c>
      <c r="K226" s="6" t="str">
        <f>VLOOKUP(
    Languages!A213,
    Languages!$A$2:$AE$310,
    MATCH(
      _xlfn.XLOOKUP(K$1, 'Language &amp; Currency Data'!$A$2:$A$100, 'Language &amp; Currency Data'!$B$2:$B$100),
      Languages!$A$1:$AE$1,
      0),
    FALSE)</f>
        <v>Yleisesti ottaen luottaisin työnantajaani:</v>
      </c>
      <c r="L226" s="32" t="str">
        <f>VLOOKUP(
    Languages!A213,
    Languages!$A$2:$AE$310,
    MATCH(
      _xlfn.XLOOKUP(L$1, 'Language &amp; Currency Data'!$A$2:$A$100, 'Language &amp; Currency Data'!$B$2:$B$100),
      Languages!$A$1:$AE$1,
      0),
    FALSE)</f>
        <v>En général, je ferais confiance à mon employeur :</v>
      </c>
      <c r="M226" s="32" t="str">
        <f>VLOOKUP(
    Languages!A213,
    Languages!$A$2:$AE$310,
    MATCH(
      _xlfn.XLOOKUP(M$1, 'Language &amp; Currency Data'!$A$2:$A$100, 'Language &amp; Currency Data'!$B$2:$B$100),
      Languages!$A$1:$AE$1,
      0),
    FALSE)</f>
        <v>Ich würde meinem Arbeitgeber generell wie folgt vertrauen:</v>
      </c>
      <c r="N226" s="6" t="str">
        <f>VLOOKUP(
    Languages!A213,
    Languages!$A$2:$AE$310,
    MATCH(
      _xlfn.XLOOKUP(N$1, 'Language &amp; Currency Data'!$A$2:$A$100, 'Language &amp; Currency Data'!$B$2:$B$100),
      Languages!$A$1:$AE$1,
      0),
    FALSE)</f>
        <v>Γενικά, θα εμπιστευόμουν τον εργοδότη μου:</v>
      </c>
      <c r="O226" s="32" t="str">
        <f>VLOOKUP(
    Languages!A213,
    Languages!$A$2:$AE$310,
    MATCH(
      _xlfn.XLOOKUP(O$1, 'Language &amp; Currency Data'!$A$2:$A$100, 'Language &amp; Currency Data'!$B$2:$B$100),
      Languages!$A$1:$AE$1,
      0),
    FALSE)</f>
        <v>Általában megbíznék a munkáltatómban:</v>
      </c>
      <c r="P226" s="6" t="str">
        <f>VLOOKUP(
    Languages!A213,
    Languages!$A$2:$AE$310,
    MATCH(
      _xlfn.XLOOKUP(P$1, 'Language &amp; Currency Data'!$A$2:$A$100, 'Language &amp; Currency Data'!$B$2:$B$100),
      Languages!$A$1:$AE$1,
      0),
    FALSE)</f>
        <v>आमतौर पर, मैं अपने नियोक्ता पर भरोसा करूंगा:</v>
      </c>
      <c r="Q226" s="6" t="str">
        <f>VLOOKUP(
    Languages!A213,
    Languages!$A$2:$AE$310,
    MATCH(
      _xlfn.XLOOKUP(Q$1, 'Language &amp; Currency Data'!$A$2:$A$100, 'Language &amp; Currency Data'!$B$2:$B$100),
      Languages!$A$1:$AE$1,
      0),
    FALSE)</f>
        <v>Secara umum, saya akan mempercayai pemberi kerja saya:</v>
      </c>
      <c r="R226" s="6" t="str">
        <f>VLOOKUP(
    Languages!A213,
    Languages!$A$2:$AE$310,
    MATCH(
      _xlfn.XLOOKUP(R$1, 'Language &amp; Currency Data'!$A$2:$A$100, 'Language &amp; Currency Data'!$B$2:$B$100),
      Languages!$A$1:$AE$1,
      0),
    FALSE)</f>
        <v>In general, I would trust my employer:</v>
      </c>
      <c r="S226" s="14" t="str">
        <f>VLOOKUP(
    Languages!A213,
    Languages!$A$2:$AE$310,
    MATCH(
      _xlfn.XLOOKUP(S$1, 'Language &amp; Currency Data'!$A$2:$A$100, 'Language &amp; Currency Data'!$B$2:$B$100),
      Languages!$A$1:$AE$1,
      0),
    FALSE)</f>
        <v>In generale, mi fiderei del mio datore di lavoro:</v>
      </c>
      <c r="T226" s="14" t="str">
        <f>VLOOKUP(
    Languages!A213,
    Languages!$A$2:$AE$310,
    MATCH(
      _xlfn.XLOOKUP(T$1, 'Language &amp; Currency Data'!$A$2:$A$100, 'Language &amp; Currency Data'!$B$2:$B$100),
      Languages!$A$1:$AE$1,
      0),
    FALSE)</f>
        <v>一般的に、私は雇用主に対する信頼を：</v>
      </c>
      <c r="U226" s="32" t="str">
        <f>VLOOKUP(
    Languages!A213,
    Languages!$A$2:$AE$310,
    MATCH(
      _xlfn.XLOOKUP(U$1, 'Language &amp; Currency Data'!$A$2:$A$100, 'Language &amp; Currency Data'!$B$2:$B$100),
      Languages!$A$1:$AE$1,
      0),
    FALSE)</f>
        <v>Secara umumnya, saya akan mempercayai majikan saya:</v>
      </c>
      <c r="V226" s="32" t="str">
        <f>VLOOKUP(
    Languages!A213,
    Languages!$A$2:$AE$310,
    MATCH(
      _xlfn.XLOOKUP(V$1, 'Language &amp; Currency Data'!$A$2:$A$100, 'Language &amp; Currency Data'!$B$2:$B$100),
      Languages!$A$1:$AE$1,
      0),
    FALSE)</f>
        <v>En general, confiaría en mi empresa:</v>
      </c>
      <c r="W226" s="14" t="str">
        <f>VLOOKUP(
    Languages!A213,
    Languages!$A$2:$AE$310,
    MATCH(
      _xlfn.XLOOKUP(W$1, 'Language &amp; Currency Data'!$A$2:$A$100, 'Language &amp; Currency Data'!$B$2:$B$100),
      Languages!$A$1:$AE$1,
      0),
    FALSE)</f>
        <v>In het algemeen zou ik mijn werkgever:</v>
      </c>
      <c r="X226" s="32" t="str">
        <f>VLOOKUP(
    Languages!A213,
    Languages!$A$2:$AE$310,
    MATCH(
      _xlfn.XLOOKUP(X$1, 'Language &amp; Currency Data'!$A$2:$A$100, 'Language &amp; Currency Data'!$B$2:$B$100),
      Languages!$A$1:$AE$1,
      0),
    FALSE)</f>
        <v>In general, I would trust my employer:</v>
      </c>
      <c r="Y226" s="32" t="str">
        <f>VLOOKUP(
    Languages!A213,
    Languages!$A$2:$AE$310,
    MATCH(
      _xlfn.XLOOKUP(Y$1, 'Language &amp; Currency Data'!$A$2:$A$100, 'Language &amp; Currency Data'!$B$2:$B$100),
      Languages!$A$1:$AE$1,
      0),
    FALSE)</f>
        <v>Generelt ville min tillit til arbeidsgiveren min bli:</v>
      </c>
      <c r="Z226" s="32" t="str">
        <f>VLOOKUP(
    Languages!A213,
    Languages!$A$2:$AE$310,
    MATCH(
      _xlfn.XLOOKUP(Z$1, 'Language &amp; Currency Data'!$A$2:$A$100, 'Language &amp; Currency Data'!$B$2:$B$100),
      Languages!$A$1:$AE$1,
      0),
    FALSE)</f>
        <v>عمومی طور پر، میں اپنے آجر پر اعتماد کروں گا\/گی:</v>
      </c>
      <c r="AA226" s="32" t="str">
        <f>VLOOKUP(
    Languages!A213,
    Languages!$A$2:$AE$310,
    MATCH(
      _xlfn.XLOOKUP(AA$1, 'Language &amp; Currency Data'!$A$2:$A$100, 'Language &amp; Currency Data'!$B$2:$B$100),
      Languages!$A$1:$AE$1,
      0),
    FALSE)</f>
        <v>Sa pangkalahatan, magtitiwala ako sa employer ko nang:</v>
      </c>
      <c r="AB226" s="32" t="str">
        <f>VLOOKUP(
    Languages!A213,
    Languages!$A$2:$AE$310,
    MATCH(
      _xlfn.XLOOKUP(AB$1, 'Language &amp; Currency Data'!$A$2:$A$100, 'Language &amp; Currency Data'!$B$2:$B$100),
      Languages!$A$1:$AE$1,
      0),
    FALSE)</f>
        <v>Ogólnie rzecz biorąc, ufał(a)bym mojemu pracodawcy:</v>
      </c>
      <c r="AC226" t="str">
        <f>VLOOKUP(
    Languages!A213,
    Languages!$A$2:$AE$310,
    MATCH(
      _xlfn.XLOOKUP(AC$1, 'Language &amp; Currency Data'!$A$2:$A$100, 'Language &amp; Currency Data'!$B$2:$B$100),
      Languages!$A$1:$AE$1,
      0),
    FALSE)</f>
        <v>De um modo geral, confiaria na minha entidade patronal:</v>
      </c>
      <c r="AD226" s="32" t="str">
        <f>VLOOKUP(
    Languages!A213,
    Languages!$A$2:$AE$310,
    MATCH(
      _xlfn.XLOOKUP(AD$1, 'Language &amp; Currency Data'!$A$2:$A$100, 'Language &amp; Currency Data'!$B$2:$B$100),
      Languages!$A$1:$AE$1,
      0),
    FALSE)</f>
        <v>În general, aș avea încredere în angajatorul meu:</v>
      </c>
      <c r="AE226" s="6" t="str">
        <f>VLOOKUP(
    Languages!A213,
    Languages!$A$2:$AE$310,
    MATCH(
      _xlfn.XLOOKUP(AE$1, 'Language &amp; Currency Data'!$A$2:$A$100, 'Language &amp; Currency Data'!$B$2:$B$100),
      Languages!$A$1:$AE$1,
      0),
    FALSE)</f>
        <v>Vo všeobecnosti by som svojmu zamestnávateľovi dôverovala:</v>
      </c>
      <c r="AF226" s="6" t="str">
        <f>VLOOKUP(
    Languages!A213,
    Languages!$A$2:$AE$310,
    MATCH(
      _xlfn.XLOOKUP(AF$1, 'Language &amp; Currency Data'!$A$2:$A$100, 'Language &amp; Currency Data'!$B$2:$B$100),
      Languages!$A$1:$AE$1,
      0),
    FALSE)</f>
        <v>Ek vertrou oor die algemeen my werkgewer:</v>
      </c>
      <c r="AG226" s="6" t="str">
        <f>VLOOKUP(
    Languages!A213,
    Languages!$A$2:$AE$310,
    MATCH(
      _xlfn.XLOOKUP(AG$1, 'Language &amp; Currency Data'!$A$2:$A$100, 'Language &amp; Currency Data'!$B$2:$B$100),
      Languages!$A$1:$AE$1,
      0),
    FALSE)</f>
        <v>일반적으로 고용주에 대한 신뢰가</v>
      </c>
      <c r="AH226" s="32" t="str">
        <f>VLOOKUP(
    Languages!A213,
    Languages!$A$2:$AE$310,
    MATCH(
      _xlfn.XLOOKUP(AH$1, 'Language &amp; Currency Data'!$A$2:$A$100, 'Language &amp; Currency Data'!$B$2:$B$100),
      Languages!$A$1:$AE$1,
      0),
    FALSE)</f>
        <v>En general, confiaría en mi empresa:</v>
      </c>
      <c r="AI226" s="32" t="str">
        <f>VLOOKUP(
    Languages!A213,
    Languages!$A$2:$AE$310,
    MATCH(
      _xlfn.XLOOKUP(AI$1, 'Language &amp; Currency Data'!$A$2:$A$100, 'Language &amp; Currency Data'!$B$2:$B$100),
      Languages!$A$1:$AE$1,
      0),
    FALSE)</f>
        <v>I allmänhet skulle jag lita på min arbetsgivare:</v>
      </c>
      <c r="AJ226" s="6" t="str">
        <f>VLOOKUP(
    Languages!A213,
    Languages!$A$2:$AE$310,
    MATCH(
      _xlfn.XLOOKUP(AJ$1, 'Language &amp; Currency Data'!$A$2:$A$100, 'Language &amp; Currency Data'!$B$2:$B$100),
      Languages!$A$1:$AE$1,
      0),
    FALSE)</f>
        <v>整體來說，我對雇主的信任會：</v>
      </c>
      <c r="AK226" s="32" t="str">
        <f>VLOOKUP(
    Languages!A213,
    Languages!$A$2:$AE$310,
    MATCH(
      _xlfn.XLOOKUP(AK$1, 'Language &amp; Currency Data'!$A$2:$A$100, 'Language &amp; Currency Data'!$B$2:$B$100),
      Languages!$A$1:$AE$1,
      0),
    FALSE)</f>
        <v>โดยทั่วไปแล้ว ฉันจะไว้วางใจนายจ้าง:</v>
      </c>
      <c r="AL226" s="37" t="str">
        <f>VLOOKUP(
    Languages!A213,
    Languages!$A$2:$AE$310,
    MATCH(
      _xlfn.XLOOKUP(AL$1, 'Language &amp; Currency Data'!$A$2:$A$100, 'Language &amp; Currency Data'!$B$2:$B$100),
      Languages!$A$1:$AE$1,
      0),
    FALSE)</f>
        <v>Genel olarak işverenime olan güvenim şöyle etkilenir:</v>
      </c>
      <c r="AM226" s="6" t="str">
        <f>VLOOKUP(
    Languages!A213,
    Languages!$A$2:$AE$310,
    MATCH(
      _xlfn.XLOOKUP(AM$1, 'Language &amp; Currency Data'!$A$2:$A$100, 'Language &amp; Currency Data'!$B$2:$B$100),
      Languages!$A$1:$AE$1,
      0),
    FALSE)</f>
        <v>In general, I would trust my employer:</v>
      </c>
      <c r="AN226" s="6" t="str">
        <f>VLOOKUP(
    Languages!A213,
    Languages!$A$2:$AE$310,
    MATCH(
      _xlfn.XLOOKUP(AN$1, 'Language &amp; Currency Data'!$A$2:$A$100, 'Language &amp; Currency Data'!$B$2:$B$100),
      Languages!$A$1:$AE$1,
      0),
    FALSE)</f>
        <v>In general, I would trust my employer:</v>
      </c>
      <c r="AO226" s="32" t="str">
        <f>VLOOKUP(
    Languages!A213,
    Languages!$A$2:$AE$310,
    MATCH(
      _xlfn.XLOOKUP(AO$1, 'Language &amp; Currency Data'!$A$2:$A$100, 'Language &amp; Currency Data'!$B$2:$B$100),
      Languages!$A$1:$AE$1,
      0),
    FALSE)</f>
        <v>Nhìn chung, tôi sẽ tin tưởng chủ lao động của mình:</v>
      </c>
      <c r="AP226" s="7" t="str">
        <f>VLOOKUP(
    Languages!A213,
    Languages!$A$2:$AE$310,
    MATCH(
      _xlfn.XLOOKUP("United Kingdom", 'Language &amp; Currency Data'!$A$2:$A$100, 'Language &amp; Currency Data'!$B$2:$B$100),
      Languages!$A$1:$AE$1,
      0),
    FALSE)</f>
        <v>In general, I would trust my employer:</v>
      </c>
      <c r="AQ226" s="7" t="str">
        <f>VLOOKUP(
    Languages!A213,
    Languages!$A$2:$AE$310,
    MATCH(
      _xlfn.XLOOKUP("United Kingdom", 'Language &amp; Currency Data'!$A$2:$A$100, 'Language &amp; Currency Data'!$B$2:$B$100),
      Languages!$A$1:$AE$1,
      0),
    FALSE)</f>
        <v>In general, I would trust my employer:</v>
      </c>
      <c r="AR226" s="7" t="str">
        <f>VLOOKUP(
    Languages!A213,
    Languages!$A$2:$AE$310,
    MATCH(
      _xlfn.XLOOKUP("United Kingdom", 'Language &amp; Currency Data'!$A$2:$A$100, 'Language &amp; Currency Data'!$B$2:$B$100),
      Languages!$A$1:$AE$1,
      0),
    FALSE)</f>
        <v>In general, I would trust my employer:</v>
      </c>
      <c r="AS226" s="7" t="str">
        <f>VLOOKUP(
    Languages!A213,
    Languages!$A$2:$AE$310,
    MATCH(
      _xlfn.XLOOKUP("United Kingdom", 'Language &amp; Currency Data'!$A$2:$A$100, 'Language &amp; Currency Data'!$B$2:$B$100),
      Languages!$A$1:$AE$1,
      0),
    FALSE)</f>
        <v>In general, I would trust my employer:</v>
      </c>
      <c r="AT226" s="7" t="str">
        <f>VLOOKUP(
    Languages!A213,
    Languages!$A$2:$AE$310,
    MATCH(
      _xlfn.XLOOKUP("United Kingdom", 'Language &amp; Currency Data'!$A$2:$A$100, 'Language &amp; Currency Data'!$B$2:$B$100),
      Languages!$A$1:$AE$1,
      0),
    FALSE)</f>
        <v>In general, I would trust my employer:</v>
      </c>
      <c r="AU226" s="7" t="str">
        <f>VLOOKUP(
    Languages!A213,
    Languages!$A$2:$AE$310,
    MATCH(
      _xlfn.XLOOKUP("United Kingdom", 'Language &amp; Currency Data'!$A$2:$A$100, 'Language &amp; Currency Data'!$B$2:$B$100),
      Languages!$A$1:$AE$1,
      0),
    FALSE)</f>
        <v>In general, I would trust my employer:</v>
      </c>
      <c r="AV226" s="7" t="str">
        <f>VLOOKUP(
    Languages!A213,
    Languages!$A$2:$AE$310,
    MATCH(
      _xlfn.XLOOKUP("United Kingdom", 'Language &amp; Currency Data'!$A$2:$A$100, 'Language &amp; Currency Data'!$B$2:$B$100),
      Languages!$A$1:$AE$1,
      0),
    FALSE)</f>
        <v>In general, I would trust my employer:</v>
      </c>
      <c r="AW226" s="7" t="str">
        <f>VLOOKUP(
    Languages!A213,
    Languages!$A$2:$AE$310,
    MATCH(
      _xlfn.XLOOKUP("United Kingdom", 'Language &amp; Currency Data'!$A$2:$A$100, 'Language &amp; Currency Data'!$B$2:$B$100),
      Languages!$A$1:$AE$1,
      0),
    FALSE)</f>
        <v>In general, I would trust my employer:</v>
      </c>
    </row>
    <row r="227" spans="1:49" s="7" customFormat="1" x14ac:dyDescent="0.45">
      <c r="A227" s="7" t="str">
        <f>Languages!B214</f>
        <v>Less than before</v>
      </c>
      <c r="B227" s="6" t="str">
        <f>VLOOKUP(
    Languages!A214,
    Languages!$A$2:$AE$310,
    MATCH(
      _xlfn.XLOOKUP(B$1, 'Language &amp; Currency Data'!$A$2:$A$100, 'Language &amp; Currency Data'!$B$2:$B$100),
      Languages!$A$1:$AE$1,
      0),
    FALSE)</f>
        <v>Menos que antes</v>
      </c>
      <c r="C227" s="6" t="str">
        <f>VLOOKUP(
    Languages!A214,
    Languages!$A$2:$AE$310,
    MATCH(
      _xlfn.XLOOKUP(C$1, 'Language &amp; Currency Data'!$A$2:$A$100, 'Language &amp; Currency Data'!$B$2:$B$100),
      Languages!$A$1:$AE$1,
      0),
    FALSE)</f>
        <v>Less than before</v>
      </c>
      <c r="D227" s="6" t="str">
        <f>VLOOKUP(
    Languages!A214,
    Languages!$A$2:$AE$310,
    MATCH(
      _xlfn.XLOOKUP(D$1, 'Language &amp; Currency Data'!$A$2:$A$100, 'Language &amp; Currency Data'!$B$2:$B$100),
      Languages!$A$1:$AE$1,
      0),
    FALSE)</f>
        <v>Weniger als vorher</v>
      </c>
      <c r="E227" s="14" t="str">
        <f>VLOOKUP(
    Languages!A214,
    Languages!$A$2:$AE$310,
    MATCH(
      _xlfn.XLOOKUP(E$1, 'Language &amp; Currency Data'!$A$2:$A$100, 'Language &amp; Currency Data'!$B$2:$B$100),
      Languages!$A$1:$AE$1,
      0),
    FALSE)</f>
        <v>Menos do que antes</v>
      </c>
      <c r="F227" s="4" t="str">
        <f>VLOOKUP(
    Languages!A214,
    Languages!$A$2:$AE$310,
    MATCH(
      _xlfn.XLOOKUP(F$1, 'Language &amp; Currency Data'!$A$2:$A$100, 'Language &amp; Currency Data'!$B$2:$B$100),
      Languages!$A$1:$AE$1,
      0),
    FALSE)</f>
        <v>Less than before</v>
      </c>
      <c r="G227" s="14" t="str">
        <f>VLOOKUP(
    Languages!A214,
    Languages!$A$2:$AE$310,
    MATCH(
      _xlfn.XLOOKUP(G$1, 'Language &amp; Currency Data'!$A$2:$A$100, 'Language &amp; Currency Data'!$B$2:$B$100),
      Languages!$A$1:$AE$1,
      0),
    FALSE)</f>
        <v>较之以往有所降低</v>
      </c>
      <c r="H227" s="6" t="str">
        <f>VLOOKUP(
    Languages!A214,
    Languages!$A$2:$AE$310,
    MATCH(
      _xlfn.XLOOKUP(H$1, 'Language &amp; Currency Data'!$A$2:$A$100, 'Language &amp; Currency Data'!$B$2:$B$100),
      Languages!$A$1:$AE$1,
      0),
    FALSE)</f>
        <v>Menos que antes</v>
      </c>
      <c r="I227" s="6" t="str">
        <f>VLOOKUP(
    Languages!A214,
    Languages!$A$2:$AE$310,
    MATCH(
      _xlfn.XLOOKUP(I$1, 'Language &amp; Currency Data'!$A$2:$A$100, 'Language &amp; Currency Data'!$B$2:$B$100),
      Languages!$A$1:$AE$1,
      0),
    FALSE)</f>
        <v>Menos que antes</v>
      </c>
      <c r="J227" s="6" t="str">
        <f>VLOOKUP(
    Languages!A214,
    Languages!$A$2:$AE$310,
    MATCH(
      _xlfn.XLOOKUP(J$1, 'Language &amp; Currency Data'!$A$2:$A$100, 'Language &amp; Currency Data'!$B$2:$B$100),
      Languages!$A$1:$AE$1,
      0),
    FALSE)</f>
        <v>Méně než dříve</v>
      </c>
      <c r="K227" s="6" t="str">
        <f>VLOOKUP(
    Languages!A214,
    Languages!$A$2:$AE$310,
    MATCH(
      _xlfn.XLOOKUP(K$1, 'Language &amp; Currency Data'!$A$2:$A$100, 'Language &amp; Currency Data'!$B$2:$B$100),
      Languages!$A$1:$AE$1,
      0),
    FALSE)</f>
        <v>Aiempaa vähemmän</v>
      </c>
      <c r="L227" s="32" t="str">
        <f>VLOOKUP(
    Languages!A214,
    Languages!$A$2:$AE$310,
    MATCH(
      _xlfn.XLOOKUP(L$1, 'Language &amp; Currency Data'!$A$2:$A$100, 'Language &amp; Currency Data'!$B$2:$B$100),
      Languages!$A$1:$AE$1,
      0),
    FALSE)</f>
        <v>Moins qu'avant</v>
      </c>
      <c r="M227" s="32" t="str">
        <f>VLOOKUP(
    Languages!A214,
    Languages!$A$2:$AE$310,
    MATCH(
      _xlfn.XLOOKUP(M$1, 'Language &amp; Currency Data'!$A$2:$A$100, 'Language &amp; Currency Data'!$B$2:$B$100),
      Languages!$A$1:$AE$1,
      0),
    FALSE)</f>
        <v>Weniger als vorher</v>
      </c>
      <c r="N227" s="6" t="str">
        <f>VLOOKUP(
    Languages!A214,
    Languages!$A$2:$AE$310,
    MATCH(
      _xlfn.XLOOKUP(N$1, 'Language &amp; Currency Data'!$A$2:$A$100, 'Language &amp; Currency Data'!$B$2:$B$100),
      Languages!$A$1:$AE$1,
      0),
    FALSE)</f>
        <v>Λιγότερο από πριν</v>
      </c>
      <c r="O227" s="32" t="str">
        <f>VLOOKUP(
    Languages!A214,
    Languages!$A$2:$AE$310,
    MATCH(
      _xlfn.XLOOKUP(O$1, 'Language &amp; Currency Data'!$A$2:$A$100, 'Language &amp; Currency Data'!$B$2:$B$100),
      Languages!$A$1:$AE$1,
      0),
    FALSE)</f>
        <v>Kevésbé, mint korábban</v>
      </c>
      <c r="P227" s="6" t="str">
        <f>VLOOKUP(
    Languages!A214,
    Languages!$A$2:$AE$310,
    MATCH(
      _xlfn.XLOOKUP(P$1, 'Language &amp; Currency Data'!$A$2:$A$100, 'Language &amp; Currency Data'!$B$2:$B$100),
      Languages!$A$1:$AE$1,
      0),
    FALSE)</f>
        <v>पहले से कम</v>
      </c>
      <c r="Q227" s="6" t="str">
        <f>VLOOKUP(
    Languages!A214,
    Languages!$A$2:$AE$310,
    MATCH(
      _xlfn.XLOOKUP(Q$1, 'Language &amp; Currency Data'!$A$2:$A$100, 'Language &amp; Currency Data'!$B$2:$B$100),
      Languages!$A$1:$AE$1,
      0),
    FALSE)</f>
        <v>Kurang dari sebelumnya</v>
      </c>
      <c r="R227" s="6" t="str">
        <f>VLOOKUP(
    Languages!A214,
    Languages!$A$2:$AE$310,
    MATCH(
      _xlfn.XLOOKUP(R$1, 'Language &amp; Currency Data'!$A$2:$A$100, 'Language &amp; Currency Data'!$B$2:$B$100),
      Languages!$A$1:$AE$1,
      0),
    FALSE)</f>
        <v>Less than before</v>
      </c>
      <c r="S227" s="14" t="str">
        <f>VLOOKUP(
    Languages!A214,
    Languages!$A$2:$AE$310,
    MATCH(
      _xlfn.XLOOKUP(S$1, 'Language &amp; Currency Data'!$A$2:$A$100, 'Language &amp; Currency Data'!$B$2:$B$100),
      Languages!$A$1:$AE$1,
      0),
    FALSE)</f>
        <v>Meno rispetto a prima</v>
      </c>
      <c r="T227" s="14" t="str">
        <f>VLOOKUP(
    Languages!A214,
    Languages!$A$2:$AE$310,
    MATCH(
      _xlfn.XLOOKUP(T$1, 'Language &amp; Currency Data'!$A$2:$A$100, 'Language &amp; Currency Data'!$B$2:$B$100),
      Languages!$A$1:$AE$1,
      0),
    FALSE)</f>
        <v>以前より持たない</v>
      </c>
      <c r="U227" s="32" t="str">
        <f>VLOOKUP(
    Languages!A214,
    Languages!$A$2:$AE$310,
    MATCH(
      _xlfn.XLOOKUP(U$1, 'Language &amp; Currency Data'!$A$2:$A$100, 'Language &amp; Currency Data'!$B$2:$B$100),
      Languages!$A$1:$AE$1,
      0),
    FALSE)</f>
        <v>Kurang daripada sebelum ini</v>
      </c>
      <c r="V227" s="32" t="str">
        <f>VLOOKUP(
    Languages!A214,
    Languages!$A$2:$AE$310,
    MATCH(
      _xlfn.XLOOKUP(V$1, 'Language &amp; Currency Data'!$A$2:$A$100, 'Language &amp; Currency Data'!$B$2:$B$100),
      Languages!$A$1:$AE$1,
      0),
    FALSE)</f>
        <v>Menos que antes</v>
      </c>
      <c r="W227" s="14" t="str">
        <f>VLOOKUP(
    Languages!A214,
    Languages!$A$2:$AE$310,
    MATCH(
      _xlfn.XLOOKUP(W$1, 'Language &amp; Currency Data'!$A$2:$A$100, 'Language &amp; Currency Data'!$B$2:$B$100),
      Languages!$A$1:$AE$1,
      0),
    FALSE)</f>
        <v>Minder vertrouwen dan voorheen</v>
      </c>
      <c r="X227" s="32" t="str">
        <f>VLOOKUP(
    Languages!A214,
    Languages!$A$2:$AE$310,
    MATCH(
      _xlfn.XLOOKUP(X$1, 'Language &amp; Currency Data'!$A$2:$A$100, 'Language &amp; Currency Data'!$B$2:$B$100),
      Languages!$A$1:$AE$1,
      0),
    FALSE)</f>
        <v>Less than before</v>
      </c>
      <c r="Y227" s="32" t="str">
        <f>VLOOKUP(
    Languages!A214,
    Languages!$A$2:$AE$310,
    MATCH(
      _xlfn.XLOOKUP(Y$1, 'Language &amp; Currency Data'!$A$2:$A$100, 'Language &amp; Currency Data'!$B$2:$B$100),
      Languages!$A$1:$AE$1,
      0),
    FALSE)</f>
        <v>Lavere enn før</v>
      </c>
      <c r="Z227" s="32" t="str">
        <f>VLOOKUP(
    Languages!A214,
    Languages!$A$2:$AE$310,
    MATCH(
      _xlfn.XLOOKUP(Z$1, 'Language &amp; Currency Data'!$A$2:$A$100, 'Language &amp; Currency Data'!$B$2:$B$100),
      Languages!$A$1:$AE$1,
      0),
    FALSE)</f>
        <v>پہلے سے کم</v>
      </c>
      <c r="AA227" s="32" t="str">
        <f>VLOOKUP(
    Languages!A214,
    Languages!$A$2:$AE$310,
    MATCH(
      _xlfn.XLOOKUP(AA$1, 'Language &amp; Currency Data'!$A$2:$A$100, 'Language &amp; Currency Data'!$B$2:$B$100),
      Languages!$A$1:$AE$1,
      0),
    FALSE)</f>
        <v>Hindi gaano kaysa dati</v>
      </c>
      <c r="AB227" s="32" t="str">
        <f>VLOOKUP(
    Languages!A214,
    Languages!$A$2:$AE$310,
    MATCH(
      _xlfn.XLOOKUP(AB$1, 'Language &amp; Currency Data'!$A$2:$A$100, 'Language &amp; Currency Data'!$B$2:$B$100),
      Languages!$A$1:$AE$1,
      0),
    FALSE)</f>
        <v>Mniej niż wcześniej</v>
      </c>
      <c r="AC227" t="str">
        <f>VLOOKUP(
    Languages!A214,
    Languages!$A$2:$AE$310,
    MATCH(
      _xlfn.XLOOKUP(AC$1, 'Language &amp; Currency Data'!$A$2:$A$100, 'Language &amp; Currency Data'!$B$2:$B$100),
      Languages!$A$1:$AE$1,
      0),
    FALSE)</f>
        <v>Menos do que antes</v>
      </c>
      <c r="AD227" s="32" t="str">
        <f>VLOOKUP(
    Languages!A214,
    Languages!$A$2:$AE$310,
    MATCH(
      _xlfn.XLOOKUP(AD$1, 'Language &amp; Currency Data'!$A$2:$A$100, 'Language &amp; Currency Data'!$B$2:$B$100),
      Languages!$A$1:$AE$1,
      0),
    FALSE)</f>
        <v>Mai puțin decât înainte</v>
      </c>
      <c r="AE227" s="6" t="str">
        <f>VLOOKUP(
    Languages!A214,
    Languages!$A$2:$AE$310,
    MATCH(
      _xlfn.XLOOKUP(AE$1, 'Language &amp; Currency Data'!$A$2:$A$100, 'Language &amp; Currency Data'!$B$2:$B$100),
      Languages!$A$1:$AE$1,
      0),
    FALSE)</f>
        <v>menej ako predtým</v>
      </c>
      <c r="AF227" s="6" t="str">
        <f>VLOOKUP(
    Languages!A214,
    Languages!$A$2:$AE$310,
    MATCH(
      _xlfn.XLOOKUP(AF$1, 'Language &amp; Currency Data'!$A$2:$A$100, 'Language &amp; Currency Data'!$B$2:$B$100),
      Languages!$A$1:$AE$1,
      0),
    FALSE)</f>
        <v>Minder as vantevore</v>
      </c>
      <c r="AG227" s="6" t="str">
        <f>VLOOKUP(
    Languages!A214,
    Languages!$A$2:$AE$310,
    MATCH(
      _xlfn.XLOOKUP(AG$1, 'Language &amp; Currency Data'!$A$2:$A$100, 'Language &amp; Currency Data'!$B$2:$B$100),
      Languages!$A$1:$AE$1,
      0),
    FALSE)</f>
        <v>이전보다 줄어들 것이다</v>
      </c>
      <c r="AH227" s="32" t="str">
        <f>VLOOKUP(
    Languages!A214,
    Languages!$A$2:$AE$310,
    MATCH(
      _xlfn.XLOOKUP(AH$1, 'Language &amp; Currency Data'!$A$2:$A$100, 'Language &amp; Currency Data'!$B$2:$B$100),
      Languages!$A$1:$AE$1,
      0),
    FALSE)</f>
        <v>Menos que antes</v>
      </c>
      <c r="AI227" s="32" t="str">
        <f>VLOOKUP(
    Languages!A214,
    Languages!$A$2:$AE$310,
    MATCH(
      _xlfn.XLOOKUP(AI$1, 'Language &amp; Currency Data'!$A$2:$A$100, 'Language &amp; Currency Data'!$B$2:$B$100),
      Languages!$A$1:$AE$1,
      0),
    FALSE)</f>
        <v>Mindre än tidigare</v>
      </c>
      <c r="AJ227" s="6" t="str">
        <f>VLOOKUP(
    Languages!A214,
    Languages!$A$2:$AE$310,
    MATCH(
      _xlfn.XLOOKUP(AJ$1, 'Language &amp; Currency Data'!$A$2:$A$100, 'Language &amp; Currency Data'!$B$2:$B$100),
      Languages!$A$1:$AE$1,
      0),
    FALSE)</f>
        <v>比以前更低</v>
      </c>
      <c r="AK227" s="32" t="str">
        <f>VLOOKUP(
    Languages!A214,
    Languages!$A$2:$AE$310,
    MATCH(
      _xlfn.XLOOKUP(AK$1, 'Language &amp; Currency Data'!$A$2:$A$100, 'Language &amp; Currency Data'!$B$2:$B$100),
      Languages!$A$1:$AE$1,
      0),
    FALSE)</f>
        <v>น้อยลงกว่าเดิม</v>
      </c>
      <c r="AL227" s="37" t="str">
        <f>VLOOKUP(
    Languages!A214,
    Languages!$A$2:$AE$310,
    MATCH(
      _xlfn.XLOOKUP(AL$1, 'Language &amp; Currency Data'!$A$2:$A$100, 'Language &amp; Currency Data'!$B$2:$B$100),
      Languages!$A$1:$AE$1,
      0),
    FALSE)</f>
        <v>İşverenime öncekinden daha az güvenirim</v>
      </c>
      <c r="AM227" s="6" t="str">
        <f>VLOOKUP(
    Languages!A214,
    Languages!$A$2:$AE$310,
    MATCH(
      _xlfn.XLOOKUP(AM$1, 'Language &amp; Currency Data'!$A$2:$A$100, 'Language &amp; Currency Data'!$B$2:$B$100),
      Languages!$A$1:$AE$1,
      0),
    FALSE)</f>
        <v>Less than before</v>
      </c>
      <c r="AN227" s="6" t="str">
        <f>VLOOKUP(
    Languages!A214,
    Languages!$A$2:$AE$310,
    MATCH(
      _xlfn.XLOOKUP(AN$1, 'Language &amp; Currency Data'!$A$2:$A$100, 'Language &amp; Currency Data'!$B$2:$B$100),
      Languages!$A$1:$AE$1,
      0),
    FALSE)</f>
        <v>Less than before</v>
      </c>
      <c r="AO227" s="32" t="str">
        <f>VLOOKUP(
    Languages!A214,
    Languages!$A$2:$AE$310,
    MATCH(
      _xlfn.XLOOKUP(AO$1, 'Language &amp; Currency Data'!$A$2:$A$100, 'Language &amp; Currency Data'!$B$2:$B$100),
      Languages!$A$1:$AE$1,
      0),
    FALSE)</f>
        <v>Ít hơn so với trước đây</v>
      </c>
      <c r="AP227" s="7" t="str">
        <f>VLOOKUP(
    Languages!A214,
    Languages!$A$2:$AE$310,
    MATCH(
      _xlfn.XLOOKUP("United Kingdom", 'Language &amp; Currency Data'!$A$2:$A$100, 'Language &amp; Currency Data'!$B$2:$B$100),
      Languages!$A$1:$AE$1,
      0),
    FALSE)</f>
        <v>Less than before</v>
      </c>
      <c r="AQ227" s="7" t="str">
        <f>VLOOKUP(
    Languages!A214,
    Languages!$A$2:$AE$310,
    MATCH(
      _xlfn.XLOOKUP("United Kingdom", 'Language &amp; Currency Data'!$A$2:$A$100, 'Language &amp; Currency Data'!$B$2:$B$100),
      Languages!$A$1:$AE$1,
      0),
    FALSE)</f>
        <v>Less than before</v>
      </c>
      <c r="AR227" s="7" t="str">
        <f>VLOOKUP(
    Languages!A214,
    Languages!$A$2:$AE$310,
    MATCH(
      _xlfn.XLOOKUP("United Kingdom", 'Language &amp; Currency Data'!$A$2:$A$100, 'Language &amp; Currency Data'!$B$2:$B$100),
      Languages!$A$1:$AE$1,
      0),
    FALSE)</f>
        <v>Less than before</v>
      </c>
      <c r="AS227" s="7" t="str">
        <f>VLOOKUP(
    Languages!A214,
    Languages!$A$2:$AE$310,
    MATCH(
      _xlfn.XLOOKUP("United Kingdom", 'Language &amp; Currency Data'!$A$2:$A$100, 'Language &amp; Currency Data'!$B$2:$B$100),
      Languages!$A$1:$AE$1,
      0),
    FALSE)</f>
        <v>Less than before</v>
      </c>
      <c r="AT227" s="7" t="str">
        <f>VLOOKUP(
    Languages!A214,
    Languages!$A$2:$AE$310,
    MATCH(
      _xlfn.XLOOKUP("United Kingdom", 'Language &amp; Currency Data'!$A$2:$A$100, 'Language &amp; Currency Data'!$B$2:$B$100),
      Languages!$A$1:$AE$1,
      0),
    FALSE)</f>
        <v>Less than before</v>
      </c>
      <c r="AU227" s="7" t="str">
        <f>VLOOKUP(
    Languages!A214,
    Languages!$A$2:$AE$310,
    MATCH(
      _xlfn.XLOOKUP("United Kingdom", 'Language &amp; Currency Data'!$A$2:$A$100, 'Language &amp; Currency Data'!$B$2:$B$100),
      Languages!$A$1:$AE$1,
      0),
    FALSE)</f>
        <v>Less than before</v>
      </c>
      <c r="AV227" s="7" t="str">
        <f>VLOOKUP(
    Languages!A214,
    Languages!$A$2:$AE$310,
    MATCH(
      _xlfn.XLOOKUP("United Kingdom", 'Language &amp; Currency Data'!$A$2:$A$100, 'Language &amp; Currency Data'!$B$2:$B$100),
      Languages!$A$1:$AE$1,
      0),
    FALSE)</f>
        <v>Less than before</v>
      </c>
      <c r="AW227" s="7" t="str">
        <f>VLOOKUP(
    Languages!A214,
    Languages!$A$2:$AE$310,
    MATCH(
      _xlfn.XLOOKUP("United Kingdom", 'Language &amp; Currency Data'!$A$2:$A$100, 'Language &amp; Currency Data'!$B$2:$B$100),
      Languages!$A$1:$AE$1,
      0),
    FALSE)</f>
        <v>Less than before</v>
      </c>
    </row>
    <row r="228" spans="1:49" s="7" customFormat="1" x14ac:dyDescent="0.45">
      <c r="A228" s="7" t="str">
        <f>Languages!B215</f>
        <v>More than before</v>
      </c>
      <c r="B228" s="6" t="str">
        <f>VLOOKUP(
    Languages!A215,
    Languages!$A$2:$AE$310,
    MATCH(
      _xlfn.XLOOKUP(B$1, 'Language &amp; Currency Data'!$A$2:$A$100, 'Language &amp; Currency Data'!$B$2:$B$100),
      Languages!$A$1:$AE$1,
      0),
    FALSE)</f>
        <v>Más que antes</v>
      </c>
      <c r="C228" s="6" t="str">
        <f>VLOOKUP(
    Languages!A215,
    Languages!$A$2:$AE$310,
    MATCH(
      _xlfn.XLOOKUP(C$1, 'Language &amp; Currency Data'!$A$2:$A$100, 'Language &amp; Currency Data'!$B$2:$B$100),
      Languages!$A$1:$AE$1,
      0),
    FALSE)</f>
        <v>More than before</v>
      </c>
      <c r="D228" s="6" t="str">
        <f>VLOOKUP(
    Languages!A215,
    Languages!$A$2:$AE$310,
    MATCH(
      _xlfn.XLOOKUP(D$1, 'Language &amp; Currency Data'!$A$2:$A$100, 'Language &amp; Currency Data'!$B$2:$B$100),
      Languages!$A$1:$AE$1,
      0),
    FALSE)</f>
        <v>Mehr als vorher</v>
      </c>
      <c r="E228" s="14" t="str">
        <f>VLOOKUP(
    Languages!A215,
    Languages!$A$2:$AE$310,
    MATCH(
      _xlfn.XLOOKUP(E$1, 'Language &amp; Currency Data'!$A$2:$A$100, 'Language &amp; Currency Data'!$B$2:$B$100),
      Languages!$A$1:$AE$1,
      0),
    FALSE)</f>
        <v>Mais do que antes</v>
      </c>
      <c r="F228" s="4" t="str">
        <f>VLOOKUP(
    Languages!A215,
    Languages!$A$2:$AE$310,
    MATCH(
      _xlfn.XLOOKUP(F$1, 'Language &amp; Currency Data'!$A$2:$A$100, 'Language &amp; Currency Data'!$B$2:$B$100),
      Languages!$A$1:$AE$1,
      0),
    FALSE)</f>
        <v>More than before</v>
      </c>
      <c r="G228" s="14" t="str">
        <f>VLOOKUP(
    Languages!A215,
    Languages!$A$2:$AE$310,
    MATCH(
      _xlfn.XLOOKUP(G$1, 'Language &amp; Currency Data'!$A$2:$A$100, 'Language &amp; Currency Data'!$B$2:$B$100),
      Languages!$A$1:$AE$1,
      0),
    FALSE)</f>
        <v>较之以往有所提高</v>
      </c>
      <c r="H228" s="6" t="str">
        <f>VLOOKUP(
    Languages!A215,
    Languages!$A$2:$AE$310,
    MATCH(
      _xlfn.XLOOKUP(H$1, 'Language &amp; Currency Data'!$A$2:$A$100, 'Language &amp; Currency Data'!$B$2:$B$100),
      Languages!$A$1:$AE$1,
      0),
    FALSE)</f>
        <v>Más que antes</v>
      </c>
      <c r="I228" s="6" t="str">
        <f>VLOOKUP(
    Languages!A215,
    Languages!$A$2:$AE$310,
    MATCH(
      _xlfn.XLOOKUP(I$1, 'Language &amp; Currency Data'!$A$2:$A$100, 'Language &amp; Currency Data'!$B$2:$B$100),
      Languages!$A$1:$AE$1,
      0),
    FALSE)</f>
        <v>Más que antes</v>
      </c>
      <c r="J228" s="6" t="str">
        <f>VLOOKUP(
    Languages!A215,
    Languages!$A$2:$AE$310,
    MATCH(
      _xlfn.XLOOKUP(J$1, 'Language &amp; Currency Data'!$A$2:$A$100, 'Language &amp; Currency Data'!$B$2:$B$100),
      Languages!$A$1:$AE$1,
      0),
    FALSE)</f>
        <v>Více než dříve</v>
      </c>
      <c r="K228" s="6" t="str">
        <f>VLOOKUP(
    Languages!A215,
    Languages!$A$2:$AE$310,
    MATCH(
      _xlfn.XLOOKUP(K$1, 'Language &amp; Currency Data'!$A$2:$A$100, 'Language &amp; Currency Data'!$B$2:$B$100),
      Languages!$A$1:$AE$1,
      0),
    FALSE)</f>
        <v>Aiempaa enemmän</v>
      </c>
      <c r="L228" s="32" t="str">
        <f>VLOOKUP(
    Languages!A215,
    Languages!$A$2:$AE$310,
    MATCH(
      _xlfn.XLOOKUP(L$1, 'Language &amp; Currency Data'!$A$2:$A$100, 'Language &amp; Currency Data'!$B$2:$B$100),
      Languages!$A$1:$AE$1,
      0),
    FALSE)</f>
        <v>Plus qu'avant</v>
      </c>
      <c r="M228" s="32" t="str">
        <f>VLOOKUP(
    Languages!A215,
    Languages!$A$2:$AE$310,
    MATCH(
      _xlfn.XLOOKUP(M$1, 'Language &amp; Currency Data'!$A$2:$A$100, 'Language &amp; Currency Data'!$B$2:$B$100),
      Languages!$A$1:$AE$1,
      0),
    FALSE)</f>
        <v>Mehr als vorher</v>
      </c>
      <c r="N228" s="6" t="str">
        <f>VLOOKUP(
    Languages!A215,
    Languages!$A$2:$AE$310,
    MATCH(
      _xlfn.XLOOKUP(N$1, 'Language &amp; Currency Data'!$A$2:$A$100, 'Language &amp; Currency Data'!$B$2:$B$100),
      Languages!$A$1:$AE$1,
      0),
    FALSE)</f>
        <v>Περισσότερο από πριν</v>
      </c>
      <c r="O228" s="32" t="str">
        <f>VLOOKUP(
    Languages!A215,
    Languages!$A$2:$AE$310,
    MATCH(
      _xlfn.XLOOKUP(O$1, 'Language &amp; Currency Data'!$A$2:$A$100, 'Language &amp; Currency Data'!$B$2:$B$100),
      Languages!$A$1:$AE$1,
      0),
    FALSE)</f>
        <v>Jobban, mint korábban</v>
      </c>
      <c r="P228" s="6" t="str">
        <f>VLOOKUP(
    Languages!A215,
    Languages!$A$2:$AE$310,
    MATCH(
      _xlfn.XLOOKUP(P$1, 'Language &amp; Currency Data'!$A$2:$A$100, 'Language &amp; Currency Data'!$B$2:$B$100),
      Languages!$A$1:$AE$1,
      0),
    FALSE)</f>
        <v>पहले से ज्यादा</v>
      </c>
      <c r="Q228" s="6" t="str">
        <f>VLOOKUP(
    Languages!A215,
    Languages!$A$2:$AE$310,
    MATCH(
      _xlfn.XLOOKUP(Q$1, 'Language &amp; Currency Data'!$A$2:$A$100, 'Language &amp; Currency Data'!$B$2:$B$100),
      Languages!$A$1:$AE$1,
      0),
    FALSE)</f>
        <v>Lebih dari sebelumnya</v>
      </c>
      <c r="R228" s="6" t="str">
        <f>VLOOKUP(
    Languages!A215,
    Languages!$A$2:$AE$310,
    MATCH(
      _xlfn.XLOOKUP(R$1, 'Language &amp; Currency Data'!$A$2:$A$100, 'Language &amp; Currency Data'!$B$2:$B$100),
      Languages!$A$1:$AE$1,
      0),
    FALSE)</f>
        <v>More than before</v>
      </c>
      <c r="S228" s="14" t="str">
        <f>VLOOKUP(
    Languages!A215,
    Languages!$A$2:$AE$310,
    MATCH(
      _xlfn.XLOOKUP(S$1, 'Language &amp; Currency Data'!$A$2:$A$100, 'Language &amp; Currency Data'!$B$2:$B$100),
      Languages!$A$1:$AE$1,
      0),
    FALSE)</f>
        <v>Più rispetto a prima</v>
      </c>
      <c r="T228" s="14" t="str">
        <f>VLOOKUP(
    Languages!A215,
    Languages!$A$2:$AE$310,
    MATCH(
      _xlfn.XLOOKUP(T$1, 'Language &amp; Currency Data'!$A$2:$A$100, 'Language &amp; Currency Data'!$B$2:$B$100),
      Languages!$A$1:$AE$1,
      0),
    FALSE)</f>
        <v>以前より持つ</v>
      </c>
      <c r="U228" s="32" t="str">
        <f>VLOOKUP(
    Languages!A215,
    Languages!$A$2:$AE$310,
    MATCH(
      _xlfn.XLOOKUP(U$1, 'Language &amp; Currency Data'!$A$2:$A$100, 'Language &amp; Currency Data'!$B$2:$B$100),
      Languages!$A$1:$AE$1,
      0),
    FALSE)</f>
        <v>Lebih daripada sebelum ini</v>
      </c>
      <c r="V228" s="32" t="str">
        <f>VLOOKUP(
    Languages!A215,
    Languages!$A$2:$AE$310,
    MATCH(
      _xlfn.XLOOKUP(V$1, 'Language &amp; Currency Data'!$A$2:$A$100, 'Language &amp; Currency Data'!$B$2:$B$100),
      Languages!$A$1:$AE$1,
      0),
    FALSE)</f>
        <v>Más que antes</v>
      </c>
      <c r="W228" s="14" t="str">
        <f>VLOOKUP(
    Languages!A215,
    Languages!$A$2:$AE$310,
    MATCH(
      _xlfn.XLOOKUP(W$1, 'Language &amp; Currency Data'!$A$2:$A$100, 'Language &amp; Currency Data'!$B$2:$B$100),
      Languages!$A$1:$AE$1,
      0),
    FALSE)</f>
        <v>Meer vertrouwen dan voorheen</v>
      </c>
      <c r="X228" s="32" t="str">
        <f>VLOOKUP(
    Languages!A215,
    Languages!$A$2:$AE$310,
    MATCH(
      _xlfn.XLOOKUP(X$1, 'Language &amp; Currency Data'!$A$2:$A$100, 'Language &amp; Currency Data'!$B$2:$B$100),
      Languages!$A$1:$AE$1,
      0),
    FALSE)</f>
        <v>More than before</v>
      </c>
      <c r="Y228" s="32" t="str">
        <f>VLOOKUP(
    Languages!A215,
    Languages!$A$2:$AE$310,
    MATCH(
      _xlfn.XLOOKUP(Y$1, 'Language &amp; Currency Data'!$A$2:$A$100, 'Language &amp; Currency Data'!$B$2:$B$100),
      Languages!$A$1:$AE$1,
      0),
    FALSE)</f>
        <v>Høyere enn før</v>
      </c>
      <c r="Z228" s="32" t="str">
        <f>VLOOKUP(
    Languages!A215,
    Languages!$A$2:$AE$310,
    MATCH(
      _xlfn.XLOOKUP(Z$1, 'Language &amp; Currency Data'!$A$2:$A$100, 'Language &amp; Currency Data'!$B$2:$B$100),
      Languages!$A$1:$AE$1,
      0),
    FALSE)</f>
        <v>پہلے سے زیادہ</v>
      </c>
      <c r="AA228" s="32" t="str">
        <f>VLOOKUP(
    Languages!A215,
    Languages!$A$2:$AE$310,
    MATCH(
      _xlfn.XLOOKUP(AA$1, 'Language &amp; Currency Data'!$A$2:$A$100, 'Language &amp; Currency Data'!$B$2:$B$100),
      Languages!$A$1:$AE$1,
      0),
    FALSE)</f>
        <v>Higit pa kaysa dati</v>
      </c>
      <c r="AB228" s="32" t="str">
        <f>VLOOKUP(
    Languages!A215,
    Languages!$A$2:$AE$310,
    MATCH(
      _xlfn.XLOOKUP(AB$1, 'Language &amp; Currency Data'!$A$2:$A$100, 'Language &amp; Currency Data'!$B$2:$B$100),
      Languages!$A$1:$AE$1,
      0),
    FALSE)</f>
        <v>Bardziej niż wcześniej</v>
      </c>
      <c r="AC228" t="str">
        <f>VLOOKUP(
    Languages!A215,
    Languages!$A$2:$AE$310,
    MATCH(
      _xlfn.XLOOKUP(AC$1, 'Language &amp; Currency Data'!$A$2:$A$100, 'Language &amp; Currency Data'!$B$2:$B$100),
      Languages!$A$1:$AE$1,
      0),
    FALSE)</f>
        <v>Mais do que antes</v>
      </c>
      <c r="AD228" s="32" t="str">
        <f>VLOOKUP(
    Languages!A215,
    Languages!$A$2:$AE$310,
    MATCH(
      _xlfn.XLOOKUP(AD$1, 'Language &amp; Currency Data'!$A$2:$A$100, 'Language &amp; Currency Data'!$B$2:$B$100),
      Languages!$A$1:$AE$1,
      0),
    FALSE)</f>
        <v>Mai mult decât înainte</v>
      </c>
      <c r="AE228" s="6" t="str">
        <f>VLOOKUP(
    Languages!A215,
    Languages!$A$2:$AE$310,
    MATCH(
      _xlfn.XLOOKUP(AE$1, 'Language &amp; Currency Data'!$A$2:$A$100, 'Language &amp; Currency Data'!$B$2:$B$100),
      Languages!$A$1:$AE$1,
      0),
    FALSE)</f>
        <v>viac ako predtým</v>
      </c>
      <c r="AF228" s="6" t="str">
        <f>VLOOKUP(
    Languages!A215,
    Languages!$A$2:$AE$310,
    MATCH(
      _xlfn.XLOOKUP(AF$1, 'Language &amp; Currency Data'!$A$2:$A$100, 'Language &amp; Currency Data'!$B$2:$B$100),
      Languages!$A$1:$AE$1,
      0),
    FALSE)</f>
        <v>Meer as vantevore</v>
      </c>
      <c r="AG228" s="6" t="str">
        <f>VLOOKUP(
    Languages!A215,
    Languages!$A$2:$AE$310,
    MATCH(
      _xlfn.XLOOKUP(AG$1, 'Language &amp; Currency Data'!$A$2:$A$100, 'Language &amp; Currency Data'!$B$2:$B$100),
      Languages!$A$1:$AE$1,
      0),
    FALSE)</f>
        <v>이전보다 높아질 것이다</v>
      </c>
      <c r="AH228" s="32" t="str">
        <f>VLOOKUP(
    Languages!A215,
    Languages!$A$2:$AE$310,
    MATCH(
      _xlfn.XLOOKUP(AH$1, 'Language &amp; Currency Data'!$A$2:$A$100, 'Language &amp; Currency Data'!$B$2:$B$100),
      Languages!$A$1:$AE$1,
      0),
    FALSE)</f>
        <v>Más que antes</v>
      </c>
      <c r="AI228" s="32" t="str">
        <f>VLOOKUP(
    Languages!A215,
    Languages!$A$2:$AE$310,
    MATCH(
      _xlfn.XLOOKUP(AI$1, 'Language &amp; Currency Data'!$A$2:$A$100, 'Language &amp; Currency Data'!$B$2:$B$100),
      Languages!$A$1:$AE$1,
      0),
    FALSE)</f>
        <v>Mer än tidigare</v>
      </c>
      <c r="AJ228" s="6" t="str">
        <f>VLOOKUP(
    Languages!A215,
    Languages!$A$2:$AE$310,
    MATCH(
      _xlfn.XLOOKUP(AJ$1, 'Language &amp; Currency Data'!$A$2:$A$100, 'Language &amp; Currency Data'!$B$2:$B$100),
      Languages!$A$1:$AE$1,
      0),
    FALSE)</f>
        <v>比以前更高</v>
      </c>
      <c r="AK228" s="32" t="str">
        <f>VLOOKUP(
    Languages!A215,
    Languages!$A$2:$AE$310,
    MATCH(
      _xlfn.XLOOKUP(AK$1, 'Language &amp; Currency Data'!$A$2:$A$100, 'Language &amp; Currency Data'!$B$2:$B$100),
      Languages!$A$1:$AE$1,
      0),
    FALSE)</f>
        <v>มากขึ้นกว่าเดิม</v>
      </c>
      <c r="AL228" s="37" t="str">
        <f>VLOOKUP(
    Languages!A215,
    Languages!$A$2:$AE$310,
    MATCH(
      _xlfn.XLOOKUP(AL$1, 'Language &amp; Currency Data'!$A$2:$A$100, 'Language &amp; Currency Data'!$B$2:$B$100),
      Languages!$A$1:$AE$1,
      0),
    FALSE)</f>
        <v>İşverenime eskisinden daha fazla güvenirim</v>
      </c>
      <c r="AM228" s="6" t="str">
        <f>VLOOKUP(
    Languages!A215,
    Languages!$A$2:$AE$310,
    MATCH(
      _xlfn.XLOOKUP(AM$1, 'Language &amp; Currency Data'!$A$2:$A$100, 'Language &amp; Currency Data'!$B$2:$B$100),
      Languages!$A$1:$AE$1,
      0),
    FALSE)</f>
        <v>More than before</v>
      </c>
      <c r="AN228" s="6" t="str">
        <f>VLOOKUP(
    Languages!A215,
    Languages!$A$2:$AE$310,
    MATCH(
      _xlfn.XLOOKUP(AN$1, 'Language &amp; Currency Data'!$A$2:$A$100, 'Language &amp; Currency Data'!$B$2:$B$100),
      Languages!$A$1:$AE$1,
      0),
    FALSE)</f>
        <v>More than before</v>
      </c>
      <c r="AO228" s="32" t="str">
        <f>VLOOKUP(
    Languages!A215,
    Languages!$A$2:$AE$310,
    MATCH(
      _xlfn.XLOOKUP(AO$1, 'Language &amp; Currency Data'!$A$2:$A$100, 'Language &amp; Currency Data'!$B$2:$B$100),
      Languages!$A$1:$AE$1,
      0),
    FALSE)</f>
        <v>Nhiều hơn so với trước đây</v>
      </c>
      <c r="AP228" s="7" t="str">
        <f>VLOOKUP(
    Languages!A215,
    Languages!$A$2:$AE$310,
    MATCH(
      _xlfn.XLOOKUP("United Kingdom", 'Language &amp; Currency Data'!$A$2:$A$100, 'Language &amp; Currency Data'!$B$2:$B$100),
      Languages!$A$1:$AE$1,
      0),
    FALSE)</f>
        <v>More than before</v>
      </c>
      <c r="AQ228" s="7" t="str">
        <f>VLOOKUP(
    Languages!A215,
    Languages!$A$2:$AE$310,
    MATCH(
      _xlfn.XLOOKUP("United Kingdom", 'Language &amp; Currency Data'!$A$2:$A$100, 'Language &amp; Currency Data'!$B$2:$B$100),
      Languages!$A$1:$AE$1,
      0),
    FALSE)</f>
        <v>More than before</v>
      </c>
      <c r="AR228" s="7" t="str">
        <f>VLOOKUP(
    Languages!A215,
    Languages!$A$2:$AE$310,
    MATCH(
      _xlfn.XLOOKUP("United Kingdom", 'Language &amp; Currency Data'!$A$2:$A$100, 'Language &amp; Currency Data'!$B$2:$B$100),
      Languages!$A$1:$AE$1,
      0),
    FALSE)</f>
        <v>More than before</v>
      </c>
      <c r="AS228" s="7" t="str">
        <f>VLOOKUP(
    Languages!A215,
    Languages!$A$2:$AE$310,
    MATCH(
      _xlfn.XLOOKUP("United Kingdom", 'Language &amp; Currency Data'!$A$2:$A$100, 'Language &amp; Currency Data'!$B$2:$B$100),
      Languages!$A$1:$AE$1,
      0),
    FALSE)</f>
        <v>More than before</v>
      </c>
      <c r="AT228" s="7" t="str">
        <f>VLOOKUP(
    Languages!A215,
    Languages!$A$2:$AE$310,
    MATCH(
      _xlfn.XLOOKUP("United Kingdom", 'Language &amp; Currency Data'!$A$2:$A$100, 'Language &amp; Currency Data'!$B$2:$B$100),
      Languages!$A$1:$AE$1,
      0),
    FALSE)</f>
        <v>More than before</v>
      </c>
      <c r="AU228" s="7" t="str">
        <f>VLOOKUP(
    Languages!A215,
    Languages!$A$2:$AE$310,
    MATCH(
      _xlfn.XLOOKUP("United Kingdom", 'Language &amp; Currency Data'!$A$2:$A$100, 'Language &amp; Currency Data'!$B$2:$B$100),
      Languages!$A$1:$AE$1,
      0),
    FALSE)</f>
        <v>More than before</v>
      </c>
      <c r="AV228" s="7" t="str">
        <f>VLOOKUP(
    Languages!A215,
    Languages!$A$2:$AE$310,
    MATCH(
      _xlfn.XLOOKUP("United Kingdom", 'Language &amp; Currency Data'!$A$2:$A$100, 'Language &amp; Currency Data'!$B$2:$B$100),
      Languages!$A$1:$AE$1,
      0),
    FALSE)</f>
        <v>More than before</v>
      </c>
      <c r="AW228" s="7" t="str">
        <f>VLOOKUP(
    Languages!A215,
    Languages!$A$2:$AE$310,
    MATCH(
      _xlfn.XLOOKUP("United Kingdom", 'Language &amp; Currency Data'!$A$2:$A$100, 'Language &amp; Currency Data'!$B$2:$B$100),
      Languages!$A$1:$AE$1,
      0),
    FALSE)</f>
        <v>More than before</v>
      </c>
    </row>
    <row r="229" spans="1:49" s="7" customFormat="1" ht="57" x14ac:dyDescent="0.45">
      <c r="A229" s="7" t="str">
        <f>Languages!B216</f>
        <v>Would you be willing to sacrifice a 5% increase of your salary, if it could guarantee that your organization would NOT hire such a bad leader as your closest supervisor?</v>
      </c>
      <c r="B229" s="6" t="str">
        <f>VLOOKUP(
    Languages!A216,
    Languages!$A$2:$AE$310,
    MATCH(
      _xlfn.XLOOKUP(B$1, 'Language &amp; Currency Data'!$A$2:$A$100, 'Language &amp; Currency Data'!$B$2:$B$100),
      Languages!$A$1:$AE$1,
      0),
    FALSE)</f>
        <v>¿Estaría dispuesto a sacrificar un aumento del 5 % de su salario, si con ello pudiera garantizar que su empresa NO contratase a un líder tan malo para ser su supervisor más cercano?</v>
      </c>
      <c r="C229" s="6" t="str">
        <f>VLOOKUP(
    Languages!A216,
    Languages!$A$2:$AE$310,
    MATCH(
      _xlfn.XLOOKUP(C$1, 'Language &amp; Currency Data'!$A$2:$A$100, 'Language &amp; Currency Data'!$B$2:$B$100),
      Languages!$A$1:$AE$1,
      0),
    FALSE)</f>
        <v>Would you be willing to sacrifice a 5% increase of your salary, if it could guarantee that your organization would NOT hire such a bad leader as your closest supervisor?</v>
      </c>
      <c r="D229" s="6" t="str">
        <f>VLOOKUP(
    Languages!A216,
    Languages!$A$2:$AE$310,
    MATCH(
      _xlfn.XLOOKUP(D$1, 'Language &amp; Currency Data'!$A$2:$A$100, 'Language &amp; Currency Data'!$B$2:$B$100),
      Languages!$A$1:$AE$1,
      0),
    FALSE)</f>
        <v>Wären Sie bereit, eine 5%-ige Gehaltserhöhung zu opfern, wenn dies garantieren würde, dass Ihre Organisation eine so schlechte Führungskraft NICHT als Ihren nächsten Vorgesetzten einstellt?</v>
      </c>
      <c r="E229" s="14" t="str">
        <f>VLOOKUP(
    Languages!A216,
    Languages!$A$2:$AE$310,
    MATCH(
      _xlfn.XLOOKUP(E$1, 'Language &amp; Currency Data'!$A$2:$A$100, 'Language &amp; Currency Data'!$B$2:$B$100),
      Languages!$A$1:$AE$1,
      0),
    FALSE)</f>
        <v>Estaria disposto(a) a sacrificar um aumento de 5 % no seu salário se isso garantisse que a sua organização NÃO contrataria um líder tão inadequado como seu supervisor direto?</v>
      </c>
      <c r="F229" s="4" t="str">
        <f>VLOOKUP(
    Languages!A216,
    Languages!$A$2:$AE$310,
    MATCH(
      _xlfn.XLOOKUP(F$1, 'Language &amp; Currency Data'!$A$2:$A$100, 'Language &amp; Currency Data'!$B$2:$B$100),
      Languages!$A$1:$AE$1,
      0),
    FALSE)</f>
        <v>Would you be willing to sacrifice a 5% increase of your salary, if it could guarantee that your organization would NOT hire such a bad leader as your closest supervisor?</v>
      </c>
      <c r="G229" s="14" t="str">
        <f>VLOOKUP(
    Languages!A216,
    Languages!$A$2:$AE$310,
    MATCH(
      _xlfn.XLOOKUP(G$1, 'Language &amp; Currency Data'!$A$2:$A$100, 'Language &amp; Currency Data'!$B$2:$B$100),
      Languages!$A$1:$AE$1,
      0),
    FALSE)</f>
        <v>如果贵组织保证不会任命一位无能的领导人来担任您的直属长官，您是否愿意放弃 5% 的加薪？</v>
      </c>
      <c r="H229" s="6" t="str">
        <f>VLOOKUP(
    Languages!A216,
    Languages!$A$2:$AE$310,
    MATCH(
      _xlfn.XLOOKUP(H$1, 'Language &amp; Currency Data'!$A$2:$A$100, 'Language &amp; Currency Data'!$B$2:$B$100),
      Languages!$A$1:$AE$1,
      0),
    FALSE)</f>
        <v>¿Estaría dispuesto a sacrificar un aumento del 5 % de su salario, si con ello pudiera garantizar que su empresa NO contratase a un líder tan malo para ser su supervisor más cercano?</v>
      </c>
      <c r="I229" s="6" t="str">
        <f>VLOOKUP(
    Languages!A216,
    Languages!$A$2:$AE$310,
    MATCH(
      _xlfn.XLOOKUP(I$1, 'Language &amp; Currency Data'!$A$2:$A$100, 'Language &amp; Currency Data'!$B$2:$B$100),
      Languages!$A$1:$AE$1,
      0),
    FALSE)</f>
        <v>¿Estaría dispuesto a sacrificar un aumento del 5 % de su salario, si con ello pudiera garantizar que su empresa NO contratase a un líder tan malo para ser su supervisor más cercano?</v>
      </c>
      <c r="J229" s="6" t="str">
        <f>VLOOKUP(
    Languages!A216,
    Languages!$A$2:$AE$310,
    MATCH(
      _xlfn.XLOOKUP(J$1, 'Language &amp; Currency Data'!$A$2:$A$100, 'Language &amp; Currency Data'!$B$2:$B$100),
      Languages!$A$1:$AE$1,
      0),
    FALSE)</f>
        <v>Byl\/a byste ochoten\/ochotna obětovat 5% zvýšení svého platu, pokud by to zaručilo, že vaše organizace NEZAMĚSTNÁ tak špatného vedoucího jako vašeho nejbližšího nadřízeného?</v>
      </c>
      <c r="K229" s="6" t="str">
        <f>VLOOKUP(
    Languages!A216,
    Languages!$A$2:$AE$310,
    MATCH(
      _xlfn.XLOOKUP(K$1, 'Language &amp; Currency Data'!$A$2:$A$100, 'Language &amp; Currency Data'!$B$2:$B$100),
      Languages!$A$1:$AE$1,
      0),
    FALSE)</f>
        <v>Olisitko halukas luopumaan 5% palkankorotuksesta, jos se takaisi sen, että organisaatiosi EI palkkaisi näin huonoa johtajaa lähimmäksi esihenkilöksesi?</v>
      </c>
      <c r="L229" s="32" t="str">
        <f>VLOOKUP(
    Languages!A216,
    Languages!$A$2:$AE$310,
    MATCH(
      _xlfn.XLOOKUP(L$1, 'Language &amp; Currency Data'!$A$2:$A$100, 'Language &amp; Currency Data'!$B$2:$B$100),
      Languages!$A$1:$AE$1,
      0),
    FALSE)</f>
        <v>Seriez-vous prêt à sacrifier une augmentation de 5 % de votre salaire si cela garantissait que votre organisation n'embauche PAS un•e dirigeant•e aussi mauvais•e que votre supérieur•e hiérarchique le\/la plus proche ?</v>
      </c>
      <c r="M229" s="32" t="str">
        <f>VLOOKUP(
    Languages!A216,
    Languages!$A$2:$AE$310,
    MATCH(
      _xlfn.XLOOKUP(M$1, 'Language &amp; Currency Data'!$A$2:$A$100, 'Language &amp; Currency Data'!$B$2:$B$100),
      Languages!$A$1:$AE$1,
      0),
    FALSE)</f>
        <v>Wären Sie bereit, eine 5%-ige Gehaltserhöhung zu opfern, wenn dies garantieren würde, dass Ihre Organisation eine so schlechte Führungskraft NICHT als Ihren nächsten Vorgesetzten einstellt?</v>
      </c>
      <c r="N229" s="6" t="str">
        <f>VLOOKUP(
    Languages!A216,
    Languages!$A$2:$AE$310,
    MATCH(
      _xlfn.XLOOKUP(N$1, 'Language &amp; Currency Data'!$A$2:$A$100, 'Language &amp; Currency Data'!$B$2:$B$100),
      Languages!$A$1:$AE$1,
      0),
    FALSE)</f>
        <v>Θα ήσασταν διατεθειμένοι να θυσιάσετε μια αύξηση 5% του μισθού σας, εάν αυτό αποτελούσε εγγύηση ότι ο οργανισμός σας ΔΕΝ θα προσλάμβανε έναν τόσο κακό ηγέτη ως τον πλησιέστερο προϊστάμενό σας;</v>
      </c>
      <c r="O229" s="32" t="str">
        <f>VLOOKUP(
    Languages!A216,
    Languages!$A$2:$AE$310,
    MATCH(
      _xlfn.XLOOKUP(O$1, 'Language &amp; Currency Data'!$A$2:$A$100, 'Language &amp; Currency Data'!$B$2:$B$100),
      Languages!$A$1:$AE$1,
      0),
    FALSE)</f>
        <v>Hajlandó lenne-e feláldozni egy 5%-os fizetésemelést, ha ezzel garantálhatná, hogy a szervezete NEM alkalmazna egy ilyen rossz vezetőt közvetlen feletteseként?</v>
      </c>
      <c r="P229" s="6" t="str">
        <f>VLOOKUP(
    Languages!A216,
    Languages!$A$2:$AE$310,
    MATCH(
      _xlfn.XLOOKUP(P$1, 'Language &amp; Currency Data'!$A$2:$A$100, 'Language &amp; Currency Data'!$B$2:$B$100),
      Languages!$A$1:$AE$1,
      0),
    FALSE)</f>
        <v>अगर यह गारंटी दी जा सके कि आपका संगठन आपके सबसे करीबी सुपरवाइजर के रूप में ऐसे बुरे लीडर को नियुक्त नहीं करेगा, तो क्या आप अपने वेतन में 5% की वृद्धि का त्याग करने को तैयार होंगे?</v>
      </c>
      <c r="Q229" s="6" t="str">
        <f>VLOOKUP(
    Languages!A216,
    Languages!$A$2:$AE$310,
    MATCH(
      _xlfn.XLOOKUP(Q$1, 'Language &amp; Currency Data'!$A$2:$A$100, 'Language &amp; Currency Data'!$B$2:$B$100),
      Languages!$A$1:$AE$1,
      0),
    FALSE)</f>
        <v>Apakah Anda bersedia mengorbankan kenaikan gaji sebesar 5%, jika itu bisa menjamin bahwa organisasi Anda tidak akan merekrut pemimpin yang buruk seperti itu sebagai atasan terdekat Anda?</v>
      </c>
      <c r="R229" s="6" t="str">
        <f>VLOOKUP(
    Languages!A216,
    Languages!$A$2:$AE$310,
    MATCH(
      _xlfn.XLOOKUP(R$1, 'Language &amp; Currency Data'!$A$2:$A$100, 'Language &amp; Currency Data'!$B$2:$B$100),
      Languages!$A$1:$AE$1,
      0),
    FALSE)</f>
        <v>Would you be willing to sacrifice a 5% increase of your salary, if it could guarantee that your organization would NOT hire such a bad leader as your closest supervisor?</v>
      </c>
      <c r="S229" s="14" t="str">
        <f>VLOOKUP(
    Languages!A216,
    Languages!$A$2:$AE$310,
    MATCH(
      _xlfn.XLOOKUP(S$1, 'Language &amp; Currency Data'!$A$2:$A$100, 'Language &amp; Currency Data'!$B$2:$B$100),
      Languages!$A$1:$AE$1,
      0),
    FALSE)</f>
        <v>Sarebbe disposto a sacrificare un aumento del 5% del Suo stipendio, se questo potesse garantire che la Sua organizzazione NON assuma un leader così pessimo come Suo più stretto supervisore?</v>
      </c>
      <c r="T229" s="14" t="str">
        <f>VLOOKUP(
    Languages!A216,
    Languages!$A$2:$AE$310,
    MATCH(
      _xlfn.XLOOKUP(T$1, 'Language &amp; Currency Data'!$A$2:$A$100, 'Language &amp; Currency Data'!$B$2:$B$100),
      Languages!$A$1:$AE$1,
      0),
    FALSE)</f>
        <v>あなたの組織がそのような悪いリーダーをあなたの直属の上司として雇わないことを保証できるなら、あなたは給与の5%の増加を犠牲にしてもよいと思いますか?</v>
      </c>
      <c r="U229" s="32" t="str">
        <f>VLOOKUP(
    Languages!A216,
    Languages!$A$2:$AE$310,
    MATCH(
      _xlfn.XLOOKUP(U$1, 'Language &amp; Currency Data'!$A$2:$A$100, 'Language &amp; Currency Data'!$B$2:$B$100),
      Languages!$A$1:$AE$1,
      0),
    FALSE)</f>
        <v xml:space="preserve">Adakah anda sanggup mengorbankan kenaikan 5% daripada gaji anda, jika ia boleh menjamin bahawa organisasi anda TIDAK akan mengambil pemimpin yang begitu teruk sebagai penyelia terdekat anda? </v>
      </c>
      <c r="V229" s="32" t="str">
        <f>VLOOKUP(
    Languages!A216,
    Languages!$A$2:$AE$310,
    MATCH(
      _xlfn.XLOOKUP(V$1, 'Language &amp; Currency Data'!$A$2:$A$100, 'Language &amp; Currency Data'!$B$2:$B$100),
      Languages!$A$1:$AE$1,
      0),
    FALSE)</f>
        <v>¿Estaría dispuesto a sacrificar un aumento del 5 % de su salario, si con ello pudiera garantizar que su empresa NO contratase a un líder tan malo para ser su supervisor más cercano?</v>
      </c>
      <c r="W229" s="14" t="str">
        <f>VLOOKUP(
    Languages!A216,
    Languages!$A$2:$AE$310,
    MATCH(
      _xlfn.XLOOKUP(W$1, 'Language &amp; Currency Data'!$A$2:$A$100, 'Language &amp; Currency Data'!$B$2:$B$100),
      Languages!$A$1:$AE$1,
      0),
    FALSE)</f>
        <v>Zou u bereid zijn 5% salarisverhoging op te offeren als daarmee zou worden gegarandeerd dat uw organisatie een slechte leider NIET zou aanstellen als uw directe toezichthouder?</v>
      </c>
      <c r="X229" s="32" t="str">
        <f>VLOOKUP(
    Languages!A216,
    Languages!$A$2:$AE$310,
    MATCH(
      _xlfn.XLOOKUP(X$1, 'Language &amp; Currency Data'!$A$2:$A$100, 'Language &amp; Currency Data'!$B$2:$B$100),
      Languages!$A$1:$AE$1,
      0),
    FALSE)</f>
        <v>Would you be willing to sacrifice a 5% increase of your salary, if it could guarantee that your organization would NOT hire such a bad leader as your closest supervisor?</v>
      </c>
      <c r="Y229" s="32" t="str">
        <f>VLOOKUP(
    Languages!A216,
    Languages!$A$2:$AE$310,
    MATCH(
      _xlfn.XLOOKUP(Y$1, 'Language &amp; Currency Data'!$A$2:$A$100, 'Language &amp; Currency Data'!$B$2:$B$100),
      Languages!$A$1:$AE$1,
      0),
    FALSE)</f>
        <v>Ville du være villig til å gi avkall på en lønnsøkning på 5%, dersom det kunne garantere at organisasjonen din IKKE ville ansatt en såpass dårlig leder som din nærmeste overordnede?</v>
      </c>
      <c r="Z229" s="32" t="str">
        <f>VLOOKUP(
    Languages!A216,
    Languages!$A$2:$AE$310,
    MATCH(
      _xlfn.XLOOKUP(Z$1, 'Language &amp; Currency Data'!$A$2:$A$100, 'Language &amp; Currency Data'!$B$2:$B$100),
      Languages!$A$1:$AE$1,
      0),
    FALSE)</f>
        <v>کیا آپ اپنی تنخواہ میں %5 اضافے کی قربانی دینے کو تیار ہوں گے، اگر اس سے یہ یقینی بنایا جا سکے کہ آپ کی تنظیم ایک خراب رہنما کو آپ کے قریبی نگران کے طور پر مقرر نہیں کرے گی؟</v>
      </c>
      <c r="AA229" s="32" t="str">
        <f>VLOOKUP(
    Languages!A216,
    Languages!$A$2:$AE$310,
    MATCH(
      _xlfn.XLOOKUP(AA$1, 'Language &amp; Currency Data'!$A$2:$A$100, 'Language &amp; Currency Data'!$B$2:$B$100),
      Languages!$A$1:$AE$1,
      0),
    FALSE)</f>
        <v>Papayag ka bang isakripisyo ang 5% na pagtaas ng sahod mo, kung magagarantiya nito na HINDI kukuha ang organisasyon mo ng gayong hindi mahusay na lider bilang pinakamalapit mong supervisor?</v>
      </c>
      <c r="AB229" s="32" t="str">
        <f>VLOOKUP(
    Languages!A216,
    Languages!$A$2:$AE$310,
    MATCH(
      _xlfn.XLOOKUP(AB$1, 'Language &amp; Currency Data'!$A$2:$A$100, 'Language &amp; Currency Data'!$B$2:$B$100),
      Languages!$A$1:$AE$1,
      0),
    FALSE)</f>
        <v>Czy był(a)by Pan\/Pani skłonny\/-a poświęcić 5% podwyżki pensji, gdyby to gwarantowało, że Pana\/Pani organizacja NIE zatrudni tak złego kierownika, jak Pana\/Pani najbliższy przełożony?</v>
      </c>
      <c r="AC229" t="str">
        <f>VLOOKUP(
    Languages!A216,
    Languages!$A$2:$AE$310,
    MATCH(
      _xlfn.XLOOKUP(AC$1, 'Language &amp; Currency Data'!$A$2:$A$100, 'Language &amp; Currency Data'!$B$2:$B$100),
      Languages!$A$1:$AE$1,
      0),
    FALSE)</f>
        <v>Estaria disposto(a) a sacrificar um aumento de 5 % no seu salário se isso garantisse que a sua organização NÃO contrataria um líder tão inadequado como seu supervisor direto?</v>
      </c>
      <c r="AD229" s="32" t="str">
        <f>VLOOKUP(
    Languages!A216,
    Languages!$A$2:$AE$310,
    MATCH(
      _xlfn.XLOOKUP(AD$1, 'Language &amp; Currency Data'!$A$2:$A$100, 'Language &amp; Currency Data'!$B$2:$B$100),
      Languages!$A$1:$AE$1,
      0),
    FALSE)</f>
        <v>Ați fi dispus să sacrificați o creștere cu 5 % a salariului dvs,, dacă aceasta ar putea garanta că organizația dva. NU va angaja un lider atât de slab ca supraveghetorul dvs. direct?</v>
      </c>
      <c r="AE229" s="6" t="str">
        <f>VLOOKUP(
    Languages!A216,
    Languages!$A$2:$AE$310,
    MATCH(
      _xlfn.XLOOKUP(AE$1, 'Language &amp; Currency Data'!$A$2:$A$100, 'Language &amp; Currency Data'!$B$2:$B$100),
      Languages!$A$1:$AE$1,
      0),
    FALSE)</f>
        <v>Boli by ste ochotný(á) obetovať 5 % navýšenia vašej mzdy, ak by to zaručilo, že vaša organizácia by NEZAMESTNALA takého zlého lídra za vášho priameho nadriadeného?</v>
      </c>
      <c r="AF229" s="6" t="str">
        <f>VLOOKUP(
    Languages!A216,
    Languages!$A$2:$AE$310,
    MATCH(
      _xlfn.XLOOKUP(AF$1, 'Language &amp; Currency Data'!$A$2:$A$100, 'Language &amp; Currency Data'!$B$2:$B$100),
      Languages!$A$1:$AE$1,
      0),
    FALSE)</f>
        <v>Sou jy bereid wees om 'n 5%-verhoging in jou salaris op te offer as dit kon waarborg dat jou organisasie NIE so 'n slegte leier as jou naaste toesighouer sou aanstel nie?</v>
      </c>
      <c r="AG229" s="6" t="str">
        <f>VLOOKUP(
    Languages!A216,
    Languages!$A$2:$AE$310,
    MATCH(
      _xlfn.XLOOKUP(AG$1, 'Language &amp; Currency Data'!$A$2:$A$100, 'Language &amp; Currency Data'!$B$2:$B$100),
      Languages!$A$1:$AE$1,
      0),
    FALSE)</f>
        <v>귀사가 그런 부적절한 리더를 귀하의 직속 상사로 채용하지 않는다는 보장이 있다면, 5% 급여 인상을 포기할 의향이 있습니까?</v>
      </c>
      <c r="AH229" s="32" t="str">
        <f>VLOOKUP(
    Languages!A216,
    Languages!$A$2:$AE$310,
    MATCH(
      _xlfn.XLOOKUP(AH$1, 'Language &amp; Currency Data'!$A$2:$A$100, 'Language &amp; Currency Data'!$B$2:$B$100),
      Languages!$A$1:$AE$1,
      0),
    FALSE)</f>
        <v>¿Estaría dispuesto a sacrificar un aumento del 5 % de su salario, si con ello pudiera garantizar que su empresa NO contratase a un líder tan malo para ser su supervisor más cercano?</v>
      </c>
      <c r="AI229" s="32" t="str">
        <f>VLOOKUP(
    Languages!A216,
    Languages!$A$2:$AE$310,
    MATCH(
      _xlfn.XLOOKUP(AI$1, 'Language &amp; Currency Data'!$A$2:$A$100, 'Language &amp; Currency Data'!$B$2:$B$100),
      Languages!$A$1:$AE$1,
      0),
    FALSE)</f>
        <v>Skulle du vara beredd att offra en löneökning på 5 % om det kunde garantera att din organisation INTE anställde en så dålig ledare som din närmaste chef?</v>
      </c>
      <c r="AJ229" s="6" t="str">
        <f>VLOOKUP(
    Languages!A216,
    Languages!$A$2:$AE$310,
    MATCH(
      _xlfn.XLOOKUP(AJ$1, 'Language &amp; Currency Data'!$A$2:$A$100, 'Language &amp; Currency Data'!$B$2:$B$100),
      Languages!$A$1:$AE$1,
      0),
    FALSE)</f>
        <v>如果可以保證您的組織不會聘請像這樣糟糕的領導人當您的直接主管，您願意放棄 5% 的薪資調漲嗎？</v>
      </c>
      <c r="AK229" s="32" t="str">
        <f>VLOOKUP(
    Languages!A216,
    Languages!$A$2:$AE$310,
    MATCH(
      _xlfn.XLOOKUP(AK$1, 'Language &amp; Currency Data'!$A$2:$A$100, 'Language &amp; Currency Data'!$B$2:$B$100),
      Languages!$A$1:$AE$1,
      0),
    FALSE)</f>
        <v>คุณยินดีที่จะเสียสละเงินเดือนที่เพิ่มขึ้น 5% หรือไม่ หากการดำเนินการดังกล่าวสามารถรับประกันได้ว่าองค์กรของคุณจะไม่ว่าจ้างผู้นำที่เลวร้ายเช่นนี้เป็นหัวหน้างานที่ใกล้ชิดคุณที่สุด</v>
      </c>
      <c r="AL229" s="37" t="str">
        <f>VLOOKUP(
    Languages!A216,
    Languages!$A$2:$AE$310,
    MATCH(
      _xlfn.XLOOKUP(AL$1, 'Language &amp; Currency Data'!$A$2:$A$100, 'Language &amp; Currency Data'!$B$2:$B$100),
      Languages!$A$1:$AE$1,
      0),
    FALSE)</f>
        <v>Kuruluşunuz en yakın amiriniz gibi kötü bir lideri işe ALMAYACAĞINI garanti edebilseydi maaşınızda %5'lik bir artışı feda etmeye istekli olur muydunuz?</v>
      </c>
      <c r="AM229" s="6" t="str">
        <f>VLOOKUP(
    Languages!A216,
    Languages!$A$2:$AE$310,
    MATCH(
      _xlfn.XLOOKUP(AM$1, 'Language &amp; Currency Data'!$A$2:$A$100, 'Language &amp; Currency Data'!$B$2:$B$100),
      Languages!$A$1:$AE$1,
      0),
    FALSE)</f>
        <v>Would you be willing to sacrifice a 5% increase of your salary, if it could guarantee that your organization would NOT hire such a bad leader as your closest supervisor?</v>
      </c>
      <c r="AN229" s="6" t="str">
        <f>VLOOKUP(
    Languages!A216,
    Languages!$A$2:$AE$310,
    MATCH(
      _xlfn.XLOOKUP(AN$1, 'Language &amp; Currency Data'!$A$2:$A$100, 'Language &amp; Currency Data'!$B$2:$B$100),
      Languages!$A$1:$AE$1,
      0),
    FALSE)</f>
        <v>Would you be willing to sacrifice a 5% increase of your salary, if it could guarantee that your organization would NOT hire such a bad leader as your closest supervisor?</v>
      </c>
      <c r="AO229" s="32" t="str">
        <f>VLOOKUP(
    Languages!A216,
    Languages!$A$2:$AE$310,
    MATCH(
      _xlfn.XLOOKUP(AO$1, 'Language &amp; Currency Data'!$A$2:$A$100, 'Language &amp; Currency Data'!$B$2:$B$100),
      Languages!$A$1:$AE$1,
      0),
    FALSE)</f>
        <v>Quý vị có sẵn sàng đánh đổi mức tăng lương 5% của mình, nếu điều đó đảm bảo rằng tổ chức của quý vị sẽ KHÔNG tuyển một nhà lãnh đạo kém cỏi như vậy làm người giám sát trực tiếp của quý vị không?</v>
      </c>
      <c r="AP229" s="7" t="str">
        <f>VLOOKUP(
    Languages!A216,
    Languages!$A$2:$AE$310,
    MATCH(
      _xlfn.XLOOKUP("United Kingdom", 'Language &amp; Currency Data'!$A$2:$A$100, 'Language &amp; Currency Data'!$B$2:$B$100),
      Languages!$A$1:$AE$1,
      0),
    FALSE)</f>
        <v>Would you be willing to sacrifice a 5% increase of your salary, if it could guarantee that your organization would NOT hire such a bad leader as your closest supervisor?</v>
      </c>
      <c r="AQ229" s="7" t="str">
        <f>VLOOKUP(
    Languages!A216,
    Languages!$A$2:$AE$310,
    MATCH(
      _xlfn.XLOOKUP("United Kingdom", 'Language &amp; Currency Data'!$A$2:$A$100, 'Language &amp; Currency Data'!$B$2:$B$100),
      Languages!$A$1:$AE$1,
      0),
    FALSE)</f>
        <v>Would you be willing to sacrifice a 5% increase of your salary, if it could guarantee that your organization would NOT hire such a bad leader as your closest supervisor?</v>
      </c>
      <c r="AR229" s="7" t="str">
        <f>VLOOKUP(
    Languages!A216,
    Languages!$A$2:$AE$310,
    MATCH(
      _xlfn.XLOOKUP("United Kingdom", 'Language &amp; Currency Data'!$A$2:$A$100, 'Language &amp; Currency Data'!$B$2:$B$100),
      Languages!$A$1:$AE$1,
      0),
    FALSE)</f>
        <v>Would you be willing to sacrifice a 5% increase of your salary, if it could guarantee that your organization would NOT hire such a bad leader as your closest supervisor?</v>
      </c>
      <c r="AS229" s="7" t="str">
        <f>VLOOKUP(
    Languages!A216,
    Languages!$A$2:$AE$310,
    MATCH(
      _xlfn.XLOOKUP("United Kingdom", 'Language &amp; Currency Data'!$A$2:$A$100, 'Language &amp; Currency Data'!$B$2:$B$100),
      Languages!$A$1:$AE$1,
      0),
    FALSE)</f>
        <v>Would you be willing to sacrifice a 5% increase of your salary, if it could guarantee that your organization would NOT hire such a bad leader as your closest supervisor?</v>
      </c>
      <c r="AT229" s="7" t="str">
        <f>VLOOKUP(
    Languages!A216,
    Languages!$A$2:$AE$310,
    MATCH(
      _xlfn.XLOOKUP("United Kingdom", 'Language &amp; Currency Data'!$A$2:$A$100, 'Language &amp; Currency Data'!$B$2:$B$100),
      Languages!$A$1:$AE$1,
      0),
    FALSE)</f>
        <v>Would you be willing to sacrifice a 5% increase of your salary, if it could guarantee that your organization would NOT hire such a bad leader as your closest supervisor?</v>
      </c>
      <c r="AU229" s="7" t="str">
        <f>VLOOKUP(
    Languages!A216,
    Languages!$A$2:$AE$310,
    MATCH(
      _xlfn.XLOOKUP("United Kingdom", 'Language &amp; Currency Data'!$A$2:$A$100, 'Language &amp; Currency Data'!$B$2:$B$100),
      Languages!$A$1:$AE$1,
      0),
    FALSE)</f>
        <v>Would you be willing to sacrifice a 5% increase of your salary, if it could guarantee that your organization would NOT hire such a bad leader as your closest supervisor?</v>
      </c>
      <c r="AV229" s="7" t="str">
        <f>VLOOKUP(
    Languages!A216,
    Languages!$A$2:$AE$310,
    MATCH(
      _xlfn.XLOOKUP("United Kingdom", 'Language &amp; Currency Data'!$A$2:$A$100, 'Language &amp; Currency Data'!$B$2:$B$100),
      Languages!$A$1:$AE$1,
      0),
    FALSE)</f>
        <v>Would you be willing to sacrifice a 5% increase of your salary, if it could guarantee that your organization would NOT hire such a bad leader as your closest supervisor?</v>
      </c>
      <c r="AW229" s="7" t="str">
        <f>VLOOKUP(
    Languages!A216,
    Languages!$A$2:$AE$310,
    MATCH(
      _xlfn.XLOOKUP("United Kingdom", 'Language &amp; Currency Data'!$A$2:$A$100, 'Language &amp; Currency Data'!$B$2:$B$100),
      Languages!$A$1:$AE$1,
      0),
    FALSE)</f>
        <v>Would you be willing to sacrifice a 5% increase of your salary, if it could guarantee that your organization would NOT hire such a bad leader as your closest supervisor?</v>
      </c>
    </row>
    <row r="230" spans="1:49" s="7" customFormat="1" x14ac:dyDescent="0.45">
      <c r="A230" s="7" t="str">
        <f>Languages!B217</f>
        <v>I would not sacrifice my salary increase</v>
      </c>
      <c r="B230" s="6" t="str">
        <f>VLOOKUP(
    Languages!A217,
    Languages!$A$2:$AE$310,
    MATCH(
      _xlfn.XLOOKUP(B$1, 'Language &amp; Currency Data'!$A$2:$A$100, 'Language &amp; Currency Data'!$B$2:$B$100),
      Languages!$A$1:$AE$1,
      0),
    FALSE)</f>
        <v>No sacrificaría mi aumento salarial</v>
      </c>
      <c r="C230" s="6" t="str">
        <f>VLOOKUP(
    Languages!A217,
    Languages!$A$2:$AE$310,
    MATCH(
      _xlfn.XLOOKUP(C$1, 'Language &amp; Currency Data'!$A$2:$A$100, 'Language &amp; Currency Data'!$B$2:$B$100),
      Languages!$A$1:$AE$1,
      0),
    FALSE)</f>
        <v>I would not sacrifice my salary increase</v>
      </c>
      <c r="D230" s="6" t="str">
        <f>VLOOKUP(
    Languages!A217,
    Languages!$A$2:$AE$310,
    MATCH(
      _xlfn.XLOOKUP(D$1, 'Language &amp; Currency Data'!$A$2:$A$100, 'Language &amp; Currency Data'!$B$2:$B$100),
      Languages!$A$1:$AE$1,
      0),
    FALSE)</f>
        <v>Ich würde nicht meine Gehaltserhöhung opfern</v>
      </c>
      <c r="E230" s="14" t="str">
        <f>VLOOKUP(
    Languages!A217,
    Languages!$A$2:$AE$310,
    MATCH(
      _xlfn.XLOOKUP(E$1, 'Language &amp; Currency Data'!$A$2:$A$100, 'Language &amp; Currency Data'!$B$2:$B$100),
      Languages!$A$1:$AE$1,
      0),
    FALSE)</f>
        <v>Não sacrificaria o meu aumento salarial.</v>
      </c>
      <c r="F230" s="4" t="str">
        <f>VLOOKUP(
    Languages!A217,
    Languages!$A$2:$AE$310,
    MATCH(
      _xlfn.XLOOKUP(F$1, 'Language &amp; Currency Data'!$A$2:$A$100, 'Language &amp; Currency Data'!$B$2:$B$100),
      Languages!$A$1:$AE$1,
      0),
    FALSE)</f>
        <v>I would not sacrifice my salary increase</v>
      </c>
      <c r="G230" s="14" t="str">
        <f>VLOOKUP(
    Languages!A217,
    Languages!$A$2:$AE$310,
    MATCH(
      _xlfn.XLOOKUP(G$1, 'Language &amp; Currency Data'!$A$2:$A$100, 'Language &amp; Currency Data'!$B$2:$B$100),
      Languages!$A$1:$AE$1,
      0),
    FALSE)</f>
        <v>我不愿意放弃加薪</v>
      </c>
      <c r="H230" s="6" t="str">
        <f>VLOOKUP(
    Languages!A217,
    Languages!$A$2:$AE$310,
    MATCH(
      _xlfn.XLOOKUP(H$1, 'Language &amp; Currency Data'!$A$2:$A$100, 'Language &amp; Currency Data'!$B$2:$B$100),
      Languages!$A$1:$AE$1,
      0),
    FALSE)</f>
        <v>No sacrificaría mi aumento salarial</v>
      </c>
      <c r="I230" s="6" t="str">
        <f>VLOOKUP(
    Languages!A217,
    Languages!$A$2:$AE$310,
    MATCH(
      _xlfn.XLOOKUP(I$1, 'Language &amp; Currency Data'!$A$2:$A$100, 'Language &amp; Currency Data'!$B$2:$B$100),
      Languages!$A$1:$AE$1,
      0),
    FALSE)</f>
        <v>No sacrificaría mi aumento salarial</v>
      </c>
      <c r="J230" s="6" t="str">
        <f>VLOOKUP(
    Languages!A217,
    Languages!$A$2:$AE$310,
    MATCH(
      _xlfn.XLOOKUP(J$1, 'Language &amp; Currency Data'!$A$2:$A$100, 'Language &amp; Currency Data'!$B$2:$B$100),
      Languages!$A$1:$AE$1,
      0),
    FALSE)</f>
        <v>Neobětoval\/a bych zvýšení svého platu</v>
      </c>
      <c r="K230" s="6" t="str">
        <f>VLOOKUP(
    Languages!A217,
    Languages!$A$2:$AE$310,
    MATCH(
      _xlfn.XLOOKUP(K$1, 'Language &amp; Currency Data'!$A$2:$A$100, 'Language &amp; Currency Data'!$B$2:$B$100),
      Languages!$A$1:$AE$1,
      0),
    FALSE)</f>
        <v>En luopuisi palkankorotuksestani</v>
      </c>
      <c r="L230" s="32" t="str">
        <f>VLOOKUP(
    Languages!A217,
    Languages!$A$2:$AE$310,
    MATCH(
      _xlfn.XLOOKUP(L$1, 'Language &amp; Currency Data'!$A$2:$A$100, 'Language &amp; Currency Data'!$B$2:$B$100),
      Languages!$A$1:$AE$1,
      0),
    FALSE)</f>
        <v>Je ne sacrifierais pas mon augmentation de salaire</v>
      </c>
      <c r="M230" s="32" t="str">
        <f>VLOOKUP(
    Languages!A217,
    Languages!$A$2:$AE$310,
    MATCH(
      _xlfn.XLOOKUP(M$1, 'Language &amp; Currency Data'!$A$2:$A$100, 'Language &amp; Currency Data'!$B$2:$B$100),
      Languages!$A$1:$AE$1,
      0),
    FALSE)</f>
        <v>Ich würde nicht meine Gehaltserhöhung opfern</v>
      </c>
      <c r="N230" s="6" t="str">
        <f>VLOOKUP(
    Languages!A217,
    Languages!$A$2:$AE$310,
    MATCH(
      _xlfn.XLOOKUP(N$1, 'Language &amp; Currency Data'!$A$2:$A$100, 'Language &amp; Currency Data'!$B$2:$B$100),
      Languages!$A$1:$AE$1,
      0),
    FALSE)</f>
        <v>Δεν θα θυσίαζα την αύξηση του μισθού μου</v>
      </c>
      <c r="O230" s="32" t="str">
        <f>VLOOKUP(
    Languages!A217,
    Languages!$A$2:$AE$310,
    MATCH(
      _xlfn.XLOOKUP(O$1, 'Language &amp; Currency Data'!$A$2:$A$100, 'Language &amp; Currency Data'!$B$2:$B$100),
      Languages!$A$1:$AE$1,
      0),
    FALSE)</f>
        <v>Nem áldoznám fel a fizetésemelésemet</v>
      </c>
      <c r="P230" s="6" t="str">
        <f>VLOOKUP(
    Languages!A217,
    Languages!$A$2:$AE$310,
    MATCH(
      _xlfn.XLOOKUP(P$1, 'Language &amp; Currency Data'!$A$2:$A$100, 'Language &amp; Currency Data'!$B$2:$B$100),
      Languages!$A$1:$AE$1,
      0),
    FALSE)</f>
        <v>मैं अपने वेतन वृद्धि का त्याग नहीं करूंगा</v>
      </c>
      <c r="Q230" s="6" t="str">
        <f>VLOOKUP(
    Languages!A217,
    Languages!$A$2:$AE$310,
    MATCH(
      _xlfn.XLOOKUP(Q$1, 'Language &amp; Currency Data'!$A$2:$A$100, 'Language &amp; Currency Data'!$B$2:$B$100),
      Languages!$A$1:$AE$1,
      0),
    FALSE)</f>
        <v>Saya tidak akan mengorbankan kenaikan gaji saya</v>
      </c>
      <c r="R230" s="6" t="str">
        <f>VLOOKUP(
    Languages!A217,
    Languages!$A$2:$AE$310,
    MATCH(
      _xlfn.XLOOKUP(R$1, 'Language &amp; Currency Data'!$A$2:$A$100, 'Language &amp; Currency Data'!$B$2:$B$100),
      Languages!$A$1:$AE$1,
      0),
    FALSE)</f>
        <v>I would not sacrifice my salary increase</v>
      </c>
      <c r="S230" s="14" t="str">
        <f>VLOOKUP(
    Languages!A217,
    Languages!$A$2:$AE$310,
    MATCH(
      _xlfn.XLOOKUP(S$1, 'Language &amp; Currency Data'!$A$2:$A$100, 'Language &amp; Currency Data'!$B$2:$B$100),
      Languages!$A$1:$AE$1,
      0),
    FALSE)</f>
        <v>Non sacrificherei il mio aumento di stipendio</v>
      </c>
      <c r="T230" s="14" t="str">
        <f>VLOOKUP(
    Languages!A217,
    Languages!$A$2:$AE$310,
    MATCH(
      _xlfn.XLOOKUP(T$1, 'Language &amp; Currency Data'!$A$2:$A$100, 'Language &amp; Currency Data'!$B$2:$B$100),
      Languages!$A$1:$AE$1,
      0),
    FALSE)</f>
        <v>私は給与の増加を犠牲にしたいと思わない</v>
      </c>
      <c r="U230" s="32" t="str">
        <f>VLOOKUP(
    Languages!A217,
    Languages!$A$2:$AE$310,
    MATCH(
      _xlfn.XLOOKUP(U$1, 'Language &amp; Currency Data'!$A$2:$A$100, 'Language &amp; Currency Data'!$B$2:$B$100),
      Languages!$A$1:$AE$1,
      0),
    FALSE)</f>
        <v>Saya tidak akan mengorbankan kenaikan gaji saya</v>
      </c>
      <c r="V230" s="32" t="str">
        <f>VLOOKUP(
    Languages!A217,
    Languages!$A$2:$AE$310,
    MATCH(
      _xlfn.XLOOKUP(V$1, 'Language &amp; Currency Data'!$A$2:$A$100, 'Language &amp; Currency Data'!$B$2:$B$100),
      Languages!$A$1:$AE$1,
      0),
    FALSE)</f>
        <v>No sacrificaría mi aumento salarial</v>
      </c>
      <c r="W230" s="14" t="str">
        <f>VLOOKUP(
    Languages!A217,
    Languages!$A$2:$AE$310,
    MATCH(
      _xlfn.XLOOKUP(W$1, 'Language &amp; Currency Data'!$A$2:$A$100, 'Language &amp; Currency Data'!$B$2:$B$100),
      Languages!$A$1:$AE$1,
      0),
    FALSE)</f>
        <v>Ik zou mijn salarisverhoging niet opofferen</v>
      </c>
      <c r="X230" s="32" t="str">
        <f>VLOOKUP(
    Languages!A217,
    Languages!$A$2:$AE$310,
    MATCH(
      _xlfn.XLOOKUP(X$1, 'Language &amp; Currency Data'!$A$2:$A$100, 'Language &amp; Currency Data'!$B$2:$B$100),
      Languages!$A$1:$AE$1,
      0),
    FALSE)</f>
        <v>I would not sacrifice my salary increase</v>
      </c>
      <c r="Y230" s="32" t="str">
        <f>VLOOKUP(
    Languages!A217,
    Languages!$A$2:$AE$310,
    MATCH(
      _xlfn.XLOOKUP(Y$1, 'Language &amp; Currency Data'!$A$2:$A$100, 'Language &amp; Currency Data'!$B$2:$B$100),
      Languages!$A$1:$AE$1,
      0),
    FALSE)</f>
        <v>Jeg ville ikke ofret lønnsøkningen min</v>
      </c>
      <c r="Z230" s="32" t="str">
        <f>VLOOKUP(
    Languages!A217,
    Languages!$A$2:$AE$310,
    MATCH(
      _xlfn.XLOOKUP(Z$1, 'Language &amp; Currency Data'!$A$2:$A$100, 'Language &amp; Currency Data'!$B$2:$B$100),
      Languages!$A$1:$AE$1,
      0),
    FALSE)</f>
        <v>میں اپنی تنخواہ میں اضافے کی قربانی نہیں دوں گا\/گی</v>
      </c>
      <c r="AA230" s="32" t="str">
        <f>VLOOKUP(
    Languages!A217,
    Languages!$A$2:$AE$310,
    MATCH(
      _xlfn.XLOOKUP(AA$1, 'Language &amp; Currency Data'!$A$2:$A$100, 'Language &amp; Currency Data'!$B$2:$B$100),
      Languages!$A$1:$AE$1,
      0),
    FALSE)</f>
        <v>Hindi ko isasakripisyo ang pagtaas ng sahod ko</v>
      </c>
      <c r="AB230" s="32" t="str">
        <f>VLOOKUP(
    Languages!A217,
    Languages!$A$2:$AE$310,
    MATCH(
      _xlfn.XLOOKUP(AB$1, 'Language &amp; Currency Data'!$A$2:$A$100, 'Language &amp; Currency Data'!$B$2:$B$100),
      Languages!$A$1:$AE$1,
      0),
    FALSE)</f>
        <v>Nie poświęcił(a)bym podwyżki pensji</v>
      </c>
      <c r="AC230" t="str">
        <f>VLOOKUP(
    Languages!A217,
    Languages!$A$2:$AE$310,
    MATCH(
      _xlfn.XLOOKUP(AC$1, 'Language &amp; Currency Data'!$A$2:$A$100, 'Language &amp; Currency Data'!$B$2:$B$100),
      Languages!$A$1:$AE$1,
      0),
    FALSE)</f>
        <v>Não sacrificaria o meu aumento salarial.</v>
      </c>
      <c r="AD230" s="32" t="str">
        <f>VLOOKUP(
    Languages!A217,
    Languages!$A$2:$AE$310,
    MATCH(
      _xlfn.XLOOKUP(AD$1, 'Language &amp; Currency Data'!$A$2:$A$100, 'Language &amp; Currency Data'!$B$2:$B$100),
      Languages!$A$1:$AE$1,
      0),
    FALSE)</f>
        <v>Nu mi-aș sacrifica creșterea salarială</v>
      </c>
      <c r="AE230" s="6" t="str">
        <f>VLOOKUP(
    Languages!A217,
    Languages!$A$2:$AE$310,
    MATCH(
      _xlfn.XLOOKUP(AE$1, 'Language &amp; Currency Data'!$A$2:$A$100, 'Language &amp; Currency Data'!$B$2:$B$100),
      Languages!$A$1:$AE$1,
      0),
    FALSE)</f>
        <v>Neobetoval(a) by som navýšenie mojej mzdy</v>
      </c>
      <c r="AF230" s="6" t="str">
        <f>VLOOKUP(
    Languages!A217,
    Languages!$A$2:$AE$310,
    MATCH(
      _xlfn.XLOOKUP(AF$1, 'Language &amp; Currency Data'!$A$2:$A$100, 'Language &amp; Currency Data'!$B$2:$B$100),
      Languages!$A$1:$AE$1,
      0),
    FALSE)</f>
        <v>Ek sal nie my salarisverhoging opoffer nie</v>
      </c>
      <c r="AG230" s="6" t="str">
        <f>VLOOKUP(
    Languages!A217,
    Languages!$A$2:$AE$310,
    MATCH(
      _xlfn.XLOOKUP(AG$1, 'Language &amp; Currency Data'!$A$2:$A$100, 'Language &amp; Currency Data'!$B$2:$B$100),
      Languages!$A$1:$AE$1,
      0),
    FALSE)</f>
        <v>급여 인상을 포기하지 않을 것이다</v>
      </c>
      <c r="AH230" s="32" t="str">
        <f>VLOOKUP(
    Languages!A217,
    Languages!$A$2:$AE$310,
    MATCH(
      _xlfn.XLOOKUP(AH$1, 'Language &amp; Currency Data'!$A$2:$A$100, 'Language &amp; Currency Data'!$B$2:$B$100),
      Languages!$A$1:$AE$1,
      0),
    FALSE)</f>
        <v>No sacrificaría mi aumento salarial</v>
      </c>
      <c r="AI230" s="32" t="str">
        <f>VLOOKUP(
    Languages!A217,
    Languages!$A$2:$AE$310,
    MATCH(
      _xlfn.XLOOKUP(AI$1, 'Language &amp; Currency Data'!$A$2:$A$100, 'Language &amp; Currency Data'!$B$2:$B$100),
      Languages!$A$1:$AE$1,
      0),
    FALSE)</f>
        <v>Jag skulle inte offra min löneökning</v>
      </c>
      <c r="AJ230" s="6" t="str">
        <f>VLOOKUP(
    Languages!A217,
    Languages!$A$2:$AE$310,
    MATCH(
      _xlfn.XLOOKUP(AJ$1, 'Language &amp; Currency Data'!$A$2:$A$100, 'Language &amp; Currency Data'!$B$2:$B$100),
      Languages!$A$1:$AE$1,
      0),
    FALSE)</f>
        <v>我不願意放棄薪水調漲</v>
      </c>
      <c r="AK230" s="32" t="str">
        <f>VLOOKUP(
    Languages!A217,
    Languages!$A$2:$AE$310,
    MATCH(
      _xlfn.XLOOKUP(AK$1, 'Language &amp; Currency Data'!$A$2:$A$100, 'Language &amp; Currency Data'!$B$2:$B$100),
      Languages!$A$1:$AE$1,
      0),
    FALSE)</f>
        <v>ฉันจะไม่ยอมเสียสละเงินเดือนที่เพิ่มขึ้น</v>
      </c>
      <c r="AL230" s="37" t="str">
        <f>VLOOKUP(
    Languages!A217,
    Languages!$A$2:$AE$310,
    MATCH(
      _xlfn.XLOOKUP(AL$1, 'Language &amp; Currency Data'!$A$2:$A$100, 'Language &amp; Currency Data'!$B$2:$B$100),
      Languages!$A$1:$AE$1,
      0),
    FALSE)</f>
        <v>Maaş artışım konusunda fedakaârlık etmezdim</v>
      </c>
      <c r="AM230" s="6" t="str">
        <f>VLOOKUP(
    Languages!A217,
    Languages!$A$2:$AE$310,
    MATCH(
      _xlfn.XLOOKUP(AM$1, 'Language &amp; Currency Data'!$A$2:$A$100, 'Language &amp; Currency Data'!$B$2:$B$100),
      Languages!$A$1:$AE$1,
      0),
    FALSE)</f>
        <v>I would not sacrifice my salary increase</v>
      </c>
      <c r="AN230" s="6" t="str">
        <f>VLOOKUP(
    Languages!A217,
    Languages!$A$2:$AE$310,
    MATCH(
      _xlfn.XLOOKUP(AN$1, 'Language &amp; Currency Data'!$A$2:$A$100, 'Language &amp; Currency Data'!$B$2:$B$100),
      Languages!$A$1:$AE$1,
      0),
    FALSE)</f>
        <v>I would not sacrifice my salary increase</v>
      </c>
      <c r="AO230" s="32" t="str">
        <f>VLOOKUP(
    Languages!A217,
    Languages!$A$2:$AE$310,
    MATCH(
      _xlfn.XLOOKUP(AO$1, 'Language &amp; Currency Data'!$A$2:$A$100, 'Language &amp; Currency Data'!$B$2:$B$100),
      Languages!$A$1:$AE$1,
      0),
    FALSE)</f>
        <v>Tôi sẽ không đánh đổi mức tăng lương của mình</v>
      </c>
      <c r="AP230" s="7" t="str">
        <f>VLOOKUP(
    Languages!A217,
    Languages!$A$2:$AE$310,
    MATCH(
      _xlfn.XLOOKUP("United Kingdom", 'Language &amp; Currency Data'!$A$2:$A$100, 'Language &amp; Currency Data'!$B$2:$B$100),
      Languages!$A$1:$AE$1,
      0),
    FALSE)</f>
        <v>I would not sacrifice my salary increase</v>
      </c>
      <c r="AQ230" s="7" t="str">
        <f>VLOOKUP(
    Languages!A217,
    Languages!$A$2:$AE$310,
    MATCH(
      _xlfn.XLOOKUP("United Kingdom", 'Language &amp; Currency Data'!$A$2:$A$100, 'Language &amp; Currency Data'!$B$2:$B$100),
      Languages!$A$1:$AE$1,
      0),
    FALSE)</f>
        <v>I would not sacrifice my salary increase</v>
      </c>
      <c r="AR230" s="7" t="str">
        <f>VLOOKUP(
    Languages!A217,
    Languages!$A$2:$AE$310,
    MATCH(
      _xlfn.XLOOKUP("United Kingdom", 'Language &amp; Currency Data'!$A$2:$A$100, 'Language &amp; Currency Data'!$B$2:$B$100),
      Languages!$A$1:$AE$1,
      0),
    FALSE)</f>
        <v>I would not sacrifice my salary increase</v>
      </c>
      <c r="AS230" s="7" t="str">
        <f>VLOOKUP(
    Languages!A217,
    Languages!$A$2:$AE$310,
    MATCH(
      _xlfn.XLOOKUP("United Kingdom", 'Language &amp; Currency Data'!$A$2:$A$100, 'Language &amp; Currency Data'!$B$2:$B$100),
      Languages!$A$1:$AE$1,
      0),
    FALSE)</f>
        <v>I would not sacrifice my salary increase</v>
      </c>
      <c r="AT230" s="7" t="str">
        <f>VLOOKUP(
    Languages!A217,
    Languages!$A$2:$AE$310,
    MATCH(
      _xlfn.XLOOKUP("United Kingdom", 'Language &amp; Currency Data'!$A$2:$A$100, 'Language &amp; Currency Data'!$B$2:$B$100),
      Languages!$A$1:$AE$1,
      0),
    FALSE)</f>
        <v>I would not sacrifice my salary increase</v>
      </c>
      <c r="AU230" s="7" t="str">
        <f>VLOOKUP(
    Languages!A217,
    Languages!$A$2:$AE$310,
    MATCH(
      _xlfn.XLOOKUP("United Kingdom", 'Language &amp; Currency Data'!$A$2:$A$100, 'Language &amp; Currency Data'!$B$2:$B$100),
      Languages!$A$1:$AE$1,
      0),
    FALSE)</f>
        <v>I would not sacrifice my salary increase</v>
      </c>
      <c r="AV230" s="7" t="str">
        <f>VLOOKUP(
    Languages!A217,
    Languages!$A$2:$AE$310,
    MATCH(
      _xlfn.XLOOKUP("United Kingdom", 'Language &amp; Currency Data'!$A$2:$A$100, 'Language &amp; Currency Data'!$B$2:$B$100),
      Languages!$A$1:$AE$1,
      0),
    FALSE)</f>
        <v>I would not sacrifice my salary increase</v>
      </c>
      <c r="AW230" s="7" t="str">
        <f>VLOOKUP(
    Languages!A217,
    Languages!$A$2:$AE$310,
    MATCH(
      _xlfn.XLOOKUP("United Kingdom", 'Language &amp; Currency Data'!$A$2:$A$100, 'Language &amp; Currency Data'!$B$2:$B$100),
      Languages!$A$1:$AE$1,
      0),
    FALSE)</f>
        <v>I would not sacrifice my salary increase</v>
      </c>
    </row>
    <row r="231" spans="1:49" s="7" customFormat="1" x14ac:dyDescent="0.45">
      <c r="A231" s="7" t="str">
        <f>Languages!B218</f>
        <v>I would sacrifice my salary increase</v>
      </c>
      <c r="B231" s="6" t="str">
        <f>VLOOKUP(
    Languages!A218,
    Languages!$A$2:$AE$310,
    MATCH(
      _xlfn.XLOOKUP(B$1, 'Language &amp; Currency Data'!$A$2:$A$100, 'Language &amp; Currency Data'!$B$2:$B$100),
      Languages!$A$1:$AE$1,
      0),
    FALSE)</f>
        <v>Sacrificaría mi aumento salarial</v>
      </c>
      <c r="C231" s="6" t="str">
        <f>VLOOKUP(
    Languages!A218,
    Languages!$A$2:$AE$310,
    MATCH(
      _xlfn.XLOOKUP(C$1, 'Language &amp; Currency Data'!$A$2:$A$100, 'Language &amp; Currency Data'!$B$2:$B$100),
      Languages!$A$1:$AE$1,
      0),
    FALSE)</f>
        <v>I would sacrifice my salary increase</v>
      </c>
      <c r="D231" s="6" t="str">
        <f>VLOOKUP(
    Languages!A218,
    Languages!$A$2:$AE$310,
    MATCH(
      _xlfn.XLOOKUP(D$1, 'Language &amp; Currency Data'!$A$2:$A$100, 'Language &amp; Currency Data'!$B$2:$B$100),
      Languages!$A$1:$AE$1,
      0),
    FALSE)</f>
        <v>Ich würde meine Gehaltserhöhung opfern</v>
      </c>
      <c r="E231" s="14" t="str">
        <f>VLOOKUP(
    Languages!A218,
    Languages!$A$2:$AE$310,
    MATCH(
      _xlfn.XLOOKUP(E$1, 'Language &amp; Currency Data'!$A$2:$A$100, 'Language &amp; Currency Data'!$B$2:$B$100),
      Languages!$A$1:$AE$1,
      0),
    FALSE)</f>
        <v>Sacrificaria o meu aumento salarial.</v>
      </c>
      <c r="F231" s="4" t="str">
        <f>VLOOKUP(
    Languages!A218,
    Languages!$A$2:$AE$310,
    MATCH(
      _xlfn.XLOOKUP(F$1, 'Language &amp; Currency Data'!$A$2:$A$100, 'Language &amp; Currency Data'!$B$2:$B$100),
      Languages!$A$1:$AE$1,
      0),
    FALSE)</f>
        <v>I would sacrifice my salary increase</v>
      </c>
      <c r="G231" s="14" t="str">
        <f>VLOOKUP(
    Languages!A218,
    Languages!$A$2:$AE$310,
    MATCH(
      _xlfn.XLOOKUP(G$1, 'Language &amp; Currency Data'!$A$2:$A$100, 'Language &amp; Currency Data'!$B$2:$B$100),
      Languages!$A$1:$AE$1,
      0),
    FALSE)</f>
        <v>我愿意放弃加薪</v>
      </c>
      <c r="H231" s="6" t="str">
        <f>VLOOKUP(
    Languages!A218,
    Languages!$A$2:$AE$310,
    MATCH(
      _xlfn.XLOOKUP(H$1, 'Language &amp; Currency Data'!$A$2:$A$100, 'Language &amp; Currency Data'!$B$2:$B$100),
      Languages!$A$1:$AE$1,
      0),
    FALSE)</f>
        <v>Sacrificaría mi aumento salarial</v>
      </c>
      <c r="I231" s="6" t="str">
        <f>VLOOKUP(
    Languages!A218,
    Languages!$A$2:$AE$310,
    MATCH(
      _xlfn.XLOOKUP(I$1, 'Language &amp; Currency Data'!$A$2:$A$100, 'Language &amp; Currency Data'!$B$2:$B$100),
      Languages!$A$1:$AE$1,
      0),
    FALSE)</f>
        <v>Sacrificaría mi aumento salarial</v>
      </c>
      <c r="J231" s="6" t="str">
        <f>VLOOKUP(
    Languages!A218,
    Languages!$A$2:$AE$310,
    MATCH(
      _xlfn.XLOOKUP(J$1, 'Language &amp; Currency Data'!$A$2:$A$100, 'Language &amp; Currency Data'!$B$2:$B$100),
      Languages!$A$1:$AE$1,
      0),
    FALSE)</f>
        <v>Obětoval\/a bych zvýšení svého platu</v>
      </c>
      <c r="K231" s="6" t="str">
        <f>VLOOKUP(
    Languages!A218,
    Languages!$A$2:$AE$310,
    MATCH(
      _xlfn.XLOOKUP(K$1, 'Language &amp; Currency Data'!$A$2:$A$100, 'Language &amp; Currency Data'!$B$2:$B$100),
      Languages!$A$1:$AE$1,
      0),
    FALSE)</f>
        <v>Luopuisin palkankorotuksestani</v>
      </c>
      <c r="L231" s="32" t="str">
        <f>VLOOKUP(
    Languages!A218,
    Languages!$A$2:$AE$310,
    MATCH(
      _xlfn.XLOOKUP(L$1, 'Language &amp; Currency Data'!$A$2:$A$100, 'Language &amp; Currency Data'!$B$2:$B$100),
      Languages!$A$1:$AE$1,
      0),
    FALSE)</f>
        <v>Je sacrifierais mon augmentation de salaire</v>
      </c>
      <c r="M231" s="32" t="str">
        <f>VLOOKUP(
    Languages!A218,
    Languages!$A$2:$AE$310,
    MATCH(
      _xlfn.XLOOKUP(M$1, 'Language &amp; Currency Data'!$A$2:$A$100, 'Language &amp; Currency Data'!$B$2:$B$100),
      Languages!$A$1:$AE$1,
      0),
    FALSE)</f>
        <v>Ich würde meine Gehaltserhöhung opfern</v>
      </c>
      <c r="N231" s="6" t="str">
        <f>VLOOKUP(
    Languages!A218,
    Languages!$A$2:$AE$310,
    MATCH(
      _xlfn.XLOOKUP(N$1, 'Language &amp; Currency Data'!$A$2:$A$100, 'Language &amp; Currency Data'!$B$2:$B$100),
      Languages!$A$1:$AE$1,
      0),
    FALSE)</f>
        <v>Θα θυσίαζα την αύξηση του μισθού μου</v>
      </c>
      <c r="O231" s="32" t="str">
        <f>VLOOKUP(
    Languages!A218,
    Languages!$A$2:$AE$310,
    MATCH(
      _xlfn.XLOOKUP(O$1, 'Language &amp; Currency Data'!$A$2:$A$100, 'Language &amp; Currency Data'!$B$2:$B$100),
      Languages!$A$1:$AE$1,
      0),
    FALSE)</f>
        <v>Feláldoznám a fizetésemelésemet</v>
      </c>
      <c r="P231" s="6" t="str">
        <f>VLOOKUP(
    Languages!A218,
    Languages!$A$2:$AE$310,
    MATCH(
      _xlfn.XLOOKUP(P$1, 'Language &amp; Currency Data'!$A$2:$A$100, 'Language &amp; Currency Data'!$B$2:$B$100),
      Languages!$A$1:$AE$1,
      0),
    FALSE)</f>
        <v>मैं अपने वेतन वृद्धि का त्याग करूंगा</v>
      </c>
      <c r="Q231" s="6" t="str">
        <f>VLOOKUP(
    Languages!A218,
    Languages!$A$2:$AE$310,
    MATCH(
      _xlfn.XLOOKUP(Q$1, 'Language &amp; Currency Data'!$A$2:$A$100, 'Language &amp; Currency Data'!$B$2:$B$100),
      Languages!$A$1:$AE$1,
      0),
    FALSE)</f>
        <v>Saya akan mengorbankan kenaikan gaji saya</v>
      </c>
      <c r="R231" s="6" t="str">
        <f>VLOOKUP(
    Languages!A218,
    Languages!$A$2:$AE$310,
    MATCH(
      _xlfn.XLOOKUP(R$1, 'Language &amp; Currency Data'!$A$2:$A$100, 'Language &amp; Currency Data'!$B$2:$B$100),
      Languages!$A$1:$AE$1,
      0),
    FALSE)</f>
        <v>I would sacrifice my salary increase</v>
      </c>
      <c r="S231" s="14" t="str">
        <f>VLOOKUP(
    Languages!A218,
    Languages!$A$2:$AE$310,
    MATCH(
      _xlfn.XLOOKUP(S$1, 'Language &amp; Currency Data'!$A$2:$A$100, 'Language &amp; Currency Data'!$B$2:$B$100),
      Languages!$A$1:$AE$1,
      0),
    FALSE)</f>
        <v>Sacrificherei il mio aumento di stipendio</v>
      </c>
      <c r="T231" s="14" t="str">
        <f>VLOOKUP(
    Languages!A218,
    Languages!$A$2:$AE$310,
    MATCH(
      _xlfn.XLOOKUP(T$1, 'Language &amp; Currency Data'!$A$2:$A$100, 'Language &amp; Currency Data'!$B$2:$B$100),
      Languages!$A$1:$AE$1,
      0),
    FALSE)</f>
        <v>私は給与の増加を犠牲にする</v>
      </c>
      <c r="U231" s="32" t="str">
        <f>VLOOKUP(
    Languages!A218,
    Languages!$A$2:$AE$310,
    MATCH(
      _xlfn.XLOOKUP(U$1, 'Language &amp; Currency Data'!$A$2:$A$100, 'Language &amp; Currency Data'!$B$2:$B$100),
      Languages!$A$1:$AE$1,
      0),
    FALSE)</f>
        <v>Saya akan mengorbankan kenaikan gaji saya</v>
      </c>
      <c r="V231" s="32" t="str">
        <f>VLOOKUP(
    Languages!A218,
    Languages!$A$2:$AE$310,
    MATCH(
      _xlfn.XLOOKUP(V$1, 'Language &amp; Currency Data'!$A$2:$A$100, 'Language &amp; Currency Data'!$B$2:$B$100),
      Languages!$A$1:$AE$1,
      0),
    FALSE)</f>
        <v>Sacrificaría mi aumento salarial</v>
      </c>
      <c r="W231" s="14" t="str">
        <f>VLOOKUP(
    Languages!A218,
    Languages!$A$2:$AE$310,
    MATCH(
      _xlfn.XLOOKUP(W$1, 'Language &amp; Currency Data'!$A$2:$A$100, 'Language &amp; Currency Data'!$B$2:$B$100),
      Languages!$A$1:$AE$1,
      0),
    FALSE)</f>
        <v>Ik zou mijn salarisverhoging wel opofferen</v>
      </c>
      <c r="X231" s="32" t="str">
        <f>VLOOKUP(
    Languages!A218,
    Languages!$A$2:$AE$310,
    MATCH(
      _xlfn.XLOOKUP(X$1, 'Language &amp; Currency Data'!$A$2:$A$100, 'Language &amp; Currency Data'!$B$2:$B$100),
      Languages!$A$1:$AE$1,
      0),
    FALSE)</f>
        <v>I would sacrifice my salary increase</v>
      </c>
      <c r="Y231" s="32" t="str">
        <f>VLOOKUP(
    Languages!A218,
    Languages!$A$2:$AE$310,
    MATCH(
      _xlfn.XLOOKUP(Y$1, 'Language &amp; Currency Data'!$A$2:$A$100, 'Language &amp; Currency Data'!$B$2:$B$100),
      Languages!$A$1:$AE$1,
      0),
    FALSE)</f>
        <v>Jeg ville ofret lønnsøkningen min</v>
      </c>
      <c r="Z231" s="32" t="str">
        <f>VLOOKUP(
    Languages!A218,
    Languages!$A$2:$AE$310,
    MATCH(
      _xlfn.XLOOKUP(Z$1, 'Language &amp; Currency Data'!$A$2:$A$100, 'Language &amp; Currency Data'!$B$2:$B$100),
      Languages!$A$1:$AE$1,
      0),
    FALSE)</f>
        <v>میں اپنی تنخواہ میں اضافے کی قربانی دوں گا\/گی</v>
      </c>
      <c r="AA231" s="32" t="str">
        <f>VLOOKUP(
    Languages!A218,
    Languages!$A$2:$AE$310,
    MATCH(
      _xlfn.XLOOKUP(AA$1, 'Language &amp; Currency Data'!$A$2:$A$100, 'Language &amp; Currency Data'!$B$2:$B$100),
      Languages!$A$1:$AE$1,
      0),
    FALSE)</f>
        <v>Isasakripisyo ko ang pagtaas ng sahod ko</v>
      </c>
      <c r="AB231" s="32" t="str">
        <f>VLOOKUP(
    Languages!A218,
    Languages!$A$2:$AE$310,
    MATCH(
      _xlfn.XLOOKUP(AB$1, 'Language &amp; Currency Data'!$A$2:$A$100, 'Language &amp; Currency Data'!$B$2:$B$100),
      Languages!$A$1:$AE$1,
      0),
    FALSE)</f>
        <v>Poświęcił(a)bym podwyżkę pensji</v>
      </c>
      <c r="AC231" t="str">
        <f>VLOOKUP(
    Languages!A218,
    Languages!$A$2:$AE$310,
    MATCH(
      _xlfn.XLOOKUP(AC$1, 'Language &amp; Currency Data'!$A$2:$A$100, 'Language &amp; Currency Data'!$B$2:$B$100),
      Languages!$A$1:$AE$1,
      0),
    FALSE)</f>
        <v>Sacrificaria o meu aumento salarial.</v>
      </c>
      <c r="AD231" s="32" t="str">
        <f>VLOOKUP(
    Languages!A218,
    Languages!$A$2:$AE$310,
    MATCH(
      _xlfn.XLOOKUP(AD$1, 'Language &amp; Currency Data'!$A$2:$A$100, 'Language &amp; Currency Data'!$B$2:$B$100),
      Languages!$A$1:$AE$1,
      0),
    FALSE)</f>
        <v>Mi-aș sacrifica creșterea salarială</v>
      </c>
      <c r="AE231" s="6" t="str">
        <f>VLOOKUP(
    Languages!A218,
    Languages!$A$2:$AE$310,
    MATCH(
      _xlfn.XLOOKUP(AE$1, 'Language &amp; Currency Data'!$A$2:$A$100, 'Language &amp; Currency Data'!$B$2:$B$100),
      Languages!$A$1:$AE$1,
      0),
    FALSE)</f>
        <v>Obetoval(a) by som navýšenie mojej mzdy</v>
      </c>
      <c r="AF231" s="6" t="str">
        <f>VLOOKUP(
    Languages!A218,
    Languages!$A$2:$AE$310,
    MATCH(
      _xlfn.XLOOKUP(AF$1, 'Language &amp; Currency Data'!$A$2:$A$100, 'Language &amp; Currency Data'!$B$2:$B$100),
      Languages!$A$1:$AE$1,
      0),
    FALSE)</f>
        <v>Ek sal my salarisverhoging opoffer</v>
      </c>
      <c r="AG231" s="6" t="str">
        <f>VLOOKUP(
    Languages!A218,
    Languages!$A$2:$AE$310,
    MATCH(
      _xlfn.XLOOKUP(AG$1, 'Language &amp; Currency Data'!$A$2:$A$100, 'Language &amp; Currency Data'!$B$2:$B$100),
      Languages!$A$1:$AE$1,
      0),
    FALSE)</f>
        <v>급여 인상을 포기할 것이다</v>
      </c>
      <c r="AH231" s="32" t="str">
        <f>VLOOKUP(
    Languages!A218,
    Languages!$A$2:$AE$310,
    MATCH(
      _xlfn.XLOOKUP(AH$1, 'Language &amp; Currency Data'!$A$2:$A$100, 'Language &amp; Currency Data'!$B$2:$B$100),
      Languages!$A$1:$AE$1,
      0),
    FALSE)</f>
        <v>Sacrificaría mi aumento salarial</v>
      </c>
      <c r="AI231" s="32" t="str">
        <f>VLOOKUP(
    Languages!A218,
    Languages!$A$2:$AE$310,
    MATCH(
      _xlfn.XLOOKUP(AI$1, 'Language &amp; Currency Data'!$A$2:$A$100, 'Language &amp; Currency Data'!$B$2:$B$100),
      Languages!$A$1:$AE$1,
      0),
    FALSE)</f>
        <v>Jag skulle offra min löneökning</v>
      </c>
      <c r="AJ231" s="6" t="str">
        <f>VLOOKUP(
    Languages!A218,
    Languages!$A$2:$AE$310,
    MATCH(
      _xlfn.XLOOKUP(AJ$1, 'Language &amp; Currency Data'!$A$2:$A$100, 'Language &amp; Currency Data'!$B$2:$B$100),
      Languages!$A$1:$AE$1,
      0),
    FALSE)</f>
        <v>我願意放棄薪水調漲</v>
      </c>
      <c r="AK231" s="32" t="str">
        <f>VLOOKUP(
    Languages!A218,
    Languages!$A$2:$AE$310,
    MATCH(
      _xlfn.XLOOKUP(AK$1, 'Language &amp; Currency Data'!$A$2:$A$100, 'Language &amp; Currency Data'!$B$2:$B$100),
      Languages!$A$1:$AE$1,
      0),
    FALSE)</f>
        <v>ฉันยอมเสียสละเงินเดือนที่เพิ่มขึ้น</v>
      </c>
      <c r="AL231" s="37" t="str">
        <f>VLOOKUP(
    Languages!A218,
    Languages!$A$2:$AE$310,
    MATCH(
      _xlfn.XLOOKUP(AL$1, 'Language &amp; Currency Data'!$A$2:$A$100, 'Language &amp; Currency Data'!$B$2:$B$100),
      Languages!$A$1:$AE$1,
      0),
    FALSE)</f>
        <v>Maaş artışım konusunda fedakârlık yaparım</v>
      </c>
      <c r="AM231" s="6" t="str">
        <f>VLOOKUP(
    Languages!A218,
    Languages!$A$2:$AE$310,
    MATCH(
      _xlfn.XLOOKUP(AM$1, 'Language &amp; Currency Data'!$A$2:$A$100, 'Language &amp; Currency Data'!$B$2:$B$100),
      Languages!$A$1:$AE$1,
      0),
    FALSE)</f>
        <v>I would sacrifice my salary increase</v>
      </c>
      <c r="AN231" s="6" t="str">
        <f>VLOOKUP(
    Languages!A218,
    Languages!$A$2:$AE$310,
    MATCH(
      _xlfn.XLOOKUP(AN$1, 'Language &amp; Currency Data'!$A$2:$A$100, 'Language &amp; Currency Data'!$B$2:$B$100),
      Languages!$A$1:$AE$1,
      0),
    FALSE)</f>
        <v>I would sacrifice my salary increase</v>
      </c>
      <c r="AO231" s="32" t="str">
        <f>VLOOKUP(
    Languages!A218,
    Languages!$A$2:$AE$310,
    MATCH(
      _xlfn.XLOOKUP(AO$1, 'Language &amp; Currency Data'!$A$2:$A$100, 'Language &amp; Currency Data'!$B$2:$B$100),
      Languages!$A$1:$AE$1,
      0),
    FALSE)</f>
        <v>Tôi sẽ đánh đổi mức tăng lương của mình</v>
      </c>
      <c r="AP231" s="7" t="str">
        <f>VLOOKUP(
    Languages!A218,
    Languages!$A$2:$AE$310,
    MATCH(
      _xlfn.XLOOKUP("United Kingdom", 'Language &amp; Currency Data'!$A$2:$A$100, 'Language &amp; Currency Data'!$B$2:$B$100),
      Languages!$A$1:$AE$1,
      0),
    FALSE)</f>
        <v>I would sacrifice my salary increase</v>
      </c>
      <c r="AQ231" s="7" t="str">
        <f>VLOOKUP(
    Languages!A218,
    Languages!$A$2:$AE$310,
    MATCH(
      _xlfn.XLOOKUP("United Kingdom", 'Language &amp; Currency Data'!$A$2:$A$100, 'Language &amp; Currency Data'!$B$2:$B$100),
      Languages!$A$1:$AE$1,
      0),
    FALSE)</f>
        <v>I would sacrifice my salary increase</v>
      </c>
      <c r="AR231" s="7" t="str">
        <f>VLOOKUP(
    Languages!A218,
    Languages!$A$2:$AE$310,
    MATCH(
      _xlfn.XLOOKUP("United Kingdom", 'Language &amp; Currency Data'!$A$2:$A$100, 'Language &amp; Currency Data'!$B$2:$B$100),
      Languages!$A$1:$AE$1,
      0),
    FALSE)</f>
        <v>I would sacrifice my salary increase</v>
      </c>
      <c r="AS231" s="7" t="str">
        <f>VLOOKUP(
    Languages!A218,
    Languages!$A$2:$AE$310,
    MATCH(
      _xlfn.XLOOKUP("United Kingdom", 'Language &amp; Currency Data'!$A$2:$A$100, 'Language &amp; Currency Data'!$B$2:$B$100),
      Languages!$A$1:$AE$1,
      0),
    FALSE)</f>
        <v>I would sacrifice my salary increase</v>
      </c>
      <c r="AT231" s="7" t="str">
        <f>VLOOKUP(
    Languages!A218,
    Languages!$A$2:$AE$310,
    MATCH(
      _xlfn.XLOOKUP("United Kingdom", 'Language &amp; Currency Data'!$A$2:$A$100, 'Language &amp; Currency Data'!$B$2:$B$100),
      Languages!$A$1:$AE$1,
      0),
    FALSE)</f>
        <v>I would sacrifice my salary increase</v>
      </c>
      <c r="AU231" s="7" t="str">
        <f>VLOOKUP(
    Languages!A218,
    Languages!$A$2:$AE$310,
    MATCH(
      _xlfn.XLOOKUP("United Kingdom", 'Language &amp; Currency Data'!$A$2:$A$100, 'Language &amp; Currency Data'!$B$2:$B$100),
      Languages!$A$1:$AE$1,
      0),
    FALSE)</f>
        <v>I would sacrifice my salary increase</v>
      </c>
      <c r="AV231" s="7" t="str">
        <f>VLOOKUP(
    Languages!A218,
    Languages!$A$2:$AE$310,
    MATCH(
      _xlfn.XLOOKUP("United Kingdom", 'Language &amp; Currency Data'!$A$2:$A$100, 'Language &amp; Currency Data'!$B$2:$B$100),
      Languages!$A$1:$AE$1,
      0),
    FALSE)</f>
        <v>I would sacrifice my salary increase</v>
      </c>
      <c r="AW231" s="7" t="str">
        <f>VLOOKUP(
    Languages!A218,
    Languages!$A$2:$AE$310,
    MATCH(
      _xlfn.XLOOKUP("United Kingdom", 'Language &amp; Currency Data'!$A$2:$A$100, 'Language &amp; Currency Data'!$B$2:$B$100),
      Languages!$A$1:$AE$1,
      0),
    FALSE)</f>
        <v>I would sacrifice my salary increase</v>
      </c>
    </row>
    <row r="232" spans="1:49" s="7" customFormat="1" ht="57" x14ac:dyDescent="0.45">
      <c r="A232" s="7" t="str">
        <f>Languages!B219</f>
        <v>Would you be willing to sacrifice a 5% increase of your salary, if it could guarantee that your organization would hire such a good leader as your closest supervisor?</v>
      </c>
      <c r="B232" s="6" t="str">
        <f>VLOOKUP(
    Languages!A219,
    Languages!$A$2:$AE$310,
    MATCH(
      _xlfn.XLOOKUP(B$1, 'Language &amp; Currency Data'!$A$2:$A$100, 'Language &amp; Currency Data'!$B$2:$B$100),
      Languages!$A$1:$AE$1,
      0),
    FALSE)</f>
        <v>¿Estaría dispuesto a sacrificar un aumento del 5 % de su salario, si con ello pudiera garantizar que su empresa contratase a un líder tan bueno para ser su supervisor más cercano?</v>
      </c>
      <c r="C232" s="6" t="str">
        <f>VLOOKUP(
    Languages!A219,
    Languages!$A$2:$AE$310,
    MATCH(
      _xlfn.XLOOKUP(C$1, 'Language &amp; Currency Data'!$A$2:$A$100, 'Language &amp; Currency Data'!$B$2:$B$100),
      Languages!$A$1:$AE$1,
      0),
    FALSE)</f>
        <v>Would you be willing to sacrifice a 5% increase of your salary, if it could guarantee that your organization would hire such a good leader as your closest supervisor?</v>
      </c>
      <c r="D232" s="6" t="str">
        <f>VLOOKUP(
    Languages!A219,
    Languages!$A$2:$AE$310,
    MATCH(
      _xlfn.XLOOKUP(D$1, 'Language &amp; Currency Data'!$A$2:$A$100, 'Language &amp; Currency Data'!$B$2:$B$100),
      Languages!$A$1:$AE$1,
      0),
    FALSE)</f>
        <v>Wären Sie bereit, eine 5%-ige Gehaltserhöhung zu opfern, wenn dies garantieren würde, dass Ihre Organisation eine so gute Führungskraft als Ihren nächsten Vorgesetzten einstellt?</v>
      </c>
      <c r="E232" s="14" t="str">
        <f>VLOOKUP(
    Languages!A219,
    Languages!$A$2:$AE$310,
    MATCH(
      _xlfn.XLOOKUP(E$1, 'Language &amp; Currency Data'!$A$2:$A$100, 'Language &amp; Currency Data'!$B$2:$B$100),
      Languages!$A$1:$AE$1,
      0),
    FALSE)</f>
        <v>Estaria disposto(a) a sacrificar um aumento de 5 % no seu salário se isso garantisse que a sua organização contrataria um líder tão bom como seu supervisor direto?</v>
      </c>
      <c r="F232" s="4" t="str">
        <f>VLOOKUP(
    Languages!A219,
    Languages!$A$2:$AE$310,
    MATCH(
      _xlfn.XLOOKUP(F$1, 'Language &amp; Currency Data'!$A$2:$A$100, 'Language &amp; Currency Data'!$B$2:$B$100),
      Languages!$A$1:$AE$1,
      0),
    FALSE)</f>
        <v>Would you be willing to sacrifice a 5% increase of your salary, if it could guarantee that your organization would hire such a good leader as your closest supervisor?</v>
      </c>
      <c r="G232" s="14" t="str">
        <f>VLOOKUP(
    Languages!A219,
    Languages!$A$2:$AE$310,
    MATCH(
      _xlfn.XLOOKUP(G$1, 'Language &amp; Currency Data'!$A$2:$A$100, 'Language &amp; Currency Data'!$B$2:$B$100),
      Languages!$A$1:$AE$1,
      0),
    FALSE)</f>
        <v>如果贵组织保证会任命一位优秀的领导人来担任您的直属长官，您是否愿意放弃 5% 的加薪？</v>
      </c>
      <c r="H232" s="6" t="str">
        <f>VLOOKUP(
    Languages!A219,
    Languages!$A$2:$AE$310,
    MATCH(
      _xlfn.XLOOKUP(H$1, 'Language &amp; Currency Data'!$A$2:$A$100, 'Language &amp; Currency Data'!$B$2:$B$100),
      Languages!$A$1:$AE$1,
      0),
    FALSE)</f>
        <v>¿Estaría dispuesto a sacrificar un aumento del 5 % de su salario, si con ello pudiera garantizar que su empresa contratase a un líder tan bueno para ser su supervisor más cercano?</v>
      </c>
      <c r="I232" s="6" t="str">
        <f>VLOOKUP(
    Languages!A219,
    Languages!$A$2:$AE$310,
    MATCH(
      _xlfn.XLOOKUP(I$1, 'Language &amp; Currency Data'!$A$2:$A$100, 'Language &amp; Currency Data'!$B$2:$B$100),
      Languages!$A$1:$AE$1,
      0),
    FALSE)</f>
        <v>¿Estaría dispuesto a sacrificar un aumento del 5 % de su salario, si con ello pudiera garantizar que su empresa contratase a un líder tan bueno para ser su supervisor más cercano?</v>
      </c>
      <c r="J232" s="6" t="str">
        <f>VLOOKUP(
    Languages!A219,
    Languages!$A$2:$AE$310,
    MATCH(
      _xlfn.XLOOKUP(J$1, 'Language &amp; Currency Data'!$A$2:$A$100, 'Language &amp; Currency Data'!$B$2:$B$100),
      Languages!$A$1:$AE$1,
      0),
    FALSE)</f>
        <v>Byl\/a byste ochoten\/ochotna obětovat 5% zvýšení svého platu, pokud by to zaručilo, že vaše organizace ZAMĚSTNÁ tak dobrého vedoucího jako vašeho nejbližšího nadřízeného?</v>
      </c>
      <c r="K232" s="6" t="str">
        <f>VLOOKUP(
    Languages!A219,
    Languages!$A$2:$AE$310,
    MATCH(
      _xlfn.XLOOKUP(K$1, 'Language &amp; Currency Data'!$A$2:$A$100, 'Language &amp; Currency Data'!$B$2:$B$100),
      Languages!$A$1:$AE$1,
      0),
    FALSE)</f>
        <v>Olisitko halukas luopumaan 5% palkankorotuksesta, jos se takaisi sen, että organisaatiosi palkkaisi näin hyvän johtajan lähimmäksi esihenkilöksesi?</v>
      </c>
      <c r="L232" s="32" t="str">
        <f>VLOOKUP(
    Languages!A219,
    Languages!$A$2:$AE$310,
    MATCH(
      _xlfn.XLOOKUP(L$1, 'Language &amp; Currency Data'!$A$2:$A$100, 'Language &amp; Currency Data'!$B$2:$B$100),
      Languages!$A$1:$AE$1,
      0),
    FALSE)</f>
        <v>Seriez-vous prêt à sacrifier une augmentation de 5 % de votre salaire si cela garantissait que votre organisation embauche un•e dirigeant•e aussi bon•e que votre supérieur•e hiérarchique le\/la plus proche ?</v>
      </c>
      <c r="M232" s="32" t="str">
        <f>VLOOKUP(
    Languages!A219,
    Languages!$A$2:$AE$310,
    MATCH(
      _xlfn.XLOOKUP(M$1, 'Language &amp; Currency Data'!$A$2:$A$100, 'Language &amp; Currency Data'!$B$2:$B$100),
      Languages!$A$1:$AE$1,
      0),
    FALSE)</f>
        <v>Wären Sie bereit, eine 5%-ige Gehaltserhöhung zu opfern, wenn dies garantieren würde, dass Ihre Organisation eine so gute Führungskraft als Ihren nächsten Vorgesetzten einstellt?</v>
      </c>
      <c r="N232" s="6" t="str">
        <f>VLOOKUP(
    Languages!A219,
    Languages!$A$2:$AE$310,
    MATCH(
      _xlfn.XLOOKUP(N$1, 'Language &amp; Currency Data'!$A$2:$A$100, 'Language &amp; Currency Data'!$B$2:$B$100),
      Languages!$A$1:$AE$1,
      0),
    FALSE)</f>
        <v>Θα ήσασταν διατεθειμένοι να θυσιάσετε μια αύξηση 5% του μισθού σας, εάν αυτό αποτελούσε εγγύηση ότι ο οργανισμός σας θα προσλάμβανε έναν τόσο καλό ηγέτη ως τον πλησιέστερο προϊστάμενό σας;</v>
      </c>
      <c r="O232" s="32" t="str">
        <f>VLOOKUP(
    Languages!A219,
    Languages!$A$2:$AE$310,
    MATCH(
      _xlfn.XLOOKUP(O$1, 'Language &amp; Currency Data'!$A$2:$A$100, 'Language &amp; Currency Data'!$B$2:$B$100),
      Languages!$A$1:$AE$1,
      0),
    FALSE)</f>
        <v>Hajlandó lenne-e feláldozni egy 5%-os fizetésemelését, ha ezzel garantálhatná, hogy a szervezete alkalmazna egy ilyen jó vezetőt közvetlen feletteseként?</v>
      </c>
      <c r="P232" s="6" t="str">
        <f>VLOOKUP(
    Languages!A219,
    Languages!$A$2:$AE$310,
    MATCH(
      _xlfn.XLOOKUP(P$1, 'Language &amp; Currency Data'!$A$2:$A$100, 'Language &amp; Currency Data'!$B$2:$B$100),
      Languages!$A$1:$AE$1,
      0),
    FALSE)</f>
        <v>अगर यह गारंटी दी जा सके कि आपका संगठन आपके सबसे करीबी सुपरवाइजर के रूप में ऐसे अच्छे लीडर को नियुक्त करेगा, तो क्या आप अपने वेतन में 5% की वृद्धि का त्याग करने को तैयार होंगे?</v>
      </c>
      <c r="Q232" s="6" t="str">
        <f>VLOOKUP(
    Languages!A219,
    Languages!$A$2:$AE$310,
    MATCH(
      _xlfn.XLOOKUP(Q$1, 'Language &amp; Currency Data'!$A$2:$A$100, 'Language &amp; Currency Data'!$B$2:$B$100),
      Languages!$A$1:$AE$1,
      0),
    FALSE)</f>
        <v>Apakah Anda bersedia mengorbankan kenaikan gaji sebesar 5%, jika itu bisa menjamin bahwa organisasi Anda akan merekrut pemimpin yang baik seperti itu sebagai atasan terdekat Anda?</v>
      </c>
      <c r="R232" s="6" t="str">
        <f>VLOOKUP(
    Languages!A219,
    Languages!$A$2:$AE$310,
    MATCH(
      _xlfn.XLOOKUP(R$1, 'Language &amp; Currency Data'!$A$2:$A$100, 'Language &amp; Currency Data'!$B$2:$B$100),
      Languages!$A$1:$AE$1,
      0),
    FALSE)</f>
        <v>Would you be willing to sacrifice a 5% increase of your salary, if it could guarantee that your organization would hire such a good leader as your closest supervisor?</v>
      </c>
      <c r="S232" s="14" t="str">
        <f>VLOOKUP(
    Languages!A219,
    Languages!$A$2:$AE$310,
    MATCH(
      _xlfn.XLOOKUP(S$1, 'Language &amp; Currency Data'!$A$2:$A$100, 'Language &amp; Currency Data'!$B$2:$B$100),
      Languages!$A$1:$AE$1,
      0),
    FALSE)</f>
        <v>Sarebbe disposto a sacrificare un aumento del 5% del Suo stipendio, se questo potesse garantire che la Sua organizzazione assuma un leader così eccellente come Suo più stretto supervisore?</v>
      </c>
      <c r="T232" s="14" t="str">
        <f>VLOOKUP(
    Languages!A219,
    Languages!$A$2:$AE$310,
    MATCH(
      _xlfn.XLOOKUP(T$1, 'Language &amp; Currency Data'!$A$2:$A$100, 'Language &amp; Currency Data'!$B$2:$B$100),
      Languages!$A$1:$AE$1,
      0),
    FALSE)</f>
        <v>あなたの組織がそのような良いリーダーをあなたの直属の上司として雇うことを保証できるなら、あなたは給与の5%の増加を犠牲にしてもよいと思いますか?</v>
      </c>
      <c r="U232" s="32" t="str">
        <f>VLOOKUP(
    Languages!A219,
    Languages!$A$2:$AE$310,
    MATCH(
      _xlfn.XLOOKUP(U$1, 'Language &amp; Currency Data'!$A$2:$A$100, 'Language &amp; Currency Data'!$B$2:$B$100),
      Languages!$A$1:$AE$1,
      0),
    FALSE)</f>
        <v>Adakah anda sanggup mengorbankan kenaikan 5% daripada gaji anda, jika ia boleh menjamin bahawa organisasi anda akan mengambil pemimpin yang begitu baik sebagai penyelia terdekat anda?</v>
      </c>
      <c r="V232" s="32" t="str">
        <f>VLOOKUP(
    Languages!A219,
    Languages!$A$2:$AE$310,
    MATCH(
      _xlfn.XLOOKUP(V$1, 'Language &amp; Currency Data'!$A$2:$A$100, 'Language &amp; Currency Data'!$B$2:$B$100),
      Languages!$A$1:$AE$1,
      0),
    FALSE)</f>
        <v>¿Estaría dispuesto a sacrificar un aumento del 5 % de su salario, si con ello pudiera garantizar que su empresa contratase a un líder tan bueno para ser su supervisor más cercano?</v>
      </c>
      <c r="W232" s="14" t="str">
        <f>VLOOKUP(
    Languages!A219,
    Languages!$A$2:$AE$310,
    MATCH(
      _xlfn.XLOOKUP(W$1, 'Language &amp; Currency Data'!$A$2:$A$100, 'Language &amp; Currency Data'!$B$2:$B$100),
      Languages!$A$1:$AE$1,
      0),
    FALSE)</f>
        <v>Zou u bereid zijn 5% salarisverhoging op te offeren als daarmee zou worden gegarandeerd dat uw organisatie een goede leider zou aanstellen als uw directe toezichthouder?</v>
      </c>
      <c r="X232" s="32" t="str">
        <f>VLOOKUP(
    Languages!A219,
    Languages!$A$2:$AE$310,
    MATCH(
      _xlfn.XLOOKUP(X$1, 'Language &amp; Currency Data'!$A$2:$A$100, 'Language &amp; Currency Data'!$B$2:$B$100),
      Languages!$A$1:$AE$1,
      0),
    FALSE)</f>
        <v>Would you be willing to sacrifice a 5% increase of your salary, if it could guarantee that your organization would hire such a good leader as your closest supervisor?</v>
      </c>
      <c r="Y232" s="32" t="str">
        <f>VLOOKUP(
    Languages!A219,
    Languages!$A$2:$AE$310,
    MATCH(
      _xlfn.XLOOKUP(Y$1, 'Language &amp; Currency Data'!$A$2:$A$100, 'Language &amp; Currency Data'!$B$2:$B$100),
      Languages!$A$1:$AE$1,
      0),
    FALSE)</f>
        <v>Ville du være villig til å gi avkall på en lønnsøkning på 5%, dersom det kunne garantere at organisasjonen din ville ansatt en såpass god leder som din nærmeste overordnede?</v>
      </c>
      <c r="Z232" s="32" t="str">
        <f>VLOOKUP(
    Languages!A219,
    Languages!$A$2:$AE$310,
    MATCH(
      _xlfn.XLOOKUP(Z$1, 'Language &amp; Currency Data'!$A$2:$A$100, 'Language &amp; Currency Data'!$B$2:$B$100),
      Languages!$A$1:$AE$1,
      0),
    FALSE)</f>
        <v>کیا آپ اپنی تنخواہ میں %5 اضافے کی قربانی دینے کو تیار ہوں گے، اگر اس سے یہ یقینی بنایا جا سکے کہ آپ کی تنظیم ایک اچھے رہنما کو آپ کے قریبی نگران کے طور پر مقرر کرے گی؟</v>
      </c>
      <c r="AA232" s="32" t="str">
        <f>VLOOKUP(
    Languages!A219,
    Languages!$A$2:$AE$310,
    MATCH(
      _xlfn.XLOOKUP(AA$1, 'Language &amp; Currency Data'!$A$2:$A$100, 'Language &amp; Currency Data'!$B$2:$B$100),
      Languages!$A$1:$AE$1,
      0),
    FALSE)</f>
        <v>Papayag ka bang isakripisyo ang 5% na pagtaas ng sahod mo, kung magagarantiya nito na kukuha ang organisasyon mo ng gayong mahusay na lider bilang pinakamalapit mong supervisor?</v>
      </c>
      <c r="AB232" s="32" t="str">
        <f>VLOOKUP(
    Languages!A219,
    Languages!$A$2:$AE$310,
    MATCH(
      _xlfn.XLOOKUP(AB$1, 'Language &amp; Currency Data'!$A$2:$A$100, 'Language &amp; Currency Data'!$B$2:$B$100),
      Languages!$A$1:$AE$1,
      0),
    FALSE)</f>
        <v>Czy był(a)by Pan\/Pani skłonny\/-a poświęcić 5% podwyżki pensji, gdyby to gwarantowało, że Pana\/Pani organizacja zatrudni tak dobrego kierownika, jak Pana\/Pani najbliższy przełożony?</v>
      </c>
      <c r="AC232" t="str">
        <f>VLOOKUP(
    Languages!A219,
    Languages!$A$2:$AE$310,
    MATCH(
      _xlfn.XLOOKUP(AC$1, 'Language &amp; Currency Data'!$A$2:$A$100, 'Language &amp; Currency Data'!$B$2:$B$100),
      Languages!$A$1:$AE$1,
      0),
    FALSE)</f>
        <v>Estaria disposto(a) a sacrificar um aumento de 5 % no seu salário se isso garantisse que a sua organização contrataria um líder tão bom como seu supervisor direto?</v>
      </c>
      <c r="AD232" s="32" t="str">
        <f>VLOOKUP(
    Languages!A219,
    Languages!$A$2:$AE$310,
    MATCH(
      _xlfn.XLOOKUP(AD$1, 'Language &amp; Currency Data'!$A$2:$A$100, 'Language &amp; Currency Data'!$B$2:$B$100),
      Languages!$A$1:$AE$1,
      0),
    FALSE)</f>
        <v>Ați fi dispus să sacrificați o creștere cu 5 % a salariului dvs., dacă aceasta ar putea garanta că organizația dva. va angaja un lider atât de bim ca supraveghetorul dvs. direct?</v>
      </c>
      <c r="AE232" s="6" t="str">
        <f>VLOOKUP(
    Languages!A219,
    Languages!$A$2:$AE$310,
    MATCH(
      _xlfn.XLOOKUP(AE$1, 'Language &amp; Currency Data'!$A$2:$A$100, 'Language &amp; Currency Data'!$B$2:$B$100),
      Languages!$A$1:$AE$1,
      0),
    FALSE)</f>
        <v>Boli by ste ochotný(á) obetovať 5 % navýšenia vašej mzdy, ak by to zaručilo, že vaša organizácia by zamestnala takého dobrého lídra za vášho priameho nadriadeného?</v>
      </c>
      <c r="AF232" s="6" t="str">
        <f>VLOOKUP(
    Languages!A219,
    Languages!$A$2:$AE$310,
    MATCH(
      _xlfn.XLOOKUP(AF$1, 'Language &amp; Currency Data'!$A$2:$A$100, 'Language &amp; Currency Data'!$B$2:$B$100),
      Languages!$A$1:$AE$1,
      0),
    FALSE)</f>
        <v>Sou jy bereid wees om 'n 5%-verhoging in jou salaris op te offer as dit kon waarborg dat jou organisasie so ‘n goeie leier as jou naaste toesighouer sou aanstel?</v>
      </c>
      <c r="AG232" s="6" t="str">
        <f>VLOOKUP(
    Languages!A219,
    Languages!$A$2:$AE$310,
    MATCH(
      _xlfn.XLOOKUP(AG$1, 'Language &amp; Currency Data'!$A$2:$A$100, 'Language &amp; Currency Data'!$B$2:$B$100),
      Languages!$A$1:$AE$1,
      0),
    FALSE)</f>
        <v>귀사가 그런 훌륭한 리더를 귀하의 직속 상사로 채용한다는 보장이 있다면, 5% 급여 인상을 포기할 의향이 있습니까?</v>
      </c>
      <c r="AH232" s="32" t="str">
        <f>VLOOKUP(
    Languages!A219,
    Languages!$A$2:$AE$310,
    MATCH(
      _xlfn.XLOOKUP(AH$1, 'Language &amp; Currency Data'!$A$2:$A$100, 'Language &amp; Currency Data'!$B$2:$B$100),
      Languages!$A$1:$AE$1,
      0),
    FALSE)</f>
        <v>¿Estaría dispuesto a sacrificar un aumento del 5 % de su salario, si con ello pudiera garantizar que su empresa contratase a un líder tan bueno para ser su supervisor más cercano?</v>
      </c>
      <c r="AI232" s="32" t="str">
        <f>VLOOKUP(
    Languages!A219,
    Languages!$A$2:$AE$310,
    MATCH(
      _xlfn.XLOOKUP(AI$1, 'Language &amp; Currency Data'!$A$2:$A$100, 'Language &amp; Currency Data'!$B$2:$B$100),
      Languages!$A$1:$AE$1,
      0),
    FALSE)</f>
        <v>Skulle du vara beredd att offra en löneökning på 5 % om det kunde garantera att din organisation anställde en så bra ledare som din närmaste chef?</v>
      </c>
      <c r="AJ232" s="6" t="str">
        <f>VLOOKUP(
    Languages!A219,
    Languages!$A$2:$AE$310,
    MATCH(
      _xlfn.XLOOKUP(AJ$1, 'Language &amp; Currency Data'!$A$2:$A$100, 'Language &amp; Currency Data'!$B$2:$B$100),
      Languages!$A$1:$AE$1,
      0),
    FALSE)</f>
        <v>如果可以保證您的組織會聘請像這樣優秀的領導人當您的直接主管，您願意放棄 5% 的薪資調漲嗎？</v>
      </c>
      <c r="AK232" s="32" t="str">
        <f>VLOOKUP(
    Languages!A219,
    Languages!$A$2:$AE$310,
    MATCH(
      _xlfn.XLOOKUP(AK$1, 'Language &amp; Currency Data'!$A$2:$A$100, 'Language &amp; Currency Data'!$B$2:$B$100),
      Languages!$A$1:$AE$1,
      0),
    FALSE)</f>
        <v>คุณยินดีที่จะเสียสละเงินเดือนที่เพิ่มขึ้น 5% หรือไม่ หากการดำเนินการดังกล่าวสามารถรับประกันได้ว่าองค์กรของคุณจะว่าจ้างผู้นำที่ดีเช่นนี้เป็นหัวหน้างานที่ใกล้ชิดคุณที่สุด</v>
      </c>
      <c r="AL232" s="37" t="str">
        <f>VLOOKUP(
    Languages!A219,
    Languages!$A$2:$AE$310,
    MATCH(
      _xlfn.XLOOKUP(AL$1, 'Language &amp; Currency Data'!$A$2:$A$100, 'Language &amp; Currency Data'!$B$2:$B$100),
      Languages!$A$1:$AE$1,
      0),
    FALSE)</f>
        <v>Kuruluşunuz en yakın amiriniz gibi iyi bir lideri işe alacağını garanti edebilseydi maaşınızda %5'lik bir artışı feda etmeye razı olur muydunuz?</v>
      </c>
      <c r="AM232" s="6" t="str">
        <f>VLOOKUP(
    Languages!A219,
    Languages!$A$2:$AE$310,
    MATCH(
      _xlfn.XLOOKUP(AM$1, 'Language &amp; Currency Data'!$A$2:$A$100, 'Language &amp; Currency Data'!$B$2:$B$100),
      Languages!$A$1:$AE$1,
      0),
    FALSE)</f>
        <v>Would you be willing to sacrifice a 5% increase of your salary, if it could guarantee that your organization would hire such a good leader as your closest supervisor?</v>
      </c>
      <c r="AN232" s="6" t="str">
        <f>VLOOKUP(
    Languages!A219,
    Languages!$A$2:$AE$310,
    MATCH(
      _xlfn.XLOOKUP(AN$1, 'Language &amp; Currency Data'!$A$2:$A$100, 'Language &amp; Currency Data'!$B$2:$B$100),
      Languages!$A$1:$AE$1,
      0),
    FALSE)</f>
        <v>Would you be willing to sacrifice a 5% increase of your salary, if it could guarantee that your organization would hire such a good leader as your closest supervisor?</v>
      </c>
      <c r="AO232" s="32" t="str">
        <f>VLOOKUP(
    Languages!A219,
    Languages!$A$2:$AE$310,
    MATCH(
      _xlfn.XLOOKUP(AO$1, 'Language &amp; Currency Data'!$A$2:$A$100, 'Language &amp; Currency Data'!$B$2:$B$100),
      Languages!$A$1:$AE$1,
      0),
    FALSE)</f>
        <v>Quý vị có sẵn sàng đánh đổi mức tăng lương 5% của mình, nếu điều đó đảm bảo rằng tổ chức của quý vị sẽ tuyển một nhà lãnh đạo tài giỏi như vậy làm người giám sát trực tiếp của quý vị không?</v>
      </c>
      <c r="AP232" s="7" t="str">
        <f>VLOOKUP(
    Languages!A219,
    Languages!$A$2:$AE$310,
    MATCH(
      _xlfn.XLOOKUP("United Kingdom", 'Language &amp; Currency Data'!$A$2:$A$100, 'Language &amp; Currency Data'!$B$2:$B$100),
      Languages!$A$1:$AE$1,
      0),
    FALSE)</f>
        <v>Would you be willing to sacrifice a 5% increase of your salary, if it could guarantee that your organization would hire such a good leader as your closest supervisor?</v>
      </c>
      <c r="AQ232" s="7" t="str">
        <f>VLOOKUP(
    Languages!A219,
    Languages!$A$2:$AE$310,
    MATCH(
      _xlfn.XLOOKUP("United Kingdom", 'Language &amp; Currency Data'!$A$2:$A$100, 'Language &amp; Currency Data'!$B$2:$B$100),
      Languages!$A$1:$AE$1,
      0),
    FALSE)</f>
        <v>Would you be willing to sacrifice a 5% increase of your salary, if it could guarantee that your organization would hire such a good leader as your closest supervisor?</v>
      </c>
      <c r="AR232" s="7" t="str">
        <f>VLOOKUP(
    Languages!A219,
    Languages!$A$2:$AE$310,
    MATCH(
      _xlfn.XLOOKUP("United Kingdom", 'Language &amp; Currency Data'!$A$2:$A$100, 'Language &amp; Currency Data'!$B$2:$B$100),
      Languages!$A$1:$AE$1,
      0),
    FALSE)</f>
        <v>Would you be willing to sacrifice a 5% increase of your salary, if it could guarantee that your organization would hire such a good leader as your closest supervisor?</v>
      </c>
      <c r="AS232" s="7" t="str">
        <f>VLOOKUP(
    Languages!A219,
    Languages!$A$2:$AE$310,
    MATCH(
      _xlfn.XLOOKUP("United Kingdom", 'Language &amp; Currency Data'!$A$2:$A$100, 'Language &amp; Currency Data'!$B$2:$B$100),
      Languages!$A$1:$AE$1,
      0),
    FALSE)</f>
        <v>Would you be willing to sacrifice a 5% increase of your salary, if it could guarantee that your organization would hire such a good leader as your closest supervisor?</v>
      </c>
      <c r="AT232" s="7" t="str">
        <f>VLOOKUP(
    Languages!A219,
    Languages!$A$2:$AE$310,
    MATCH(
      _xlfn.XLOOKUP("United Kingdom", 'Language &amp; Currency Data'!$A$2:$A$100, 'Language &amp; Currency Data'!$B$2:$B$100),
      Languages!$A$1:$AE$1,
      0),
    FALSE)</f>
        <v>Would you be willing to sacrifice a 5% increase of your salary, if it could guarantee that your organization would hire such a good leader as your closest supervisor?</v>
      </c>
      <c r="AU232" s="7" t="str">
        <f>VLOOKUP(
    Languages!A219,
    Languages!$A$2:$AE$310,
    MATCH(
      _xlfn.XLOOKUP("United Kingdom", 'Language &amp; Currency Data'!$A$2:$A$100, 'Language &amp; Currency Data'!$B$2:$B$100),
      Languages!$A$1:$AE$1,
      0),
    FALSE)</f>
        <v>Would you be willing to sacrifice a 5% increase of your salary, if it could guarantee that your organization would hire such a good leader as your closest supervisor?</v>
      </c>
      <c r="AV232" s="7" t="str">
        <f>VLOOKUP(
    Languages!A219,
    Languages!$A$2:$AE$310,
    MATCH(
      _xlfn.XLOOKUP("United Kingdom", 'Language &amp; Currency Data'!$A$2:$A$100, 'Language &amp; Currency Data'!$B$2:$B$100),
      Languages!$A$1:$AE$1,
      0),
    FALSE)</f>
        <v>Would you be willing to sacrifice a 5% increase of your salary, if it could guarantee that your organization would hire such a good leader as your closest supervisor?</v>
      </c>
      <c r="AW232" s="7" t="str">
        <f>VLOOKUP(
    Languages!A219,
    Languages!$A$2:$AE$310,
    MATCH(
      _xlfn.XLOOKUP("United Kingdom", 'Language &amp; Currency Data'!$A$2:$A$100, 'Language &amp; Currency Data'!$B$2:$B$100),
      Languages!$A$1:$AE$1,
      0),
    FALSE)</f>
        <v>Would you be willing to sacrifice a 5% increase of your salary, if it could guarantee that your organization would hire such a good leader as your closest supervisor?</v>
      </c>
    </row>
    <row r="233" spans="1:49" s="7" customFormat="1" x14ac:dyDescent="0.45">
      <c r="A233" s="7" t="str">
        <f>Languages!B220</f>
        <v>A very competent person</v>
      </c>
      <c r="B233" s="6" t="str">
        <f>VLOOKUP(
    Languages!A220,
    Languages!$A$2:$AE$310,
    MATCH(
      _xlfn.XLOOKUP(B$1, 'Language &amp; Currency Data'!$A$2:$A$100, 'Language &amp; Currency Data'!$B$2:$B$100),
      Languages!$A$1:$AE$1,
      0),
    FALSE)</f>
        <v>Una persona muy competente</v>
      </c>
      <c r="C233" s="6" t="str">
        <f>VLOOKUP(
    Languages!A220,
    Languages!$A$2:$AE$310,
    MATCH(
      _xlfn.XLOOKUP(C$1, 'Language &amp; Currency Data'!$A$2:$A$100, 'Language &amp; Currency Data'!$B$2:$B$100),
      Languages!$A$1:$AE$1,
      0),
    FALSE)</f>
        <v>A very competent person</v>
      </c>
      <c r="D233" s="6" t="str">
        <f>VLOOKUP(
    Languages!A220,
    Languages!$A$2:$AE$310,
    MATCH(
      _xlfn.XLOOKUP(D$1, 'Language &amp; Currency Data'!$A$2:$A$100, 'Language &amp; Currency Data'!$B$2:$B$100),
      Languages!$A$1:$AE$1,
      0),
    FALSE)</f>
        <v>Eine sehr kompetente Person</v>
      </c>
      <c r="E233" s="14" t="str">
        <f>VLOOKUP(
    Languages!A220,
    Languages!$A$2:$AE$310,
    MATCH(
      _xlfn.XLOOKUP(E$1, 'Language &amp; Currency Data'!$A$2:$A$100, 'Language &amp; Currency Data'!$B$2:$B$100),
      Languages!$A$1:$AE$1,
      0),
    FALSE)</f>
        <v>Uma pessoa muito competente</v>
      </c>
      <c r="F233" s="4" t="str">
        <f>VLOOKUP(
    Languages!A220,
    Languages!$A$2:$AE$310,
    MATCH(
      _xlfn.XLOOKUP(F$1, 'Language &amp; Currency Data'!$A$2:$A$100, 'Language &amp; Currency Data'!$B$2:$B$100),
      Languages!$A$1:$AE$1,
      0),
    FALSE)</f>
        <v>A very competent person</v>
      </c>
      <c r="G233" s="14" t="str">
        <f>VLOOKUP(
    Languages!A220,
    Languages!$A$2:$AE$310,
    MATCH(
      _xlfn.XLOOKUP(G$1, 'Language &amp; Currency Data'!$A$2:$A$100, 'Language &amp; Currency Data'!$B$2:$B$100),
      Languages!$A$1:$AE$1,
      0),
    FALSE)</f>
        <v>能力出众之人</v>
      </c>
      <c r="H233" s="6" t="str">
        <f>VLOOKUP(
    Languages!A220,
    Languages!$A$2:$AE$310,
    MATCH(
      _xlfn.XLOOKUP(H$1, 'Language &amp; Currency Data'!$A$2:$A$100, 'Language &amp; Currency Data'!$B$2:$B$100),
      Languages!$A$1:$AE$1,
      0),
    FALSE)</f>
        <v>Una persona muy competente</v>
      </c>
      <c r="I233" s="6" t="str">
        <f>VLOOKUP(
    Languages!A220,
    Languages!$A$2:$AE$310,
    MATCH(
      _xlfn.XLOOKUP(I$1, 'Language &amp; Currency Data'!$A$2:$A$100, 'Language &amp; Currency Data'!$B$2:$B$100),
      Languages!$A$1:$AE$1,
      0),
    FALSE)</f>
        <v>Una persona muy competente</v>
      </c>
      <c r="J233" s="6" t="str">
        <f>VLOOKUP(
    Languages!A220,
    Languages!$A$2:$AE$310,
    MATCH(
      _xlfn.XLOOKUP(J$1, 'Language &amp; Currency Data'!$A$2:$A$100, 'Language &amp; Currency Data'!$B$2:$B$100),
      Languages!$A$1:$AE$1,
      0),
    FALSE)</f>
        <v>Velmi kompetentní osoba</v>
      </c>
      <c r="K233" s="6" t="str">
        <f>VLOOKUP(
    Languages!A220,
    Languages!$A$2:$AE$310,
    MATCH(
      _xlfn.XLOOKUP(K$1, 'Language &amp; Currency Data'!$A$2:$A$100, 'Language &amp; Currency Data'!$B$2:$B$100),
      Languages!$A$1:$AE$1,
      0),
    FALSE)</f>
        <v>Hyvin pätevä henkilö</v>
      </c>
      <c r="L233" s="32" t="str">
        <f>VLOOKUP(
    Languages!A220,
    Languages!$A$2:$AE$310,
    MATCH(
      _xlfn.XLOOKUP(L$1, 'Language &amp; Currency Data'!$A$2:$A$100, 'Language &amp; Currency Data'!$B$2:$B$100),
      Languages!$A$1:$AE$1,
      0),
    FALSE)</f>
        <v>Une personne très compétente</v>
      </c>
      <c r="M233" s="32" t="str">
        <f>VLOOKUP(
    Languages!A220,
    Languages!$A$2:$AE$310,
    MATCH(
      _xlfn.XLOOKUP(M$1, 'Language &amp; Currency Data'!$A$2:$A$100, 'Language &amp; Currency Data'!$B$2:$B$100),
      Languages!$A$1:$AE$1,
      0),
    FALSE)</f>
        <v>Eine sehr kompetente Person</v>
      </c>
      <c r="N233" s="6" t="str">
        <f>VLOOKUP(
    Languages!A220,
    Languages!$A$2:$AE$310,
    MATCH(
      _xlfn.XLOOKUP(N$1, 'Language &amp; Currency Data'!$A$2:$A$100, 'Language &amp; Currency Data'!$B$2:$B$100),
      Languages!$A$1:$AE$1,
      0),
    FALSE)</f>
        <v>Ένα πολύ ικανό άτομο</v>
      </c>
      <c r="O233" s="32" t="str">
        <f>VLOOKUP(
    Languages!A220,
    Languages!$A$2:$AE$310,
    MATCH(
      _xlfn.XLOOKUP(O$1, 'Language &amp; Currency Data'!$A$2:$A$100, 'Language &amp; Currency Data'!$B$2:$B$100),
      Languages!$A$1:$AE$1,
      0),
    FALSE)</f>
        <v>Egy nagyon kompetens személy</v>
      </c>
      <c r="P233" s="6" t="str">
        <f>VLOOKUP(
    Languages!A220,
    Languages!$A$2:$AE$310,
    MATCH(
      _xlfn.XLOOKUP(P$1, 'Language &amp; Currency Data'!$A$2:$A$100, 'Language &amp; Currency Data'!$B$2:$B$100),
      Languages!$A$1:$AE$1,
      0),
    FALSE)</f>
        <v>एक बहुत ही योग्य व्यक्ति</v>
      </c>
      <c r="Q233" s="6" t="str">
        <f>VLOOKUP(
    Languages!A220,
    Languages!$A$2:$AE$310,
    MATCH(
      _xlfn.XLOOKUP(Q$1, 'Language &amp; Currency Data'!$A$2:$A$100, 'Language &amp; Currency Data'!$B$2:$B$100),
      Languages!$A$1:$AE$1,
      0),
    FALSE)</f>
        <v>Orang yang sangat kompeten</v>
      </c>
      <c r="R233" s="6" t="str">
        <f>VLOOKUP(
    Languages!A220,
    Languages!$A$2:$AE$310,
    MATCH(
      _xlfn.XLOOKUP(R$1, 'Language &amp; Currency Data'!$A$2:$A$100, 'Language &amp; Currency Data'!$B$2:$B$100),
      Languages!$A$1:$AE$1,
      0),
    FALSE)</f>
        <v>A very competent person</v>
      </c>
      <c r="S233" s="14" t="str">
        <f>VLOOKUP(
    Languages!A220,
    Languages!$A$2:$AE$310,
    MATCH(
      _xlfn.XLOOKUP(S$1, 'Language &amp; Currency Data'!$A$2:$A$100, 'Language &amp; Currency Data'!$B$2:$B$100),
      Languages!$A$1:$AE$1,
      0),
    FALSE)</f>
        <v>Una persona dall'elevata competenza</v>
      </c>
      <c r="T233" s="14" t="str">
        <f>VLOOKUP(
    Languages!A220,
    Languages!$A$2:$AE$310,
    MATCH(
      _xlfn.XLOOKUP(T$1, 'Language &amp; Currency Data'!$A$2:$A$100, 'Language &amp; Currency Data'!$B$2:$B$100),
      Languages!$A$1:$AE$1,
      0),
    FALSE)</f>
        <v>非常に能力のある人物</v>
      </c>
      <c r="U233" s="32" t="str">
        <f>VLOOKUP(
    Languages!A220,
    Languages!$A$2:$AE$310,
    MATCH(
      _xlfn.XLOOKUP(U$1, 'Language &amp; Currency Data'!$A$2:$A$100, 'Language &amp; Currency Data'!$B$2:$B$100),
      Languages!$A$1:$AE$1,
      0),
    FALSE)</f>
        <v>Seorang yang sangat cekap</v>
      </c>
      <c r="V233" s="32" t="str">
        <f>VLOOKUP(
    Languages!A220,
    Languages!$A$2:$AE$310,
    MATCH(
      _xlfn.XLOOKUP(V$1, 'Language &amp; Currency Data'!$A$2:$A$100, 'Language &amp; Currency Data'!$B$2:$B$100),
      Languages!$A$1:$AE$1,
      0),
    FALSE)</f>
        <v>Una persona muy competente</v>
      </c>
      <c r="W233" s="14" t="str">
        <f>VLOOKUP(
    Languages!A220,
    Languages!$A$2:$AE$310,
    MATCH(
      _xlfn.XLOOKUP(W$1, 'Language &amp; Currency Data'!$A$2:$A$100, 'Language &amp; Currency Data'!$B$2:$B$100),
      Languages!$A$1:$AE$1,
      0),
    FALSE)</f>
        <v>Een zeer competente persoon</v>
      </c>
      <c r="X233" s="32" t="str">
        <f>VLOOKUP(
    Languages!A220,
    Languages!$A$2:$AE$310,
    MATCH(
      _xlfn.XLOOKUP(X$1, 'Language &amp; Currency Data'!$A$2:$A$100, 'Language &amp; Currency Data'!$B$2:$B$100),
      Languages!$A$1:$AE$1,
      0),
    FALSE)</f>
        <v>A very competent person</v>
      </c>
      <c r="Y233" s="32" t="str">
        <f>VLOOKUP(
    Languages!A220,
    Languages!$A$2:$AE$310,
    MATCH(
      _xlfn.XLOOKUP(Y$1, 'Language &amp; Currency Data'!$A$2:$A$100, 'Language &amp; Currency Data'!$B$2:$B$100),
      Languages!$A$1:$AE$1,
      0),
    FALSE)</f>
        <v>En svært kompetent person</v>
      </c>
      <c r="Z233" s="32" t="str">
        <f>VLOOKUP(
    Languages!A220,
    Languages!$A$2:$AE$310,
    MATCH(
      _xlfn.XLOOKUP(Z$1, 'Language &amp; Currency Data'!$A$2:$A$100, 'Language &amp; Currency Data'!$B$2:$B$100),
      Languages!$A$1:$AE$1,
      0),
    FALSE)</f>
        <v>ایک انتہائی قابل شخص</v>
      </c>
      <c r="AA233" s="32" t="str">
        <f>VLOOKUP(
    Languages!A220,
    Languages!$A$2:$AE$310,
    MATCH(
      _xlfn.XLOOKUP(AA$1, 'Language &amp; Currency Data'!$A$2:$A$100, 'Language &amp; Currency Data'!$B$2:$B$100),
      Languages!$A$1:$AE$1,
      0),
    FALSE)</f>
        <v>Isang taong may kakayahan</v>
      </c>
      <c r="AB233" s="32" t="str">
        <f>VLOOKUP(
    Languages!A220,
    Languages!$A$2:$AE$310,
    MATCH(
      _xlfn.XLOOKUP(AB$1, 'Language &amp; Currency Data'!$A$2:$A$100, 'Language &amp; Currency Data'!$B$2:$B$100),
      Languages!$A$1:$AE$1,
      0),
    FALSE)</f>
        <v>Bardzo kompetentna osoba</v>
      </c>
      <c r="AC233" t="str">
        <f>VLOOKUP(
    Languages!A220,
    Languages!$A$2:$AE$310,
    MATCH(
      _xlfn.XLOOKUP(AC$1, 'Language &amp; Currency Data'!$A$2:$A$100, 'Language &amp; Currency Data'!$B$2:$B$100),
      Languages!$A$1:$AE$1,
      0),
    FALSE)</f>
        <v>Uma pessoa muito competente</v>
      </c>
      <c r="AD233" s="32" t="str">
        <f>VLOOKUP(
    Languages!A220,
    Languages!$A$2:$AE$310,
    MATCH(
      _xlfn.XLOOKUP(AD$1, 'Language &amp; Currency Data'!$A$2:$A$100, 'Language &amp; Currency Data'!$B$2:$B$100),
      Languages!$A$1:$AE$1,
      0),
    FALSE)</f>
        <v>O persoană foarte competentă</v>
      </c>
      <c r="AE233" s="6" t="str">
        <f>VLOOKUP(
    Languages!A220,
    Languages!$A$2:$AE$310,
    MATCH(
      _xlfn.XLOOKUP(AE$1, 'Language &amp; Currency Data'!$A$2:$A$100, 'Language &amp; Currency Data'!$B$2:$B$100),
      Languages!$A$1:$AE$1,
      0),
    FALSE)</f>
        <v>Veľmi kompetentná osoba</v>
      </c>
      <c r="AF233" s="6" t="str">
        <f>VLOOKUP(
    Languages!A220,
    Languages!$A$2:$AE$310,
    MATCH(
      _xlfn.XLOOKUP(AF$1, 'Language &amp; Currency Data'!$A$2:$A$100, 'Language &amp; Currency Data'!$B$2:$B$100),
      Languages!$A$1:$AE$1,
      0),
    FALSE)</f>
        <v>‘n Hoogs bevoegde persoon</v>
      </c>
      <c r="AG233" s="6" t="str">
        <f>VLOOKUP(
    Languages!A220,
    Languages!$A$2:$AE$310,
    MATCH(
      _xlfn.XLOOKUP(AG$1, 'Language &amp; Currency Data'!$A$2:$A$100, 'Language &amp; Currency Data'!$B$2:$B$100),
      Languages!$A$1:$AE$1,
      0),
    FALSE)</f>
        <v>매우 유능한 사람</v>
      </c>
      <c r="AH233" s="32" t="str">
        <f>VLOOKUP(
    Languages!A220,
    Languages!$A$2:$AE$310,
    MATCH(
      _xlfn.XLOOKUP(AH$1, 'Language &amp; Currency Data'!$A$2:$A$100, 'Language &amp; Currency Data'!$B$2:$B$100),
      Languages!$A$1:$AE$1,
      0),
    FALSE)</f>
        <v>Una persona muy competente</v>
      </c>
      <c r="AI233" s="32" t="str">
        <f>VLOOKUP(
    Languages!A220,
    Languages!$A$2:$AE$310,
    MATCH(
      _xlfn.XLOOKUP(AI$1, 'Language &amp; Currency Data'!$A$2:$A$100, 'Language &amp; Currency Data'!$B$2:$B$100),
      Languages!$A$1:$AE$1,
      0),
    FALSE)</f>
        <v>En mycket kompetent person</v>
      </c>
      <c r="AJ233" s="6" t="str">
        <f>VLOOKUP(
    Languages!A220,
    Languages!$A$2:$AE$310,
    MATCH(
      _xlfn.XLOOKUP(AJ$1, 'Language &amp; Currency Data'!$A$2:$A$100, 'Language &amp; Currency Data'!$B$2:$B$100),
      Languages!$A$1:$AE$1,
      0),
    FALSE)</f>
        <v>能力出眾的人</v>
      </c>
      <c r="AK233" s="32" t="str">
        <f>VLOOKUP(
    Languages!A220,
    Languages!$A$2:$AE$310,
    MATCH(
      _xlfn.XLOOKUP(AK$1, 'Language &amp; Currency Data'!$A$2:$A$100, 'Language &amp; Currency Data'!$B$2:$B$100),
      Languages!$A$1:$AE$1,
      0),
    FALSE)</f>
        <v>บุคคลที่มีความสามารถอย่างมาก</v>
      </c>
      <c r="AL233" s="37" t="str">
        <f>VLOOKUP(
    Languages!A220,
    Languages!$A$2:$AE$310,
    MATCH(
      _xlfn.XLOOKUP(AL$1, 'Language &amp; Currency Data'!$A$2:$A$100, 'Language &amp; Currency Data'!$B$2:$B$100),
      Languages!$A$1:$AE$1,
      0),
    FALSE)</f>
        <v>Çok yetkin bir kişi</v>
      </c>
      <c r="AM233" s="6" t="str">
        <f>VLOOKUP(
    Languages!A220,
    Languages!$A$2:$AE$310,
    MATCH(
      _xlfn.XLOOKUP(AM$1, 'Language &amp; Currency Data'!$A$2:$A$100, 'Language &amp; Currency Data'!$B$2:$B$100),
      Languages!$A$1:$AE$1,
      0),
    FALSE)</f>
        <v>A very competent person</v>
      </c>
      <c r="AN233" s="6" t="str">
        <f>VLOOKUP(
    Languages!A220,
    Languages!$A$2:$AE$310,
    MATCH(
      _xlfn.XLOOKUP(AN$1, 'Language &amp; Currency Data'!$A$2:$A$100, 'Language &amp; Currency Data'!$B$2:$B$100),
      Languages!$A$1:$AE$1,
      0),
    FALSE)</f>
        <v>A very competent person</v>
      </c>
      <c r="AO233" s="32" t="str">
        <f>VLOOKUP(
    Languages!A220,
    Languages!$A$2:$AE$310,
    MATCH(
      _xlfn.XLOOKUP(AO$1, 'Language &amp; Currency Data'!$A$2:$A$100, 'Language &amp; Currency Data'!$B$2:$B$100),
      Languages!$A$1:$AE$1,
      0),
    FALSE)</f>
        <v>Một người rất có năng lực</v>
      </c>
      <c r="AP233" s="7" t="str">
        <f>VLOOKUP(
    Languages!A220,
    Languages!$A$2:$AE$310,
    MATCH(
      _xlfn.XLOOKUP("United Kingdom", 'Language &amp; Currency Data'!$A$2:$A$100, 'Language &amp; Currency Data'!$B$2:$B$100),
      Languages!$A$1:$AE$1,
      0),
    FALSE)</f>
        <v>A very competent person</v>
      </c>
      <c r="AQ233" s="7" t="str">
        <f>VLOOKUP(
    Languages!A220,
    Languages!$A$2:$AE$310,
    MATCH(
      _xlfn.XLOOKUP("United Kingdom", 'Language &amp; Currency Data'!$A$2:$A$100, 'Language &amp; Currency Data'!$B$2:$B$100),
      Languages!$A$1:$AE$1,
      0),
    FALSE)</f>
        <v>A very competent person</v>
      </c>
      <c r="AR233" s="7" t="str">
        <f>VLOOKUP(
    Languages!A220,
    Languages!$A$2:$AE$310,
    MATCH(
      _xlfn.XLOOKUP("United Kingdom", 'Language &amp; Currency Data'!$A$2:$A$100, 'Language &amp; Currency Data'!$B$2:$B$100),
      Languages!$A$1:$AE$1,
      0),
    FALSE)</f>
        <v>A very competent person</v>
      </c>
      <c r="AS233" s="7" t="str">
        <f>VLOOKUP(
    Languages!A220,
    Languages!$A$2:$AE$310,
    MATCH(
      _xlfn.XLOOKUP("United Kingdom", 'Language &amp; Currency Data'!$A$2:$A$100, 'Language &amp; Currency Data'!$B$2:$B$100),
      Languages!$A$1:$AE$1,
      0),
    FALSE)</f>
        <v>A very competent person</v>
      </c>
      <c r="AT233" s="7" t="str">
        <f>VLOOKUP(
    Languages!A220,
    Languages!$A$2:$AE$310,
    MATCH(
      _xlfn.XLOOKUP("United Kingdom", 'Language &amp; Currency Data'!$A$2:$A$100, 'Language &amp; Currency Data'!$B$2:$B$100),
      Languages!$A$1:$AE$1,
      0),
    FALSE)</f>
        <v>A very competent person</v>
      </c>
      <c r="AU233" s="7" t="str">
        <f>VLOOKUP(
    Languages!A220,
    Languages!$A$2:$AE$310,
    MATCH(
      _xlfn.XLOOKUP("United Kingdom", 'Language &amp; Currency Data'!$A$2:$A$100, 'Language &amp; Currency Data'!$B$2:$B$100),
      Languages!$A$1:$AE$1,
      0),
    FALSE)</f>
        <v>A very competent person</v>
      </c>
      <c r="AV233" s="7" t="str">
        <f>VLOOKUP(
    Languages!A220,
    Languages!$A$2:$AE$310,
    MATCH(
      _xlfn.XLOOKUP("United Kingdom", 'Language &amp; Currency Data'!$A$2:$A$100, 'Language &amp; Currency Data'!$B$2:$B$100),
      Languages!$A$1:$AE$1,
      0),
    FALSE)</f>
        <v>A very competent person</v>
      </c>
      <c r="AW233" s="7" t="str">
        <f>VLOOKUP(
    Languages!A220,
    Languages!$A$2:$AE$310,
    MATCH(
      _xlfn.XLOOKUP("United Kingdom", 'Language &amp; Currency Data'!$A$2:$A$100, 'Language &amp; Currency Data'!$B$2:$B$100),
      Languages!$A$1:$AE$1,
      0),
    FALSE)</f>
        <v>A very competent person</v>
      </c>
    </row>
    <row r="234" spans="1:49" s="7" customFormat="1" x14ac:dyDescent="0.45">
      <c r="A234" s="7" t="str">
        <f>Languages!B221</f>
        <v>A very incompetent person</v>
      </c>
      <c r="B234" s="6" t="str">
        <f>VLOOKUP(
    Languages!A221,
    Languages!$A$2:$AE$310,
    MATCH(
      _xlfn.XLOOKUP(B$1, 'Language &amp; Currency Data'!$A$2:$A$100, 'Language &amp; Currency Data'!$B$2:$B$100),
      Languages!$A$1:$AE$1,
      0),
    FALSE)</f>
        <v>Una persona muy incompetente</v>
      </c>
      <c r="C234" s="6" t="str">
        <f>VLOOKUP(
    Languages!A221,
    Languages!$A$2:$AE$310,
    MATCH(
      _xlfn.XLOOKUP(C$1, 'Language &amp; Currency Data'!$A$2:$A$100, 'Language &amp; Currency Data'!$B$2:$B$100),
      Languages!$A$1:$AE$1,
      0),
    FALSE)</f>
        <v>A very incompetent person</v>
      </c>
      <c r="D234" s="6" t="str">
        <f>VLOOKUP(
    Languages!A221,
    Languages!$A$2:$AE$310,
    MATCH(
      _xlfn.XLOOKUP(D$1, 'Language &amp; Currency Data'!$A$2:$A$100, 'Language &amp; Currency Data'!$B$2:$B$100),
      Languages!$A$1:$AE$1,
      0),
    FALSE)</f>
        <v>Eine sehr inkompetente Person</v>
      </c>
      <c r="E234" s="14" t="str">
        <f>VLOOKUP(
    Languages!A221,
    Languages!$A$2:$AE$310,
    MATCH(
      _xlfn.XLOOKUP(E$1, 'Language &amp; Currency Data'!$A$2:$A$100, 'Language &amp; Currency Data'!$B$2:$B$100),
      Languages!$A$1:$AE$1,
      0),
    FALSE)</f>
        <v>Uma pessoa muito incompetente</v>
      </c>
      <c r="F234" s="4" t="str">
        <f>VLOOKUP(
    Languages!A221,
    Languages!$A$2:$AE$310,
    MATCH(
      _xlfn.XLOOKUP(F$1, 'Language &amp; Currency Data'!$A$2:$A$100, 'Language &amp; Currency Data'!$B$2:$B$100),
      Languages!$A$1:$AE$1,
      0),
    FALSE)</f>
        <v>A very incompetent person</v>
      </c>
      <c r="G234" s="14" t="str">
        <f>VLOOKUP(
    Languages!A221,
    Languages!$A$2:$AE$310,
    MATCH(
      _xlfn.XLOOKUP(G$1, 'Language &amp; Currency Data'!$A$2:$A$100, 'Language &amp; Currency Data'!$B$2:$B$100),
      Languages!$A$1:$AE$1,
      0),
    FALSE)</f>
        <v>无能之人</v>
      </c>
      <c r="H234" s="6" t="str">
        <f>VLOOKUP(
    Languages!A221,
    Languages!$A$2:$AE$310,
    MATCH(
      _xlfn.XLOOKUP(H$1, 'Language &amp; Currency Data'!$A$2:$A$100, 'Language &amp; Currency Data'!$B$2:$B$100),
      Languages!$A$1:$AE$1,
      0),
    FALSE)</f>
        <v>Una persona muy incompetente</v>
      </c>
      <c r="I234" s="6" t="str">
        <f>VLOOKUP(
    Languages!A221,
    Languages!$A$2:$AE$310,
    MATCH(
      _xlfn.XLOOKUP(I$1, 'Language &amp; Currency Data'!$A$2:$A$100, 'Language &amp; Currency Data'!$B$2:$B$100),
      Languages!$A$1:$AE$1,
      0),
    FALSE)</f>
        <v>Una persona muy incompetente</v>
      </c>
      <c r="J234" s="6" t="str">
        <f>VLOOKUP(
    Languages!A221,
    Languages!$A$2:$AE$310,
    MATCH(
      _xlfn.XLOOKUP(J$1, 'Language &amp; Currency Data'!$A$2:$A$100, 'Language &amp; Currency Data'!$B$2:$B$100),
      Languages!$A$1:$AE$1,
      0),
    FALSE)</f>
        <v>Velmi nekompetentní osoba</v>
      </c>
      <c r="K234" s="6" t="str">
        <f>VLOOKUP(
    Languages!A221,
    Languages!$A$2:$AE$310,
    MATCH(
      _xlfn.XLOOKUP(K$1, 'Language &amp; Currency Data'!$A$2:$A$100, 'Language &amp; Currency Data'!$B$2:$B$100),
      Languages!$A$1:$AE$1,
      0),
    FALSE)</f>
        <v>Hyvin epäpätevä henkilö</v>
      </c>
      <c r="L234" s="32" t="str">
        <f>VLOOKUP(
    Languages!A221,
    Languages!$A$2:$AE$310,
    MATCH(
      _xlfn.XLOOKUP(L$1, 'Language &amp; Currency Data'!$A$2:$A$100, 'Language &amp; Currency Data'!$B$2:$B$100),
      Languages!$A$1:$AE$1,
      0),
    FALSE)</f>
        <v>Une personne très incompétente</v>
      </c>
      <c r="M234" s="32" t="str">
        <f>VLOOKUP(
    Languages!A221,
    Languages!$A$2:$AE$310,
    MATCH(
      _xlfn.XLOOKUP(M$1, 'Language &amp; Currency Data'!$A$2:$A$100, 'Language &amp; Currency Data'!$B$2:$B$100),
      Languages!$A$1:$AE$1,
      0),
    FALSE)</f>
        <v>Eine sehr inkompetente Person</v>
      </c>
      <c r="N234" s="6" t="str">
        <f>VLOOKUP(
    Languages!A221,
    Languages!$A$2:$AE$310,
    MATCH(
      _xlfn.XLOOKUP(N$1, 'Language &amp; Currency Data'!$A$2:$A$100, 'Language &amp; Currency Data'!$B$2:$B$100),
      Languages!$A$1:$AE$1,
      0),
    FALSE)</f>
        <v>Ένα πολύ ανίκανο άτομο</v>
      </c>
      <c r="O234" s="32" t="str">
        <f>VLOOKUP(
    Languages!A221,
    Languages!$A$2:$AE$310,
    MATCH(
      _xlfn.XLOOKUP(O$1, 'Language &amp; Currency Data'!$A$2:$A$100, 'Language &amp; Currency Data'!$B$2:$B$100),
      Languages!$A$1:$AE$1,
      0),
    FALSE)</f>
        <v>Egy nagyon inkompetens személy</v>
      </c>
      <c r="P234" s="6" t="str">
        <f>VLOOKUP(
    Languages!A221,
    Languages!$A$2:$AE$310,
    MATCH(
      _xlfn.XLOOKUP(P$1, 'Language &amp; Currency Data'!$A$2:$A$100, 'Language &amp; Currency Data'!$B$2:$B$100),
      Languages!$A$1:$AE$1,
      0),
    FALSE)</f>
        <v>एक बहुत ही अयोग्य व्यक्ति</v>
      </c>
      <c r="Q234" s="6" t="str">
        <f>VLOOKUP(
    Languages!A221,
    Languages!$A$2:$AE$310,
    MATCH(
      _xlfn.XLOOKUP(Q$1, 'Language &amp; Currency Data'!$A$2:$A$100, 'Language &amp; Currency Data'!$B$2:$B$100),
      Languages!$A$1:$AE$1,
      0),
    FALSE)</f>
        <v>Orang yang sangat tidak kompeten</v>
      </c>
      <c r="R234" s="6" t="str">
        <f>VLOOKUP(
    Languages!A221,
    Languages!$A$2:$AE$310,
    MATCH(
      _xlfn.XLOOKUP(R$1, 'Language &amp; Currency Data'!$A$2:$A$100, 'Language &amp; Currency Data'!$B$2:$B$100),
      Languages!$A$1:$AE$1,
      0),
    FALSE)</f>
        <v>A very incompetent person</v>
      </c>
      <c r="S234" s="14" t="str">
        <f>VLOOKUP(
    Languages!A221,
    Languages!$A$2:$AE$310,
    MATCH(
      _xlfn.XLOOKUP(S$1, 'Language &amp; Currency Data'!$A$2:$A$100, 'Language &amp; Currency Data'!$B$2:$B$100),
      Languages!$A$1:$AE$1,
      0),
    FALSE)</f>
        <v>Una persona dall'elevata incompetenza</v>
      </c>
      <c r="T234" s="14" t="str">
        <f>VLOOKUP(
    Languages!A221,
    Languages!$A$2:$AE$310,
    MATCH(
      _xlfn.XLOOKUP(T$1, 'Language &amp; Currency Data'!$A$2:$A$100, 'Language &amp; Currency Data'!$B$2:$B$100),
      Languages!$A$1:$AE$1,
      0),
    FALSE)</f>
        <v>非常に能力のない人物</v>
      </c>
      <c r="U234" s="32" t="str">
        <f>VLOOKUP(
    Languages!A221,
    Languages!$A$2:$AE$310,
    MATCH(
      _xlfn.XLOOKUP(U$1, 'Language &amp; Currency Data'!$A$2:$A$100, 'Language &amp; Currency Data'!$B$2:$B$100),
      Languages!$A$1:$AE$1,
      0),
    FALSE)</f>
        <v>Seorang yang sangat tidak cekap</v>
      </c>
      <c r="V234" s="32" t="str">
        <f>VLOOKUP(
    Languages!A221,
    Languages!$A$2:$AE$310,
    MATCH(
      _xlfn.XLOOKUP(V$1, 'Language &amp; Currency Data'!$A$2:$A$100, 'Language &amp; Currency Data'!$B$2:$B$100),
      Languages!$A$1:$AE$1,
      0),
    FALSE)</f>
        <v>Una persona muy incompetente</v>
      </c>
      <c r="W234" s="14" t="str">
        <f>VLOOKUP(
    Languages!A221,
    Languages!$A$2:$AE$310,
    MATCH(
      _xlfn.XLOOKUP(W$1, 'Language &amp; Currency Data'!$A$2:$A$100, 'Language &amp; Currency Data'!$B$2:$B$100),
      Languages!$A$1:$AE$1,
      0),
    FALSE)</f>
        <v>Een zeer incompetente persoon</v>
      </c>
      <c r="X234" s="32" t="str">
        <f>VLOOKUP(
    Languages!A221,
    Languages!$A$2:$AE$310,
    MATCH(
      _xlfn.XLOOKUP(X$1, 'Language &amp; Currency Data'!$A$2:$A$100, 'Language &amp; Currency Data'!$B$2:$B$100),
      Languages!$A$1:$AE$1,
      0),
    FALSE)</f>
        <v>A very incompetent person</v>
      </c>
      <c r="Y234" s="32" t="str">
        <f>VLOOKUP(
    Languages!A221,
    Languages!$A$2:$AE$310,
    MATCH(
      _xlfn.XLOOKUP(Y$1, 'Language &amp; Currency Data'!$A$2:$A$100, 'Language &amp; Currency Data'!$B$2:$B$100),
      Languages!$A$1:$AE$1,
      0),
    FALSE)</f>
        <v>En svært inkompetent person</v>
      </c>
      <c r="Z234" s="32" t="str">
        <f>VLOOKUP(
    Languages!A221,
    Languages!$A$2:$AE$310,
    MATCH(
      _xlfn.XLOOKUP(Z$1, 'Language &amp; Currency Data'!$A$2:$A$100, 'Language &amp; Currency Data'!$B$2:$B$100),
      Languages!$A$1:$AE$1,
      0),
    FALSE)</f>
        <v>ایک انتہائی نااہل شخص</v>
      </c>
      <c r="AA234" s="32" t="str">
        <f>VLOOKUP(
    Languages!A221,
    Languages!$A$2:$AE$310,
    MATCH(
      _xlfn.XLOOKUP(AA$1, 'Language &amp; Currency Data'!$A$2:$A$100, 'Language &amp; Currency Data'!$B$2:$B$100),
      Languages!$A$1:$AE$1,
      0),
    FALSE)</f>
        <v>Isang taong walang kakayahan</v>
      </c>
      <c r="AB234" s="32" t="str">
        <f>VLOOKUP(
    Languages!A221,
    Languages!$A$2:$AE$310,
    MATCH(
      _xlfn.XLOOKUP(AB$1, 'Language &amp; Currency Data'!$A$2:$A$100, 'Language &amp; Currency Data'!$B$2:$B$100),
      Languages!$A$1:$AE$1,
      0),
    FALSE)</f>
        <v>Bardzo niekompetentna osoba</v>
      </c>
      <c r="AC234" t="str">
        <f>VLOOKUP(
    Languages!A221,
    Languages!$A$2:$AE$310,
    MATCH(
      _xlfn.XLOOKUP(AC$1, 'Language &amp; Currency Data'!$A$2:$A$100, 'Language &amp; Currency Data'!$B$2:$B$100),
      Languages!$A$1:$AE$1,
      0),
    FALSE)</f>
        <v>Uma pessoa muito incompetente</v>
      </c>
      <c r="AD234" s="32" t="str">
        <f>VLOOKUP(
    Languages!A221,
    Languages!$A$2:$AE$310,
    MATCH(
      _xlfn.XLOOKUP(AD$1, 'Language &amp; Currency Data'!$A$2:$A$100, 'Language &amp; Currency Data'!$B$2:$B$100),
      Languages!$A$1:$AE$1,
      0),
    FALSE)</f>
        <v>O persoană foarte incompetentă</v>
      </c>
      <c r="AE234" s="6" t="str">
        <f>VLOOKUP(
    Languages!A221,
    Languages!$A$2:$AE$310,
    MATCH(
      _xlfn.XLOOKUP(AE$1, 'Language &amp; Currency Data'!$A$2:$A$100, 'Language &amp; Currency Data'!$B$2:$B$100),
      Languages!$A$1:$AE$1,
      0),
    FALSE)</f>
        <v>Veľmi nekompetentná osoba</v>
      </c>
      <c r="AF234" s="6" t="str">
        <f>VLOOKUP(
    Languages!A221,
    Languages!$A$2:$AE$310,
    MATCH(
      _xlfn.XLOOKUP(AF$1, 'Language &amp; Currency Data'!$A$2:$A$100, 'Language &amp; Currency Data'!$B$2:$B$100),
      Languages!$A$1:$AE$1,
      0),
    FALSE)</f>
        <v>‘n Hoogs onbevoegde persoon</v>
      </c>
      <c r="AG234" s="6" t="str">
        <f>VLOOKUP(
    Languages!A221,
    Languages!$A$2:$AE$310,
    MATCH(
      _xlfn.XLOOKUP(AG$1, 'Language &amp; Currency Data'!$A$2:$A$100, 'Language &amp; Currency Data'!$B$2:$B$100),
      Languages!$A$1:$AE$1,
      0),
    FALSE)</f>
        <v>매우 무능한 사람</v>
      </c>
      <c r="AH234" s="32" t="str">
        <f>VLOOKUP(
    Languages!A221,
    Languages!$A$2:$AE$310,
    MATCH(
      _xlfn.XLOOKUP(AH$1, 'Language &amp; Currency Data'!$A$2:$A$100, 'Language &amp; Currency Data'!$B$2:$B$100),
      Languages!$A$1:$AE$1,
      0),
    FALSE)</f>
        <v>Una persona muy incompetente</v>
      </c>
      <c r="AI234" s="32" t="str">
        <f>VLOOKUP(
    Languages!A221,
    Languages!$A$2:$AE$310,
    MATCH(
      _xlfn.XLOOKUP(AI$1, 'Language &amp; Currency Data'!$A$2:$A$100, 'Language &amp; Currency Data'!$B$2:$B$100),
      Languages!$A$1:$AE$1,
      0),
    FALSE)</f>
        <v>En mycket inkompetent person</v>
      </c>
      <c r="AJ234" s="6" t="str">
        <f>VLOOKUP(
    Languages!A221,
    Languages!$A$2:$AE$310,
    MATCH(
      _xlfn.XLOOKUP(AJ$1, 'Language &amp; Currency Data'!$A$2:$A$100, 'Language &amp; Currency Data'!$B$2:$B$100),
      Languages!$A$1:$AE$1,
      0),
    FALSE)</f>
        <v>非常無能的人</v>
      </c>
      <c r="AK234" s="32" t="str">
        <f>VLOOKUP(
    Languages!A221,
    Languages!$A$2:$AE$310,
    MATCH(
      _xlfn.XLOOKUP(AK$1, 'Language &amp; Currency Data'!$A$2:$A$100, 'Language &amp; Currency Data'!$B$2:$B$100),
      Languages!$A$1:$AE$1,
      0),
    FALSE)</f>
        <v>บุคคลที่ไม่มีความสามารถอย่างมาก</v>
      </c>
      <c r="AL234" s="37" t="str">
        <f>VLOOKUP(
    Languages!A221,
    Languages!$A$2:$AE$310,
    MATCH(
      _xlfn.XLOOKUP(AL$1, 'Language &amp; Currency Data'!$A$2:$A$100, 'Language &amp; Currency Data'!$B$2:$B$100),
      Languages!$A$1:$AE$1,
      0),
    FALSE)</f>
        <v>Çok yetersiz bir kişi</v>
      </c>
      <c r="AM234" s="6" t="str">
        <f>VLOOKUP(
    Languages!A221,
    Languages!$A$2:$AE$310,
    MATCH(
      _xlfn.XLOOKUP(AM$1, 'Language &amp; Currency Data'!$A$2:$A$100, 'Language &amp; Currency Data'!$B$2:$B$100),
      Languages!$A$1:$AE$1,
      0),
    FALSE)</f>
        <v>A very incompetent person</v>
      </c>
      <c r="AN234" s="6" t="str">
        <f>VLOOKUP(
    Languages!A221,
    Languages!$A$2:$AE$310,
    MATCH(
      _xlfn.XLOOKUP(AN$1, 'Language &amp; Currency Data'!$A$2:$A$100, 'Language &amp; Currency Data'!$B$2:$B$100),
      Languages!$A$1:$AE$1,
      0),
    FALSE)</f>
        <v>A very incompetent person</v>
      </c>
      <c r="AO234" s="32" t="str">
        <f>VLOOKUP(
    Languages!A221,
    Languages!$A$2:$AE$310,
    MATCH(
      _xlfn.XLOOKUP(AO$1, 'Language &amp; Currency Data'!$A$2:$A$100, 'Language &amp; Currency Data'!$B$2:$B$100),
      Languages!$A$1:$AE$1,
      0),
    FALSE)</f>
        <v>Một người không có năng lực</v>
      </c>
      <c r="AP234" s="7" t="str">
        <f>VLOOKUP(
    Languages!A221,
    Languages!$A$2:$AE$310,
    MATCH(
      _xlfn.XLOOKUP("United Kingdom", 'Language &amp; Currency Data'!$A$2:$A$100, 'Language &amp; Currency Data'!$B$2:$B$100),
      Languages!$A$1:$AE$1,
      0),
    FALSE)</f>
        <v>A very incompetent person</v>
      </c>
      <c r="AQ234" s="7" t="str">
        <f>VLOOKUP(
    Languages!A221,
    Languages!$A$2:$AE$310,
    MATCH(
      _xlfn.XLOOKUP("United Kingdom", 'Language &amp; Currency Data'!$A$2:$A$100, 'Language &amp; Currency Data'!$B$2:$B$100),
      Languages!$A$1:$AE$1,
      0),
    FALSE)</f>
        <v>A very incompetent person</v>
      </c>
      <c r="AR234" s="7" t="str">
        <f>VLOOKUP(
    Languages!A221,
    Languages!$A$2:$AE$310,
    MATCH(
      _xlfn.XLOOKUP("United Kingdom", 'Language &amp; Currency Data'!$A$2:$A$100, 'Language &amp; Currency Data'!$B$2:$B$100),
      Languages!$A$1:$AE$1,
      0),
    FALSE)</f>
        <v>A very incompetent person</v>
      </c>
      <c r="AS234" s="7" t="str">
        <f>VLOOKUP(
    Languages!A221,
    Languages!$A$2:$AE$310,
    MATCH(
      _xlfn.XLOOKUP("United Kingdom", 'Language &amp; Currency Data'!$A$2:$A$100, 'Language &amp; Currency Data'!$B$2:$B$100),
      Languages!$A$1:$AE$1,
      0),
    FALSE)</f>
        <v>A very incompetent person</v>
      </c>
      <c r="AT234" s="7" t="str">
        <f>VLOOKUP(
    Languages!A221,
    Languages!$A$2:$AE$310,
    MATCH(
      _xlfn.XLOOKUP("United Kingdom", 'Language &amp; Currency Data'!$A$2:$A$100, 'Language &amp; Currency Data'!$B$2:$B$100),
      Languages!$A$1:$AE$1,
      0),
    FALSE)</f>
        <v>A very incompetent person</v>
      </c>
      <c r="AU234" s="7" t="str">
        <f>VLOOKUP(
    Languages!A221,
    Languages!$A$2:$AE$310,
    MATCH(
      _xlfn.XLOOKUP("United Kingdom", 'Language &amp; Currency Data'!$A$2:$A$100, 'Language &amp; Currency Data'!$B$2:$B$100),
      Languages!$A$1:$AE$1,
      0),
    FALSE)</f>
        <v>A very incompetent person</v>
      </c>
      <c r="AV234" s="7" t="str">
        <f>VLOOKUP(
    Languages!A221,
    Languages!$A$2:$AE$310,
    MATCH(
      _xlfn.XLOOKUP("United Kingdom", 'Language &amp; Currency Data'!$A$2:$A$100, 'Language &amp; Currency Data'!$B$2:$B$100),
      Languages!$A$1:$AE$1,
      0),
    FALSE)</f>
        <v>A very incompetent person</v>
      </c>
      <c r="AW234" s="7" t="str">
        <f>VLOOKUP(
    Languages!A221,
    Languages!$A$2:$AE$310,
    MATCH(
      _xlfn.XLOOKUP("United Kingdom", 'Language &amp; Currency Data'!$A$2:$A$100, 'Language &amp; Currency Data'!$B$2:$B$100),
      Languages!$A$1:$AE$1,
      0),
    FALSE)</f>
        <v>A very incompetent person</v>
      </c>
    </row>
    <row r="235" spans="1:49" s="7" customFormat="1" ht="42.75" x14ac:dyDescent="0.45">
      <c r="A235" s="7" t="str">
        <f>Languages!B222</f>
        <v>People often use the terms "left" and "right" when they want to describe differences in political views and attitudes.</v>
      </c>
      <c r="B235" s="6" t="str">
        <f>VLOOKUP(
    Languages!A222,
    Languages!$A$2:$AE$310,
    MATCH(
      _xlfn.XLOOKUP(B$1, 'Language &amp; Currency Data'!$A$2:$A$100, 'Language &amp; Currency Data'!$B$2:$B$100),
      Languages!$A$1:$AE$1,
      0),
    FALSE)</f>
        <v>A menudo se utilizan los términos «izquierda» y «derecha» para describir las diferencias de opiniones y actitudes políticas.</v>
      </c>
      <c r="C235" s="6" t="str">
        <f>VLOOKUP(
    Languages!A222,
    Languages!$A$2:$AE$310,
    MATCH(
      _xlfn.XLOOKUP(C$1, 'Language &amp; Currency Data'!$A$2:$A$100, 'Language &amp; Currency Data'!$B$2:$B$100),
      Languages!$A$1:$AE$1,
      0),
    FALSE)</f>
        <v>People often use the terms "left" and "right" when they want to describe differences in political views and attitudes.</v>
      </c>
      <c r="D235" s="6" t="str">
        <f>VLOOKUP(
    Languages!A222,
    Languages!$A$2:$AE$310,
    MATCH(
      _xlfn.XLOOKUP(D$1, 'Language &amp; Currency Data'!$A$2:$A$100, 'Language &amp; Currency Data'!$B$2:$B$100),
      Languages!$A$1:$AE$1,
      0),
    FALSE)</f>
        <v>Zur Unterscheidung von politischen Ansichten und Einstellungen werden oft die Begriffe „links“ und „rechts“ verwendet.</v>
      </c>
      <c r="E235" s="14" t="str">
        <f>VLOOKUP(
    Languages!A222,
    Languages!$A$2:$AE$310,
    MATCH(
      _xlfn.XLOOKUP(E$1, 'Language &amp; Currency Data'!$A$2:$A$100, 'Language &amp; Currency Data'!$B$2:$B$100),
      Languages!$A$1:$AE$1,
      0),
    FALSE)</f>
        <v>As pessoas frequentemente utilizam os termos “esquerda” e “direita” quando desejam descrever diferenças em visões e atitudes políticas.</v>
      </c>
      <c r="F235" s="4" t="str">
        <f>VLOOKUP(
    Languages!A222,
    Languages!$A$2:$AE$310,
    MATCH(
      _xlfn.XLOOKUP(F$1, 'Language &amp; Currency Data'!$A$2:$A$100, 'Language &amp; Currency Data'!$B$2:$B$100),
      Languages!$A$1:$AE$1,
      0),
    FALSE)</f>
        <v>People often use the terms "left" and "right" when they want to describe differences in political views and attitudes.</v>
      </c>
      <c r="G235" s="14" t="str">
        <f>VLOOKUP(
    Languages!A222,
    Languages!$A$2:$AE$310,
    MATCH(
      _xlfn.XLOOKUP(G$1, 'Language &amp; Currency Data'!$A$2:$A$100, 'Language &amp; Currency Data'!$B$2:$B$100),
      Languages!$A$1:$AE$1,
      0),
    FALSE)</f>
        <v>人们经常运用“左派”和“右派”这两个词语来区分不同的政治观点和态度。</v>
      </c>
      <c r="H235" s="6" t="str">
        <f>VLOOKUP(
    Languages!A222,
    Languages!$A$2:$AE$310,
    MATCH(
      _xlfn.XLOOKUP(H$1, 'Language &amp; Currency Data'!$A$2:$A$100, 'Language &amp; Currency Data'!$B$2:$B$100),
      Languages!$A$1:$AE$1,
      0),
    FALSE)</f>
        <v>A menudo se utilizan los términos «izquierda» y «derecha» para describir las diferencias de opiniones y actitudes políticas.</v>
      </c>
      <c r="I235" s="6" t="str">
        <f>VLOOKUP(
    Languages!A222,
    Languages!$A$2:$AE$310,
    MATCH(
      _xlfn.XLOOKUP(I$1, 'Language &amp; Currency Data'!$A$2:$A$100, 'Language &amp; Currency Data'!$B$2:$B$100),
      Languages!$A$1:$AE$1,
      0),
    FALSE)</f>
        <v>A menudo se utilizan los términos «izquierda» y «derecha» para describir las diferencias de opiniones y actitudes políticas.</v>
      </c>
      <c r="J235" s="6" t="str">
        <f>VLOOKUP(
    Languages!A222,
    Languages!$A$2:$AE$310,
    MATCH(
      _xlfn.XLOOKUP(J$1, 'Language &amp; Currency Data'!$A$2:$A$100, 'Language &amp; Currency Data'!$B$2:$B$100),
      Languages!$A$1:$AE$1,
      0),
    FALSE)</f>
        <v>Lidé často používají pojmy „levice“ a „pravice“, když chtějí popsat rozdíly v politických názorech a postojích.</v>
      </c>
      <c r="K235" s="6" t="str">
        <f>VLOOKUP(
    Languages!A222,
    Languages!$A$2:$AE$310,
    MATCH(
      _xlfn.XLOOKUP(K$1, 'Language &amp; Currency Data'!$A$2:$A$100, 'Language &amp; Currency Data'!$B$2:$B$100),
      Languages!$A$1:$AE$1,
      0),
    FALSE)</f>
        <v>Usein käytetään termejä ”vasen” ja ”oikea”, kun halutaan kuvailla eroja poliittisissa näkemyksissä ja asenteissa.</v>
      </c>
      <c r="L235" s="32" t="str">
        <f>VLOOKUP(
    Languages!A222,
    Languages!$A$2:$AE$310,
    MATCH(
      _xlfn.XLOOKUP(L$1, 'Language &amp; Currency Data'!$A$2:$A$100, 'Language &amp; Currency Data'!$B$2:$B$100),
      Languages!$A$1:$AE$1,
      0),
    FALSE)</f>
        <v>Les gens utilisent souvent les termes « gauche » et « droite » pour décrire les différences d'opinions et d'attitudes politiques.</v>
      </c>
      <c r="M235" s="32" t="str">
        <f>VLOOKUP(
    Languages!A222,
    Languages!$A$2:$AE$310,
    MATCH(
      _xlfn.XLOOKUP(M$1, 'Language &amp; Currency Data'!$A$2:$A$100, 'Language &amp; Currency Data'!$B$2:$B$100),
      Languages!$A$1:$AE$1,
      0),
    FALSE)</f>
        <v>Zur Unterscheidung von politischen Ansichten und Einstellungen werden oft die Begriffe „links“ und „rechts“ verwendet.</v>
      </c>
      <c r="N235" s="6" t="str">
        <f>VLOOKUP(
    Languages!A222,
    Languages!$A$2:$AE$310,
    MATCH(
      _xlfn.XLOOKUP(N$1, 'Language &amp; Currency Data'!$A$2:$A$100, 'Language &amp; Currency Data'!$B$2:$B$100),
      Languages!$A$1:$AE$1,
      0),
    FALSE)</f>
        <v>Ο κόσμος χρησιμοποιεί συχνά τους όρους «αριστερά» και «δεξιά» όταν θέλουν να περιγράψουν διαφορές στις πολιτικές απόψεις και στάσεις.</v>
      </c>
      <c r="O235" s="32" t="str">
        <f>VLOOKUP(
    Languages!A222,
    Languages!$A$2:$AE$310,
    MATCH(
      _xlfn.XLOOKUP(O$1, 'Language &amp; Currency Data'!$A$2:$A$100, 'Language &amp; Currency Data'!$B$2:$B$100),
      Languages!$A$1:$AE$1,
      0),
    FALSE)</f>
        <v>Az emberek gyakran használják a „baloldali” és a „jobboldali” kifejezést, amikor politikai nézetek és attitűdök közötti különbségeket akarják leírni.</v>
      </c>
      <c r="P235" s="6" t="str">
        <f>VLOOKUP(
    Languages!A222,
    Languages!$A$2:$AE$310,
    MATCH(
      _xlfn.XLOOKUP(P$1, 'Language &amp; Currency Data'!$A$2:$A$100, 'Language &amp; Currency Data'!$B$2:$B$100),
      Languages!$A$1:$AE$1,
      0),
    FALSE)</f>
        <v>लोग अक्सर राजनैतिक विचारों और नज़रियों में भिन्नता का वर्णन करने के लिए "वामपंथी" और "दक्षिणपंथी" शब्दों का इस्तेमाल करते हैं।</v>
      </c>
      <c r="Q235" s="6" t="str">
        <f>VLOOKUP(
    Languages!A222,
    Languages!$A$2:$AE$310,
    MATCH(
      _xlfn.XLOOKUP(Q$1, 'Language &amp; Currency Data'!$A$2:$A$100, 'Language &amp; Currency Data'!$B$2:$B$100),
      Languages!$A$1:$AE$1,
      0),
    FALSE)</f>
        <v>Orang-orang sering menggunakan istilah "kiri" dan "kanan" saat mereka ingin menggambarkan perbedaan pandangan dan sikap politik.</v>
      </c>
      <c r="R235" s="6" t="str">
        <f>VLOOKUP(
    Languages!A222,
    Languages!$A$2:$AE$310,
    MATCH(
      _xlfn.XLOOKUP(R$1, 'Language &amp; Currency Data'!$A$2:$A$100, 'Language &amp; Currency Data'!$B$2:$B$100),
      Languages!$A$1:$AE$1,
      0),
    FALSE)</f>
        <v>People often use the terms "left" and "right" when they want to describe differences in political views and attitudes.</v>
      </c>
      <c r="S235" s="14" t="str">
        <f>VLOOKUP(
    Languages!A222,
    Languages!$A$2:$AE$310,
    MATCH(
      _xlfn.XLOOKUP(S$1, 'Language &amp; Currency Data'!$A$2:$A$100, 'Language &amp; Currency Data'!$B$2:$B$100),
      Languages!$A$1:$AE$1,
      0),
    FALSE)</f>
        <v>Spesso le persone usano i termini "sinistra" e "destra" per descrivere le differenze di opinioni e atteggiamenti politici.</v>
      </c>
      <c r="T235" s="14" t="str">
        <f>VLOOKUP(
    Languages!A222,
    Languages!$A$2:$AE$310,
    MATCH(
      _xlfn.XLOOKUP(T$1, 'Language &amp; Currency Data'!$A$2:$A$100, 'Language &amp; Currency Data'!$B$2:$B$100),
      Languages!$A$1:$AE$1,
      0),
    FALSE)</f>
        <v>人々は政治的な見解や態度の違いを説明したいときに、「左」と「右」という言葉をよく使います。</v>
      </c>
      <c r="U235" s="32" t="str">
        <f>VLOOKUP(
    Languages!A222,
    Languages!$A$2:$AE$310,
    MATCH(
      _xlfn.XLOOKUP(U$1, 'Language &amp; Currency Data'!$A$2:$A$100, 'Language &amp; Currency Data'!$B$2:$B$100),
      Languages!$A$1:$AE$1,
      0),
    FALSE)</f>
        <v>Orang sering menggunakan istilah "kiri" dan "kanan" apabila mereka mahu menerangkan perbezaan dalam pandangan dan sikap politik.</v>
      </c>
      <c r="V235" s="32" t="str">
        <f>VLOOKUP(
    Languages!A222,
    Languages!$A$2:$AE$310,
    MATCH(
      _xlfn.XLOOKUP(V$1, 'Language &amp; Currency Data'!$A$2:$A$100, 'Language &amp; Currency Data'!$B$2:$B$100),
      Languages!$A$1:$AE$1,
      0),
    FALSE)</f>
        <v>A menudo se utilizan los términos «izquierda» y «derecha» para describir las diferencias de opiniones y actitudes políticas.</v>
      </c>
      <c r="W235" s="14" t="str">
        <f>VLOOKUP(
    Languages!A222,
    Languages!$A$2:$AE$310,
    MATCH(
      _xlfn.XLOOKUP(W$1, 'Language &amp; Currency Data'!$A$2:$A$100, 'Language &amp; Currency Data'!$B$2:$B$100),
      Languages!$A$1:$AE$1,
      0),
    FALSE)</f>
        <v>Er worden termen als ‘links’ en ‘rechts’ gebruikt om verschillen tussen politieke opvattingen en meningen aan te duiden.</v>
      </c>
      <c r="X235" s="32" t="str">
        <f>VLOOKUP(
    Languages!A222,
    Languages!$A$2:$AE$310,
    MATCH(
      _xlfn.XLOOKUP(X$1, 'Language &amp; Currency Data'!$A$2:$A$100, 'Language &amp; Currency Data'!$B$2:$B$100),
      Languages!$A$1:$AE$1,
      0),
    FALSE)</f>
        <v>People often use the terms "left" and "right" when they want to describe differences in political views and attitudes.</v>
      </c>
      <c r="Y235" s="32" t="str">
        <f>VLOOKUP(
    Languages!A222,
    Languages!$A$2:$AE$310,
    MATCH(
      _xlfn.XLOOKUP(Y$1, 'Language &amp; Currency Data'!$A$2:$A$100, 'Language &amp; Currency Data'!$B$2:$B$100),
      Languages!$A$1:$AE$1,
      0),
    FALSE)</f>
        <v>Folk bruker ofte begrepene "venstre" og "høyre" til å beskrive forskjeller i politiske synspunkter og holdninger.</v>
      </c>
      <c r="Z235" s="32" t="str">
        <f>VLOOKUP(
    Languages!A222,
    Languages!$A$2:$AE$310,
    MATCH(
      _xlfn.XLOOKUP(Z$1, 'Language &amp; Currency Data'!$A$2:$A$100, 'Language &amp; Currency Data'!$B$2:$B$100),
      Languages!$A$1:$AE$1,
      0),
    FALSE)</f>
        <v>لوگ اکثر "بائیں" اور "دائیں" جیسے الفاظ استعمال کرتے ہیں جب وہ سیاسی نظریات اور رویوں کے فرق کو بیان کرنا چاہتے ہیں۔</v>
      </c>
      <c r="AA235" s="32" t="str">
        <f>VLOOKUP(
    Languages!A222,
    Languages!$A$2:$AE$310,
    MATCH(
      _xlfn.XLOOKUP(AA$1, 'Language &amp; Currency Data'!$A$2:$A$100, 'Language &amp; Currency Data'!$B$2:$B$100),
      Languages!$A$1:$AE$1,
      0),
    FALSE)</f>
        <v>Palaging ginagamit ng mga tao ang mga terminong "kaliwa" at "kanan" kapag gusto nilang ilarawan ang mga pagkakaiba sa politikal na mga pananaw at paggawi.</v>
      </c>
      <c r="AB235" s="32" t="str">
        <f>VLOOKUP(
    Languages!A222,
    Languages!$A$2:$AE$310,
    MATCH(
      _xlfn.XLOOKUP(AB$1, 'Language &amp; Currency Data'!$A$2:$A$100, 'Language &amp; Currency Data'!$B$2:$B$100),
      Languages!$A$1:$AE$1,
      0),
    FALSE)</f>
        <v>Ludzie często używają określeń „lewica” i „prawica”, gdy chcą opisać różnice w poglądach i postawach politycznych.</v>
      </c>
      <c r="AC235" t="str">
        <f>VLOOKUP(
    Languages!A222,
    Languages!$A$2:$AE$310,
    MATCH(
      _xlfn.XLOOKUP(AC$1, 'Language &amp; Currency Data'!$A$2:$A$100, 'Language &amp; Currency Data'!$B$2:$B$100),
      Languages!$A$1:$AE$1,
      0),
    FALSE)</f>
        <v>As pessoas frequentemente utilizam os termos “esquerda” e “direita” quando desejam descrever diferenças em visões e atitudes políticas.</v>
      </c>
      <c r="AD235" s="32" t="str">
        <f>VLOOKUP(
    Languages!A222,
    Languages!$A$2:$AE$310,
    MATCH(
      _xlfn.XLOOKUP(AD$1, 'Language &amp; Currency Data'!$A$2:$A$100, 'Language &amp; Currency Data'!$B$2:$B$100),
      Languages!$A$1:$AE$1,
      0),
    FALSE)</f>
        <v>Oamenii utilizează adesea termenii de „stânga” și „dreapta” atunci când doresc să descrie diferențele de opinii și atitudini politice.</v>
      </c>
      <c r="AE235" s="6" t="str">
        <f>VLOOKUP(
    Languages!A222,
    Languages!$A$2:$AE$310,
    MATCH(
      _xlfn.XLOOKUP(AE$1, 'Language &amp; Currency Data'!$A$2:$A$100, 'Language &amp; Currency Data'!$B$2:$B$100),
      Languages!$A$1:$AE$1,
      0),
    FALSE)</f>
        <v>Ľudia často používajú výrazy „vľavo“ a „vpravo“, keď chcú opísať rozdiely v politických názoroch a postojoch.</v>
      </c>
      <c r="AF235" s="6" t="str">
        <f>VLOOKUP(
    Languages!A222,
    Languages!$A$2:$AE$310,
    MATCH(
      _xlfn.XLOOKUP(AF$1, 'Language &amp; Currency Data'!$A$2:$A$100, 'Language &amp; Currency Data'!$B$2:$B$100),
      Languages!$A$1:$AE$1,
      0),
    FALSE)</f>
        <v>Mense gebruik dikwels die terme "links" en "regs" wanneer hulle verskille in politieke sienings en houdings wil beskryf.</v>
      </c>
      <c r="AG235" s="6" t="str">
        <f>VLOOKUP(
    Languages!A222,
    Languages!$A$2:$AE$310,
    MATCH(
      _xlfn.XLOOKUP(AG$1, 'Language &amp; Currency Data'!$A$2:$A$100, 'Language &amp; Currency Data'!$B$2:$B$100),
      Languages!$A$1:$AE$1,
      0),
    FALSE)</f>
        <v>사람들은 정치적 관점과 태도의 차이를 설명할 때 흔히 "좌파"와 "우파"라는 용어를 사용합니다.</v>
      </c>
      <c r="AH235" s="32" t="str">
        <f>VLOOKUP(
    Languages!A222,
    Languages!$A$2:$AE$310,
    MATCH(
      _xlfn.XLOOKUP(AH$1, 'Language &amp; Currency Data'!$A$2:$A$100, 'Language &amp; Currency Data'!$B$2:$B$100),
      Languages!$A$1:$AE$1,
      0),
    FALSE)</f>
        <v>A menudo se utilizan los términos «izquierda» y «derecha» para describir las diferencias de opiniones y actitudes políticas.</v>
      </c>
      <c r="AI235" s="32" t="str">
        <f>VLOOKUP(
    Languages!A222,
    Languages!$A$2:$AE$310,
    MATCH(
      _xlfn.XLOOKUP(AI$1, 'Language &amp; Currency Data'!$A$2:$A$100, 'Language &amp; Currency Data'!$B$2:$B$100),
      Languages!$A$1:$AE$1,
      0),
    FALSE)</f>
        <v>Människor använder ofta begreppen ”vänster” och ”höger” när de vill beskriva skillnader i politiska åsikter och attityder.</v>
      </c>
      <c r="AJ235" s="6" t="str">
        <f>VLOOKUP(
    Languages!A222,
    Languages!$A$2:$AE$310,
    MATCH(
      _xlfn.XLOOKUP(AJ$1, 'Language &amp; Currency Data'!$A$2:$A$100, 'Language &amp; Currency Data'!$B$2:$B$100),
      Languages!$A$1:$AE$1,
      0),
    FALSE)</f>
        <v>人們經常用「左派」與「右派」來描述不同的政治觀點與立場。</v>
      </c>
      <c r="AK235" s="32" t="str">
        <f>VLOOKUP(
    Languages!A222,
    Languages!$A$2:$AE$310,
    MATCH(
      _xlfn.XLOOKUP(AK$1, 'Language &amp; Currency Data'!$A$2:$A$100, 'Language &amp; Currency Data'!$B$2:$B$100),
      Languages!$A$1:$AE$1,
      0),
    FALSE)</f>
        <v>ผู้คนมักใช้คำว่า "ซ้าย" และ "ขวา" เมื่อต้องการอธิบายความแตกต่างด้านมุมมองและทัศนคติทางการเมือง</v>
      </c>
      <c r="AL235" s="37" t="str">
        <f>VLOOKUP(
    Languages!A222,
    Languages!$A$2:$AE$310,
    MATCH(
      _xlfn.XLOOKUP(AL$1, 'Language &amp; Currency Data'!$A$2:$A$100, 'Language &amp; Currency Data'!$B$2:$B$100),
      Languages!$A$1:$AE$1,
      0),
    FALSE)</f>
        <v>İnsanlar siyasi görüş ve tutumlardaki farklılıkları tanımlamak istediklerinde genellikle “sol” ve “sağ” terimlerini kullanırlar.</v>
      </c>
      <c r="AM235" s="6" t="str">
        <f>VLOOKUP(
    Languages!A222,
    Languages!$A$2:$AE$310,
    MATCH(
      _xlfn.XLOOKUP(AM$1, 'Language &amp; Currency Data'!$A$2:$A$100, 'Language &amp; Currency Data'!$B$2:$B$100),
      Languages!$A$1:$AE$1,
      0),
    FALSE)</f>
        <v>People often use the terms "left" and "right" when they want to describe differences in political views and attitudes.</v>
      </c>
      <c r="AN235" s="6" t="str">
        <f>VLOOKUP(
    Languages!A222,
    Languages!$A$2:$AE$310,
    MATCH(
      _xlfn.XLOOKUP(AN$1, 'Language &amp; Currency Data'!$A$2:$A$100, 'Language &amp; Currency Data'!$B$2:$B$100),
      Languages!$A$1:$AE$1,
      0),
    FALSE)</f>
        <v>People often use the terms "left" and "right" when they want to describe differences in political views and attitudes.</v>
      </c>
      <c r="AO235" s="32" t="str">
        <f>VLOOKUP(
    Languages!A222,
    Languages!$A$2:$AE$310,
    MATCH(
      _xlfn.XLOOKUP(AO$1, 'Language &amp; Currency Data'!$A$2:$A$100, 'Language &amp; Currency Data'!$B$2:$B$100),
      Languages!$A$1:$AE$1,
      0),
    FALSE)</f>
        <v>Mọi người thường sử dụng các thuật ngữ "tả" và "hữu" khi họ muốn mô tả sự khác biệt về quan điểm và thái độ chính trị.</v>
      </c>
      <c r="AP235" s="7" t="str">
        <f>VLOOKUP(
    Languages!A222,
    Languages!$A$2:$AE$310,
    MATCH(
      _xlfn.XLOOKUP("United Kingdom", 'Language &amp; Currency Data'!$A$2:$A$100, 'Language &amp; Currency Data'!$B$2:$B$100),
      Languages!$A$1:$AE$1,
      0),
    FALSE)</f>
        <v>People often use the terms "left" and "right" when they want to describe differences in political views and attitudes.</v>
      </c>
      <c r="AQ235" s="7" t="str">
        <f>VLOOKUP(
    Languages!A222,
    Languages!$A$2:$AE$310,
    MATCH(
      _xlfn.XLOOKUP("United Kingdom", 'Language &amp; Currency Data'!$A$2:$A$100, 'Language &amp; Currency Data'!$B$2:$B$100),
      Languages!$A$1:$AE$1,
      0),
    FALSE)</f>
        <v>People often use the terms "left" and "right" when they want to describe differences in political views and attitudes.</v>
      </c>
      <c r="AR235" s="7" t="str">
        <f>VLOOKUP(
    Languages!A222,
    Languages!$A$2:$AE$310,
    MATCH(
      _xlfn.XLOOKUP("United Kingdom", 'Language &amp; Currency Data'!$A$2:$A$100, 'Language &amp; Currency Data'!$B$2:$B$100),
      Languages!$A$1:$AE$1,
      0),
    FALSE)</f>
        <v>People often use the terms "left" and "right" when they want to describe differences in political views and attitudes.</v>
      </c>
      <c r="AS235" s="7" t="str">
        <f>VLOOKUP(
    Languages!A222,
    Languages!$A$2:$AE$310,
    MATCH(
      _xlfn.XLOOKUP("United Kingdom", 'Language &amp; Currency Data'!$A$2:$A$100, 'Language &amp; Currency Data'!$B$2:$B$100),
      Languages!$A$1:$AE$1,
      0),
    FALSE)</f>
        <v>People often use the terms "left" and "right" when they want to describe differences in political views and attitudes.</v>
      </c>
      <c r="AT235" s="7" t="str">
        <f>VLOOKUP(
    Languages!A222,
    Languages!$A$2:$AE$310,
    MATCH(
      _xlfn.XLOOKUP("United Kingdom", 'Language &amp; Currency Data'!$A$2:$A$100, 'Language &amp; Currency Data'!$B$2:$B$100),
      Languages!$A$1:$AE$1,
      0),
    FALSE)</f>
        <v>People often use the terms "left" and "right" when they want to describe differences in political views and attitudes.</v>
      </c>
      <c r="AU235" s="7" t="str">
        <f>VLOOKUP(
    Languages!A222,
    Languages!$A$2:$AE$310,
    MATCH(
      _xlfn.XLOOKUP("United Kingdom", 'Language &amp; Currency Data'!$A$2:$A$100, 'Language &amp; Currency Data'!$B$2:$B$100),
      Languages!$A$1:$AE$1,
      0),
    FALSE)</f>
        <v>People often use the terms "left" and "right" when they want to describe differences in political views and attitudes.</v>
      </c>
      <c r="AV235" s="7" t="str">
        <f>VLOOKUP(
    Languages!A222,
    Languages!$A$2:$AE$310,
    MATCH(
      _xlfn.XLOOKUP("United Kingdom", 'Language &amp; Currency Data'!$A$2:$A$100, 'Language &amp; Currency Data'!$B$2:$B$100),
      Languages!$A$1:$AE$1,
      0),
    FALSE)</f>
        <v>People often use the terms "left" and "right" when they want to describe differences in political views and attitudes.</v>
      </c>
      <c r="AW235" s="7" t="str">
        <f>VLOOKUP(
    Languages!A222,
    Languages!$A$2:$AE$310,
    MATCH(
      _xlfn.XLOOKUP("United Kingdom", 'Language &amp; Currency Data'!$A$2:$A$100, 'Language &amp; Currency Data'!$B$2:$B$100),
      Languages!$A$1:$AE$1,
      0),
    FALSE)</f>
        <v>People often use the terms "left" and "right" when they want to describe differences in political views and attitudes.</v>
      </c>
    </row>
    <row r="236" spans="1:49" s="7" customFormat="1" ht="42.75" x14ac:dyDescent="0.45">
      <c r="A236" s="7" t="str">
        <f>Languages!B223</f>
        <v>In general, where would you place your own political views on such a scale from left to right?</v>
      </c>
      <c r="B236" s="6" t="str">
        <f>VLOOKUP(
    Languages!A223,
    Languages!$A$2:$AE$310,
    MATCH(
      _xlfn.XLOOKUP(B$1, 'Language &amp; Currency Data'!$A$2:$A$100, 'Language &amp; Currency Data'!$B$2:$B$100),
      Languages!$A$1:$AE$1,
      0),
    FALSE)</f>
        <v>En general, ¿dónde situaría sus propias opiniones políticas en esa escala de izquierda a derecha?</v>
      </c>
      <c r="C236" s="6" t="str">
        <f>VLOOKUP(
    Languages!A223,
    Languages!$A$2:$AE$310,
    MATCH(
      _xlfn.XLOOKUP(C$1, 'Language &amp; Currency Data'!$A$2:$A$100, 'Language &amp; Currency Data'!$B$2:$B$100),
      Languages!$A$1:$AE$1,
      0),
    FALSE)</f>
        <v>In general, where would you place your own political views on such a scale from left to right?</v>
      </c>
      <c r="D236" s="6" t="str">
        <f>VLOOKUP(
    Languages!A223,
    Languages!$A$2:$AE$310,
    MATCH(
      _xlfn.XLOOKUP(D$1, 'Language &amp; Currency Data'!$A$2:$A$100, 'Language &amp; Currency Data'!$B$2:$B$100),
      Languages!$A$1:$AE$1,
      0),
    FALSE)</f>
        <v>Wo würden Sie Ihre eigenen politischen Ansichten auf einer solchen Links-Rechts-Skala generell positionieren?</v>
      </c>
      <c r="E236" s="14" t="str">
        <f>VLOOKUP(
    Languages!A223,
    Languages!$A$2:$AE$310,
    MATCH(
      _xlfn.XLOOKUP(E$1, 'Language &amp; Currency Data'!$A$2:$A$100, 'Language &amp; Currency Data'!$B$2:$B$100),
      Languages!$A$1:$AE$1,
      0),
    FALSE)</f>
        <v>De um modo geral, onde colocaria as suas próprias visões políticas numa escala que vai da esquerda à direita?</v>
      </c>
      <c r="F236" s="4" t="str">
        <f>VLOOKUP(
    Languages!A223,
    Languages!$A$2:$AE$310,
    MATCH(
      _xlfn.XLOOKUP(F$1, 'Language &amp; Currency Data'!$A$2:$A$100, 'Language &amp; Currency Data'!$B$2:$B$100),
      Languages!$A$1:$AE$1,
      0),
    FALSE)</f>
        <v>In general, where would you place your own political views on such a scale from left to right?</v>
      </c>
      <c r="G236" s="14" t="str">
        <f>VLOOKUP(
    Languages!A223,
    Languages!$A$2:$AE$310,
    MATCH(
      _xlfn.XLOOKUP(G$1, 'Language &amp; Currency Data'!$A$2:$A$100, 'Language &amp; Currency Data'!$B$2:$B$100),
      Languages!$A$1:$AE$1,
      0),
    FALSE)</f>
        <v>总体而言，按照从左派到右派的标准，您认为自己的政治观点属于以下哪个派系？</v>
      </c>
      <c r="H236" s="6" t="str">
        <f>VLOOKUP(
    Languages!A223,
    Languages!$A$2:$AE$310,
    MATCH(
      _xlfn.XLOOKUP(H$1, 'Language &amp; Currency Data'!$A$2:$A$100, 'Language &amp; Currency Data'!$B$2:$B$100),
      Languages!$A$1:$AE$1,
      0),
    FALSE)</f>
        <v>En general, ¿dónde situaría sus propias opiniones políticas en esa escala de izquierda a derecha?</v>
      </c>
      <c r="I236" s="6" t="str">
        <f>VLOOKUP(
    Languages!A223,
    Languages!$A$2:$AE$310,
    MATCH(
      _xlfn.XLOOKUP(I$1, 'Language &amp; Currency Data'!$A$2:$A$100, 'Language &amp; Currency Data'!$B$2:$B$100),
      Languages!$A$1:$AE$1,
      0),
    FALSE)</f>
        <v>En general, ¿dónde situaría sus propias opiniones políticas en esa escala de izquierda a derecha?</v>
      </c>
      <c r="J236" s="6" t="str">
        <f>VLOOKUP(
    Languages!A223,
    Languages!$A$2:$AE$310,
    MATCH(
      _xlfn.XLOOKUP(J$1, 'Language &amp; Currency Data'!$A$2:$A$100, 'Language &amp; Currency Data'!$B$2:$B$100),
      Languages!$A$1:$AE$1,
      0),
    FALSE)</f>
        <v>Obecně, kam byste zařadil\/a své politické názory na takové škále od levice k pravici?</v>
      </c>
      <c r="K236" s="6" t="str">
        <f>VLOOKUP(
    Languages!A223,
    Languages!$A$2:$AE$310,
    MATCH(
      _xlfn.XLOOKUP(K$1, 'Language &amp; Currency Data'!$A$2:$A$100, 'Language &amp; Currency Data'!$B$2:$B$100),
      Languages!$A$1:$AE$1,
      0),
    FALSE)</f>
        <v>Yleisesti ottaen mihin kohtaan tällaista vasemmalta oikealle -asteikkoa asettaisit omat poliittiset näkemyksesi?</v>
      </c>
      <c r="L236" s="32" t="str">
        <f>VLOOKUP(
    Languages!A223,
    Languages!$A$2:$AE$310,
    MATCH(
      _xlfn.XLOOKUP(L$1, 'Language &amp; Currency Data'!$A$2:$A$100, 'Language &amp; Currency Data'!$B$2:$B$100),
      Languages!$A$1:$AE$1,
      0),
    FALSE)</f>
        <v>De manière générale, où placeriez-vous vos propres opinions politiques sur cet axe gauche-droite ?</v>
      </c>
      <c r="M236" s="32" t="str">
        <f>VLOOKUP(
    Languages!A223,
    Languages!$A$2:$AE$310,
    MATCH(
      _xlfn.XLOOKUP(M$1, 'Language &amp; Currency Data'!$A$2:$A$100, 'Language &amp; Currency Data'!$B$2:$B$100),
      Languages!$A$1:$AE$1,
      0),
    FALSE)</f>
        <v>Wo würden Sie Ihre eigenen politischen Ansichten auf einer solchen Links-Rechts-Skala generell positionieren?</v>
      </c>
      <c r="N236" s="6" t="str">
        <f>VLOOKUP(
    Languages!A223,
    Languages!$A$2:$AE$310,
    MATCH(
      _xlfn.XLOOKUP(N$1, 'Language &amp; Currency Data'!$A$2:$A$100, 'Language &amp; Currency Data'!$B$2:$B$100),
      Languages!$A$1:$AE$1,
      0),
    FALSE)</f>
        <v>Γενικά, πού θα τοποθετούσατε τις δικές σας πολιτικές απόψεις σε μια τέτοια κλίμακα από αριστερά προς τα δεξιά;</v>
      </c>
      <c r="O236" s="32" t="str">
        <f>VLOOKUP(
    Languages!A223,
    Languages!$A$2:$AE$310,
    MATCH(
      _xlfn.XLOOKUP(O$1, 'Language &amp; Currency Data'!$A$2:$A$100, 'Language &amp; Currency Data'!$B$2:$B$100),
      Languages!$A$1:$AE$1,
      0),
    FALSE)</f>
        <v>Általánosságban, hol helyezné el saját politikai nézeteit egy ilyen baloldaltól jobboldalig tartó skálán?</v>
      </c>
      <c r="P236" s="6" t="str">
        <f>VLOOKUP(
    Languages!A223,
    Languages!$A$2:$AE$310,
    MATCH(
      _xlfn.XLOOKUP(P$1, 'Language &amp; Currency Data'!$A$2:$A$100, 'Language &amp; Currency Data'!$B$2:$B$100),
      Languages!$A$1:$AE$1,
      0),
    FALSE)</f>
        <v>आमतौर पर, आप अपने राजनैतिक विचारों को वामपंथी से दक्षिणपंथी के पैमाने पर कहां रखेंगे?</v>
      </c>
      <c r="Q236" s="6" t="str">
        <f>VLOOKUP(
    Languages!A223,
    Languages!$A$2:$AE$310,
    MATCH(
      _xlfn.XLOOKUP(Q$1, 'Language &amp; Currency Data'!$A$2:$A$100, 'Language &amp; Currency Data'!$B$2:$B$100),
      Languages!$A$1:$AE$1,
      0),
    FALSE)</f>
        <v>Secara umum, di mana Anda akan menempatkan pandangan politik Anda sendiri dalam skala kiri ke kanan tersebut?</v>
      </c>
      <c r="R236" s="6" t="str">
        <f>VLOOKUP(
    Languages!A223,
    Languages!$A$2:$AE$310,
    MATCH(
      _xlfn.XLOOKUP(R$1, 'Language &amp; Currency Data'!$A$2:$A$100, 'Language &amp; Currency Data'!$B$2:$B$100),
      Languages!$A$1:$AE$1,
      0),
    FALSE)</f>
        <v>In general, where would you place your own political views on such a scale from left to right?</v>
      </c>
      <c r="S236" s="14" t="str">
        <f>VLOOKUP(
    Languages!A223,
    Languages!$A$2:$AE$310,
    MATCH(
      _xlfn.XLOOKUP(S$1, 'Language &amp; Currency Data'!$A$2:$A$100, 'Language &amp; Currency Data'!$B$2:$B$100),
      Languages!$A$1:$AE$1,
      0),
    FALSE)</f>
        <v>In generale, dove collocherebbe le Sue opinioni politiche in questa scala da sinistra a destra?</v>
      </c>
      <c r="T236" s="14" t="str">
        <f>VLOOKUP(
    Languages!A223,
    Languages!$A$2:$AE$310,
    MATCH(
      _xlfn.XLOOKUP(T$1, 'Language &amp; Currency Data'!$A$2:$A$100, 'Language &amp; Currency Data'!$B$2:$B$100),
      Languages!$A$1:$AE$1,
      0),
    FALSE)</f>
        <v>一般的に、左から右へのスケールで、あなた自身の政治的見解をどこに位置づけますか?</v>
      </c>
      <c r="U236" s="32" t="str">
        <f>VLOOKUP(
    Languages!A223,
    Languages!$A$2:$AE$310,
    MATCH(
      _xlfn.XLOOKUP(U$1, 'Language &amp; Currency Data'!$A$2:$A$100, 'Language &amp; Currency Data'!$B$2:$B$100),
      Languages!$A$1:$AE$1,
      0),
    FALSE)</f>
        <v>Secara umumnya, di manakah anda akan menempatkan pandangan politik anda sendiri pada skala sedemikian dari kiri ke kanan?</v>
      </c>
      <c r="V236" s="32" t="str">
        <f>VLOOKUP(
    Languages!A223,
    Languages!$A$2:$AE$310,
    MATCH(
      _xlfn.XLOOKUP(V$1, 'Language &amp; Currency Data'!$A$2:$A$100, 'Language &amp; Currency Data'!$B$2:$B$100),
      Languages!$A$1:$AE$1,
      0),
    FALSE)</f>
        <v>En general, ¿dónde situaría sus propias opiniones políticas en esa escala de izquierda a derecha?</v>
      </c>
      <c r="W236" s="14" t="str">
        <f>VLOOKUP(
    Languages!A223,
    Languages!$A$2:$AE$310,
    MATCH(
      _xlfn.XLOOKUP(W$1, 'Language &amp; Currency Data'!$A$2:$A$100, 'Language &amp; Currency Data'!$B$2:$B$100),
      Languages!$A$1:$AE$1,
      0),
    FALSE)</f>
        <v>Waar zou u in het algemeen uw eigen politieke opvattingen plaatsen op een schaal van links tot rechts?</v>
      </c>
      <c r="X236" s="32" t="str">
        <f>VLOOKUP(
    Languages!A223,
    Languages!$A$2:$AE$310,
    MATCH(
      _xlfn.XLOOKUP(X$1, 'Language &amp; Currency Data'!$A$2:$A$100, 'Language &amp; Currency Data'!$B$2:$B$100),
      Languages!$A$1:$AE$1,
      0),
    FALSE)</f>
        <v>In general, where would you place your own political views on such a scale from left to right?</v>
      </c>
      <c r="Y236" s="32" t="str">
        <f>VLOOKUP(
    Languages!A223,
    Languages!$A$2:$AE$310,
    MATCH(
      _xlfn.XLOOKUP(Y$1, 'Language &amp; Currency Data'!$A$2:$A$100, 'Language &amp; Currency Data'!$B$2:$B$100),
      Languages!$A$1:$AE$1,
      0),
    FALSE)</f>
        <v>Generelt sett, hvor vil du plassere dine egne politiske synspunkter på en slik skala fra venstre til høyre?</v>
      </c>
      <c r="Z236" s="32" t="str">
        <f>VLOOKUP(
    Languages!A223,
    Languages!$A$2:$AE$310,
    MATCH(
      _xlfn.XLOOKUP(Z$1, 'Language &amp; Currency Data'!$A$2:$A$100, 'Language &amp; Currency Data'!$B$2:$B$100),
      Languages!$A$1:$AE$1,
      0),
    FALSE)</f>
        <v>عمومی طور پر، آپ اپنے سیاسی نظریات کو اس پیمانے پر کہاں رکھیں گے، بائیں سے دائیں کی طرف؟</v>
      </c>
      <c r="AA236" s="32" t="str">
        <f>VLOOKUP(
    Languages!A223,
    Languages!$A$2:$AE$310,
    MATCH(
      _xlfn.XLOOKUP(AA$1, 'Language &amp; Currency Data'!$A$2:$A$100, 'Language &amp; Currency Data'!$B$2:$B$100),
      Languages!$A$1:$AE$1,
      0),
    FALSE)</f>
        <v>Sa pangkalahatan, saan mo ilalagay ang sarili mong politikal na mga pananaw sa katulad na scale na mula kaliwa hanggang kanan?</v>
      </c>
      <c r="AB236" s="32" t="str">
        <f>VLOOKUP(
    Languages!A223,
    Languages!$A$2:$AE$310,
    MATCH(
      _xlfn.XLOOKUP(AB$1, 'Language &amp; Currency Data'!$A$2:$A$100, 'Language &amp; Currency Data'!$B$2:$B$100),
      Languages!$A$1:$AE$1,
      0),
    FALSE)</f>
        <v>Ogólnie rzecz biorąc, gdzie umieścił(a)by Pan\/Pani swoje poglądy polityczne na takiej skali od lewicowych do prawicowych?</v>
      </c>
      <c r="AC236" t="str">
        <f>VLOOKUP(
    Languages!A223,
    Languages!$A$2:$AE$310,
    MATCH(
      _xlfn.XLOOKUP(AC$1, 'Language &amp; Currency Data'!$A$2:$A$100, 'Language &amp; Currency Data'!$B$2:$B$100),
      Languages!$A$1:$AE$1,
      0),
    FALSE)</f>
        <v>De um modo geral, onde colocaria as suas próprias visões políticas numa escala que vai da esquerda à direita?</v>
      </c>
      <c r="AD236" s="32" t="str">
        <f>VLOOKUP(
    Languages!A223,
    Languages!$A$2:$AE$310,
    MATCH(
      _xlfn.XLOOKUP(AD$1, 'Language &amp; Currency Data'!$A$2:$A$100, 'Language &amp; Currency Data'!$B$2:$B$100),
      Languages!$A$1:$AE$1,
      0),
    FALSE)</f>
        <v xml:space="preserve">În general, unde ați plasa propriile dvs. opinii politice pe o astfel de scară de la stânga la dreapta? </v>
      </c>
      <c r="AE236" s="6" t="str">
        <f>VLOOKUP(
    Languages!A223,
    Languages!$A$2:$AE$310,
    MATCH(
      _xlfn.XLOOKUP(AE$1, 'Language &amp; Currency Data'!$A$2:$A$100, 'Language &amp; Currency Data'!$B$2:$B$100),
      Languages!$A$1:$AE$1,
      0),
    FALSE)</f>
        <v>Vo všeobecnosti, kde by ste umiestnili svoje politické názory na takejto stupnici zľava doprava?</v>
      </c>
      <c r="AF236" s="6" t="str">
        <f>VLOOKUP(
    Languages!A223,
    Languages!$A$2:$AE$310,
    MATCH(
      _xlfn.XLOOKUP(AF$1, 'Language &amp; Currency Data'!$A$2:$A$100, 'Language &amp; Currency Data'!$B$2:$B$100),
      Languages!$A$1:$AE$1,
      0),
    FALSE)</f>
        <v>Oor die algemeen, waar sou jy jou eie politieke sienings op so 'n skaal van links na regs plaas?</v>
      </c>
      <c r="AG236" s="6" t="str">
        <f>VLOOKUP(
    Languages!A223,
    Languages!$A$2:$AE$310,
    MATCH(
      _xlfn.XLOOKUP(AG$1, 'Language &amp; Currency Data'!$A$2:$A$100, 'Language &amp; Currency Data'!$B$2:$B$100),
      Languages!$A$1:$AE$1,
      0),
    FALSE)</f>
        <v>일반적으로, 귀하는 자신의 정치적 성향이 좌에서 우로 이어지는 스펙트럼에서 어느 위치에 있다고 생각하십니까?</v>
      </c>
      <c r="AH236" s="32" t="str">
        <f>VLOOKUP(
    Languages!A223,
    Languages!$A$2:$AE$310,
    MATCH(
      _xlfn.XLOOKUP(AH$1, 'Language &amp; Currency Data'!$A$2:$A$100, 'Language &amp; Currency Data'!$B$2:$B$100),
      Languages!$A$1:$AE$1,
      0),
    FALSE)</f>
        <v>En general, ¿dónde situaría sus propias opiniones políticas en esa escala de izquierda a derecha?</v>
      </c>
      <c r="AI236" s="32" t="str">
        <f>VLOOKUP(
    Languages!A223,
    Languages!$A$2:$AE$310,
    MATCH(
      _xlfn.XLOOKUP(AI$1, 'Language &amp; Currency Data'!$A$2:$A$100, 'Language &amp; Currency Data'!$B$2:$B$100),
      Languages!$A$1:$AE$1,
      0),
    FALSE)</f>
        <v>Var skulle du placera dina egna politiska åsikter på en sådan skala från vänster till höger?</v>
      </c>
      <c r="AJ236" s="6" t="str">
        <f>VLOOKUP(
    Languages!A223,
    Languages!$A$2:$AE$310,
    MATCH(
      _xlfn.XLOOKUP(AJ$1, 'Language &amp; Currency Data'!$A$2:$A$100, 'Language &amp; Currency Data'!$B$2:$B$100),
      Languages!$A$1:$AE$1,
      0),
    FALSE)</f>
        <v>整體來說，您會如何在這個左到右的政治光譜上定位自己？</v>
      </c>
      <c r="AK236" s="32" t="str">
        <f>VLOOKUP(
    Languages!A223,
    Languages!$A$2:$AE$310,
    MATCH(
      _xlfn.XLOOKUP(AK$1, 'Language &amp; Currency Data'!$A$2:$A$100, 'Language &amp; Currency Data'!$B$2:$B$100),
      Languages!$A$1:$AE$1,
      0),
    FALSE)</f>
        <v>โดยทั่วไปแล้ว คุณคิดว่ามุมมองทางการเมืองของคุณอยู่ในระดับใดจากซ้ายไปขวา</v>
      </c>
      <c r="AL236" s="37" t="str">
        <f>VLOOKUP(
    Languages!A223,
    Languages!$A$2:$AE$310,
    MATCH(
      _xlfn.XLOOKUP(AL$1, 'Language &amp; Currency Data'!$A$2:$A$100, 'Language &amp; Currency Data'!$B$2:$B$100),
      Languages!$A$1:$AE$1,
      0),
    FALSE)</f>
        <v>Genel olarak kendi siyasi görüşlerinizi soldan sağa doğru böyle bir ölçekte nereye yerleştirirsiniz?</v>
      </c>
      <c r="AM236" s="6" t="str">
        <f>VLOOKUP(
    Languages!A223,
    Languages!$A$2:$AE$310,
    MATCH(
      _xlfn.XLOOKUP(AM$1, 'Language &amp; Currency Data'!$A$2:$A$100, 'Language &amp; Currency Data'!$B$2:$B$100),
      Languages!$A$1:$AE$1,
      0),
    FALSE)</f>
        <v>In general, where would you place your own political views on such a scale from left to right?</v>
      </c>
      <c r="AN236" s="6" t="str">
        <f>VLOOKUP(
    Languages!A223,
    Languages!$A$2:$AE$310,
    MATCH(
      _xlfn.XLOOKUP(AN$1, 'Language &amp; Currency Data'!$A$2:$A$100, 'Language &amp; Currency Data'!$B$2:$B$100),
      Languages!$A$1:$AE$1,
      0),
    FALSE)</f>
        <v>In general, where would you place your own political views on such a scale from left to right?</v>
      </c>
      <c r="AO236" s="32" t="str">
        <f>VLOOKUP(
    Languages!A223,
    Languages!$A$2:$AE$310,
    MATCH(
      _xlfn.XLOOKUP(AO$1, 'Language &amp; Currency Data'!$A$2:$A$100, 'Language &amp; Currency Data'!$B$2:$B$100),
      Languages!$A$1:$AE$1,
      0),
    FALSE)</f>
        <v>Nhìn chung, quý vị sẽ đặt quan điểm chính trị của mình ở đâu trong thang tả hữu?</v>
      </c>
      <c r="AP236" s="7" t="str">
        <f>VLOOKUP(
    Languages!A223,
    Languages!$A$2:$AE$310,
    MATCH(
      _xlfn.XLOOKUP("United Kingdom", 'Language &amp; Currency Data'!$A$2:$A$100, 'Language &amp; Currency Data'!$B$2:$B$100),
      Languages!$A$1:$AE$1,
      0),
    FALSE)</f>
        <v>In general, where would you place your own political views on such a scale from left to right?</v>
      </c>
      <c r="AQ236" s="7" t="str">
        <f>VLOOKUP(
    Languages!A223,
    Languages!$A$2:$AE$310,
    MATCH(
      _xlfn.XLOOKUP("United Kingdom", 'Language &amp; Currency Data'!$A$2:$A$100, 'Language &amp; Currency Data'!$B$2:$B$100),
      Languages!$A$1:$AE$1,
      0),
    FALSE)</f>
        <v>In general, where would you place your own political views on such a scale from left to right?</v>
      </c>
      <c r="AR236" s="7" t="str">
        <f>VLOOKUP(
    Languages!A223,
    Languages!$A$2:$AE$310,
    MATCH(
      _xlfn.XLOOKUP("United Kingdom", 'Language &amp; Currency Data'!$A$2:$A$100, 'Language &amp; Currency Data'!$B$2:$B$100),
      Languages!$A$1:$AE$1,
      0),
    FALSE)</f>
        <v>In general, where would you place your own political views on such a scale from left to right?</v>
      </c>
      <c r="AS236" s="7" t="str">
        <f>VLOOKUP(
    Languages!A223,
    Languages!$A$2:$AE$310,
    MATCH(
      _xlfn.XLOOKUP("United Kingdom", 'Language &amp; Currency Data'!$A$2:$A$100, 'Language &amp; Currency Data'!$B$2:$B$100),
      Languages!$A$1:$AE$1,
      0),
    FALSE)</f>
        <v>In general, where would you place your own political views on such a scale from left to right?</v>
      </c>
      <c r="AT236" s="7" t="str">
        <f>VLOOKUP(
    Languages!A223,
    Languages!$A$2:$AE$310,
    MATCH(
      _xlfn.XLOOKUP("United Kingdom", 'Language &amp; Currency Data'!$A$2:$A$100, 'Language &amp; Currency Data'!$B$2:$B$100),
      Languages!$A$1:$AE$1,
      0),
    FALSE)</f>
        <v>In general, where would you place your own political views on such a scale from left to right?</v>
      </c>
      <c r="AU236" s="7" t="str">
        <f>VLOOKUP(
    Languages!A223,
    Languages!$A$2:$AE$310,
    MATCH(
      _xlfn.XLOOKUP("United Kingdom", 'Language &amp; Currency Data'!$A$2:$A$100, 'Language &amp; Currency Data'!$B$2:$B$100),
      Languages!$A$1:$AE$1,
      0),
    FALSE)</f>
        <v>In general, where would you place your own political views on such a scale from left to right?</v>
      </c>
      <c r="AV236" s="7" t="str">
        <f>VLOOKUP(
    Languages!A223,
    Languages!$A$2:$AE$310,
    MATCH(
      _xlfn.XLOOKUP("United Kingdom", 'Language &amp; Currency Data'!$A$2:$A$100, 'Language &amp; Currency Data'!$B$2:$B$100),
      Languages!$A$1:$AE$1,
      0),
    FALSE)</f>
        <v>In general, where would you place your own political views on such a scale from left to right?</v>
      </c>
      <c r="AW236" s="7" t="str">
        <f>VLOOKUP(
    Languages!A223,
    Languages!$A$2:$AE$310,
    MATCH(
      _xlfn.XLOOKUP("United Kingdom", 'Language &amp; Currency Data'!$A$2:$A$100, 'Language &amp; Currency Data'!$B$2:$B$100),
      Languages!$A$1:$AE$1,
      0),
    FALSE)</f>
        <v>In general, where would you place your own political views on such a scale from left to right?</v>
      </c>
    </row>
    <row r="237" spans="1:49" s="7" customFormat="1" x14ac:dyDescent="0.45">
      <c r="A237" s="7" t="str">
        <f>Languages!B224</f>
        <v>Far left</v>
      </c>
      <c r="B237" s="6" t="str">
        <f>VLOOKUP(
    Languages!A224,
    Languages!$A$2:$AE$310,
    MATCH(
      _xlfn.XLOOKUP(B$1, 'Language &amp; Currency Data'!$A$2:$A$100, 'Language &amp; Currency Data'!$B$2:$B$100),
      Languages!$A$1:$AE$1,
      0),
    FALSE)</f>
        <v>Extrema izquierda</v>
      </c>
      <c r="C237" s="6" t="str">
        <f>VLOOKUP(
    Languages!A224,
    Languages!$A$2:$AE$310,
    MATCH(
      _xlfn.XLOOKUP(C$1, 'Language &amp; Currency Data'!$A$2:$A$100, 'Language &amp; Currency Data'!$B$2:$B$100),
      Languages!$A$1:$AE$1,
      0),
    FALSE)</f>
        <v>Far left</v>
      </c>
      <c r="D237" s="6" t="str">
        <f>VLOOKUP(
    Languages!A224,
    Languages!$A$2:$AE$310,
    MATCH(
      _xlfn.XLOOKUP(D$1, 'Language &amp; Currency Data'!$A$2:$A$100, 'Language &amp; Currency Data'!$B$2:$B$100),
      Languages!$A$1:$AE$1,
      0),
    FALSE)</f>
        <v>Weit links</v>
      </c>
      <c r="E237" s="14" t="str">
        <f>VLOOKUP(
    Languages!A224,
    Languages!$A$2:$AE$310,
    MATCH(
      _xlfn.XLOOKUP(E$1, 'Language &amp; Currency Data'!$A$2:$A$100, 'Language &amp; Currency Data'!$B$2:$B$100),
      Languages!$A$1:$AE$1,
      0),
    FALSE)</f>
        <v>Extrema-esquerda</v>
      </c>
      <c r="F237" s="4" t="str">
        <f>VLOOKUP(
    Languages!A224,
    Languages!$A$2:$AE$310,
    MATCH(
      _xlfn.XLOOKUP(F$1, 'Language &amp; Currency Data'!$A$2:$A$100, 'Language &amp; Currency Data'!$B$2:$B$100),
      Languages!$A$1:$AE$1,
      0),
    FALSE)</f>
        <v>Far left</v>
      </c>
      <c r="G237" s="14" t="str">
        <f>VLOOKUP(
    Languages!A224,
    Languages!$A$2:$AE$310,
    MATCH(
      _xlfn.XLOOKUP(G$1, 'Language &amp; Currency Data'!$A$2:$A$100, 'Language &amp; Currency Data'!$B$2:$B$100),
      Languages!$A$1:$AE$1,
      0),
    FALSE)</f>
        <v>极左派</v>
      </c>
      <c r="H237" s="6" t="str">
        <f>VLOOKUP(
    Languages!A224,
    Languages!$A$2:$AE$310,
    MATCH(
      _xlfn.XLOOKUP(H$1, 'Language &amp; Currency Data'!$A$2:$A$100, 'Language &amp; Currency Data'!$B$2:$B$100),
      Languages!$A$1:$AE$1,
      0),
    FALSE)</f>
        <v>Extrema izquierda</v>
      </c>
      <c r="I237" s="6" t="str">
        <f>VLOOKUP(
    Languages!A224,
    Languages!$A$2:$AE$310,
    MATCH(
      _xlfn.XLOOKUP(I$1, 'Language &amp; Currency Data'!$A$2:$A$100, 'Language &amp; Currency Data'!$B$2:$B$100),
      Languages!$A$1:$AE$1,
      0),
    FALSE)</f>
        <v>Extrema izquierda</v>
      </c>
      <c r="J237" s="6" t="str">
        <f>VLOOKUP(
    Languages!A224,
    Languages!$A$2:$AE$310,
    MATCH(
      _xlfn.XLOOKUP(J$1, 'Language &amp; Currency Data'!$A$2:$A$100, 'Language &amp; Currency Data'!$B$2:$B$100),
      Languages!$A$1:$AE$1,
      0),
    FALSE)</f>
        <v>Extrémní levice</v>
      </c>
      <c r="K237" s="6" t="str">
        <f>VLOOKUP(
    Languages!A224,
    Languages!$A$2:$AE$310,
    MATCH(
      _xlfn.XLOOKUP(K$1, 'Language &amp; Currency Data'!$A$2:$A$100, 'Language &amp; Currency Data'!$B$2:$B$100),
      Languages!$A$1:$AE$1,
      0),
    FALSE)</f>
        <v>Äärivasemmalla</v>
      </c>
      <c r="L237" s="32" t="str">
        <f>VLOOKUP(
    Languages!A224,
    Languages!$A$2:$AE$310,
    MATCH(
      _xlfn.XLOOKUP(L$1, 'Language &amp; Currency Data'!$A$2:$A$100, 'Language &amp; Currency Data'!$B$2:$B$100),
      Languages!$A$1:$AE$1,
      0),
    FALSE)</f>
        <v>Extrême gauche</v>
      </c>
      <c r="M237" s="32" t="str">
        <f>VLOOKUP(
    Languages!A224,
    Languages!$A$2:$AE$310,
    MATCH(
      _xlfn.XLOOKUP(M$1, 'Language &amp; Currency Data'!$A$2:$A$100, 'Language &amp; Currency Data'!$B$2:$B$100),
      Languages!$A$1:$AE$1,
      0),
    FALSE)</f>
        <v>Weit links</v>
      </c>
      <c r="N237" s="6" t="str">
        <f>VLOOKUP(
    Languages!A224,
    Languages!$A$2:$AE$310,
    MATCH(
      _xlfn.XLOOKUP(N$1, 'Language &amp; Currency Data'!$A$2:$A$100, 'Language &amp; Currency Data'!$B$2:$B$100),
      Languages!$A$1:$AE$1,
      0),
    FALSE)</f>
        <v>Ακροαριστερά</v>
      </c>
      <c r="O237" s="32" t="str">
        <f>VLOOKUP(
    Languages!A224,
    Languages!$A$2:$AE$310,
    MATCH(
      _xlfn.XLOOKUP(O$1, 'Language &amp; Currency Data'!$A$2:$A$100, 'Language &amp; Currency Data'!$B$2:$B$100),
      Languages!$A$1:$AE$1,
      0),
    FALSE)</f>
        <v>Szélsőbal</v>
      </c>
      <c r="P237" s="6" t="str">
        <f>VLOOKUP(
    Languages!A224,
    Languages!$A$2:$AE$310,
    MATCH(
      _xlfn.XLOOKUP(P$1, 'Language &amp; Currency Data'!$A$2:$A$100, 'Language &amp; Currency Data'!$B$2:$B$100),
      Languages!$A$1:$AE$1,
      0),
    FALSE)</f>
        <v>सुदूर वामपंथी</v>
      </c>
      <c r="Q237" s="6" t="str">
        <f>VLOOKUP(
    Languages!A224,
    Languages!$A$2:$AE$310,
    MATCH(
      _xlfn.XLOOKUP(Q$1, 'Language &amp; Currency Data'!$A$2:$A$100, 'Language &amp; Currency Data'!$B$2:$B$100),
      Languages!$A$1:$AE$1,
      0),
    FALSE)</f>
        <v>Kiri ekstrem</v>
      </c>
      <c r="R237" s="6" t="str">
        <f>VLOOKUP(
    Languages!A224,
    Languages!$A$2:$AE$310,
    MATCH(
      _xlfn.XLOOKUP(R$1, 'Language &amp; Currency Data'!$A$2:$A$100, 'Language &amp; Currency Data'!$B$2:$B$100),
      Languages!$A$1:$AE$1,
      0),
    FALSE)</f>
        <v>Far left</v>
      </c>
      <c r="S237" s="14" t="str">
        <f>VLOOKUP(
    Languages!A224,
    Languages!$A$2:$AE$310,
    MATCH(
      _xlfn.XLOOKUP(S$1, 'Language &amp; Currency Data'!$A$2:$A$100, 'Language &amp; Currency Data'!$B$2:$B$100),
      Languages!$A$1:$AE$1,
      0),
    FALSE)</f>
        <v>Estrema sinistra</v>
      </c>
      <c r="T237" s="14" t="str">
        <f>VLOOKUP(
    Languages!A224,
    Languages!$A$2:$AE$310,
    MATCH(
      _xlfn.XLOOKUP(T$1, 'Language &amp; Currency Data'!$A$2:$A$100, 'Language &amp; Currency Data'!$B$2:$B$100),
      Languages!$A$1:$AE$1,
      0),
    FALSE)</f>
        <v>極左</v>
      </c>
      <c r="U237" s="32" t="str">
        <f>VLOOKUP(
    Languages!A224,
    Languages!$A$2:$AE$310,
    MATCH(
      _xlfn.XLOOKUP(U$1, 'Language &amp; Currency Data'!$A$2:$A$100, 'Language &amp; Currency Data'!$B$2:$B$100),
      Languages!$A$1:$AE$1,
      0),
    FALSE)</f>
        <v>Haluan kiri</v>
      </c>
      <c r="V237" s="32" t="str">
        <f>VLOOKUP(
    Languages!A224,
    Languages!$A$2:$AE$310,
    MATCH(
      _xlfn.XLOOKUP(V$1, 'Language &amp; Currency Data'!$A$2:$A$100, 'Language &amp; Currency Data'!$B$2:$B$100),
      Languages!$A$1:$AE$1,
      0),
    FALSE)</f>
        <v>Extrema izquierda</v>
      </c>
      <c r="W237" s="14" t="str">
        <f>VLOOKUP(
    Languages!A224,
    Languages!$A$2:$AE$310,
    MATCH(
      _xlfn.XLOOKUP(W$1, 'Language &amp; Currency Data'!$A$2:$A$100, 'Language &amp; Currency Data'!$B$2:$B$100),
      Languages!$A$1:$AE$1,
      0),
    FALSE)</f>
        <v>Extreem links</v>
      </c>
      <c r="X237" s="32" t="str">
        <f>VLOOKUP(
    Languages!A224,
    Languages!$A$2:$AE$310,
    MATCH(
      _xlfn.XLOOKUP(X$1, 'Language &amp; Currency Data'!$A$2:$A$100, 'Language &amp; Currency Data'!$B$2:$B$100),
      Languages!$A$1:$AE$1,
      0),
    FALSE)</f>
        <v>Far left</v>
      </c>
      <c r="Y237" s="32" t="str">
        <f>VLOOKUP(
    Languages!A224,
    Languages!$A$2:$AE$310,
    MATCH(
      _xlfn.XLOOKUP(Y$1, 'Language &amp; Currency Data'!$A$2:$A$100, 'Language &amp; Currency Data'!$B$2:$B$100),
      Languages!$A$1:$AE$1,
      0),
    FALSE)</f>
        <v>Langt til venstre</v>
      </c>
      <c r="Z237" s="32" t="str">
        <f>VLOOKUP(
    Languages!A224,
    Languages!$A$2:$AE$310,
    MATCH(
      _xlfn.XLOOKUP(Z$1, 'Language &amp; Currency Data'!$A$2:$A$100, 'Language &amp; Currency Data'!$B$2:$B$100),
      Languages!$A$1:$AE$1,
      0),
    FALSE)</f>
        <v>بہت زیادہ بائیں جانب</v>
      </c>
      <c r="AA237" s="32" t="str">
        <f>VLOOKUP(
    Languages!A224,
    Languages!$A$2:$AE$310,
    MATCH(
      _xlfn.XLOOKUP(AA$1, 'Language &amp; Currency Data'!$A$2:$A$100, 'Language &amp; Currency Data'!$B$2:$B$100),
      Languages!$A$1:$AE$1,
      0),
    FALSE)</f>
        <v>Makakaliwa</v>
      </c>
      <c r="AB237" s="32" t="str">
        <f>VLOOKUP(
    Languages!A224,
    Languages!$A$2:$AE$310,
    MATCH(
      _xlfn.XLOOKUP(AB$1, 'Language &amp; Currency Data'!$A$2:$A$100, 'Language &amp; Currency Data'!$B$2:$B$100),
      Languages!$A$1:$AE$1,
      0),
    FALSE)</f>
        <v>Skrajnie lewicowe</v>
      </c>
      <c r="AC237" t="str">
        <f>VLOOKUP(
    Languages!A224,
    Languages!$A$2:$AE$310,
    MATCH(
      _xlfn.XLOOKUP(AC$1, 'Language &amp; Currency Data'!$A$2:$A$100, 'Language &amp; Currency Data'!$B$2:$B$100),
      Languages!$A$1:$AE$1,
      0),
    FALSE)</f>
        <v>Extrema-esquerda</v>
      </c>
      <c r="AD237" s="32" t="str">
        <f>VLOOKUP(
    Languages!A224,
    Languages!$A$2:$AE$310,
    MATCH(
      _xlfn.XLOOKUP(AD$1, 'Language &amp; Currency Data'!$A$2:$A$100, 'Language &amp; Currency Data'!$B$2:$B$100),
      Languages!$A$1:$AE$1,
      0),
    FALSE)</f>
        <v>Extrema strângă</v>
      </c>
      <c r="AE237" s="6" t="str">
        <f>VLOOKUP(
    Languages!A224,
    Languages!$A$2:$AE$310,
    MATCH(
      _xlfn.XLOOKUP(AE$1, 'Language &amp; Currency Data'!$A$2:$A$100, 'Language &amp; Currency Data'!$B$2:$B$100),
      Languages!$A$1:$AE$1,
      0),
    FALSE)</f>
        <v>Úplne vľavo</v>
      </c>
      <c r="AF237" s="6" t="str">
        <f>VLOOKUP(
    Languages!A224,
    Languages!$A$2:$AE$310,
    MATCH(
      _xlfn.XLOOKUP(AF$1, 'Language &amp; Currency Data'!$A$2:$A$100, 'Language &amp; Currency Data'!$B$2:$B$100),
      Languages!$A$1:$AE$1,
      0),
    FALSE)</f>
        <v>Ver links</v>
      </c>
      <c r="AG237" s="6" t="str">
        <f>VLOOKUP(
    Languages!A224,
    Languages!$A$2:$AE$310,
    MATCH(
      _xlfn.XLOOKUP(AG$1, 'Language &amp; Currency Data'!$A$2:$A$100, 'Language &amp; Currency Data'!$B$2:$B$100),
      Languages!$A$1:$AE$1,
      0),
    FALSE)</f>
        <v>극좌</v>
      </c>
      <c r="AH237" s="32" t="str">
        <f>VLOOKUP(
    Languages!A224,
    Languages!$A$2:$AE$310,
    MATCH(
      _xlfn.XLOOKUP(AH$1, 'Language &amp; Currency Data'!$A$2:$A$100, 'Language &amp; Currency Data'!$B$2:$B$100),
      Languages!$A$1:$AE$1,
      0),
    FALSE)</f>
        <v>Extrema izquierda</v>
      </c>
      <c r="AI237" s="32" t="str">
        <f>VLOOKUP(
    Languages!A224,
    Languages!$A$2:$AE$310,
    MATCH(
      _xlfn.XLOOKUP(AI$1, 'Language &amp; Currency Data'!$A$2:$A$100, 'Language &amp; Currency Data'!$B$2:$B$100),
      Languages!$A$1:$AE$1,
      0),
    FALSE)</f>
        <v>Längst till vänster</v>
      </c>
      <c r="AJ237" s="6" t="str">
        <f>VLOOKUP(
    Languages!A224,
    Languages!$A$2:$AE$310,
    MATCH(
      _xlfn.XLOOKUP(AJ$1, 'Language &amp; Currency Data'!$A$2:$A$100, 'Language &amp; Currency Data'!$B$2:$B$100),
      Languages!$A$1:$AE$1,
      0),
    FALSE)</f>
        <v>極左</v>
      </c>
      <c r="AK237" s="32" t="str">
        <f>VLOOKUP(
    Languages!A224,
    Languages!$A$2:$AE$310,
    MATCH(
      _xlfn.XLOOKUP(AK$1, 'Language &amp; Currency Data'!$A$2:$A$100, 'Language &amp; Currency Data'!$B$2:$B$100),
      Languages!$A$1:$AE$1,
      0),
    FALSE)</f>
        <v>ซ้ายจัด</v>
      </c>
      <c r="AL237" s="37" t="str">
        <f>VLOOKUP(
    Languages!A224,
    Languages!$A$2:$AE$310,
    MATCH(
      _xlfn.XLOOKUP(AL$1, 'Language &amp; Currency Data'!$A$2:$A$100, 'Language &amp; Currency Data'!$B$2:$B$100),
      Languages!$A$1:$AE$1,
      0),
    FALSE)</f>
        <v>En sol</v>
      </c>
      <c r="AM237" s="6" t="str">
        <f>VLOOKUP(
    Languages!A224,
    Languages!$A$2:$AE$310,
    MATCH(
      _xlfn.XLOOKUP(AM$1, 'Language &amp; Currency Data'!$A$2:$A$100, 'Language &amp; Currency Data'!$B$2:$B$100),
      Languages!$A$1:$AE$1,
      0),
    FALSE)</f>
        <v>Far left</v>
      </c>
      <c r="AN237" s="6" t="str">
        <f>VLOOKUP(
    Languages!A224,
    Languages!$A$2:$AE$310,
    MATCH(
      _xlfn.XLOOKUP(AN$1, 'Language &amp; Currency Data'!$A$2:$A$100, 'Language &amp; Currency Data'!$B$2:$B$100),
      Languages!$A$1:$AE$1,
      0),
    FALSE)</f>
        <v>Far left</v>
      </c>
      <c r="AO237" s="32" t="str">
        <f>VLOOKUP(
    Languages!A224,
    Languages!$A$2:$AE$310,
    MATCH(
      _xlfn.XLOOKUP(AO$1, 'Language &amp; Currency Data'!$A$2:$A$100, 'Language &amp; Currency Data'!$B$2:$B$100),
      Languages!$A$1:$AE$1,
      0),
    FALSE)</f>
        <v>Cực tả</v>
      </c>
      <c r="AP237" s="7" t="str">
        <f>VLOOKUP(
    Languages!A224,
    Languages!$A$2:$AE$310,
    MATCH(
      _xlfn.XLOOKUP("United Kingdom", 'Language &amp; Currency Data'!$A$2:$A$100, 'Language &amp; Currency Data'!$B$2:$B$100),
      Languages!$A$1:$AE$1,
      0),
    FALSE)</f>
        <v>Far left</v>
      </c>
      <c r="AQ237" s="7" t="str">
        <f>VLOOKUP(
    Languages!A224,
    Languages!$A$2:$AE$310,
    MATCH(
      _xlfn.XLOOKUP("United Kingdom", 'Language &amp; Currency Data'!$A$2:$A$100, 'Language &amp; Currency Data'!$B$2:$B$100),
      Languages!$A$1:$AE$1,
      0),
    FALSE)</f>
        <v>Far left</v>
      </c>
      <c r="AR237" s="7" t="str">
        <f>VLOOKUP(
    Languages!A224,
    Languages!$A$2:$AE$310,
    MATCH(
      _xlfn.XLOOKUP("United Kingdom", 'Language &amp; Currency Data'!$A$2:$A$100, 'Language &amp; Currency Data'!$B$2:$B$100),
      Languages!$A$1:$AE$1,
      0),
    FALSE)</f>
        <v>Far left</v>
      </c>
      <c r="AS237" s="7" t="str">
        <f>VLOOKUP(
    Languages!A224,
    Languages!$A$2:$AE$310,
    MATCH(
      _xlfn.XLOOKUP("United Kingdom", 'Language &amp; Currency Data'!$A$2:$A$100, 'Language &amp; Currency Data'!$B$2:$B$100),
      Languages!$A$1:$AE$1,
      0),
    FALSE)</f>
        <v>Far left</v>
      </c>
      <c r="AT237" s="7" t="str">
        <f>VLOOKUP(
    Languages!A224,
    Languages!$A$2:$AE$310,
    MATCH(
      _xlfn.XLOOKUP("United Kingdom", 'Language &amp; Currency Data'!$A$2:$A$100, 'Language &amp; Currency Data'!$B$2:$B$100),
      Languages!$A$1:$AE$1,
      0),
    FALSE)</f>
        <v>Far left</v>
      </c>
      <c r="AU237" s="7" t="str">
        <f>VLOOKUP(
    Languages!A224,
    Languages!$A$2:$AE$310,
    MATCH(
      _xlfn.XLOOKUP("United Kingdom", 'Language &amp; Currency Data'!$A$2:$A$100, 'Language &amp; Currency Data'!$B$2:$B$100),
      Languages!$A$1:$AE$1,
      0),
    FALSE)</f>
        <v>Far left</v>
      </c>
      <c r="AV237" s="7" t="str">
        <f>VLOOKUP(
    Languages!A224,
    Languages!$A$2:$AE$310,
    MATCH(
      _xlfn.XLOOKUP("United Kingdom", 'Language &amp; Currency Data'!$A$2:$A$100, 'Language &amp; Currency Data'!$B$2:$B$100),
      Languages!$A$1:$AE$1,
      0),
    FALSE)</f>
        <v>Far left</v>
      </c>
      <c r="AW237" s="7" t="str">
        <f>VLOOKUP(
    Languages!A224,
    Languages!$A$2:$AE$310,
    MATCH(
      _xlfn.XLOOKUP("United Kingdom", 'Language &amp; Currency Data'!$A$2:$A$100, 'Language &amp; Currency Data'!$B$2:$B$100),
      Languages!$A$1:$AE$1,
      0),
    FALSE)</f>
        <v>Far left</v>
      </c>
    </row>
    <row r="238" spans="1:49" s="7" customFormat="1" x14ac:dyDescent="0.45">
      <c r="A238" s="7" t="str">
        <f>Languages!B225</f>
        <v>Center</v>
      </c>
      <c r="B238" s="6" t="str">
        <f>VLOOKUP(
    Languages!A225,
    Languages!$A$2:$AE$310,
    MATCH(
      _xlfn.XLOOKUP(B$1, 'Language &amp; Currency Data'!$A$2:$A$100, 'Language &amp; Currency Data'!$B$2:$B$100),
      Languages!$A$1:$AE$1,
      0),
    FALSE)</f>
        <v>Centro</v>
      </c>
      <c r="C238" s="6" t="str">
        <f>VLOOKUP(
    Languages!A225,
    Languages!$A$2:$AE$310,
    MATCH(
      _xlfn.XLOOKUP(C$1, 'Language &amp; Currency Data'!$A$2:$A$100, 'Language &amp; Currency Data'!$B$2:$B$100),
      Languages!$A$1:$AE$1,
      0),
    FALSE)</f>
        <v>Center</v>
      </c>
      <c r="D238" s="6" t="str">
        <f>VLOOKUP(
    Languages!A225,
    Languages!$A$2:$AE$310,
    MATCH(
      _xlfn.XLOOKUP(D$1, 'Language &amp; Currency Data'!$A$2:$A$100, 'Language &amp; Currency Data'!$B$2:$B$100),
      Languages!$A$1:$AE$1,
      0),
    FALSE)</f>
        <v>Mitte</v>
      </c>
      <c r="E238" s="14" t="str">
        <f>VLOOKUP(
    Languages!A225,
    Languages!$A$2:$AE$310,
    MATCH(
      _xlfn.XLOOKUP(E$1, 'Language &amp; Currency Data'!$A$2:$A$100, 'Language &amp; Currency Data'!$B$2:$B$100),
      Languages!$A$1:$AE$1,
      0),
    FALSE)</f>
        <v>Centro</v>
      </c>
      <c r="F238" s="4" t="str">
        <f>VLOOKUP(
    Languages!A225,
    Languages!$A$2:$AE$310,
    MATCH(
      _xlfn.XLOOKUP(F$1, 'Language &amp; Currency Data'!$A$2:$A$100, 'Language &amp; Currency Data'!$B$2:$B$100),
      Languages!$A$1:$AE$1,
      0),
    FALSE)</f>
        <v>Center</v>
      </c>
      <c r="G238" s="14" t="str">
        <f>VLOOKUP(
    Languages!A225,
    Languages!$A$2:$AE$310,
    MATCH(
      _xlfn.XLOOKUP(G$1, 'Language &amp; Currency Data'!$A$2:$A$100, 'Language &amp; Currency Data'!$B$2:$B$100),
      Languages!$A$1:$AE$1,
      0),
    FALSE)</f>
        <v>中立派</v>
      </c>
      <c r="H238" s="6" t="str">
        <f>VLOOKUP(
    Languages!A225,
    Languages!$A$2:$AE$310,
    MATCH(
      _xlfn.XLOOKUP(H$1, 'Language &amp; Currency Data'!$A$2:$A$100, 'Language &amp; Currency Data'!$B$2:$B$100),
      Languages!$A$1:$AE$1,
      0),
    FALSE)</f>
        <v>Centro</v>
      </c>
      <c r="I238" s="6" t="str">
        <f>VLOOKUP(
    Languages!A225,
    Languages!$A$2:$AE$310,
    MATCH(
      _xlfn.XLOOKUP(I$1, 'Language &amp; Currency Data'!$A$2:$A$100, 'Language &amp; Currency Data'!$B$2:$B$100),
      Languages!$A$1:$AE$1,
      0),
    FALSE)</f>
        <v>Centro</v>
      </c>
      <c r="J238" s="6" t="str">
        <f>VLOOKUP(
    Languages!A225,
    Languages!$A$2:$AE$310,
    MATCH(
      _xlfn.XLOOKUP(J$1, 'Language &amp; Currency Data'!$A$2:$A$100, 'Language &amp; Currency Data'!$B$2:$B$100),
      Languages!$A$1:$AE$1,
      0),
    FALSE)</f>
        <v>Střed</v>
      </c>
      <c r="K238" s="6" t="str">
        <f>VLOOKUP(
    Languages!A225,
    Languages!$A$2:$AE$310,
    MATCH(
      _xlfn.XLOOKUP(K$1, 'Language &amp; Currency Data'!$A$2:$A$100, 'Language &amp; Currency Data'!$B$2:$B$100),
      Languages!$A$1:$AE$1,
      0),
    FALSE)</f>
        <v>Keskellä</v>
      </c>
      <c r="L238" s="32" t="str">
        <f>VLOOKUP(
    Languages!A225,
    Languages!$A$2:$AE$310,
    MATCH(
      _xlfn.XLOOKUP(L$1, 'Language &amp; Currency Data'!$A$2:$A$100, 'Language &amp; Currency Data'!$B$2:$B$100),
      Languages!$A$1:$AE$1,
      0),
    FALSE)</f>
        <v>Centre</v>
      </c>
      <c r="M238" s="32" t="str">
        <f>VLOOKUP(
    Languages!A225,
    Languages!$A$2:$AE$310,
    MATCH(
      _xlfn.XLOOKUP(M$1, 'Language &amp; Currency Data'!$A$2:$A$100, 'Language &amp; Currency Data'!$B$2:$B$100),
      Languages!$A$1:$AE$1,
      0),
    FALSE)</f>
        <v>Mitte</v>
      </c>
      <c r="N238" s="6" t="str">
        <f>VLOOKUP(
    Languages!A225,
    Languages!$A$2:$AE$310,
    MATCH(
      _xlfn.XLOOKUP(N$1, 'Language &amp; Currency Data'!$A$2:$A$100, 'Language &amp; Currency Data'!$B$2:$B$100),
      Languages!$A$1:$AE$1,
      0),
    FALSE)</f>
        <v>Κέντρο</v>
      </c>
      <c r="O238" s="32" t="str">
        <f>VLOOKUP(
    Languages!A225,
    Languages!$A$2:$AE$310,
    MATCH(
      _xlfn.XLOOKUP(O$1, 'Language &amp; Currency Data'!$A$2:$A$100, 'Language &amp; Currency Data'!$B$2:$B$100),
      Languages!$A$1:$AE$1,
      0),
    FALSE)</f>
        <v>Közép</v>
      </c>
      <c r="P238" s="6" t="str">
        <f>VLOOKUP(
    Languages!A225,
    Languages!$A$2:$AE$310,
    MATCH(
      _xlfn.XLOOKUP(P$1, 'Language &amp; Currency Data'!$A$2:$A$100, 'Language &amp; Currency Data'!$B$2:$B$100),
      Languages!$A$1:$AE$1,
      0),
    FALSE)</f>
        <v>मध्य</v>
      </c>
      <c r="Q238" s="6" t="str">
        <f>VLOOKUP(
    Languages!A225,
    Languages!$A$2:$AE$310,
    MATCH(
      _xlfn.XLOOKUP(Q$1, 'Language &amp; Currency Data'!$A$2:$A$100, 'Language &amp; Currency Data'!$B$2:$B$100),
      Languages!$A$1:$AE$1,
      0),
    FALSE)</f>
        <v>Tengah</v>
      </c>
      <c r="R238" s="6" t="str">
        <f>VLOOKUP(
    Languages!A225,
    Languages!$A$2:$AE$310,
    MATCH(
      _xlfn.XLOOKUP(R$1, 'Language &amp; Currency Data'!$A$2:$A$100, 'Language &amp; Currency Data'!$B$2:$B$100),
      Languages!$A$1:$AE$1,
      0),
    FALSE)</f>
        <v>Center</v>
      </c>
      <c r="S238" s="14" t="str">
        <f>VLOOKUP(
    Languages!A225,
    Languages!$A$2:$AE$310,
    MATCH(
      _xlfn.XLOOKUP(S$1, 'Language &amp; Currency Data'!$A$2:$A$100, 'Language &amp; Currency Data'!$B$2:$B$100),
      Languages!$A$1:$AE$1,
      0),
    FALSE)</f>
        <v>Centro</v>
      </c>
      <c r="T238" s="14" t="str">
        <f>VLOOKUP(
    Languages!A225,
    Languages!$A$2:$AE$310,
    MATCH(
      _xlfn.XLOOKUP(T$1, 'Language &amp; Currency Data'!$A$2:$A$100, 'Language &amp; Currency Data'!$B$2:$B$100),
      Languages!$A$1:$AE$1,
      0),
    FALSE)</f>
        <v>中央</v>
      </c>
      <c r="U238" s="32" t="str">
        <f>VLOOKUP(
    Languages!A225,
    Languages!$A$2:$AE$310,
    MATCH(
      _xlfn.XLOOKUP(U$1, 'Language &amp; Currency Data'!$A$2:$A$100, 'Language &amp; Currency Data'!$B$2:$B$100),
      Languages!$A$1:$AE$1,
      0),
    FALSE)</f>
        <v>Haluan tengah</v>
      </c>
      <c r="V238" s="32" t="str">
        <f>VLOOKUP(
    Languages!A225,
    Languages!$A$2:$AE$310,
    MATCH(
      _xlfn.XLOOKUP(V$1, 'Language &amp; Currency Data'!$A$2:$A$100, 'Language &amp; Currency Data'!$B$2:$B$100),
      Languages!$A$1:$AE$1,
      0),
    FALSE)</f>
        <v>Centro</v>
      </c>
      <c r="W238" s="14" t="str">
        <f>VLOOKUP(
    Languages!A225,
    Languages!$A$2:$AE$310,
    MATCH(
      _xlfn.XLOOKUP(W$1, 'Language &amp; Currency Data'!$A$2:$A$100, 'Language &amp; Currency Data'!$B$2:$B$100),
      Languages!$A$1:$AE$1,
      0),
    FALSE)</f>
        <v>Midden</v>
      </c>
      <c r="X238" s="32" t="str">
        <f>VLOOKUP(
    Languages!A225,
    Languages!$A$2:$AE$310,
    MATCH(
      _xlfn.XLOOKUP(X$1, 'Language &amp; Currency Data'!$A$2:$A$100, 'Language &amp; Currency Data'!$B$2:$B$100),
      Languages!$A$1:$AE$1,
      0),
    FALSE)</f>
        <v>Center</v>
      </c>
      <c r="Y238" s="32" t="str">
        <f>VLOOKUP(
    Languages!A225,
    Languages!$A$2:$AE$310,
    MATCH(
      _xlfn.XLOOKUP(Y$1, 'Language &amp; Currency Data'!$A$2:$A$100, 'Language &amp; Currency Data'!$B$2:$B$100),
      Languages!$A$1:$AE$1,
      0),
    FALSE)</f>
        <v>Midten/Sentrum</v>
      </c>
      <c r="Z238" s="32" t="str">
        <f>VLOOKUP(
    Languages!A225,
    Languages!$A$2:$AE$310,
    MATCH(
      _xlfn.XLOOKUP(Z$1, 'Language &amp; Currency Data'!$A$2:$A$100, 'Language &amp; Currency Data'!$B$2:$B$100),
      Languages!$A$1:$AE$1,
      0),
    FALSE)</f>
        <v>وسط میں</v>
      </c>
      <c r="AA238" s="32" t="str">
        <f>VLOOKUP(
    Languages!A225,
    Languages!$A$2:$AE$310,
    MATCH(
      _xlfn.XLOOKUP(AA$1, 'Language &amp; Currency Data'!$A$2:$A$100, 'Language &amp; Currency Data'!$B$2:$B$100),
      Languages!$A$1:$AE$1,
      0),
    FALSE)</f>
        <v>Gitna</v>
      </c>
      <c r="AB238" s="32" t="str">
        <f>VLOOKUP(
    Languages!A225,
    Languages!$A$2:$AE$310,
    MATCH(
      _xlfn.XLOOKUP(AB$1, 'Language &amp; Currency Data'!$A$2:$A$100, 'Language &amp; Currency Data'!$B$2:$B$100),
      Languages!$A$1:$AE$1,
      0),
    FALSE)</f>
        <v>Centrum</v>
      </c>
      <c r="AC238" t="str">
        <f>VLOOKUP(
    Languages!A225,
    Languages!$A$2:$AE$310,
    MATCH(
      _xlfn.XLOOKUP(AC$1, 'Language &amp; Currency Data'!$A$2:$A$100, 'Language &amp; Currency Data'!$B$2:$B$100),
      Languages!$A$1:$AE$1,
      0),
    FALSE)</f>
        <v>Centro</v>
      </c>
      <c r="AD238" s="32" t="str">
        <f>VLOOKUP(
    Languages!A225,
    Languages!$A$2:$AE$310,
    MATCH(
      _xlfn.XLOOKUP(AD$1, 'Language &amp; Currency Data'!$A$2:$A$100, 'Language &amp; Currency Data'!$B$2:$B$100),
      Languages!$A$1:$AE$1,
      0),
    FALSE)</f>
        <v>Centru</v>
      </c>
      <c r="AE238" s="6" t="str">
        <f>VLOOKUP(
    Languages!A225,
    Languages!$A$2:$AE$310,
    MATCH(
      _xlfn.XLOOKUP(AE$1, 'Language &amp; Currency Data'!$A$2:$A$100, 'Language &amp; Currency Data'!$B$2:$B$100),
      Languages!$A$1:$AE$1,
      0),
    FALSE)</f>
        <v>Stred</v>
      </c>
      <c r="AF238" s="6" t="str">
        <f>VLOOKUP(
    Languages!A225,
    Languages!$A$2:$AE$310,
    MATCH(
      _xlfn.XLOOKUP(AF$1, 'Language &amp; Currency Data'!$A$2:$A$100, 'Language &amp; Currency Data'!$B$2:$B$100),
      Languages!$A$1:$AE$1,
      0),
    FALSE)</f>
        <v>Neutraal</v>
      </c>
      <c r="AG238" s="6" t="str">
        <f>VLOOKUP(
    Languages!A225,
    Languages!$A$2:$AE$310,
    MATCH(
      _xlfn.XLOOKUP(AG$1, 'Language &amp; Currency Data'!$A$2:$A$100, 'Language &amp; Currency Data'!$B$2:$B$100),
      Languages!$A$1:$AE$1,
      0),
    FALSE)</f>
        <v>중도</v>
      </c>
      <c r="AH238" s="32" t="str">
        <f>VLOOKUP(
    Languages!A225,
    Languages!$A$2:$AE$310,
    MATCH(
      _xlfn.XLOOKUP(AH$1, 'Language &amp; Currency Data'!$A$2:$A$100, 'Language &amp; Currency Data'!$B$2:$B$100),
      Languages!$A$1:$AE$1,
      0),
    FALSE)</f>
        <v>Centro</v>
      </c>
      <c r="AI238" s="32" t="str">
        <f>VLOOKUP(
    Languages!A225,
    Languages!$A$2:$AE$310,
    MATCH(
      _xlfn.XLOOKUP(AI$1, 'Language &amp; Currency Data'!$A$2:$A$100, 'Language &amp; Currency Data'!$B$2:$B$100),
      Languages!$A$1:$AE$1,
      0),
    FALSE)</f>
        <v>Mitten</v>
      </c>
      <c r="AJ238" s="6" t="str">
        <f>VLOOKUP(
    Languages!A225,
    Languages!$A$2:$AE$310,
    MATCH(
      _xlfn.XLOOKUP(AJ$1, 'Language &amp; Currency Data'!$A$2:$A$100, 'Language &amp; Currency Data'!$B$2:$B$100),
      Languages!$A$1:$AE$1,
      0),
    FALSE)</f>
        <v>中間</v>
      </c>
      <c r="AK238" s="32" t="str">
        <f>VLOOKUP(
    Languages!A225,
    Languages!$A$2:$AE$310,
    MATCH(
      _xlfn.XLOOKUP(AK$1, 'Language &amp; Currency Data'!$A$2:$A$100, 'Language &amp; Currency Data'!$B$2:$B$100),
      Languages!$A$1:$AE$1,
      0),
    FALSE)</f>
        <v>เป็นกลาง</v>
      </c>
      <c r="AL238" s="37" t="str">
        <f>VLOOKUP(
    Languages!A225,
    Languages!$A$2:$AE$310,
    MATCH(
      _xlfn.XLOOKUP(AL$1, 'Language &amp; Currency Data'!$A$2:$A$100, 'Language &amp; Currency Data'!$B$2:$B$100),
      Languages!$A$1:$AE$1,
      0),
    FALSE)</f>
        <v>Orta</v>
      </c>
      <c r="AM238" s="6" t="str">
        <f>VLOOKUP(
    Languages!A225,
    Languages!$A$2:$AE$310,
    MATCH(
      _xlfn.XLOOKUP(AM$1, 'Language &amp; Currency Data'!$A$2:$A$100, 'Language &amp; Currency Data'!$B$2:$B$100),
      Languages!$A$1:$AE$1,
      0),
    FALSE)</f>
        <v>Center</v>
      </c>
      <c r="AN238" s="6" t="str">
        <f>VLOOKUP(
    Languages!A225,
    Languages!$A$2:$AE$310,
    MATCH(
      _xlfn.XLOOKUP(AN$1, 'Language &amp; Currency Data'!$A$2:$A$100, 'Language &amp; Currency Data'!$B$2:$B$100),
      Languages!$A$1:$AE$1,
      0),
    FALSE)</f>
        <v>Center</v>
      </c>
      <c r="AO238" s="32" t="str">
        <f>VLOOKUP(
    Languages!A225,
    Languages!$A$2:$AE$310,
    MATCH(
      _xlfn.XLOOKUP(AO$1, 'Language &amp; Currency Data'!$A$2:$A$100, 'Language &amp; Currency Data'!$B$2:$B$100),
      Languages!$A$1:$AE$1,
      0),
    FALSE)</f>
        <v>Trung lập</v>
      </c>
      <c r="AP238" s="7" t="str">
        <f>VLOOKUP(
    Languages!A225,
    Languages!$A$2:$AE$310,
    MATCH(
      _xlfn.XLOOKUP("United Kingdom", 'Language &amp; Currency Data'!$A$2:$A$100, 'Language &amp; Currency Data'!$B$2:$B$100),
      Languages!$A$1:$AE$1,
      0),
    FALSE)</f>
        <v>Center</v>
      </c>
      <c r="AQ238" s="7" t="str">
        <f>VLOOKUP(
    Languages!A225,
    Languages!$A$2:$AE$310,
    MATCH(
      _xlfn.XLOOKUP("United Kingdom", 'Language &amp; Currency Data'!$A$2:$A$100, 'Language &amp; Currency Data'!$B$2:$B$100),
      Languages!$A$1:$AE$1,
      0),
    FALSE)</f>
        <v>Center</v>
      </c>
      <c r="AR238" s="7" t="str">
        <f>VLOOKUP(
    Languages!A225,
    Languages!$A$2:$AE$310,
    MATCH(
      _xlfn.XLOOKUP("United Kingdom", 'Language &amp; Currency Data'!$A$2:$A$100, 'Language &amp; Currency Data'!$B$2:$B$100),
      Languages!$A$1:$AE$1,
      0),
    FALSE)</f>
        <v>Center</v>
      </c>
      <c r="AS238" s="7" t="str">
        <f>VLOOKUP(
    Languages!A225,
    Languages!$A$2:$AE$310,
    MATCH(
      _xlfn.XLOOKUP("United Kingdom", 'Language &amp; Currency Data'!$A$2:$A$100, 'Language &amp; Currency Data'!$B$2:$B$100),
      Languages!$A$1:$AE$1,
      0),
    FALSE)</f>
        <v>Center</v>
      </c>
      <c r="AT238" s="7" t="str">
        <f>VLOOKUP(
    Languages!A225,
    Languages!$A$2:$AE$310,
    MATCH(
      _xlfn.XLOOKUP("United Kingdom", 'Language &amp; Currency Data'!$A$2:$A$100, 'Language &amp; Currency Data'!$B$2:$B$100),
      Languages!$A$1:$AE$1,
      0),
    FALSE)</f>
        <v>Center</v>
      </c>
      <c r="AU238" s="7" t="str">
        <f>VLOOKUP(
    Languages!A225,
    Languages!$A$2:$AE$310,
    MATCH(
      _xlfn.XLOOKUP("United Kingdom", 'Language &amp; Currency Data'!$A$2:$A$100, 'Language &amp; Currency Data'!$B$2:$B$100),
      Languages!$A$1:$AE$1,
      0),
    FALSE)</f>
        <v>Center</v>
      </c>
      <c r="AV238" s="7" t="str">
        <f>VLOOKUP(
    Languages!A225,
    Languages!$A$2:$AE$310,
    MATCH(
      _xlfn.XLOOKUP("United Kingdom", 'Language &amp; Currency Data'!$A$2:$A$100, 'Language &amp; Currency Data'!$B$2:$B$100),
      Languages!$A$1:$AE$1,
      0),
    FALSE)</f>
        <v>Center</v>
      </c>
      <c r="AW238" s="7" t="str">
        <f>VLOOKUP(
    Languages!A225,
    Languages!$A$2:$AE$310,
    MATCH(
      _xlfn.XLOOKUP("United Kingdom", 'Language &amp; Currency Data'!$A$2:$A$100, 'Language &amp; Currency Data'!$B$2:$B$100),
      Languages!$A$1:$AE$1,
      0),
    FALSE)</f>
        <v>Center</v>
      </c>
    </row>
    <row r="239" spans="1:49" s="7" customFormat="1" x14ac:dyDescent="0.45">
      <c r="A239" s="7" t="str">
        <f>Languages!B226</f>
        <v>Far right</v>
      </c>
      <c r="B239" s="6" t="str">
        <f>VLOOKUP(
    Languages!A226,
    Languages!$A$2:$AE$310,
    MATCH(
      _xlfn.XLOOKUP(B$1, 'Language &amp; Currency Data'!$A$2:$A$100, 'Language &amp; Currency Data'!$B$2:$B$100),
      Languages!$A$1:$AE$1,
      0),
    FALSE)</f>
        <v>Extrema derecha</v>
      </c>
      <c r="C239" s="6" t="str">
        <f>VLOOKUP(
    Languages!A226,
    Languages!$A$2:$AE$310,
    MATCH(
      _xlfn.XLOOKUP(C$1, 'Language &amp; Currency Data'!$A$2:$A$100, 'Language &amp; Currency Data'!$B$2:$B$100),
      Languages!$A$1:$AE$1,
      0),
    FALSE)</f>
        <v>Far right</v>
      </c>
      <c r="D239" s="6" t="str">
        <f>VLOOKUP(
    Languages!A226,
    Languages!$A$2:$AE$310,
    MATCH(
      _xlfn.XLOOKUP(D$1, 'Language &amp; Currency Data'!$A$2:$A$100, 'Language &amp; Currency Data'!$B$2:$B$100),
      Languages!$A$1:$AE$1,
      0),
    FALSE)</f>
        <v>Weit rechts</v>
      </c>
      <c r="E239" s="14" t="str">
        <f>VLOOKUP(
    Languages!A226,
    Languages!$A$2:$AE$310,
    MATCH(
      _xlfn.XLOOKUP(E$1, 'Language &amp; Currency Data'!$A$2:$A$100, 'Language &amp; Currency Data'!$B$2:$B$100),
      Languages!$A$1:$AE$1,
      0),
    FALSE)</f>
        <v>Extrema-direita</v>
      </c>
      <c r="F239" s="4" t="str">
        <f>VLOOKUP(
    Languages!A226,
    Languages!$A$2:$AE$310,
    MATCH(
      _xlfn.XLOOKUP(F$1, 'Language &amp; Currency Data'!$A$2:$A$100, 'Language &amp; Currency Data'!$B$2:$B$100),
      Languages!$A$1:$AE$1,
      0),
    FALSE)</f>
        <v>Far right</v>
      </c>
      <c r="G239" s="14" t="str">
        <f>VLOOKUP(
    Languages!A226,
    Languages!$A$2:$AE$310,
    MATCH(
      _xlfn.XLOOKUP(G$1, 'Language &amp; Currency Data'!$A$2:$A$100, 'Language &amp; Currency Data'!$B$2:$B$100),
      Languages!$A$1:$AE$1,
      0),
    FALSE)</f>
        <v>极右派</v>
      </c>
      <c r="H239" s="6" t="str">
        <f>VLOOKUP(
    Languages!A226,
    Languages!$A$2:$AE$310,
    MATCH(
      _xlfn.XLOOKUP(H$1, 'Language &amp; Currency Data'!$A$2:$A$100, 'Language &amp; Currency Data'!$B$2:$B$100),
      Languages!$A$1:$AE$1,
      0),
    FALSE)</f>
        <v>Extrema derecha</v>
      </c>
      <c r="I239" s="6" t="str">
        <f>VLOOKUP(
    Languages!A226,
    Languages!$A$2:$AE$310,
    MATCH(
      _xlfn.XLOOKUP(I$1, 'Language &amp; Currency Data'!$A$2:$A$100, 'Language &amp; Currency Data'!$B$2:$B$100),
      Languages!$A$1:$AE$1,
      0),
    FALSE)</f>
        <v>Extrema derecha</v>
      </c>
      <c r="J239" s="6" t="str">
        <f>VLOOKUP(
    Languages!A226,
    Languages!$A$2:$AE$310,
    MATCH(
      _xlfn.XLOOKUP(J$1, 'Language &amp; Currency Data'!$A$2:$A$100, 'Language &amp; Currency Data'!$B$2:$B$100),
      Languages!$A$1:$AE$1,
      0),
    FALSE)</f>
        <v>Extrémní pravice</v>
      </c>
      <c r="K239" s="6" t="str">
        <f>VLOOKUP(
    Languages!A226,
    Languages!$A$2:$AE$310,
    MATCH(
      _xlfn.XLOOKUP(K$1, 'Language &amp; Currency Data'!$A$2:$A$100, 'Language &amp; Currency Data'!$B$2:$B$100),
      Languages!$A$1:$AE$1,
      0),
    FALSE)</f>
        <v>Äärioikealla</v>
      </c>
      <c r="L239" s="32" t="str">
        <f>VLOOKUP(
    Languages!A226,
    Languages!$A$2:$AE$310,
    MATCH(
      _xlfn.XLOOKUP(L$1, 'Language &amp; Currency Data'!$A$2:$A$100, 'Language &amp; Currency Data'!$B$2:$B$100),
      Languages!$A$1:$AE$1,
      0),
    FALSE)</f>
        <v>Extrême droite</v>
      </c>
      <c r="M239" s="32" t="str">
        <f>VLOOKUP(
    Languages!A226,
    Languages!$A$2:$AE$310,
    MATCH(
      _xlfn.XLOOKUP(M$1, 'Language &amp; Currency Data'!$A$2:$A$100, 'Language &amp; Currency Data'!$B$2:$B$100),
      Languages!$A$1:$AE$1,
      0),
    FALSE)</f>
        <v>Weit rechts</v>
      </c>
      <c r="N239" s="6" t="str">
        <f>VLOOKUP(
    Languages!A226,
    Languages!$A$2:$AE$310,
    MATCH(
      _xlfn.XLOOKUP(N$1, 'Language &amp; Currency Data'!$A$2:$A$100, 'Language &amp; Currency Data'!$B$2:$B$100),
      Languages!$A$1:$AE$1,
      0),
    FALSE)</f>
        <v>Ακροδεξιά</v>
      </c>
      <c r="O239" s="32" t="str">
        <f>VLOOKUP(
    Languages!A226,
    Languages!$A$2:$AE$310,
    MATCH(
      _xlfn.XLOOKUP(O$1, 'Language &amp; Currency Data'!$A$2:$A$100, 'Language &amp; Currency Data'!$B$2:$B$100),
      Languages!$A$1:$AE$1,
      0),
    FALSE)</f>
        <v>Szélsőjobb</v>
      </c>
      <c r="P239" s="6" t="str">
        <f>VLOOKUP(
    Languages!A226,
    Languages!$A$2:$AE$310,
    MATCH(
      _xlfn.XLOOKUP(P$1, 'Language &amp; Currency Data'!$A$2:$A$100, 'Language &amp; Currency Data'!$B$2:$B$100),
      Languages!$A$1:$AE$1,
      0),
    FALSE)</f>
        <v>सुदूर दक्षिणपंथी</v>
      </c>
      <c r="Q239" s="6" t="str">
        <f>VLOOKUP(
    Languages!A226,
    Languages!$A$2:$AE$310,
    MATCH(
      _xlfn.XLOOKUP(Q$1, 'Language &amp; Currency Data'!$A$2:$A$100, 'Language &amp; Currency Data'!$B$2:$B$100),
      Languages!$A$1:$AE$1,
      0),
    FALSE)</f>
        <v>Kanan ekstrem</v>
      </c>
      <c r="R239" s="6" t="str">
        <f>VLOOKUP(
    Languages!A226,
    Languages!$A$2:$AE$310,
    MATCH(
      _xlfn.XLOOKUP(R$1, 'Language &amp; Currency Data'!$A$2:$A$100, 'Language &amp; Currency Data'!$B$2:$B$100),
      Languages!$A$1:$AE$1,
      0),
    FALSE)</f>
        <v>Far right</v>
      </c>
      <c r="S239" s="14" t="str">
        <f>VLOOKUP(
    Languages!A226,
    Languages!$A$2:$AE$310,
    MATCH(
      _xlfn.XLOOKUP(S$1, 'Language &amp; Currency Data'!$A$2:$A$100, 'Language &amp; Currency Data'!$B$2:$B$100),
      Languages!$A$1:$AE$1,
      0),
    FALSE)</f>
        <v>Estrema destra</v>
      </c>
      <c r="T239" s="14" t="str">
        <f>VLOOKUP(
    Languages!A226,
    Languages!$A$2:$AE$310,
    MATCH(
      _xlfn.XLOOKUP(T$1, 'Language &amp; Currency Data'!$A$2:$A$100, 'Language &amp; Currency Data'!$B$2:$B$100),
      Languages!$A$1:$AE$1,
      0),
    FALSE)</f>
        <v>極右</v>
      </c>
      <c r="U239" s="32" t="str">
        <f>VLOOKUP(
    Languages!A226,
    Languages!$A$2:$AE$310,
    MATCH(
      _xlfn.XLOOKUP(U$1, 'Language &amp; Currency Data'!$A$2:$A$100, 'Language &amp; Currency Data'!$B$2:$B$100),
      Languages!$A$1:$AE$1,
      0),
    FALSE)</f>
        <v>Haluan kanan</v>
      </c>
      <c r="V239" s="32" t="str">
        <f>VLOOKUP(
    Languages!A226,
    Languages!$A$2:$AE$310,
    MATCH(
      _xlfn.XLOOKUP(V$1, 'Language &amp; Currency Data'!$A$2:$A$100, 'Language &amp; Currency Data'!$B$2:$B$100),
      Languages!$A$1:$AE$1,
      0),
    FALSE)</f>
        <v>Extrema derecha</v>
      </c>
      <c r="W239" s="14" t="str">
        <f>VLOOKUP(
    Languages!A226,
    Languages!$A$2:$AE$310,
    MATCH(
      _xlfn.XLOOKUP(W$1, 'Language &amp; Currency Data'!$A$2:$A$100, 'Language &amp; Currency Data'!$B$2:$B$100),
      Languages!$A$1:$AE$1,
      0),
    FALSE)</f>
        <v>Extreem rechts</v>
      </c>
      <c r="X239" s="32" t="str">
        <f>VLOOKUP(
    Languages!A226,
    Languages!$A$2:$AE$310,
    MATCH(
      _xlfn.XLOOKUP(X$1, 'Language &amp; Currency Data'!$A$2:$A$100, 'Language &amp; Currency Data'!$B$2:$B$100),
      Languages!$A$1:$AE$1,
      0),
    FALSE)</f>
        <v>Far right</v>
      </c>
      <c r="Y239" s="32" t="str">
        <f>VLOOKUP(
    Languages!A226,
    Languages!$A$2:$AE$310,
    MATCH(
      _xlfn.XLOOKUP(Y$1, 'Language &amp; Currency Data'!$A$2:$A$100, 'Language &amp; Currency Data'!$B$2:$B$100),
      Languages!$A$1:$AE$1,
      0),
    FALSE)</f>
        <v>Langt til høyre</v>
      </c>
      <c r="Z239" s="32" t="str">
        <f>VLOOKUP(
    Languages!A226,
    Languages!$A$2:$AE$310,
    MATCH(
      _xlfn.XLOOKUP(Z$1, 'Language &amp; Currency Data'!$A$2:$A$100, 'Language &amp; Currency Data'!$B$2:$B$100),
      Languages!$A$1:$AE$1,
      0),
    FALSE)</f>
        <v>بہت زیادہ دائیں جانب</v>
      </c>
      <c r="AA239" s="32" t="str">
        <f>VLOOKUP(
    Languages!A226,
    Languages!$A$2:$AE$310,
    MATCH(
      _xlfn.XLOOKUP(AA$1, 'Language &amp; Currency Data'!$A$2:$A$100, 'Language &amp; Currency Data'!$B$2:$B$100),
      Languages!$A$1:$AE$1,
      0),
    FALSE)</f>
        <v>Makakanan</v>
      </c>
      <c r="AB239" s="32" t="str">
        <f>VLOOKUP(
    Languages!A226,
    Languages!$A$2:$AE$310,
    MATCH(
      _xlfn.XLOOKUP(AB$1, 'Language &amp; Currency Data'!$A$2:$A$100, 'Language &amp; Currency Data'!$B$2:$B$100),
      Languages!$A$1:$AE$1,
      0),
    FALSE)</f>
        <v>Skrajnie prawicowe</v>
      </c>
      <c r="AC239" t="str">
        <f>VLOOKUP(
    Languages!A226,
    Languages!$A$2:$AE$310,
    MATCH(
      _xlfn.XLOOKUP(AC$1, 'Language &amp; Currency Data'!$A$2:$A$100, 'Language &amp; Currency Data'!$B$2:$B$100),
      Languages!$A$1:$AE$1,
      0),
    FALSE)</f>
        <v>Extrema-direita</v>
      </c>
      <c r="AD239" s="32" t="str">
        <f>VLOOKUP(
    Languages!A226,
    Languages!$A$2:$AE$310,
    MATCH(
      _xlfn.XLOOKUP(AD$1, 'Language &amp; Currency Data'!$A$2:$A$100, 'Language &amp; Currency Data'!$B$2:$B$100),
      Languages!$A$1:$AE$1,
      0),
    FALSE)</f>
        <v>Extrema dreaptă</v>
      </c>
      <c r="AE239" s="6" t="str">
        <f>VLOOKUP(
    Languages!A226,
    Languages!$A$2:$AE$310,
    MATCH(
      _xlfn.XLOOKUP(AE$1, 'Language &amp; Currency Data'!$A$2:$A$100, 'Language &amp; Currency Data'!$B$2:$B$100),
      Languages!$A$1:$AE$1,
      0),
    FALSE)</f>
        <v>Úplne vpravo</v>
      </c>
      <c r="AF239" s="6" t="str">
        <f>VLOOKUP(
    Languages!A226,
    Languages!$A$2:$AE$310,
    MATCH(
      _xlfn.XLOOKUP(AF$1, 'Language &amp; Currency Data'!$A$2:$A$100, 'Language &amp; Currency Data'!$B$2:$B$100),
      Languages!$A$1:$AE$1,
      0),
    FALSE)</f>
        <v>Ver regs</v>
      </c>
      <c r="AG239" s="6" t="str">
        <f>VLOOKUP(
    Languages!A226,
    Languages!$A$2:$AE$310,
    MATCH(
      _xlfn.XLOOKUP(AG$1, 'Language &amp; Currency Data'!$A$2:$A$100, 'Language &amp; Currency Data'!$B$2:$B$100),
      Languages!$A$1:$AE$1,
      0),
    FALSE)</f>
        <v>극우</v>
      </c>
      <c r="AH239" s="32" t="str">
        <f>VLOOKUP(
    Languages!A226,
    Languages!$A$2:$AE$310,
    MATCH(
      _xlfn.XLOOKUP(AH$1, 'Language &amp; Currency Data'!$A$2:$A$100, 'Language &amp; Currency Data'!$B$2:$B$100),
      Languages!$A$1:$AE$1,
      0),
    FALSE)</f>
        <v>Extrema derecha</v>
      </c>
      <c r="AI239" s="32" t="str">
        <f>VLOOKUP(
    Languages!A226,
    Languages!$A$2:$AE$310,
    MATCH(
      _xlfn.XLOOKUP(AI$1, 'Language &amp; Currency Data'!$A$2:$A$100, 'Language &amp; Currency Data'!$B$2:$B$100),
      Languages!$A$1:$AE$1,
      0),
    FALSE)</f>
        <v>Längst till höger</v>
      </c>
      <c r="AJ239" s="6" t="str">
        <f>VLOOKUP(
    Languages!A226,
    Languages!$A$2:$AE$310,
    MATCH(
      _xlfn.XLOOKUP(AJ$1, 'Language &amp; Currency Data'!$A$2:$A$100, 'Language &amp; Currency Data'!$B$2:$B$100),
      Languages!$A$1:$AE$1,
      0),
    FALSE)</f>
        <v>極右</v>
      </c>
      <c r="AK239" s="32" t="str">
        <f>VLOOKUP(
    Languages!A226,
    Languages!$A$2:$AE$310,
    MATCH(
      _xlfn.XLOOKUP(AK$1, 'Language &amp; Currency Data'!$A$2:$A$100, 'Language &amp; Currency Data'!$B$2:$B$100),
      Languages!$A$1:$AE$1,
      0),
    FALSE)</f>
        <v>ขวาจัด</v>
      </c>
      <c r="AL239" s="37" t="str">
        <f>VLOOKUP(
    Languages!A226,
    Languages!$A$2:$AE$310,
    MATCH(
      _xlfn.XLOOKUP(AL$1, 'Language &amp; Currency Data'!$A$2:$A$100, 'Language &amp; Currency Data'!$B$2:$B$100),
      Languages!$A$1:$AE$1,
      0),
    FALSE)</f>
        <v>En sağ</v>
      </c>
      <c r="AM239" s="6" t="str">
        <f>VLOOKUP(
    Languages!A226,
    Languages!$A$2:$AE$310,
    MATCH(
      _xlfn.XLOOKUP(AM$1, 'Language &amp; Currency Data'!$A$2:$A$100, 'Language &amp; Currency Data'!$B$2:$B$100),
      Languages!$A$1:$AE$1,
      0),
    FALSE)</f>
        <v>Far right</v>
      </c>
      <c r="AN239" s="6" t="str">
        <f>VLOOKUP(
    Languages!A226,
    Languages!$A$2:$AE$310,
    MATCH(
      _xlfn.XLOOKUP(AN$1, 'Language &amp; Currency Data'!$A$2:$A$100, 'Language &amp; Currency Data'!$B$2:$B$100),
      Languages!$A$1:$AE$1,
      0),
    FALSE)</f>
        <v>Far right</v>
      </c>
      <c r="AO239" s="32" t="str">
        <f>VLOOKUP(
    Languages!A226,
    Languages!$A$2:$AE$310,
    MATCH(
      _xlfn.XLOOKUP(AO$1, 'Language &amp; Currency Data'!$A$2:$A$100, 'Language &amp; Currency Data'!$B$2:$B$100),
      Languages!$A$1:$AE$1,
      0),
    FALSE)</f>
        <v>Cực hữu</v>
      </c>
      <c r="AP239" s="7" t="str">
        <f>VLOOKUP(
    Languages!A226,
    Languages!$A$2:$AE$310,
    MATCH(
      _xlfn.XLOOKUP("United Kingdom", 'Language &amp; Currency Data'!$A$2:$A$100, 'Language &amp; Currency Data'!$B$2:$B$100),
      Languages!$A$1:$AE$1,
      0),
    FALSE)</f>
        <v>Far right</v>
      </c>
      <c r="AQ239" s="7" t="str">
        <f>VLOOKUP(
    Languages!A226,
    Languages!$A$2:$AE$310,
    MATCH(
      _xlfn.XLOOKUP("United Kingdom", 'Language &amp; Currency Data'!$A$2:$A$100, 'Language &amp; Currency Data'!$B$2:$B$100),
      Languages!$A$1:$AE$1,
      0),
    FALSE)</f>
        <v>Far right</v>
      </c>
      <c r="AR239" s="7" t="str">
        <f>VLOOKUP(
    Languages!A226,
    Languages!$A$2:$AE$310,
    MATCH(
      _xlfn.XLOOKUP("United Kingdom", 'Language &amp; Currency Data'!$A$2:$A$100, 'Language &amp; Currency Data'!$B$2:$B$100),
      Languages!$A$1:$AE$1,
      0),
    FALSE)</f>
        <v>Far right</v>
      </c>
      <c r="AS239" s="7" t="str">
        <f>VLOOKUP(
    Languages!A226,
    Languages!$A$2:$AE$310,
    MATCH(
      _xlfn.XLOOKUP("United Kingdom", 'Language &amp; Currency Data'!$A$2:$A$100, 'Language &amp; Currency Data'!$B$2:$B$100),
      Languages!$A$1:$AE$1,
      0),
    FALSE)</f>
        <v>Far right</v>
      </c>
      <c r="AT239" s="7" t="str">
        <f>VLOOKUP(
    Languages!A226,
    Languages!$A$2:$AE$310,
    MATCH(
      _xlfn.XLOOKUP("United Kingdom", 'Language &amp; Currency Data'!$A$2:$A$100, 'Language &amp; Currency Data'!$B$2:$B$100),
      Languages!$A$1:$AE$1,
      0),
    FALSE)</f>
        <v>Far right</v>
      </c>
      <c r="AU239" s="7" t="str">
        <f>VLOOKUP(
    Languages!A226,
    Languages!$A$2:$AE$310,
    MATCH(
      _xlfn.XLOOKUP("United Kingdom", 'Language &amp; Currency Data'!$A$2:$A$100, 'Language &amp; Currency Data'!$B$2:$B$100),
      Languages!$A$1:$AE$1,
      0),
    FALSE)</f>
        <v>Far right</v>
      </c>
      <c r="AV239" s="7" t="str">
        <f>VLOOKUP(
    Languages!A226,
    Languages!$A$2:$AE$310,
    MATCH(
      _xlfn.XLOOKUP("United Kingdom", 'Language &amp; Currency Data'!$A$2:$A$100, 'Language &amp; Currency Data'!$B$2:$B$100),
      Languages!$A$1:$AE$1,
      0),
    FALSE)</f>
        <v>Far right</v>
      </c>
      <c r="AW239" s="7" t="str">
        <f>VLOOKUP(
    Languages!A226,
    Languages!$A$2:$AE$310,
    MATCH(
      _xlfn.XLOOKUP("United Kingdom", 'Language &amp; Currency Data'!$A$2:$A$100, 'Language &amp; Currency Data'!$B$2:$B$100),
      Languages!$A$1:$AE$1,
      0),
    FALSE)</f>
        <v>Far right</v>
      </c>
    </row>
    <row r="240" spans="1:49" s="7" customFormat="1" ht="28.5" x14ac:dyDescent="0.45">
      <c r="A240" s="7" t="str">
        <f>Languages!B227</f>
        <v>In general, how interested are you in politics?</v>
      </c>
      <c r="B240" s="6" t="str">
        <f>VLOOKUP(
    Languages!A227,
    Languages!$A$2:$AE$310,
    MATCH(
      _xlfn.XLOOKUP(B$1, 'Language &amp; Currency Data'!$A$2:$A$100, 'Language &amp; Currency Data'!$B$2:$B$100),
      Languages!$A$1:$AE$1,
      0),
    FALSE)</f>
        <v>En general, ¿cuánto le interesa la política?</v>
      </c>
      <c r="C240" s="6" t="str">
        <f>VLOOKUP(
    Languages!A227,
    Languages!$A$2:$AE$310,
    MATCH(
      _xlfn.XLOOKUP(C$1, 'Language &amp; Currency Data'!$A$2:$A$100, 'Language &amp; Currency Data'!$B$2:$B$100),
      Languages!$A$1:$AE$1,
      0),
    FALSE)</f>
        <v>In general, how interested are you in politics?</v>
      </c>
      <c r="D240" s="6" t="str">
        <f>VLOOKUP(
    Languages!A227,
    Languages!$A$2:$AE$310,
    MATCH(
      _xlfn.XLOOKUP(D$1, 'Language &amp; Currency Data'!$A$2:$A$100, 'Language &amp; Currency Data'!$B$2:$B$100),
      Languages!$A$1:$AE$1,
      0),
    FALSE)</f>
        <v>Wie interessant finden Sie Politik im Allgemeinen?</v>
      </c>
      <c r="E240" s="14" t="str">
        <f>VLOOKUP(
    Languages!A227,
    Languages!$A$2:$AE$310,
    MATCH(
      _xlfn.XLOOKUP(E$1, 'Language &amp; Currency Data'!$A$2:$A$100, 'Language &amp; Currency Data'!$B$2:$B$100),
      Languages!$A$1:$AE$1,
      0),
    FALSE)</f>
        <v>De um modo geral, qual é o seu nível de interesse pela política?</v>
      </c>
      <c r="F240" s="4" t="str">
        <f>VLOOKUP(
    Languages!A227,
    Languages!$A$2:$AE$310,
    MATCH(
      _xlfn.XLOOKUP(F$1, 'Language &amp; Currency Data'!$A$2:$A$100, 'Language &amp; Currency Data'!$B$2:$B$100),
      Languages!$A$1:$AE$1,
      0),
    FALSE)</f>
        <v>In general, how interested are you in politics?</v>
      </c>
      <c r="G240" s="14" t="str">
        <f>VLOOKUP(
    Languages!A227,
    Languages!$A$2:$AE$310,
    MATCH(
      _xlfn.XLOOKUP(G$1, 'Language &amp; Currency Data'!$A$2:$A$100, 'Language &amp; Currency Data'!$B$2:$B$100),
      Languages!$A$1:$AE$1,
      0),
    FALSE)</f>
        <v>总体而言，您对政治有多感兴趣？</v>
      </c>
      <c r="H240" s="6" t="str">
        <f>VLOOKUP(
    Languages!A227,
    Languages!$A$2:$AE$310,
    MATCH(
      _xlfn.XLOOKUP(H$1, 'Language &amp; Currency Data'!$A$2:$A$100, 'Language &amp; Currency Data'!$B$2:$B$100),
      Languages!$A$1:$AE$1,
      0),
    FALSE)</f>
        <v>En general, ¿cuánto le interesa la política?</v>
      </c>
      <c r="I240" s="6" t="str">
        <f>VLOOKUP(
    Languages!A227,
    Languages!$A$2:$AE$310,
    MATCH(
      _xlfn.XLOOKUP(I$1, 'Language &amp; Currency Data'!$A$2:$A$100, 'Language &amp; Currency Data'!$B$2:$B$100),
      Languages!$A$1:$AE$1,
      0),
    FALSE)</f>
        <v>En general, ¿cuánto le interesa la política?</v>
      </c>
      <c r="J240" s="6" t="str">
        <f>VLOOKUP(
    Languages!A227,
    Languages!$A$2:$AE$310,
    MATCH(
      _xlfn.XLOOKUP(J$1, 'Language &amp; Currency Data'!$A$2:$A$100, 'Language &amp; Currency Data'!$B$2:$B$100),
      Languages!$A$1:$AE$1,
      0),
    FALSE)</f>
        <v>Obecně, jak moc se zajímáte o politiku?</v>
      </c>
      <c r="K240" s="6" t="str">
        <f>VLOOKUP(
    Languages!A227,
    Languages!$A$2:$AE$310,
    MATCH(
      _xlfn.XLOOKUP(K$1, 'Language &amp; Currency Data'!$A$2:$A$100, 'Language &amp; Currency Data'!$B$2:$B$100),
      Languages!$A$1:$AE$1,
      0),
    FALSE)</f>
        <v>Kuinka kiinnostunut yleisesti ottaen olet politiikasta?</v>
      </c>
      <c r="L240" s="32" t="str">
        <f>VLOOKUP(
    Languages!A227,
    Languages!$A$2:$AE$310,
    MATCH(
      _xlfn.XLOOKUP(L$1, 'Language &amp; Currency Data'!$A$2:$A$100, 'Language &amp; Currency Data'!$B$2:$B$100),
      Languages!$A$1:$AE$1,
      0),
    FALSE)</f>
        <v>De manière générale, quel est votre degré d'intérêt pour la politique ?</v>
      </c>
      <c r="M240" s="32" t="str">
        <f>VLOOKUP(
    Languages!A227,
    Languages!$A$2:$AE$310,
    MATCH(
      _xlfn.XLOOKUP(M$1, 'Language &amp; Currency Data'!$A$2:$A$100, 'Language &amp; Currency Data'!$B$2:$B$100),
      Languages!$A$1:$AE$1,
      0),
    FALSE)</f>
        <v>Wie interessant finden Sie Politik im Allgemeinen?</v>
      </c>
      <c r="N240" s="6" t="str">
        <f>VLOOKUP(
    Languages!A227,
    Languages!$A$2:$AE$310,
    MATCH(
      _xlfn.XLOOKUP(N$1, 'Language &amp; Currency Data'!$A$2:$A$100, 'Language &amp; Currency Data'!$B$2:$B$100),
      Languages!$A$1:$AE$1,
      0),
    FALSE)</f>
        <v>Γενικά, πόσο σας ενδιαφέρει η πολιτική;</v>
      </c>
      <c r="O240" s="32" t="str">
        <f>VLOOKUP(
    Languages!A227,
    Languages!$A$2:$AE$310,
    MATCH(
      _xlfn.XLOOKUP(O$1, 'Language &amp; Currency Data'!$A$2:$A$100, 'Language &amp; Currency Data'!$B$2:$B$100),
      Languages!$A$1:$AE$1,
      0),
    FALSE)</f>
        <v>Általában véve, Önt mennyire érdekli a politika?</v>
      </c>
      <c r="P240" s="6" t="str">
        <f>VLOOKUP(
    Languages!A227,
    Languages!$A$2:$AE$310,
    MATCH(
      _xlfn.XLOOKUP(P$1, 'Language &amp; Currency Data'!$A$2:$A$100, 'Language &amp; Currency Data'!$B$2:$B$100),
      Languages!$A$1:$AE$1,
      0),
    FALSE)</f>
        <v>आमतौर पर, आपको राजनीति में कितनी दिलचस्पी है?</v>
      </c>
      <c r="Q240" s="6" t="str">
        <f>VLOOKUP(
    Languages!A227,
    Languages!$A$2:$AE$310,
    MATCH(
      _xlfn.XLOOKUP(Q$1, 'Language &amp; Currency Data'!$A$2:$A$100, 'Language &amp; Currency Data'!$B$2:$B$100),
      Languages!$A$1:$AE$1,
      0),
    FALSE)</f>
        <v>Secara umum, seberapa tertarik Anda pada politik?</v>
      </c>
      <c r="R240" s="6" t="str">
        <f>VLOOKUP(
    Languages!A227,
    Languages!$A$2:$AE$310,
    MATCH(
      _xlfn.XLOOKUP(R$1, 'Language &amp; Currency Data'!$A$2:$A$100, 'Language &amp; Currency Data'!$B$2:$B$100),
      Languages!$A$1:$AE$1,
      0),
    FALSE)</f>
        <v>In general, how interested are you in politics?</v>
      </c>
      <c r="S240" s="14" t="str">
        <f>VLOOKUP(
    Languages!A227,
    Languages!$A$2:$AE$310,
    MATCH(
      _xlfn.XLOOKUP(S$1, 'Language &amp; Currency Data'!$A$2:$A$100, 'Language &amp; Currency Data'!$B$2:$B$100),
      Languages!$A$1:$AE$1,
      0),
    FALSE)</f>
        <v>In generale, in che misura è interessato alla politica?</v>
      </c>
      <c r="T240" s="14" t="str">
        <f>VLOOKUP(
    Languages!A227,
    Languages!$A$2:$AE$310,
    MATCH(
      _xlfn.XLOOKUP(T$1, 'Language &amp; Currency Data'!$A$2:$A$100, 'Language &amp; Currency Data'!$B$2:$B$100),
      Languages!$A$1:$AE$1,
      0),
    FALSE)</f>
        <v>一般的に、あなたは政治にどの程度の関心がありますか？</v>
      </c>
      <c r="U240" s="32" t="str">
        <f>VLOOKUP(
    Languages!A227,
    Languages!$A$2:$AE$310,
    MATCH(
      _xlfn.XLOOKUP(U$1, 'Language &amp; Currency Data'!$A$2:$A$100, 'Language &amp; Currency Data'!$B$2:$B$100),
      Languages!$A$1:$AE$1,
      0),
    FALSE)</f>
        <v>Secara umumnya, setakat manakah anda berminat dalam politik?</v>
      </c>
      <c r="V240" s="32" t="str">
        <f>VLOOKUP(
    Languages!A227,
    Languages!$A$2:$AE$310,
    MATCH(
      _xlfn.XLOOKUP(V$1, 'Language &amp; Currency Data'!$A$2:$A$100, 'Language &amp; Currency Data'!$B$2:$B$100),
      Languages!$A$1:$AE$1,
      0),
    FALSE)</f>
        <v>En general, ¿cuánto le interesa la política?</v>
      </c>
      <c r="W240" s="14" t="str">
        <f>VLOOKUP(
    Languages!A227,
    Languages!$A$2:$AE$310,
    MATCH(
      _xlfn.XLOOKUP(W$1, 'Language &amp; Currency Data'!$A$2:$A$100, 'Language &amp; Currency Data'!$B$2:$B$100),
      Languages!$A$1:$AE$1,
      0),
    FALSE)</f>
        <v>Hoe geïnteresseerd bent u in politiek?</v>
      </c>
      <c r="X240" s="32" t="str">
        <f>VLOOKUP(
    Languages!A227,
    Languages!$A$2:$AE$310,
    MATCH(
      _xlfn.XLOOKUP(X$1, 'Language &amp; Currency Data'!$A$2:$A$100, 'Language &amp; Currency Data'!$B$2:$B$100),
      Languages!$A$1:$AE$1,
      0),
    FALSE)</f>
        <v>In general, how interested are you in politics?</v>
      </c>
      <c r="Y240" s="32" t="str">
        <f>VLOOKUP(
    Languages!A227,
    Languages!$A$2:$AE$310,
    MATCH(
      _xlfn.XLOOKUP(Y$1, 'Language &amp; Currency Data'!$A$2:$A$100, 'Language &amp; Currency Data'!$B$2:$B$100),
      Languages!$A$1:$AE$1,
      0),
    FALSE)</f>
        <v>Generelt sett, hvor interessert er du i politikk?</v>
      </c>
      <c r="Z240" s="32" t="str">
        <f>VLOOKUP(
    Languages!A227,
    Languages!$A$2:$AE$310,
    MATCH(
      _xlfn.XLOOKUP(Z$1, 'Language &amp; Currency Data'!$A$2:$A$100, 'Language &amp; Currency Data'!$B$2:$B$100),
      Languages!$A$1:$AE$1,
      0),
    FALSE)</f>
        <v>عمومی طور پر، آپ سیاست میں کتنی دلچسپی رکھتے ہیں؟</v>
      </c>
      <c r="AA240" s="32" t="str">
        <f>VLOOKUP(
    Languages!A227,
    Languages!$A$2:$AE$310,
    MATCH(
      _xlfn.XLOOKUP(AA$1, 'Language &amp; Currency Data'!$A$2:$A$100, 'Language &amp; Currency Data'!$B$2:$B$100),
      Languages!$A$1:$AE$1,
      0),
    FALSE)</f>
        <v>Sa pangkalahatan, gaano ka kainteresado sa politika?</v>
      </c>
      <c r="AB240" s="32" t="str">
        <f>VLOOKUP(
    Languages!A227,
    Languages!$A$2:$AE$310,
    MATCH(
      _xlfn.XLOOKUP(AB$1, 'Language &amp; Currency Data'!$A$2:$A$100, 'Language &amp; Currency Data'!$B$2:$B$100),
      Languages!$A$1:$AE$1,
      0),
    FALSE)</f>
        <v>Ogólnie rzecz biorąc, na ile interesuje Pana\/Panią polityka?</v>
      </c>
      <c r="AC240" t="str">
        <f>VLOOKUP(
    Languages!A227,
    Languages!$A$2:$AE$310,
    MATCH(
      _xlfn.XLOOKUP(AC$1, 'Language &amp; Currency Data'!$A$2:$A$100, 'Language &amp; Currency Data'!$B$2:$B$100),
      Languages!$A$1:$AE$1,
      0),
    FALSE)</f>
        <v>De um modo geral, qual é o seu nível de interesse pela política?</v>
      </c>
      <c r="AD240" s="32" t="str">
        <f>VLOOKUP(
    Languages!A227,
    Languages!$A$2:$AE$310,
    MATCH(
      _xlfn.XLOOKUP(AD$1, 'Language &amp; Currency Data'!$A$2:$A$100, 'Language &amp; Currency Data'!$B$2:$B$100),
      Languages!$A$1:$AE$1,
      0),
    FALSE)</f>
        <v>În general, cât de interesat(ă) sunteți de politică?</v>
      </c>
      <c r="AE240" s="6" t="str">
        <f>VLOOKUP(
    Languages!A227,
    Languages!$A$2:$AE$310,
    MATCH(
      _xlfn.XLOOKUP(AE$1, 'Language &amp; Currency Data'!$A$2:$A$100, 'Language &amp; Currency Data'!$B$2:$B$100),
      Languages!$A$1:$AE$1,
      0),
    FALSE)</f>
        <v>Do akej miery sa vo všeobecnosti zaujímate o politiku?</v>
      </c>
      <c r="AF240" s="6" t="str">
        <f>VLOOKUP(
    Languages!A227,
    Languages!$A$2:$AE$310,
    MATCH(
      _xlfn.XLOOKUP(AF$1, 'Language &amp; Currency Data'!$A$2:$A$100, 'Language &amp; Currency Data'!$B$2:$B$100),
      Languages!$A$1:$AE$1,
      0),
    FALSE)</f>
        <v>Oor die algemeen, hoe geïnteresseerd is jy in politiek?</v>
      </c>
      <c r="AG240" s="6" t="str">
        <f>VLOOKUP(
    Languages!A227,
    Languages!$A$2:$AE$310,
    MATCH(
      _xlfn.XLOOKUP(AG$1, 'Language &amp; Currency Data'!$A$2:$A$100, 'Language &amp; Currency Data'!$B$2:$B$100),
      Languages!$A$1:$AE$1,
      0),
    FALSE)</f>
        <v>일반적으로 귀하는 정치에 얼마나 관심이 있습니까?</v>
      </c>
      <c r="AH240" s="32" t="str">
        <f>VLOOKUP(
    Languages!A227,
    Languages!$A$2:$AE$310,
    MATCH(
      _xlfn.XLOOKUP(AH$1, 'Language &amp; Currency Data'!$A$2:$A$100, 'Language &amp; Currency Data'!$B$2:$B$100),
      Languages!$A$1:$AE$1,
      0),
    FALSE)</f>
        <v>En general, ¿cuánto le interesa la política?</v>
      </c>
      <c r="AI240" s="32" t="str">
        <f>VLOOKUP(
    Languages!A227,
    Languages!$A$2:$AE$310,
    MATCH(
      _xlfn.XLOOKUP(AI$1, 'Language &amp; Currency Data'!$A$2:$A$100, 'Language &amp; Currency Data'!$B$2:$B$100),
      Languages!$A$1:$AE$1,
      0),
    FALSE)</f>
        <v>Hur intresserad är du av politik i allmänhet?</v>
      </c>
      <c r="AJ240" s="6" t="str">
        <f>VLOOKUP(
    Languages!A227,
    Languages!$A$2:$AE$310,
    MATCH(
      _xlfn.XLOOKUP(AJ$1, 'Language &amp; Currency Data'!$A$2:$A$100, 'Language &amp; Currency Data'!$B$2:$B$100),
      Languages!$A$1:$AE$1,
      0),
    FALSE)</f>
        <v>整體來說，您對政治的關注程度有多高？</v>
      </c>
      <c r="AK240" s="32" t="str">
        <f>VLOOKUP(
    Languages!A227,
    Languages!$A$2:$AE$310,
    MATCH(
      _xlfn.XLOOKUP(AK$1, 'Language &amp; Currency Data'!$A$2:$A$100, 'Language &amp; Currency Data'!$B$2:$B$100),
      Languages!$A$1:$AE$1,
      0),
    FALSE)</f>
        <v>โดยทั่วไปแล้ว คุณสนใจการเมืองมากน้อยเพียงใด</v>
      </c>
      <c r="AL240" s="37" t="str">
        <f>VLOOKUP(
    Languages!A227,
    Languages!$A$2:$AE$310,
    MATCH(
      _xlfn.XLOOKUP(AL$1, 'Language &amp; Currency Data'!$A$2:$A$100, 'Language &amp; Currency Data'!$B$2:$B$100),
      Languages!$A$1:$AE$1,
      0),
    FALSE)</f>
        <v>Genel olarak siyasetle ne kadar ilgileniyorsunuz?</v>
      </c>
      <c r="AM240" s="6" t="str">
        <f>VLOOKUP(
    Languages!A227,
    Languages!$A$2:$AE$310,
    MATCH(
      _xlfn.XLOOKUP(AM$1, 'Language &amp; Currency Data'!$A$2:$A$100, 'Language &amp; Currency Data'!$B$2:$B$100),
      Languages!$A$1:$AE$1,
      0),
    FALSE)</f>
        <v>In general, how interested are you in politics?</v>
      </c>
      <c r="AN240" s="6" t="str">
        <f>VLOOKUP(
    Languages!A227,
    Languages!$A$2:$AE$310,
    MATCH(
      _xlfn.XLOOKUP(AN$1, 'Language &amp; Currency Data'!$A$2:$A$100, 'Language &amp; Currency Data'!$B$2:$B$100),
      Languages!$A$1:$AE$1,
      0),
    FALSE)</f>
        <v>In general, how interested are you in politics?</v>
      </c>
      <c r="AO240" s="32" t="str">
        <f>VLOOKUP(
    Languages!A227,
    Languages!$A$2:$AE$310,
    MATCH(
      _xlfn.XLOOKUP(AO$1, 'Language &amp; Currency Data'!$A$2:$A$100, 'Language &amp; Currency Data'!$B$2:$B$100),
      Languages!$A$1:$AE$1,
      0),
    FALSE)</f>
        <v>Nhìn chung, quý vị quan tâm đến chính trị ở mức độ nào?</v>
      </c>
      <c r="AP240" s="7" t="str">
        <f>VLOOKUP(
    Languages!A227,
    Languages!$A$2:$AE$310,
    MATCH(
      _xlfn.XLOOKUP("United Kingdom", 'Language &amp; Currency Data'!$A$2:$A$100, 'Language &amp; Currency Data'!$B$2:$B$100),
      Languages!$A$1:$AE$1,
      0),
    FALSE)</f>
        <v>In general, how interested are you in politics?</v>
      </c>
      <c r="AQ240" s="7" t="str">
        <f>VLOOKUP(
    Languages!A227,
    Languages!$A$2:$AE$310,
    MATCH(
      _xlfn.XLOOKUP("United Kingdom", 'Language &amp; Currency Data'!$A$2:$A$100, 'Language &amp; Currency Data'!$B$2:$B$100),
      Languages!$A$1:$AE$1,
      0),
    FALSE)</f>
        <v>In general, how interested are you in politics?</v>
      </c>
      <c r="AR240" s="7" t="str">
        <f>VLOOKUP(
    Languages!A227,
    Languages!$A$2:$AE$310,
    MATCH(
      _xlfn.XLOOKUP("United Kingdom", 'Language &amp; Currency Data'!$A$2:$A$100, 'Language &amp; Currency Data'!$B$2:$B$100),
      Languages!$A$1:$AE$1,
      0),
    FALSE)</f>
        <v>In general, how interested are you in politics?</v>
      </c>
      <c r="AS240" s="7" t="str">
        <f>VLOOKUP(
    Languages!A227,
    Languages!$A$2:$AE$310,
    MATCH(
      _xlfn.XLOOKUP("United Kingdom", 'Language &amp; Currency Data'!$A$2:$A$100, 'Language &amp; Currency Data'!$B$2:$B$100),
      Languages!$A$1:$AE$1,
      0),
    FALSE)</f>
        <v>In general, how interested are you in politics?</v>
      </c>
      <c r="AT240" s="7" t="str">
        <f>VLOOKUP(
    Languages!A227,
    Languages!$A$2:$AE$310,
    MATCH(
      _xlfn.XLOOKUP("United Kingdom", 'Language &amp; Currency Data'!$A$2:$A$100, 'Language &amp; Currency Data'!$B$2:$B$100),
      Languages!$A$1:$AE$1,
      0),
    FALSE)</f>
        <v>In general, how interested are you in politics?</v>
      </c>
      <c r="AU240" s="7" t="str">
        <f>VLOOKUP(
    Languages!A227,
    Languages!$A$2:$AE$310,
    MATCH(
      _xlfn.XLOOKUP("United Kingdom", 'Language &amp; Currency Data'!$A$2:$A$100, 'Language &amp; Currency Data'!$B$2:$B$100),
      Languages!$A$1:$AE$1,
      0),
    FALSE)</f>
        <v>In general, how interested are you in politics?</v>
      </c>
      <c r="AV240" s="7" t="str">
        <f>VLOOKUP(
    Languages!A227,
    Languages!$A$2:$AE$310,
    MATCH(
      _xlfn.XLOOKUP("United Kingdom", 'Language &amp; Currency Data'!$A$2:$A$100, 'Language &amp; Currency Data'!$B$2:$B$100),
      Languages!$A$1:$AE$1,
      0),
    FALSE)</f>
        <v>In general, how interested are you in politics?</v>
      </c>
      <c r="AW240" s="7" t="str">
        <f>VLOOKUP(
    Languages!A227,
    Languages!$A$2:$AE$310,
    MATCH(
      _xlfn.XLOOKUP("United Kingdom", 'Language &amp; Currency Data'!$A$2:$A$100, 'Language &amp; Currency Data'!$B$2:$B$100),
      Languages!$A$1:$AE$1,
      0),
    FALSE)</f>
        <v>In general, how interested are you in politics?</v>
      </c>
    </row>
    <row r="241" spans="1:49" s="7" customFormat="1" x14ac:dyDescent="0.45">
      <c r="A241" s="7" t="str">
        <f>Languages!B228</f>
        <v>Not at all interested</v>
      </c>
      <c r="B241" s="6" t="str">
        <f>VLOOKUP(
    Languages!A228,
    Languages!$A$2:$AE$310,
    MATCH(
      _xlfn.XLOOKUP(B$1, 'Language &amp; Currency Data'!$A$2:$A$100, 'Language &amp; Currency Data'!$B$2:$B$100),
      Languages!$A$1:$AE$1,
      0),
    FALSE)</f>
        <v>Nada</v>
      </c>
      <c r="C241" s="6" t="str">
        <f>VLOOKUP(
    Languages!A228,
    Languages!$A$2:$AE$310,
    MATCH(
      _xlfn.XLOOKUP(C$1, 'Language &amp; Currency Data'!$A$2:$A$100, 'Language &amp; Currency Data'!$B$2:$B$100),
      Languages!$A$1:$AE$1,
      0),
    FALSE)</f>
        <v>Not at all interested</v>
      </c>
      <c r="D241" s="6" t="str">
        <f>VLOOKUP(
    Languages!A228,
    Languages!$A$2:$AE$310,
    MATCH(
      _xlfn.XLOOKUP(D$1, 'Language &amp; Currency Data'!$A$2:$A$100, 'Language &amp; Currency Data'!$B$2:$B$100),
      Languages!$A$1:$AE$1,
      0),
    FALSE)</f>
        <v>Überhaupt nicht interessant</v>
      </c>
      <c r="E241" s="14" t="str">
        <f>VLOOKUP(
    Languages!A228,
    Languages!$A$2:$AE$310,
    MATCH(
      _xlfn.XLOOKUP(E$1, 'Language &amp; Currency Data'!$A$2:$A$100, 'Language &amp; Currency Data'!$B$2:$B$100),
      Languages!$A$1:$AE$1,
      0),
    FALSE)</f>
        <v>Não tenho nenhum interesse</v>
      </c>
      <c r="F241" s="4" t="str">
        <f>VLOOKUP(
    Languages!A228,
    Languages!$A$2:$AE$310,
    MATCH(
      _xlfn.XLOOKUP(F$1, 'Language &amp; Currency Data'!$A$2:$A$100, 'Language &amp; Currency Data'!$B$2:$B$100),
      Languages!$A$1:$AE$1,
      0),
    FALSE)</f>
        <v>Not at all interested</v>
      </c>
      <c r="G241" s="14" t="str">
        <f>VLOOKUP(
    Languages!A228,
    Languages!$A$2:$AE$310,
    MATCH(
      _xlfn.XLOOKUP(G$1, 'Language &amp; Currency Data'!$A$2:$A$100, 'Language &amp; Currency Data'!$B$2:$B$100),
      Languages!$A$1:$AE$1,
      0),
    FALSE)</f>
        <v>完全不感兴趣</v>
      </c>
      <c r="H241" s="6" t="str">
        <f>VLOOKUP(
    Languages!A228,
    Languages!$A$2:$AE$310,
    MATCH(
      _xlfn.XLOOKUP(H$1, 'Language &amp; Currency Data'!$A$2:$A$100, 'Language &amp; Currency Data'!$B$2:$B$100),
      Languages!$A$1:$AE$1,
      0),
    FALSE)</f>
        <v>Nada</v>
      </c>
      <c r="I241" s="6" t="str">
        <f>VLOOKUP(
    Languages!A228,
    Languages!$A$2:$AE$310,
    MATCH(
      _xlfn.XLOOKUP(I$1, 'Language &amp; Currency Data'!$A$2:$A$100, 'Language &amp; Currency Data'!$B$2:$B$100),
      Languages!$A$1:$AE$1,
      0),
    FALSE)</f>
        <v>Nada</v>
      </c>
      <c r="J241" s="6" t="str">
        <f>VLOOKUP(
    Languages!A228,
    Languages!$A$2:$AE$310,
    MATCH(
      _xlfn.XLOOKUP(J$1, 'Language &amp; Currency Data'!$A$2:$A$100, 'Language &amp; Currency Data'!$B$2:$B$100),
      Languages!$A$1:$AE$1,
      0),
    FALSE)</f>
        <v>Vůbec se nezajímám</v>
      </c>
      <c r="K241" s="6" t="str">
        <f>VLOOKUP(
    Languages!A228,
    Languages!$A$2:$AE$310,
    MATCH(
      _xlfn.XLOOKUP(K$1, 'Language &amp; Currency Data'!$A$2:$A$100, 'Language &amp; Currency Data'!$B$2:$B$100),
      Languages!$A$1:$AE$1,
      0),
    FALSE)</f>
        <v>En lainkaan kiinnostunut</v>
      </c>
      <c r="L241" s="32" t="str">
        <f>VLOOKUP(
    Languages!A228,
    Languages!$A$2:$AE$310,
    MATCH(
      _xlfn.XLOOKUP(L$1, 'Language &amp; Currency Data'!$A$2:$A$100, 'Language &amp; Currency Data'!$B$2:$B$100),
      Languages!$A$1:$AE$1,
      0),
    FALSE)</f>
        <v>Pas du tout intéressé•e</v>
      </c>
      <c r="M241" s="32" t="str">
        <f>VLOOKUP(
    Languages!A228,
    Languages!$A$2:$AE$310,
    MATCH(
      _xlfn.XLOOKUP(M$1, 'Language &amp; Currency Data'!$A$2:$A$100, 'Language &amp; Currency Data'!$B$2:$B$100),
      Languages!$A$1:$AE$1,
      0),
    FALSE)</f>
        <v>Überhaupt nicht interessant</v>
      </c>
      <c r="N241" s="6" t="str">
        <f>VLOOKUP(
    Languages!A228,
    Languages!$A$2:$AE$310,
    MATCH(
      _xlfn.XLOOKUP(N$1, 'Language &amp; Currency Data'!$A$2:$A$100, 'Language &amp; Currency Data'!$B$2:$B$100),
      Languages!$A$1:$AE$1,
      0),
    FALSE)</f>
        <v>Δεν με ενδιαφέρει καθόλου</v>
      </c>
      <c r="O241" s="32" t="str">
        <f>VLOOKUP(
    Languages!A228,
    Languages!$A$2:$AE$310,
    MATCH(
      _xlfn.XLOOKUP(O$1, 'Language &amp; Currency Data'!$A$2:$A$100, 'Language &amp; Currency Data'!$B$2:$B$100),
      Languages!$A$1:$AE$1,
      0),
    FALSE)</f>
        <v>Egyáltalán nem érdekelnek</v>
      </c>
      <c r="P241" s="6" t="str">
        <f>VLOOKUP(
    Languages!A228,
    Languages!$A$2:$AE$310,
    MATCH(
      _xlfn.XLOOKUP(P$1, 'Language &amp; Currency Data'!$A$2:$A$100, 'Language &amp; Currency Data'!$B$2:$B$100),
      Languages!$A$1:$AE$1,
      0),
    FALSE)</f>
        <v>जरा भी दिलचस्पी नहीं</v>
      </c>
      <c r="Q241" s="6" t="str">
        <f>VLOOKUP(
    Languages!A228,
    Languages!$A$2:$AE$310,
    MATCH(
      _xlfn.XLOOKUP(Q$1, 'Language &amp; Currency Data'!$A$2:$A$100, 'Language &amp; Currency Data'!$B$2:$B$100),
      Languages!$A$1:$AE$1,
      0),
    FALSE)</f>
        <v>Tidak tertarik sama sekali</v>
      </c>
      <c r="R241" s="6" t="str">
        <f>VLOOKUP(
    Languages!A228,
    Languages!$A$2:$AE$310,
    MATCH(
      _xlfn.XLOOKUP(R$1, 'Language &amp; Currency Data'!$A$2:$A$100, 'Language &amp; Currency Data'!$B$2:$B$100),
      Languages!$A$1:$AE$1,
      0),
    FALSE)</f>
        <v>Not at all interested</v>
      </c>
      <c r="S241" s="14" t="str">
        <f>VLOOKUP(
    Languages!A228,
    Languages!$A$2:$AE$310,
    MATCH(
      _xlfn.XLOOKUP(S$1, 'Language &amp; Currency Data'!$A$2:$A$100, 'Language &amp; Currency Data'!$B$2:$B$100),
      Languages!$A$1:$AE$1,
      0),
    FALSE)</f>
        <v>Per niente interessato</v>
      </c>
      <c r="T241" s="14" t="str">
        <f>VLOOKUP(
    Languages!A228,
    Languages!$A$2:$AE$310,
    MATCH(
      _xlfn.XLOOKUP(T$1, 'Language &amp; Currency Data'!$A$2:$A$100, 'Language &amp; Currency Data'!$B$2:$B$100),
      Languages!$A$1:$AE$1,
      0),
    FALSE)</f>
        <v>まるで関心がない</v>
      </c>
      <c r="U241" s="32" t="str">
        <f>VLOOKUP(
    Languages!A228,
    Languages!$A$2:$AE$310,
    MATCH(
      _xlfn.XLOOKUP(U$1, 'Language &amp; Currency Data'!$A$2:$A$100, 'Language &amp; Currency Data'!$B$2:$B$100),
      Languages!$A$1:$AE$1,
      0),
    FALSE)</f>
        <v>Tidak berminat langsung</v>
      </c>
      <c r="V241" s="32" t="str">
        <f>VLOOKUP(
    Languages!A228,
    Languages!$A$2:$AE$310,
    MATCH(
      _xlfn.XLOOKUP(V$1, 'Language &amp; Currency Data'!$A$2:$A$100, 'Language &amp; Currency Data'!$B$2:$B$100),
      Languages!$A$1:$AE$1,
      0),
    FALSE)</f>
        <v>Nada</v>
      </c>
      <c r="W241" s="14" t="str">
        <f>VLOOKUP(
    Languages!A228,
    Languages!$A$2:$AE$310,
    MATCH(
      _xlfn.XLOOKUP(W$1, 'Language &amp; Currency Data'!$A$2:$A$100, 'Language &amp; Currency Data'!$B$2:$B$100),
      Languages!$A$1:$AE$1,
      0),
    FALSE)</f>
        <v>Helemaal niet geïnteresseerd</v>
      </c>
      <c r="X241" s="32" t="str">
        <f>VLOOKUP(
    Languages!A228,
    Languages!$A$2:$AE$310,
    MATCH(
      _xlfn.XLOOKUP(X$1, 'Language &amp; Currency Data'!$A$2:$A$100, 'Language &amp; Currency Data'!$B$2:$B$100),
      Languages!$A$1:$AE$1,
      0),
    FALSE)</f>
        <v>Not at all interested</v>
      </c>
      <c r="Y241" s="32" t="str">
        <f>VLOOKUP(
    Languages!A228,
    Languages!$A$2:$AE$310,
    MATCH(
      _xlfn.XLOOKUP(Y$1, 'Language &amp; Currency Data'!$A$2:$A$100, 'Language &amp; Currency Data'!$B$2:$B$100),
      Languages!$A$1:$AE$1,
      0),
    FALSE)</f>
        <v>Ikke interessert i det hele tatt</v>
      </c>
      <c r="Z241" s="32" t="str">
        <f>VLOOKUP(
    Languages!A228,
    Languages!$A$2:$AE$310,
    MATCH(
      _xlfn.XLOOKUP(Z$1, 'Language &amp; Currency Data'!$A$2:$A$100, 'Language &amp; Currency Data'!$B$2:$B$100),
      Languages!$A$1:$AE$1,
      0),
    FALSE)</f>
        <v>بالکل بھی دلچسپی نہیں</v>
      </c>
      <c r="AA241" s="32" t="str">
        <f>VLOOKUP(
    Languages!A228,
    Languages!$A$2:$AE$310,
    MATCH(
      _xlfn.XLOOKUP(AA$1, 'Language &amp; Currency Data'!$A$2:$A$100, 'Language &amp; Currency Data'!$B$2:$B$100),
      Languages!$A$1:$AE$1,
      0),
    FALSE)</f>
        <v>Hindi talaga interesado</v>
      </c>
      <c r="AB241" s="32" t="str">
        <f>VLOOKUP(
    Languages!A228,
    Languages!$A$2:$AE$310,
    MATCH(
      _xlfn.XLOOKUP(AB$1, 'Language &amp; Currency Data'!$A$2:$A$100, 'Language &amp; Currency Data'!$B$2:$B$100),
      Languages!$A$1:$AE$1,
      0),
    FALSE)</f>
        <v>W ogóle mnie nie interesuje</v>
      </c>
      <c r="AC241" t="str">
        <f>VLOOKUP(
    Languages!A228,
    Languages!$A$2:$AE$310,
    MATCH(
      _xlfn.XLOOKUP(AC$1, 'Language &amp; Currency Data'!$A$2:$A$100, 'Language &amp; Currency Data'!$B$2:$B$100),
      Languages!$A$1:$AE$1,
      0),
    FALSE)</f>
        <v>Não tenho interesse algum</v>
      </c>
      <c r="AD241" s="32" t="str">
        <f>VLOOKUP(
    Languages!A228,
    Languages!$A$2:$AE$310,
    MATCH(
      _xlfn.XLOOKUP(AD$1, 'Language &amp; Currency Data'!$A$2:$A$100, 'Language &amp; Currency Data'!$B$2:$B$100),
      Languages!$A$1:$AE$1,
      0),
    FALSE)</f>
        <v>Deloc interesat(ă)</v>
      </c>
      <c r="AE241" s="6" t="str">
        <f>VLOOKUP(
    Languages!A228,
    Languages!$A$2:$AE$310,
    MATCH(
      _xlfn.XLOOKUP(AE$1, 'Language &amp; Currency Data'!$A$2:$A$100, 'Language &amp; Currency Data'!$B$2:$B$100),
      Languages!$A$1:$AE$1,
      0),
    FALSE)</f>
        <v>Vôbec</v>
      </c>
      <c r="AF241" s="6" t="str">
        <f>VLOOKUP(
    Languages!A228,
    Languages!$A$2:$AE$310,
    MATCH(
      _xlfn.XLOOKUP(AF$1, 'Language &amp; Currency Data'!$A$2:$A$100, 'Language &amp; Currency Data'!$B$2:$B$100),
      Languages!$A$1:$AE$1,
      0),
    FALSE)</f>
        <v>Glad nie geïnteresseerd nie</v>
      </c>
      <c r="AG241" s="6" t="str">
        <f>VLOOKUP(
    Languages!A228,
    Languages!$A$2:$AE$310,
    MATCH(
      _xlfn.XLOOKUP(AG$1, 'Language &amp; Currency Data'!$A$2:$A$100, 'Language &amp; Currency Data'!$B$2:$B$100),
      Languages!$A$1:$AE$1,
      0),
    FALSE)</f>
        <v>전혀 관심이 없다</v>
      </c>
      <c r="AH241" s="32" t="str">
        <f>VLOOKUP(
    Languages!A228,
    Languages!$A$2:$AE$310,
    MATCH(
      _xlfn.XLOOKUP(AH$1, 'Language &amp; Currency Data'!$A$2:$A$100, 'Language &amp; Currency Data'!$B$2:$B$100),
      Languages!$A$1:$AE$1,
      0),
    FALSE)</f>
        <v>Nada</v>
      </c>
      <c r="AI241" s="32" t="str">
        <f>VLOOKUP(
    Languages!A228,
    Languages!$A$2:$AE$310,
    MATCH(
      _xlfn.XLOOKUP(AI$1, 'Language &amp; Currency Data'!$A$2:$A$100, 'Language &amp; Currency Data'!$B$2:$B$100),
      Languages!$A$1:$AE$1,
      0),
    FALSE)</f>
        <v>Inte alls intresserad</v>
      </c>
      <c r="AJ241" s="6" t="str">
        <f>VLOOKUP(
    Languages!A228,
    Languages!$A$2:$AE$310,
    MATCH(
      _xlfn.XLOOKUP(AJ$1, 'Language &amp; Currency Data'!$A$2:$A$100, 'Language &amp; Currency Data'!$B$2:$B$100),
      Languages!$A$1:$AE$1,
      0),
    FALSE)</f>
        <v>完全沒興趣</v>
      </c>
      <c r="AK241" s="32" t="str">
        <f>VLOOKUP(
    Languages!A228,
    Languages!$A$2:$AE$310,
    MATCH(
      _xlfn.XLOOKUP(AK$1, 'Language &amp; Currency Data'!$A$2:$A$100, 'Language &amp; Currency Data'!$B$2:$B$100),
      Languages!$A$1:$AE$1,
      0),
    FALSE)</f>
        <v>ไม่สนใจเลย</v>
      </c>
      <c r="AL241" s="37" t="str">
        <f>VLOOKUP(
    Languages!A228,
    Languages!$A$2:$AE$310,
    MATCH(
      _xlfn.XLOOKUP(AL$1, 'Language &amp; Currency Data'!$A$2:$A$100, 'Language &amp; Currency Data'!$B$2:$B$100),
      Languages!$A$1:$AE$1,
      0),
    FALSE)</f>
        <v>Hiç ilgilenmiyorum</v>
      </c>
      <c r="AM241" s="6" t="str">
        <f>VLOOKUP(
    Languages!A228,
    Languages!$A$2:$AE$310,
    MATCH(
      _xlfn.XLOOKUP(AM$1, 'Language &amp; Currency Data'!$A$2:$A$100, 'Language &amp; Currency Data'!$B$2:$B$100),
      Languages!$A$1:$AE$1,
      0),
    FALSE)</f>
        <v>Not at all interested</v>
      </c>
      <c r="AN241" s="6" t="str">
        <f>VLOOKUP(
    Languages!A228,
    Languages!$A$2:$AE$310,
    MATCH(
      _xlfn.XLOOKUP(AN$1, 'Language &amp; Currency Data'!$A$2:$A$100, 'Language &amp; Currency Data'!$B$2:$B$100),
      Languages!$A$1:$AE$1,
      0),
    FALSE)</f>
        <v>Not at all interested</v>
      </c>
      <c r="AO241" s="32" t="str">
        <f>VLOOKUP(
    Languages!A228,
    Languages!$A$2:$AE$310,
    MATCH(
      _xlfn.XLOOKUP(AO$1, 'Language &amp; Currency Data'!$A$2:$A$100, 'Language &amp; Currency Data'!$B$2:$B$100),
      Languages!$A$1:$AE$1,
      0),
    FALSE)</f>
        <v>Hoàn toàn không quan tâm</v>
      </c>
      <c r="AP241" s="7" t="str">
        <f>VLOOKUP(
    Languages!A228,
    Languages!$A$2:$AE$310,
    MATCH(
      _xlfn.XLOOKUP("United Kingdom", 'Language &amp; Currency Data'!$A$2:$A$100, 'Language &amp; Currency Data'!$B$2:$B$100),
      Languages!$A$1:$AE$1,
      0),
    FALSE)</f>
        <v>Not at all interested</v>
      </c>
      <c r="AQ241" s="7" t="str">
        <f>VLOOKUP(
    Languages!A228,
    Languages!$A$2:$AE$310,
    MATCH(
      _xlfn.XLOOKUP("United Kingdom", 'Language &amp; Currency Data'!$A$2:$A$100, 'Language &amp; Currency Data'!$B$2:$B$100),
      Languages!$A$1:$AE$1,
      0),
    FALSE)</f>
        <v>Not at all interested</v>
      </c>
      <c r="AR241" s="7" t="str">
        <f>VLOOKUP(
    Languages!A228,
    Languages!$A$2:$AE$310,
    MATCH(
      _xlfn.XLOOKUP("United Kingdom", 'Language &amp; Currency Data'!$A$2:$A$100, 'Language &amp; Currency Data'!$B$2:$B$100),
      Languages!$A$1:$AE$1,
      0),
    FALSE)</f>
        <v>Not at all interested</v>
      </c>
      <c r="AS241" s="7" t="str">
        <f>VLOOKUP(
    Languages!A228,
    Languages!$A$2:$AE$310,
    MATCH(
      _xlfn.XLOOKUP("United Kingdom", 'Language &amp; Currency Data'!$A$2:$A$100, 'Language &amp; Currency Data'!$B$2:$B$100),
      Languages!$A$1:$AE$1,
      0),
    FALSE)</f>
        <v>Not at all interested</v>
      </c>
      <c r="AT241" s="7" t="str">
        <f>VLOOKUP(
    Languages!A228,
    Languages!$A$2:$AE$310,
    MATCH(
      _xlfn.XLOOKUP("United Kingdom", 'Language &amp; Currency Data'!$A$2:$A$100, 'Language &amp; Currency Data'!$B$2:$B$100),
      Languages!$A$1:$AE$1,
      0),
    FALSE)</f>
        <v>Not at all interested</v>
      </c>
      <c r="AU241" s="7" t="str">
        <f>VLOOKUP(
    Languages!A228,
    Languages!$A$2:$AE$310,
    MATCH(
      _xlfn.XLOOKUP("United Kingdom", 'Language &amp; Currency Data'!$A$2:$A$100, 'Language &amp; Currency Data'!$B$2:$B$100),
      Languages!$A$1:$AE$1,
      0),
    FALSE)</f>
        <v>Not at all interested</v>
      </c>
      <c r="AV241" s="7" t="str">
        <f>VLOOKUP(
    Languages!A228,
    Languages!$A$2:$AE$310,
    MATCH(
      _xlfn.XLOOKUP("United Kingdom", 'Language &amp; Currency Data'!$A$2:$A$100, 'Language &amp; Currency Data'!$B$2:$B$100),
      Languages!$A$1:$AE$1,
      0),
    FALSE)</f>
        <v>Not at all interested</v>
      </c>
      <c r="AW241" s="7" t="str">
        <f>VLOOKUP(
    Languages!A228,
    Languages!$A$2:$AE$310,
    MATCH(
      _xlfn.XLOOKUP("United Kingdom", 'Language &amp; Currency Data'!$A$2:$A$100, 'Language &amp; Currency Data'!$B$2:$B$100),
      Languages!$A$1:$AE$1,
      0),
    FALSE)</f>
        <v>Not at all interested</v>
      </c>
    </row>
    <row r="242" spans="1:49" s="7" customFormat="1" x14ac:dyDescent="0.45">
      <c r="A242" s="7" t="str">
        <f>Languages!B229</f>
        <v>Somewhat interested</v>
      </c>
      <c r="B242" s="6" t="str">
        <f>VLOOKUP(
    Languages!A229,
    Languages!$A$2:$AE$310,
    MATCH(
      _xlfn.XLOOKUP(B$1, 'Language &amp; Currency Data'!$A$2:$A$100, 'Language &amp; Currency Data'!$B$2:$B$100),
      Languages!$A$1:$AE$1,
      0),
    FALSE)</f>
        <v>Algo</v>
      </c>
      <c r="C242" s="6" t="str">
        <f>VLOOKUP(
    Languages!A229,
    Languages!$A$2:$AE$310,
    MATCH(
      _xlfn.XLOOKUP(C$1, 'Language &amp; Currency Data'!$A$2:$A$100, 'Language &amp; Currency Data'!$B$2:$B$100),
      Languages!$A$1:$AE$1,
      0),
    FALSE)</f>
        <v>Somewhat interested</v>
      </c>
      <c r="D242" s="6" t="str">
        <f>VLOOKUP(
    Languages!A229,
    Languages!$A$2:$AE$310,
    MATCH(
      _xlfn.XLOOKUP(D$1, 'Language &amp; Currency Data'!$A$2:$A$100, 'Language &amp; Currency Data'!$B$2:$B$100),
      Languages!$A$1:$AE$1,
      0),
    FALSE)</f>
        <v>Ansatzweise interessant</v>
      </c>
      <c r="E242" s="14" t="str">
        <f>VLOOKUP(
    Languages!A229,
    Languages!$A$2:$AE$310,
    MATCH(
      _xlfn.XLOOKUP(E$1, 'Language &amp; Currency Data'!$A$2:$A$100, 'Language &amp; Currency Data'!$B$2:$B$100),
      Languages!$A$1:$AE$1,
      0),
    FALSE)</f>
        <v>Tenho algum interesse</v>
      </c>
      <c r="F242" s="4" t="str">
        <f>VLOOKUP(
    Languages!A229,
    Languages!$A$2:$AE$310,
    MATCH(
      _xlfn.XLOOKUP(F$1, 'Language &amp; Currency Data'!$A$2:$A$100, 'Language &amp; Currency Data'!$B$2:$B$100),
      Languages!$A$1:$AE$1,
      0),
    FALSE)</f>
        <v>Somewhat interested</v>
      </c>
      <c r="G242" s="14" t="str">
        <f>VLOOKUP(
    Languages!A229,
    Languages!$A$2:$AE$310,
    MATCH(
      _xlfn.XLOOKUP(G$1, 'Language &amp; Currency Data'!$A$2:$A$100, 'Language &amp; Currency Data'!$B$2:$B$100),
      Languages!$A$1:$AE$1,
      0),
    FALSE)</f>
        <v>比较感兴趣</v>
      </c>
      <c r="H242" s="6" t="str">
        <f>VLOOKUP(
    Languages!A229,
    Languages!$A$2:$AE$310,
    MATCH(
      _xlfn.XLOOKUP(H$1, 'Language &amp; Currency Data'!$A$2:$A$100, 'Language &amp; Currency Data'!$B$2:$B$100),
      Languages!$A$1:$AE$1,
      0),
    FALSE)</f>
        <v>Algo</v>
      </c>
      <c r="I242" s="6" t="str">
        <f>VLOOKUP(
    Languages!A229,
    Languages!$A$2:$AE$310,
    MATCH(
      _xlfn.XLOOKUP(I$1, 'Language &amp; Currency Data'!$A$2:$A$100, 'Language &amp; Currency Data'!$B$2:$B$100),
      Languages!$A$1:$AE$1,
      0),
    FALSE)</f>
        <v>Algo</v>
      </c>
      <c r="J242" s="6" t="str">
        <f>VLOOKUP(
    Languages!A229,
    Languages!$A$2:$AE$310,
    MATCH(
      _xlfn.XLOOKUP(J$1, 'Language &amp; Currency Data'!$A$2:$A$100, 'Language &amp; Currency Data'!$B$2:$B$100),
      Languages!$A$1:$AE$1,
      0),
    FALSE)</f>
        <v>Trochu se zajímám</v>
      </c>
      <c r="K242" s="6" t="str">
        <f>VLOOKUP(
    Languages!A229,
    Languages!$A$2:$AE$310,
    MATCH(
      _xlfn.XLOOKUP(K$1, 'Language &amp; Currency Data'!$A$2:$A$100, 'Language &amp; Currency Data'!$B$2:$B$100),
      Languages!$A$1:$AE$1,
      0),
    FALSE)</f>
        <v>Jonkin verran kiinnostunut</v>
      </c>
      <c r="L242" s="32" t="str">
        <f>VLOOKUP(
    Languages!A229,
    Languages!$A$2:$AE$310,
    MATCH(
      _xlfn.XLOOKUP(L$1, 'Language &amp; Currency Data'!$A$2:$A$100, 'Language &amp; Currency Data'!$B$2:$B$100),
      Languages!$A$1:$AE$1,
      0),
    FALSE)</f>
        <v>Plutôt intéressé•e</v>
      </c>
      <c r="M242" s="32" t="str">
        <f>VLOOKUP(
    Languages!A229,
    Languages!$A$2:$AE$310,
    MATCH(
      _xlfn.XLOOKUP(M$1, 'Language &amp; Currency Data'!$A$2:$A$100, 'Language &amp; Currency Data'!$B$2:$B$100),
      Languages!$A$1:$AE$1,
      0),
    FALSE)</f>
        <v>Ansatzweise interessant</v>
      </c>
      <c r="N242" s="6" t="str">
        <f>VLOOKUP(
    Languages!A229,
    Languages!$A$2:$AE$310,
    MATCH(
      _xlfn.XLOOKUP(N$1, 'Language &amp; Currency Data'!$A$2:$A$100, 'Language &amp; Currency Data'!$B$2:$B$100),
      Languages!$A$1:$AE$1,
      0),
    FALSE)</f>
        <v>Με ενδιαφέρει κάπως</v>
      </c>
      <c r="O242" s="32" t="str">
        <f>VLOOKUP(
    Languages!A229,
    Languages!$A$2:$AE$310,
    MATCH(
      _xlfn.XLOOKUP(O$1, 'Language &amp; Currency Data'!$A$2:$A$100, 'Language &amp; Currency Data'!$B$2:$B$100),
      Languages!$A$1:$AE$1,
      0),
    FALSE)</f>
        <v>Némileg érdekelnek</v>
      </c>
      <c r="P242" s="6" t="str">
        <f>VLOOKUP(
    Languages!A229,
    Languages!$A$2:$AE$310,
    MATCH(
      _xlfn.XLOOKUP(P$1, 'Language &amp; Currency Data'!$A$2:$A$100, 'Language &amp; Currency Data'!$B$2:$B$100),
      Languages!$A$1:$AE$1,
      0),
    FALSE)</f>
        <v>थोड़ी दिलचस्पी</v>
      </c>
      <c r="Q242" s="6" t="str">
        <f>VLOOKUP(
    Languages!A229,
    Languages!$A$2:$AE$310,
    MATCH(
      _xlfn.XLOOKUP(Q$1, 'Language &amp; Currency Data'!$A$2:$A$100, 'Language &amp; Currency Data'!$B$2:$B$100),
      Languages!$A$1:$AE$1,
      0),
    FALSE)</f>
        <v>Cukup tertarik</v>
      </c>
      <c r="R242" s="6" t="str">
        <f>VLOOKUP(
    Languages!A229,
    Languages!$A$2:$AE$310,
    MATCH(
      _xlfn.XLOOKUP(R$1, 'Language &amp; Currency Data'!$A$2:$A$100, 'Language &amp; Currency Data'!$B$2:$B$100),
      Languages!$A$1:$AE$1,
      0),
    FALSE)</f>
        <v>Somewhat interested</v>
      </c>
      <c r="S242" s="14" t="str">
        <f>VLOOKUP(
    Languages!A229,
    Languages!$A$2:$AE$310,
    MATCH(
      _xlfn.XLOOKUP(S$1, 'Language &amp; Currency Data'!$A$2:$A$100, 'Language &amp; Currency Data'!$B$2:$B$100),
      Languages!$A$1:$AE$1,
      0),
    FALSE)</f>
        <v>Abbastanza interessato</v>
      </c>
      <c r="T242" s="14" t="str">
        <f>VLOOKUP(
    Languages!A229,
    Languages!$A$2:$AE$310,
    MATCH(
      _xlfn.XLOOKUP(T$1, 'Language &amp; Currency Data'!$A$2:$A$100, 'Language &amp; Currency Data'!$B$2:$B$100),
      Languages!$A$1:$AE$1,
      0),
    FALSE)</f>
        <v>ある程度関心がある</v>
      </c>
      <c r="U242" s="32" t="str">
        <f>VLOOKUP(
    Languages!A229,
    Languages!$A$2:$AE$310,
    MATCH(
      _xlfn.XLOOKUP(U$1, 'Language &amp; Currency Data'!$A$2:$A$100, 'Language &amp; Currency Data'!$B$2:$B$100),
      Languages!$A$1:$AE$1,
      0),
    FALSE)</f>
        <v>Agak berminat</v>
      </c>
      <c r="V242" s="32" t="str">
        <f>VLOOKUP(
    Languages!A229,
    Languages!$A$2:$AE$310,
    MATCH(
      _xlfn.XLOOKUP(V$1, 'Language &amp; Currency Data'!$A$2:$A$100, 'Language &amp; Currency Data'!$B$2:$B$100),
      Languages!$A$1:$AE$1,
      0),
    FALSE)</f>
        <v>Algo</v>
      </c>
      <c r="W242" s="14" t="str">
        <f>VLOOKUP(
    Languages!A229,
    Languages!$A$2:$AE$310,
    MATCH(
      _xlfn.XLOOKUP(W$1, 'Language &amp; Currency Data'!$A$2:$A$100, 'Language &amp; Currency Data'!$B$2:$B$100),
      Languages!$A$1:$AE$1,
      0),
    FALSE)</f>
        <v>Ietwat geïnteresseerd</v>
      </c>
      <c r="X242" s="32" t="str">
        <f>VLOOKUP(
    Languages!A229,
    Languages!$A$2:$AE$310,
    MATCH(
      _xlfn.XLOOKUP(X$1, 'Language &amp; Currency Data'!$A$2:$A$100, 'Language &amp; Currency Data'!$B$2:$B$100),
      Languages!$A$1:$AE$1,
      0),
    FALSE)</f>
        <v>Somewhat interested</v>
      </c>
      <c r="Y242" s="32" t="str">
        <f>VLOOKUP(
    Languages!A229,
    Languages!$A$2:$AE$310,
    MATCH(
      _xlfn.XLOOKUP(Y$1, 'Language &amp; Currency Data'!$A$2:$A$100, 'Language &amp; Currency Data'!$B$2:$B$100),
      Languages!$A$1:$AE$1,
      0),
    FALSE)</f>
        <v>Ganske interessert</v>
      </c>
      <c r="Z242" s="32" t="str">
        <f>VLOOKUP(
    Languages!A229,
    Languages!$A$2:$AE$310,
    MATCH(
      _xlfn.XLOOKUP(Z$1, 'Language &amp; Currency Data'!$A$2:$A$100, 'Language &amp; Currency Data'!$B$2:$B$100),
      Languages!$A$1:$AE$1,
      0),
    FALSE)</f>
        <v>کچھ حد تک دلچسپی</v>
      </c>
      <c r="AA242" s="32" t="str">
        <f>VLOOKUP(
    Languages!A229,
    Languages!$A$2:$AE$310,
    MATCH(
      _xlfn.XLOOKUP(AA$1, 'Language &amp; Currency Data'!$A$2:$A$100, 'Language &amp; Currency Data'!$B$2:$B$100),
      Languages!$A$1:$AE$1,
      0),
    FALSE)</f>
        <v>Medyo interesado</v>
      </c>
      <c r="AB242" s="32" t="str">
        <f>VLOOKUP(
    Languages!A229,
    Languages!$A$2:$AE$310,
    MATCH(
      _xlfn.XLOOKUP(AB$1, 'Language &amp; Currency Data'!$A$2:$A$100, 'Language &amp; Currency Data'!$B$2:$B$100),
      Languages!$A$1:$AE$1,
      0),
    FALSE)</f>
        <v>Interesuje mnie do pewnego stopnia</v>
      </c>
      <c r="AC242" t="str">
        <f>VLOOKUP(
    Languages!A229,
    Languages!$A$2:$AE$310,
    MATCH(
      _xlfn.XLOOKUP(AC$1, 'Language &amp; Currency Data'!$A$2:$A$100, 'Language &amp; Currency Data'!$B$2:$B$100),
      Languages!$A$1:$AE$1,
      0),
    FALSE)</f>
        <v>Tenho algum interesse</v>
      </c>
      <c r="AD242" s="32" t="str">
        <f>VLOOKUP(
    Languages!A229,
    Languages!$A$2:$AE$310,
    MATCH(
      _xlfn.XLOOKUP(AD$1, 'Language &amp; Currency Data'!$A$2:$A$100, 'Language &amp; Currency Data'!$B$2:$B$100),
      Languages!$A$1:$AE$1,
      0),
    FALSE)</f>
        <v>Oarecum interesat(ă)</v>
      </c>
      <c r="AE242" s="6" t="str">
        <f>VLOOKUP(
    Languages!A229,
    Languages!$A$2:$AE$310,
    MATCH(
      _xlfn.XLOOKUP(AE$1, 'Language &amp; Currency Data'!$A$2:$A$100, 'Language &amp; Currency Data'!$B$2:$B$100),
      Languages!$A$1:$AE$1,
      0),
    FALSE)</f>
        <v>Do istej miery</v>
      </c>
      <c r="AF242" s="6" t="str">
        <f>VLOOKUP(
    Languages!A229,
    Languages!$A$2:$AE$310,
    MATCH(
      _xlfn.XLOOKUP(AF$1, 'Language &amp; Currency Data'!$A$2:$A$100, 'Language &amp; Currency Data'!$B$2:$B$100),
      Languages!$A$1:$AE$1,
      0),
    FALSE)</f>
        <v>Ietwat geïnteresseerd</v>
      </c>
      <c r="AG242" s="6" t="str">
        <f>VLOOKUP(
    Languages!A229,
    Languages!$A$2:$AE$310,
    MATCH(
      _xlfn.XLOOKUP(AG$1, 'Language &amp; Currency Data'!$A$2:$A$100, 'Language &amp; Currency Data'!$B$2:$B$100),
      Languages!$A$1:$AE$1,
      0),
    FALSE)</f>
        <v>조금 관심이 있다</v>
      </c>
      <c r="AH242" s="32" t="str">
        <f>VLOOKUP(
    Languages!A229,
    Languages!$A$2:$AE$310,
    MATCH(
      _xlfn.XLOOKUP(AH$1, 'Language &amp; Currency Data'!$A$2:$A$100, 'Language &amp; Currency Data'!$B$2:$B$100),
      Languages!$A$1:$AE$1,
      0),
    FALSE)</f>
        <v>Algo</v>
      </c>
      <c r="AI242" s="32" t="str">
        <f>VLOOKUP(
    Languages!A229,
    Languages!$A$2:$AE$310,
    MATCH(
      _xlfn.XLOOKUP(AI$1, 'Language &amp; Currency Data'!$A$2:$A$100, 'Language &amp; Currency Data'!$B$2:$B$100),
      Languages!$A$1:$AE$1,
      0),
    FALSE)</f>
        <v>Ganska intresserad</v>
      </c>
      <c r="AJ242" s="6" t="str">
        <f>VLOOKUP(
    Languages!A229,
    Languages!$A$2:$AE$310,
    MATCH(
      _xlfn.XLOOKUP(AJ$1, 'Language &amp; Currency Data'!$A$2:$A$100, 'Language &amp; Currency Data'!$B$2:$B$100),
      Languages!$A$1:$AE$1,
      0),
    FALSE)</f>
        <v>有點興趣</v>
      </c>
      <c r="AK242" s="32" t="str">
        <f>VLOOKUP(
    Languages!A229,
    Languages!$A$2:$AE$310,
    MATCH(
      _xlfn.XLOOKUP(AK$1, 'Language &amp; Currency Data'!$A$2:$A$100, 'Language &amp; Currency Data'!$B$2:$B$100),
      Languages!$A$1:$AE$1,
      0),
    FALSE)</f>
        <v>ค่อนข้างสนใจ</v>
      </c>
      <c r="AL242" s="37" t="str">
        <f>VLOOKUP(
    Languages!A229,
    Languages!$A$2:$AE$310,
    MATCH(
      _xlfn.XLOOKUP(AL$1, 'Language &amp; Currency Data'!$A$2:$A$100, 'Language &amp; Currency Data'!$B$2:$B$100),
      Languages!$A$1:$AE$1,
      0),
    FALSE)</f>
        <v>Kısmen ilgileniyorum</v>
      </c>
      <c r="AM242" s="6" t="str">
        <f>VLOOKUP(
    Languages!A229,
    Languages!$A$2:$AE$310,
    MATCH(
      _xlfn.XLOOKUP(AM$1, 'Language &amp; Currency Data'!$A$2:$A$100, 'Language &amp; Currency Data'!$B$2:$B$100),
      Languages!$A$1:$AE$1,
      0),
    FALSE)</f>
        <v>Somewhat interested</v>
      </c>
      <c r="AN242" s="6" t="str">
        <f>VLOOKUP(
    Languages!A229,
    Languages!$A$2:$AE$310,
    MATCH(
      _xlfn.XLOOKUP(AN$1, 'Language &amp; Currency Data'!$A$2:$A$100, 'Language &amp; Currency Data'!$B$2:$B$100),
      Languages!$A$1:$AE$1,
      0),
    FALSE)</f>
        <v>Somewhat interested</v>
      </c>
      <c r="AO242" s="32" t="str">
        <f>VLOOKUP(
    Languages!A229,
    Languages!$A$2:$AE$310,
    MATCH(
      _xlfn.XLOOKUP(AO$1, 'Language &amp; Currency Data'!$A$2:$A$100, 'Language &amp; Currency Data'!$B$2:$B$100),
      Languages!$A$1:$AE$1,
      0),
    FALSE)</f>
        <v>Tương đối quan tâm</v>
      </c>
      <c r="AP242" s="7" t="str">
        <f>VLOOKUP(
    Languages!A229,
    Languages!$A$2:$AE$310,
    MATCH(
      _xlfn.XLOOKUP("United Kingdom", 'Language &amp; Currency Data'!$A$2:$A$100, 'Language &amp; Currency Data'!$B$2:$B$100),
      Languages!$A$1:$AE$1,
      0),
    FALSE)</f>
        <v>Somewhat interested</v>
      </c>
      <c r="AQ242" s="7" t="str">
        <f>VLOOKUP(
    Languages!A229,
    Languages!$A$2:$AE$310,
    MATCH(
      _xlfn.XLOOKUP("United Kingdom", 'Language &amp; Currency Data'!$A$2:$A$100, 'Language &amp; Currency Data'!$B$2:$B$100),
      Languages!$A$1:$AE$1,
      0),
    FALSE)</f>
        <v>Somewhat interested</v>
      </c>
      <c r="AR242" s="7" t="str">
        <f>VLOOKUP(
    Languages!A229,
    Languages!$A$2:$AE$310,
    MATCH(
      _xlfn.XLOOKUP("United Kingdom", 'Language &amp; Currency Data'!$A$2:$A$100, 'Language &amp; Currency Data'!$B$2:$B$100),
      Languages!$A$1:$AE$1,
      0),
    FALSE)</f>
        <v>Somewhat interested</v>
      </c>
      <c r="AS242" s="7" t="str">
        <f>VLOOKUP(
    Languages!A229,
    Languages!$A$2:$AE$310,
    MATCH(
      _xlfn.XLOOKUP("United Kingdom", 'Language &amp; Currency Data'!$A$2:$A$100, 'Language &amp; Currency Data'!$B$2:$B$100),
      Languages!$A$1:$AE$1,
      0),
    FALSE)</f>
        <v>Somewhat interested</v>
      </c>
      <c r="AT242" s="7" t="str">
        <f>VLOOKUP(
    Languages!A229,
    Languages!$A$2:$AE$310,
    MATCH(
      _xlfn.XLOOKUP("United Kingdom", 'Language &amp; Currency Data'!$A$2:$A$100, 'Language &amp; Currency Data'!$B$2:$B$100),
      Languages!$A$1:$AE$1,
      0),
    FALSE)</f>
        <v>Somewhat interested</v>
      </c>
      <c r="AU242" s="7" t="str">
        <f>VLOOKUP(
    Languages!A229,
    Languages!$A$2:$AE$310,
    MATCH(
      _xlfn.XLOOKUP("United Kingdom", 'Language &amp; Currency Data'!$A$2:$A$100, 'Language &amp; Currency Data'!$B$2:$B$100),
      Languages!$A$1:$AE$1,
      0),
    FALSE)</f>
        <v>Somewhat interested</v>
      </c>
      <c r="AV242" s="7" t="str">
        <f>VLOOKUP(
    Languages!A229,
    Languages!$A$2:$AE$310,
    MATCH(
      _xlfn.XLOOKUP("United Kingdom", 'Language &amp; Currency Data'!$A$2:$A$100, 'Language &amp; Currency Data'!$B$2:$B$100),
      Languages!$A$1:$AE$1,
      0),
    FALSE)</f>
        <v>Somewhat interested</v>
      </c>
      <c r="AW242" s="7" t="str">
        <f>VLOOKUP(
    Languages!A229,
    Languages!$A$2:$AE$310,
    MATCH(
      _xlfn.XLOOKUP("United Kingdom", 'Language &amp; Currency Data'!$A$2:$A$100, 'Language &amp; Currency Data'!$B$2:$B$100),
      Languages!$A$1:$AE$1,
      0),
    FALSE)</f>
        <v>Somewhat interested</v>
      </c>
    </row>
    <row r="243" spans="1:49" s="7" customFormat="1" x14ac:dyDescent="0.45">
      <c r="A243" s="7" t="str">
        <f>Languages!B230</f>
        <v>Very interested</v>
      </c>
      <c r="B243" s="6" t="str">
        <f>VLOOKUP(
    Languages!A230,
    Languages!$A$2:$AE$310,
    MATCH(
      _xlfn.XLOOKUP(B$1, 'Language &amp; Currency Data'!$A$2:$A$100, 'Language &amp; Currency Data'!$B$2:$B$100),
      Languages!$A$1:$AE$1,
      0),
    FALSE)</f>
        <v>Mucho</v>
      </c>
      <c r="C243" s="6" t="str">
        <f>VLOOKUP(
    Languages!A230,
    Languages!$A$2:$AE$310,
    MATCH(
      _xlfn.XLOOKUP(C$1, 'Language &amp; Currency Data'!$A$2:$A$100, 'Language &amp; Currency Data'!$B$2:$B$100),
      Languages!$A$1:$AE$1,
      0),
    FALSE)</f>
        <v>Very interested</v>
      </c>
      <c r="D243" s="6" t="str">
        <f>VLOOKUP(
    Languages!A230,
    Languages!$A$2:$AE$310,
    MATCH(
      _xlfn.XLOOKUP(D$1, 'Language &amp; Currency Data'!$A$2:$A$100, 'Language &amp; Currency Data'!$B$2:$B$100),
      Languages!$A$1:$AE$1,
      0),
    FALSE)</f>
        <v>Sehr interessant</v>
      </c>
      <c r="E243" s="14" t="str">
        <f>VLOOKUP(
    Languages!A230,
    Languages!$A$2:$AE$310,
    MATCH(
      _xlfn.XLOOKUP(E$1, 'Language &amp; Currency Data'!$A$2:$A$100, 'Language &amp; Currency Data'!$B$2:$B$100),
      Languages!$A$1:$AE$1,
      0),
    FALSE)</f>
        <v>Tenho muito interesse</v>
      </c>
      <c r="F243" s="4" t="str">
        <f>VLOOKUP(
    Languages!A230,
    Languages!$A$2:$AE$310,
    MATCH(
      _xlfn.XLOOKUP(F$1, 'Language &amp; Currency Data'!$A$2:$A$100, 'Language &amp; Currency Data'!$B$2:$B$100),
      Languages!$A$1:$AE$1,
      0),
    FALSE)</f>
        <v>Very interested</v>
      </c>
      <c r="G243" s="14" t="str">
        <f>VLOOKUP(
    Languages!A230,
    Languages!$A$2:$AE$310,
    MATCH(
      _xlfn.XLOOKUP(G$1, 'Language &amp; Currency Data'!$A$2:$A$100, 'Language &amp; Currency Data'!$B$2:$B$100),
      Languages!$A$1:$AE$1,
      0),
    FALSE)</f>
        <v>非常感兴趣</v>
      </c>
      <c r="H243" s="6" t="str">
        <f>VLOOKUP(
    Languages!A230,
    Languages!$A$2:$AE$310,
    MATCH(
      _xlfn.XLOOKUP(H$1, 'Language &amp; Currency Data'!$A$2:$A$100, 'Language &amp; Currency Data'!$B$2:$B$100),
      Languages!$A$1:$AE$1,
      0),
    FALSE)</f>
        <v>Mucho</v>
      </c>
      <c r="I243" s="6" t="str">
        <f>VLOOKUP(
    Languages!A230,
    Languages!$A$2:$AE$310,
    MATCH(
      _xlfn.XLOOKUP(I$1, 'Language &amp; Currency Data'!$A$2:$A$100, 'Language &amp; Currency Data'!$B$2:$B$100),
      Languages!$A$1:$AE$1,
      0),
    FALSE)</f>
        <v>Mucho</v>
      </c>
      <c r="J243" s="6" t="str">
        <f>VLOOKUP(
    Languages!A230,
    Languages!$A$2:$AE$310,
    MATCH(
      _xlfn.XLOOKUP(J$1, 'Language &amp; Currency Data'!$A$2:$A$100, 'Language &amp; Currency Data'!$B$2:$B$100),
      Languages!$A$1:$AE$1,
      0),
    FALSE)</f>
        <v>Velmi se zajímám</v>
      </c>
      <c r="K243" s="6" t="str">
        <f>VLOOKUP(
    Languages!A230,
    Languages!$A$2:$AE$310,
    MATCH(
      _xlfn.XLOOKUP(K$1, 'Language &amp; Currency Data'!$A$2:$A$100, 'Language &amp; Currency Data'!$B$2:$B$100),
      Languages!$A$1:$AE$1,
      0),
    FALSE)</f>
        <v>Erittäin kiinnostunut</v>
      </c>
      <c r="L243" s="32" t="str">
        <f>VLOOKUP(
    Languages!A230,
    Languages!$A$2:$AE$310,
    MATCH(
      _xlfn.XLOOKUP(L$1, 'Language &amp; Currency Data'!$A$2:$A$100, 'Language &amp; Currency Data'!$B$2:$B$100),
      Languages!$A$1:$AE$1,
      0),
    FALSE)</f>
        <v>Très intéressé•e</v>
      </c>
      <c r="M243" s="32" t="str">
        <f>VLOOKUP(
    Languages!A230,
    Languages!$A$2:$AE$310,
    MATCH(
      _xlfn.XLOOKUP(M$1, 'Language &amp; Currency Data'!$A$2:$A$100, 'Language &amp; Currency Data'!$B$2:$B$100),
      Languages!$A$1:$AE$1,
      0),
    FALSE)</f>
        <v>Sehr interessant</v>
      </c>
      <c r="N243" s="6" t="str">
        <f>VLOOKUP(
    Languages!A230,
    Languages!$A$2:$AE$310,
    MATCH(
      _xlfn.XLOOKUP(N$1, 'Language &amp; Currency Data'!$A$2:$A$100, 'Language &amp; Currency Data'!$B$2:$B$100),
      Languages!$A$1:$AE$1,
      0),
    FALSE)</f>
        <v>Με ενδιαφέρει πολύ</v>
      </c>
      <c r="O243" s="32" t="str">
        <f>VLOOKUP(
    Languages!A230,
    Languages!$A$2:$AE$310,
    MATCH(
      _xlfn.XLOOKUP(O$1, 'Language &amp; Currency Data'!$A$2:$A$100, 'Language &amp; Currency Data'!$B$2:$B$100),
      Languages!$A$1:$AE$1,
      0),
    FALSE)</f>
        <v>Nagyon érdekelnek</v>
      </c>
      <c r="P243" s="6" t="str">
        <f>VLOOKUP(
    Languages!A230,
    Languages!$A$2:$AE$310,
    MATCH(
      _xlfn.XLOOKUP(P$1, 'Language &amp; Currency Data'!$A$2:$A$100, 'Language &amp; Currency Data'!$B$2:$B$100),
      Languages!$A$1:$AE$1,
      0),
    FALSE)</f>
        <v>बहुत दिलचस्पी</v>
      </c>
      <c r="Q243" s="6" t="str">
        <f>VLOOKUP(
    Languages!A230,
    Languages!$A$2:$AE$310,
    MATCH(
      _xlfn.XLOOKUP(Q$1, 'Language &amp; Currency Data'!$A$2:$A$100, 'Language &amp; Currency Data'!$B$2:$B$100),
      Languages!$A$1:$AE$1,
      0),
    FALSE)</f>
        <v>Sangat tertarik</v>
      </c>
      <c r="R243" s="6" t="str">
        <f>VLOOKUP(
    Languages!A230,
    Languages!$A$2:$AE$310,
    MATCH(
      _xlfn.XLOOKUP(R$1, 'Language &amp; Currency Data'!$A$2:$A$100, 'Language &amp; Currency Data'!$B$2:$B$100),
      Languages!$A$1:$AE$1,
      0),
    FALSE)</f>
        <v>Very interested</v>
      </c>
      <c r="S243" s="14" t="str">
        <f>VLOOKUP(
    Languages!A230,
    Languages!$A$2:$AE$310,
    MATCH(
      _xlfn.XLOOKUP(S$1, 'Language &amp; Currency Data'!$A$2:$A$100, 'Language &amp; Currency Data'!$B$2:$B$100),
      Languages!$A$1:$AE$1,
      0),
    FALSE)</f>
        <v>Molto interessato</v>
      </c>
      <c r="T243" s="14" t="str">
        <f>VLOOKUP(
    Languages!A230,
    Languages!$A$2:$AE$310,
    MATCH(
      _xlfn.XLOOKUP(T$1, 'Language &amp; Currency Data'!$A$2:$A$100, 'Language &amp; Currency Data'!$B$2:$B$100),
      Languages!$A$1:$AE$1,
      0),
    FALSE)</f>
        <v>非常に関心がある</v>
      </c>
      <c r="U243" s="32" t="str">
        <f>VLOOKUP(
    Languages!A230,
    Languages!$A$2:$AE$310,
    MATCH(
      _xlfn.XLOOKUP(U$1, 'Language &amp; Currency Data'!$A$2:$A$100, 'Language &amp; Currency Data'!$B$2:$B$100),
      Languages!$A$1:$AE$1,
      0),
    FALSE)</f>
        <v>Sangat berminat</v>
      </c>
      <c r="V243" s="32" t="str">
        <f>VLOOKUP(
    Languages!A230,
    Languages!$A$2:$AE$310,
    MATCH(
      _xlfn.XLOOKUP(V$1, 'Language &amp; Currency Data'!$A$2:$A$100, 'Language &amp; Currency Data'!$B$2:$B$100),
      Languages!$A$1:$AE$1,
      0),
    FALSE)</f>
        <v>Mucho</v>
      </c>
      <c r="W243" s="14" t="str">
        <f>VLOOKUP(
    Languages!A230,
    Languages!$A$2:$AE$310,
    MATCH(
      _xlfn.XLOOKUP(W$1, 'Language &amp; Currency Data'!$A$2:$A$100, 'Language &amp; Currency Data'!$B$2:$B$100),
      Languages!$A$1:$AE$1,
      0),
    FALSE)</f>
        <v>Zeer geïnteresseerd</v>
      </c>
      <c r="X243" s="32" t="str">
        <f>VLOOKUP(
    Languages!A230,
    Languages!$A$2:$AE$310,
    MATCH(
      _xlfn.XLOOKUP(X$1, 'Language &amp; Currency Data'!$A$2:$A$100, 'Language &amp; Currency Data'!$B$2:$B$100),
      Languages!$A$1:$AE$1,
      0),
    FALSE)</f>
        <v>Very interested</v>
      </c>
      <c r="Y243" s="32" t="str">
        <f>VLOOKUP(
    Languages!A230,
    Languages!$A$2:$AE$310,
    MATCH(
      _xlfn.XLOOKUP(Y$1, 'Language &amp; Currency Data'!$A$2:$A$100, 'Language &amp; Currency Data'!$B$2:$B$100),
      Languages!$A$1:$AE$1,
      0),
    FALSE)</f>
        <v>Svært interessert</v>
      </c>
      <c r="Z243" s="32" t="str">
        <f>VLOOKUP(
    Languages!A230,
    Languages!$A$2:$AE$310,
    MATCH(
      _xlfn.XLOOKUP(Z$1, 'Language &amp; Currency Data'!$A$2:$A$100, 'Language &amp; Currency Data'!$B$2:$B$100),
      Languages!$A$1:$AE$1,
      0),
    FALSE)</f>
        <v>بہت زیادہ دلچسپی</v>
      </c>
      <c r="AA243" s="32" t="str">
        <f>VLOOKUP(
    Languages!A230,
    Languages!$A$2:$AE$310,
    MATCH(
      _xlfn.XLOOKUP(AA$1, 'Language &amp; Currency Data'!$A$2:$A$100, 'Language &amp; Currency Data'!$B$2:$B$100),
      Languages!$A$1:$AE$1,
      0),
    FALSE)</f>
        <v>Napakainteresado</v>
      </c>
      <c r="AB243" s="32" t="str">
        <f>VLOOKUP(
    Languages!A230,
    Languages!$A$2:$AE$310,
    MATCH(
      _xlfn.XLOOKUP(AB$1, 'Language &amp; Currency Data'!$A$2:$A$100, 'Language &amp; Currency Data'!$B$2:$B$100),
      Languages!$A$1:$AE$1,
      0),
    FALSE)</f>
        <v>Bardzo mnie interesuje</v>
      </c>
      <c r="AC243" t="str">
        <f>VLOOKUP(
    Languages!A230,
    Languages!$A$2:$AE$310,
    MATCH(
      _xlfn.XLOOKUP(AC$1, 'Language &amp; Currency Data'!$A$2:$A$100, 'Language &amp; Currency Data'!$B$2:$B$100),
      Languages!$A$1:$AE$1,
      0),
    FALSE)</f>
        <v>Tenho muito interesse</v>
      </c>
      <c r="AD243" s="32" t="str">
        <f>VLOOKUP(
    Languages!A230,
    Languages!$A$2:$AE$310,
    MATCH(
      _xlfn.XLOOKUP(AD$1, 'Language &amp; Currency Data'!$A$2:$A$100, 'Language &amp; Currency Data'!$B$2:$B$100),
      Languages!$A$1:$AE$1,
      0),
    FALSE)</f>
        <v>Foarte interesat(ă)</v>
      </c>
      <c r="AE243" s="6" t="str">
        <f>VLOOKUP(
    Languages!A230,
    Languages!$A$2:$AE$310,
    MATCH(
      _xlfn.XLOOKUP(AE$1, 'Language &amp; Currency Data'!$A$2:$A$100, 'Language &amp; Currency Data'!$B$2:$B$100),
      Languages!$A$1:$AE$1,
      0),
    FALSE)</f>
        <v>Veľmi</v>
      </c>
      <c r="AF243" s="6" t="str">
        <f>VLOOKUP(
    Languages!A230,
    Languages!$A$2:$AE$310,
    MATCH(
      _xlfn.XLOOKUP(AF$1, 'Language &amp; Currency Data'!$A$2:$A$100, 'Language &amp; Currency Data'!$B$2:$B$100),
      Languages!$A$1:$AE$1,
      0),
    FALSE)</f>
        <v>Baie geïnteresseerd</v>
      </c>
      <c r="AG243" s="6" t="str">
        <f>VLOOKUP(
    Languages!A230,
    Languages!$A$2:$AE$310,
    MATCH(
      _xlfn.XLOOKUP(AG$1, 'Language &amp; Currency Data'!$A$2:$A$100, 'Language &amp; Currency Data'!$B$2:$B$100),
      Languages!$A$1:$AE$1,
      0),
    FALSE)</f>
        <v>매우 관심이 많다</v>
      </c>
      <c r="AH243" s="32" t="str">
        <f>VLOOKUP(
    Languages!A230,
    Languages!$A$2:$AE$310,
    MATCH(
      _xlfn.XLOOKUP(AH$1, 'Language &amp; Currency Data'!$A$2:$A$100, 'Language &amp; Currency Data'!$B$2:$B$100),
      Languages!$A$1:$AE$1,
      0),
    FALSE)</f>
        <v>Mucho</v>
      </c>
      <c r="AI243" s="32" t="str">
        <f>VLOOKUP(
    Languages!A230,
    Languages!$A$2:$AE$310,
    MATCH(
      _xlfn.XLOOKUP(AI$1, 'Language &amp; Currency Data'!$A$2:$A$100, 'Language &amp; Currency Data'!$B$2:$B$100),
      Languages!$A$1:$AE$1,
      0),
    FALSE)</f>
        <v>Mycket intresserad</v>
      </c>
      <c r="AJ243" s="6" t="str">
        <f>VLOOKUP(
    Languages!A230,
    Languages!$A$2:$AE$310,
    MATCH(
      _xlfn.XLOOKUP(AJ$1, 'Language &amp; Currency Data'!$A$2:$A$100, 'Language &amp; Currency Data'!$B$2:$B$100),
      Languages!$A$1:$AE$1,
      0),
    FALSE)</f>
        <v>非常感興趣</v>
      </c>
      <c r="AK243" s="32" t="str">
        <f>VLOOKUP(
    Languages!A230,
    Languages!$A$2:$AE$310,
    MATCH(
      _xlfn.XLOOKUP(AK$1, 'Language &amp; Currency Data'!$A$2:$A$100, 'Language &amp; Currency Data'!$B$2:$B$100),
      Languages!$A$1:$AE$1,
      0),
    FALSE)</f>
        <v>สนใจอย่างยิ่ง</v>
      </c>
      <c r="AL243" s="37" t="str">
        <f>VLOOKUP(
    Languages!A230,
    Languages!$A$2:$AE$310,
    MATCH(
      _xlfn.XLOOKUP(AL$1, 'Language &amp; Currency Data'!$A$2:$A$100, 'Language &amp; Currency Data'!$B$2:$B$100),
      Languages!$A$1:$AE$1,
      0),
    FALSE)</f>
        <v>Çok ilgileniyorum</v>
      </c>
      <c r="AM243" s="6" t="str">
        <f>VLOOKUP(
    Languages!A230,
    Languages!$A$2:$AE$310,
    MATCH(
      _xlfn.XLOOKUP(AM$1, 'Language &amp; Currency Data'!$A$2:$A$100, 'Language &amp; Currency Data'!$B$2:$B$100),
      Languages!$A$1:$AE$1,
      0),
    FALSE)</f>
        <v>Very interested</v>
      </c>
      <c r="AN243" s="6" t="str">
        <f>VLOOKUP(
    Languages!A230,
    Languages!$A$2:$AE$310,
    MATCH(
      _xlfn.XLOOKUP(AN$1, 'Language &amp; Currency Data'!$A$2:$A$100, 'Language &amp; Currency Data'!$B$2:$B$100),
      Languages!$A$1:$AE$1,
      0),
    FALSE)</f>
        <v>Very interested</v>
      </c>
      <c r="AO243" s="32" t="str">
        <f>VLOOKUP(
    Languages!A230,
    Languages!$A$2:$AE$310,
    MATCH(
      _xlfn.XLOOKUP(AO$1, 'Language &amp; Currency Data'!$A$2:$A$100, 'Language &amp; Currency Data'!$B$2:$B$100),
      Languages!$A$1:$AE$1,
      0),
    FALSE)</f>
        <v>Rất quan tâm</v>
      </c>
      <c r="AP243" s="7" t="str">
        <f>VLOOKUP(
    Languages!A230,
    Languages!$A$2:$AE$310,
    MATCH(
      _xlfn.XLOOKUP("United Kingdom", 'Language &amp; Currency Data'!$A$2:$A$100, 'Language &amp; Currency Data'!$B$2:$B$100),
      Languages!$A$1:$AE$1,
      0),
    FALSE)</f>
        <v>Very interested</v>
      </c>
      <c r="AQ243" s="7" t="str">
        <f>VLOOKUP(
    Languages!A230,
    Languages!$A$2:$AE$310,
    MATCH(
      _xlfn.XLOOKUP("United Kingdom", 'Language &amp; Currency Data'!$A$2:$A$100, 'Language &amp; Currency Data'!$B$2:$B$100),
      Languages!$A$1:$AE$1,
      0),
    FALSE)</f>
        <v>Very interested</v>
      </c>
      <c r="AR243" s="7" t="str">
        <f>VLOOKUP(
    Languages!A230,
    Languages!$A$2:$AE$310,
    MATCH(
      _xlfn.XLOOKUP("United Kingdom", 'Language &amp; Currency Data'!$A$2:$A$100, 'Language &amp; Currency Data'!$B$2:$B$100),
      Languages!$A$1:$AE$1,
      0),
    FALSE)</f>
        <v>Very interested</v>
      </c>
      <c r="AS243" s="7" t="str">
        <f>VLOOKUP(
    Languages!A230,
    Languages!$A$2:$AE$310,
    MATCH(
      _xlfn.XLOOKUP("United Kingdom", 'Language &amp; Currency Data'!$A$2:$A$100, 'Language &amp; Currency Data'!$B$2:$B$100),
      Languages!$A$1:$AE$1,
      0),
    FALSE)</f>
        <v>Very interested</v>
      </c>
      <c r="AT243" s="7" t="str">
        <f>VLOOKUP(
    Languages!A230,
    Languages!$A$2:$AE$310,
    MATCH(
      _xlfn.XLOOKUP("United Kingdom", 'Language &amp; Currency Data'!$A$2:$A$100, 'Language &amp; Currency Data'!$B$2:$B$100),
      Languages!$A$1:$AE$1,
      0),
    FALSE)</f>
        <v>Very interested</v>
      </c>
      <c r="AU243" s="7" t="str">
        <f>VLOOKUP(
    Languages!A230,
    Languages!$A$2:$AE$310,
    MATCH(
      _xlfn.XLOOKUP("United Kingdom", 'Language &amp; Currency Data'!$A$2:$A$100, 'Language &amp; Currency Data'!$B$2:$B$100),
      Languages!$A$1:$AE$1,
      0),
    FALSE)</f>
        <v>Very interested</v>
      </c>
      <c r="AV243" s="7" t="str">
        <f>VLOOKUP(
    Languages!A230,
    Languages!$A$2:$AE$310,
    MATCH(
      _xlfn.XLOOKUP("United Kingdom", 'Language &amp; Currency Data'!$A$2:$A$100, 'Language &amp; Currency Data'!$B$2:$B$100),
      Languages!$A$1:$AE$1,
      0),
    FALSE)</f>
        <v>Very interested</v>
      </c>
      <c r="AW243" s="7" t="str">
        <f>VLOOKUP(
    Languages!A230,
    Languages!$A$2:$AE$310,
    MATCH(
      _xlfn.XLOOKUP("United Kingdom", 'Language &amp; Currency Data'!$A$2:$A$100, 'Language &amp; Currency Data'!$B$2:$B$100),
      Languages!$A$1:$AE$1,
      0),
    FALSE)</f>
        <v>Very interested</v>
      </c>
    </row>
    <row r="244" spans="1:49" s="7" customFormat="1" ht="42.75" x14ac:dyDescent="0.45">
      <c r="A244" s="7" t="str">
        <f>Languages!B231</f>
        <v>In general, how often do you post your &lt;em&gt;political opinions&lt;\/em&gt; on social media?</v>
      </c>
      <c r="B244" s="6" t="str">
        <f>VLOOKUP(
    Languages!A231,
    Languages!$A$2:$AE$310,
    MATCH(
      _xlfn.XLOOKUP(B$1, 'Language &amp; Currency Data'!$A$2:$A$100, 'Language &amp; Currency Data'!$B$2:$B$100),
      Languages!$A$1:$AE$1,
      0),
    FALSE)</f>
        <v>En general, ¿con qué frecuencia publica sus &lt;em&gt;opiniones políticas&lt;\/em&gt; en redes sociales?</v>
      </c>
      <c r="C244" s="6" t="str">
        <f>VLOOKUP(
    Languages!A231,
    Languages!$A$2:$AE$310,
    MATCH(
      _xlfn.XLOOKUP(C$1, 'Language &amp; Currency Data'!$A$2:$A$100, 'Language &amp; Currency Data'!$B$2:$B$100),
      Languages!$A$1:$AE$1,
      0),
    FALSE)</f>
        <v>In general, how often do you post your &lt;em&gt;political opinions&lt;\/em&gt; on social media?</v>
      </c>
      <c r="D244" s="6" t="str">
        <f>VLOOKUP(
    Languages!A231,
    Languages!$A$2:$AE$310,
    MATCH(
      _xlfn.XLOOKUP(D$1, 'Language &amp; Currency Data'!$A$2:$A$100, 'Language &amp; Currency Data'!$B$2:$B$100),
      Languages!$A$1:$AE$1,
      0),
    FALSE)</f>
        <v>Wie oft posten Sie generell Ihre &lt;em&gt;politischen Ansichten&lt;\/em&gt; auf Social Media?</v>
      </c>
      <c r="E244" s="14" t="str">
        <f>VLOOKUP(
    Languages!A231,
    Languages!$A$2:$AE$310,
    MATCH(
      _xlfn.XLOOKUP(E$1, 'Language &amp; Currency Data'!$A$2:$A$100, 'Language &amp; Currency Data'!$B$2:$B$100),
      Languages!$A$1:$AE$1,
      0),
    FALSE)</f>
        <v>De um modo geral, com que frequência publica as suas opiniões políticas nas redes sociais?</v>
      </c>
      <c r="F244" s="4" t="str">
        <f>VLOOKUP(
    Languages!A231,
    Languages!$A$2:$AE$310,
    MATCH(
      _xlfn.XLOOKUP(F$1, 'Language &amp; Currency Data'!$A$2:$A$100, 'Language &amp; Currency Data'!$B$2:$B$100),
      Languages!$A$1:$AE$1,
      0),
    FALSE)</f>
        <v>In general, how often do you post your &lt;em&gt;political opinions&lt;\/em&gt; on social media?</v>
      </c>
      <c r="G244" s="14" t="str">
        <f>VLOOKUP(
    Languages!A231,
    Languages!$A$2:$AE$310,
    MATCH(
      _xlfn.XLOOKUP(G$1, 'Language &amp; Currency Data'!$A$2:$A$100, 'Language &amp; Currency Data'!$B$2:$B$100),
      Languages!$A$1:$AE$1,
      0),
    FALSE)</f>
        <v>总体而言，您在社交媒体上发表您的&lt;em&gt;政治观点&lt;\/em&gt;的频率如何？</v>
      </c>
      <c r="H244" s="6" t="str">
        <f>VLOOKUP(
    Languages!A231,
    Languages!$A$2:$AE$310,
    MATCH(
      _xlfn.XLOOKUP(H$1, 'Language &amp; Currency Data'!$A$2:$A$100, 'Language &amp; Currency Data'!$B$2:$B$100),
      Languages!$A$1:$AE$1,
      0),
    FALSE)</f>
        <v>En general, ¿con qué frecuencia publica sus &lt;em&gt;opiniones políticas&lt;\/em&gt; en redes sociales?</v>
      </c>
      <c r="I244" s="6" t="str">
        <f>VLOOKUP(
    Languages!A231,
    Languages!$A$2:$AE$310,
    MATCH(
      _xlfn.XLOOKUP(I$1, 'Language &amp; Currency Data'!$A$2:$A$100, 'Language &amp; Currency Data'!$B$2:$B$100),
      Languages!$A$1:$AE$1,
      0),
    FALSE)</f>
        <v>En general, ¿con qué frecuencia publica sus &lt;em&gt;opiniones políticas&lt;\/em&gt; en redes sociales?</v>
      </c>
      <c r="J244" s="6" t="str">
        <f>VLOOKUP(
    Languages!A231,
    Languages!$A$2:$AE$310,
    MATCH(
      _xlfn.XLOOKUP(J$1, 'Language &amp; Currency Data'!$A$2:$A$100, 'Language &amp; Currency Data'!$B$2:$B$100),
      Languages!$A$1:$AE$1,
      0),
    FALSE)</f>
        <v>Obecně, jak často zveřejňujete své &lt;em&gt;politické názory&lt;\/em&gt; na sociálních sítích?</v>
      </c>
      <c r="K244" s="6" t="str">
        <f>VLOOKUP(
    Languages!A231,
    Languages!$A$2:$AE$310,
    MATCH(
      _xlfn.XLOOKUP(K$1, 'Language &amp; Currency Data'!$A$2:$A$100, 'Language &amp; Currency Data'!$B$2:$B$100),
      Languages!$A$1:$AE$1,
      0),
    FALSE)</f>
        <v>Kuinka usein yleisesti ottaen julkaiset &lt;em&gt;poliittisia mielipiteitäsi&lt;\/em&gt; sosiaalisessa mediassa?</v>
      </c>
      <c r="L244" s="32" t="str">
        <f>VLOOKUP(
    Languages!A231,
    Languages!$A$2:$AE$310,
    MATCH(
      _xlfn.XLOOKUP(L$1, 'Language &amp; Currency Data'!$A$2:$A$100, 'Language &amp; Currency Data'!$B$2:$B$100),
      Languages!$A$1:$AE$1,
      0),
    FALSE)</f>
        <v>En général, à quelle fréquence affichez-vous vos &lt;em&gt;opinions politiques&lt;\/em&gt; sur les réseaux sociaux ?</v>
      </c>
      <c r="M244" s="32" t="str">
        <f>VLOOKUP(
    Languages!A231,
    Languages!$A$2:$AE$310,
    MATCH(
      _xlfn.XLOOKUP(M$1, 'Language &amp; Currency Data'!$A$2:$A$100, 'Language &amp; Currency Data'!$B$2:$B$100),
      Languages!$A$1:$AE$1,
      0),
    FALSE)</f>
        <v>Wie oft posten Sie generell Ihre &lt;em&gt;politischen Ansichten&lt;\/em&gt; auf Social Media?</v>
      </c>
      <c r="N244" s="6" t="str">
        <f>VLOOKUP(
    Languages!A231,
    Languages!$A$2:$AE$310,
    MATCH(
      _xlfn.XLOOKUP(N$1, 'Language &amp; Currency Data'!$A$2:$A$100, 'Language &amp; Currency Data'!$B$2:$B$100),
      Languages!$A$1:$AE$1,
      0),
    FALSE)</f>
        <v>Γενικά, πόσο συχνά δημοσιεύετε τις &lt;em&gt;πολιτικές σας απόψεις&lt;\/em&gt; στα μέσα κοινωνικής δικτύωσης;</v>
      </c>
      <c r="O244" s="32" t="str">
        <f>VLOOKUP(
    Languages!A231,
    Languages!$A$2:$AE$310,
    MATCH(
      _xlfn.XLOOKUP(O$1, 'Language &amp; Currency Data'!$A$2:$A$100, 'Language &amp; Currency Data'!$B$2:$B$100),
      Languages!$A$1:$AE$1,
      0),
    FALSE)</f>
        <v>Általánosságban, milyen gyakran teszi közzé &lt;em&gt;politikai véleményét&lt;\/em&gt; a közösségi médiában?</v>
      </c>
      <c r="P244" s="6" t="str">
        <f>VLOOKUP(
    Languages!A231,
    Languages!$A$2:$AE$310,
    MATCH(
      _xlfn.XLOOKUP(P$1, 'Language &amp; Currency Data'!$A$2:$A$100, 'Language &amp; Currency Data'!$B$2:$B$100),
      Languages!$A$1:$AE$1,
      0),
    FALSE)</f>
        <v>आमतौर पर, आप सोशल मीडिया पर अपनी &lt;em&gt;राजनैतिक विचारों&lt;\/em&gt; को कितनी बार पोस्ट करते हैं?</v>
      </c>
      <c r="Q244" s="6" t="str">
        <f>VLOOKUP(
    Languages!A231,
    Languages!$A$2:$AE$310,
    MATCH(
      _xlfn.XLOOKUP(Q$1, 'Language &amp; Currency Data'!$A$2:$A$100, 'Language &amp; Currency Data'!$B$2:$B$100),
      Languages!$A$1:$AE$1,
      0),
    FALSE)</f>
        <v>Secara umum, seberapa sering Anda mengunggah pendapat politik Anda di media sosial?</v>
      </c>
      <c r="R244" s="6" t="str">
        <f>VLOOKUP(
    Languages!A231,
    Languages!$A$2:$AE$310,
    MATCH(
      _xlfn.XLOOKUP(R$1, 'Language &amp; Currency Data'!$A$2:$A$100, 'Language &amp; Currency Data'!$B$2:$B$100),
      Languages!$A$1:$AE$1,
      0),
    FALSE)</f>
        <v>In general, how often do you post your &lt;em&gt;political opinions&lt;\/em&gt; on social media?</v>
      </c>
      <c r="S244" s="14" t="str">
        <f>VLOOKUP(
    Languages!A231,
    Languages!$A$2:$AE$310,
    MATCH(
      _xlfn.XLOOKUP(S$1, 'Language &amp; Currency Data'!$A$2:$A$100, 'Language &amp; Currency Data'!$B$2:$B$100),
      Languages!$A$1:$AE$1,
      0),
    FALSE)</f>
        <v>In generale, con che frequenza posta le Sue &lt;em&gt;opinioni politiche&lt;\/em&gt; sui social media?</v>
      </c>
      <c r="T244" s="14" t="str">
        <f>VLOOKUP(
    Languages!A231,
    Languages!$A$2:$AE$310,
    MATCH(
      _xlfn.XLOOKUP(T$1, 'Language &amp; Currency Data'!$A$2:$A$100, 'Language &amp; Currency Data'!$B$2:$B$100),
      Languages!$A$1:$AE$1,
      0),
    FALSE)</f>
        <v>一般的に、あなたは&lt;em&gt;政治に関する意見&lt;\/em&gt;をソーシャルメディアにどの程度の頻度で投稿しますか？</v>
      </c>
      <c r="U244" s="32" t="str">
        <f>VLOOKUP(
    Languages!A231,
    Languages!$A$2:$AE$310,
    MATCH(
      _xlfn.XLOOKUP(U$1, 'Language &amp; Currency Data'!$A$2:$A$100, 'Language &amp; Currency Data'!$B$2:$B$100),
      Languages!$A$1:$AE$1,
      0),
    FALSE)</f>
        <v>Secara umumnya, berapa kerapkah anda menyiarkan &lt;em&gt;pendapat politik&lt;\/em&gt; anda di media sosial?</v>
      </c>
      <c r="V244" s="32" t="str">
        <f>VLOOKUP(
    Languages!A231,
    Languages!$A$2:$AE$310,
    MATCH(
      _xlfn.XLOOKUP(V$1, 'Language &amp; Currency Data'!$A$2:$A$100, 'Language &amp; Currency Data'!$B$2:$B$100),
      Languages!$A$1:$AE$1,
      0),
    FALSE)</f>
        <v>En general, ¿con qué frecuencia publica sus &lt;em&gt;opiniones políticas&lt;\/em&gt; en redes sociales?</v>
      </c>
      <c r="W244" s="14" t="str">
        <f>VLOOKUP(
    Languages!A231,
    Languages!$A$2:$AE$310,
    MATCH(
      _xlfn.XLOOKUP(W$1, 'Language &amp; Currency Data'!$A$2:$A$100, 'Language &amp; Currency Data'!$B$2:$B$100),
      Languages!$A$1:$AE$1,
      0),
    FALSE)</f>
        <v>Hoe vaak plaatst u uw &lt;em&gt;politieke opvattingen&lt;\/em&gt; op sociale media?</v>
      </c>
      <c r="X244" s="32" t="str">
        <f>VLOOKUP(
    Languages!A231,
    Languages!$A$2:$AE$310,
    MATCH(
      _xlfn.XLOOKUP(X$1, 'Language &amp; Currency Data'!$A$2:$A$100, 'Language &amp; Currency Data'!$B$2:$B$100),
      Languages!$A$1:$AE$1,
      0),
    FALSE)</f>
        <v>In general, how often do you post your &lt;em&gt;political opinions&lt;\/em&gt; on social media?</v>
      </c>
      <c r="Y244" s="32" t="str">
        <f>VLOOKUP(
    Languages!A231,
    Languages!$A$2:$AE$310,
    MATCH(
      _xlfn.XLOOKUP(Y$1, 'Language &amp; Currency Data'!$A$2:$A$100, 'Language &amp; Currency Data'!$B$2:$B$100),
      Languages!$A$1:$AE$1,
      0),
    FALSE)</f>
        <v>Generelt sett, hvor ofte legger du ut noe om dine &lt;em&gt;politiske oppfatninger&lt;\/em&gt; på sosiale medier?</v>
      </c>
      <c r="Z244" s="32" t="str">
        <f>VLOOKUP(
    Languages!A231,
    Languages!$A$2:$AE$310,
    MATCH(
      _xlfn.XLOOKUP(Z$1, 'Language &amp; Currency Data'!$A$2:$A$100, 'Language &amp; Currency Data'!$B$2:$B$100),
      Languages!$A$1:$AE$1,
      0),
    FALSE)</f>
        <v>عمومی طور پر، آپ سوشل میڈیا پر اپنی &lt;em&gt;سیاسی آراء&lt;\/em&gt; کتنی بار پوسٹ کرتے ہیں؟</v>
      </c>
      <c r="AA244" s="32" t="str">
        <f>VLOOKUP(
    Languages!A231,
    Languages!$A$2:$AE$310,
    MATCH(
      _xlfn.XLOOKUP(AA$1, 'Language &amp; Currency Data'!$A$2:$A$100, 'Language &amp; Currency Data'!$B$2:$B$100),
      Languages!$A$1:$AE$1,
      0),
    FALSE)</f>
        <v>Sa pangkalahatan, gaano kadalas mo pino-post ang iyong &lt;em&gt;mga opinyong politikal&lt;\/em&gt; sa social media?</v>
      </c>
      <c r="AB244" s="32" t="str">
        <f>VLOOKUP(
    Languages!A231,
    Languages!$A$2:$AE$310,
    MATCH(
      _xlfn.XLOOKUP(AB$1, 'Language &amp; Currency Data'!$A$2:$A$100, 'Language &amp; Currency Data'!$B$2:$B$100),
      Languages!$A$1:$AE$1,
      0),
    FALSE)</f>
        <v>Ogólnie rzecz biorąc, jak często publikuje Pan\/Pani swoje &lt;em&gt;poglądy polityczne&lt;\/em&gt; w mediach społecznościowych?</v>
      </c>
      <c r="AC244" t="str">
        <f>VLOOKUP(
    Languages!A231,
    Languages!$A$2:$AE$310,
    MATCH(
      _xlfn.XLOOKUP(AC$1, 'Language &amp; Currency Data'!$A$2:$A$100, 'Language &amp; Currency Data'!$B$2:$B$100),
      Languages!$A$1:$AE$1,
      0),
    FALSE)</f>
        <v>De um modo geral, com que frequência publica as suas opiniões políticas nas redes sociais?</v>
      </c>
      <c r="AD244" s="32" t="str">
        <f>VLOOKUP(
    Languages!A231,
    Languages!$A$2:$AE$310,
    MATCH(
      _xlfn.XLOOKUP(AD$1, 'Language &amp; Currency Data'!$A$2:$A$100, 'Language &amp; Currency Data'!$B$2:$B$100),
      Languages!$A$1:$AE$1,
      0),
    FALSE)</f>
        <v>În general, cât de des vă publicați &lt;em&gt;opiniile politice&lt;\/em&gt; pe platformele de comunicare socială?</v>
      </c>
      <c r="AE244" s="6" t="str">
        <f>VLOOKUP(
    Languages!A231,
    Languages!$A$2:$AE$310,
    MATCH(
      _xlfn.XLOOKUP(AE$1, 'Language &amp; Currency Data'!$A$2:$A$100, 'Language &amp; Currency Data'!$B$2:$B$100),
      Languages!$A$1:$AE$1,
      0),
    FALSE)</f>
        <v>Vo všeobecnosti ako často zverejňujete svoje &lt;em&gt;politické názory&lt;\/em&gt; na sociálnych sieťach?</v>
      </c>
      <c r="AF244" s="6" t="str">
        <f>VLOOKUP(
    Languages!A231,
    Languages!$A$2:$AE$310,
    MATCH(
      _xlfn.XLOOKUP(AF$1, 'Language &amp; Currency Data'!$A$2:$A$100, 'Language &amp; Currency Data'!$B$2:$B$100),
      Languages!$A$1:$AE$1,
      0),
    FALSE)</f>
        <v>Oor die algemeen, hoe gereeld plaas jy jou &lt;em&gt;politieke menings&lt;\/em&gt; op sosiale media?</v>
      </c>
      <c r="AG244" s="6" t="str">
        <f>VLOOKUP(
    Languages!A231,
    Languages!$A$2:$AE$310,
    MATCH(
      _xlfn.XLOOKUP(AG$1, 'Language &amp; Currency Data'!$A$2:$A$100, 'Language &amp; Currency Data'!$B$2:$B$100),
      Languages!$A$1:$AE$1,
      0),
    FALSE)</f>
        <v>일반적으로, &lt;em&gt;정치적인 의견&lt;\/em&gt;을 소셜 미디어에 얼마나 자주 올리십니까?</v>
      </c>
      <c r="AH244" s="32" t="str">
        <f>VLOOKUP(
    Languages!A231,
    Languages!$A$2:$AE$310,
    MATCH(
      _xlfn.XLOOKUP(AH$1, 'Language &amp; Currency Data'!$A$2:$A$100, 'Language &amp; Currency Data'!$B$2:$B$100),
      Languages!$A$1:$AE$1,
      0),
    FALSE)</f>
        <v>En general, ¿con qué frecuencia publica sus &lt;em&gt;opiniones políticas&lt;\/em&gt; en redes sociales?</v>
      </c>
      <c r="AI244" s="32" t="str">
        <f>VLOOKUP(
    Languages!A231,
    Languages!$A$2:$AE$310,
    MATCH(
      _xlfn.XLOOKUP(AI$1, 'Language &amp; Currency Data'!$A$2:$A$100, 'Language &amp; Currency Data'!$B$2:$B$100),
      Languages!$A$1:$AE$1,
      0),
    FALSE)</f>
        <v>Hur ofta lägger du i allmänhet ut dina &lt;em&gt;politiska åsikter&lt;\/em&gt; på sociala medier?</v>
      </c>
      <c r="AJ244" s="6" t="str">
        <f>VLOOKUP(
    Languages!A231,
    Languages!$A$2:$AE$310,
    MATCH(
      _xlfn.XLOOKUP(AJ$1, 'Language &amp; Currency Data'!$A$2:$A$100, 'Language &amp; Currency Data'!$B$2:$B$100),
      Languages!$A$1:$AE$1,
      0),
    FALSE)</f>
        <v>整體來說，您多常在社群媒體上發表&lt;em&gt;政治觀點&lt;\/em&gt;？</v>
      </c>
      <c r="AK244" s="32" t="str">
        <f>VLOOKUP(
    Languages!A231,
    Languages!$A$2:$AE$310,
    MATCH(
      _xlfn.XLOOKUP(AK$1, 'Language &amp; Currency Data'!$A$2:$A$100, 'Language &amp; Currency Data'!$B$2:$B$100),
      Languages!$A$1:$AE$1,
      0),
    FALSE)</f>
        <v>โดยทั่วไปแล้ว คุณโพสต์&lt;em&gt;ความคิดเห็นทางการเมือง&lt;\/em&gt;บนโซเชียลมีเดียบ่อยเพียงใด</v>
      </c>
      <c r="AL244" s="37" t="str">
        <f>VLOOKUP(
    Languages!A231,
    Languages!$A$2:$AE$310,
    MATCH(
      _xlfn.XLOOKUP(AL$1, 'Language &amp; Currency Data'!$A$2:$A$100, 'Language &amp; Currency Data'!$B$2:$B$100),
      Languages!$A$1:$AE$1,
      0),
    FALSE)</f>
        <v>Genel olarak &lt;em&gt;siyasi görüşlerinizi&lt;\/em&gt; sosyal medyada ne sıklıkla paylaşıyorsunuz?</v>
      </c>
      <c r="AM244" s="6" t="str">
        <f>VLOOKUP(
    Languages!A231,
    Languages!$A$2:$AE$310,
    MATCH(
      _xlfn.XLOOKUP(AM$1, 'Language &amp; Currency Data'!$A$2:$A$100, 'Language &amp; Currency Data'!$B$2:$B$100),
      Languages!$A$1:$AE$1,
      0),
    FALSE)</f>
        <v>In general, how often do you post your &lt;em&gt;political opinions&lt;\/em&gt; on social media?</v>
      </c>
      <c r="AN244" s="6" t="str">
        <f>VLOOKUP(
    Languages!A231,
    Languages!$A$2:$AE$310,
    MATCH(
      _xlfn.XLOOKUP(AN$1, 'Language &amp; Currency Data'!$A$2:$A$100, 'Language &amp; Currency Data'!$B$2:$B$100),
      Languages!$A$1:$AE$1,
      0),
    FALSE)</f>
        <v>In general, how often do you post your &lt;em&gt;political opinions&lt;\/em&gt; on social media?</v>
      </c>
      <c r="AO244" s="32" t="str">
        <f>VLOOKUP(
    Languages!A231,
    Languages!$A$2:$AE$310,
    MATCH(
      _xlfn.XLOOKUP(AO$1, 'Language &amp; Currency Data'!$A$2:$A$100, 'Language &amp; Currency Data'!$B$2:$B$100),
      Languages!$A$1:$AE$1,
      0),
    FALSE)</f>
        <v>Nhìn chung, quý vị thường xuyên đăng &lt;em&gt;quan điểm chính trị&lt;\/em&gt; của quý vị lên các trang mạng xã hội ở mức độ nào?</v>
      </c>
      <c r="AP244" s="7" t="str">
        <f>VLOOKUP(
    Languages!A231,
    Languages!$A$2:$AE$310,
    MATCH(
      _xlfn.XLOOKUP("United Kingdom", 'Language &amp; Currency Data'!$A$2:$A$100, 'Language &amp; Currency Data'!$B$2:$B$100),
      Languages!$A$1:$AE$1,
      0),
    FALSE)</f>
        <v>In general, how often do you post your &lt;em&gt;political opinions&lt;\/em&gt; on social media?</v>
      </c>
      <c r="AQ244" s="7" t="str">
        <f>VLOOKUP(
    Languages!A231,
    Languages!$A$2:$AE$310,
    MATCH(
      _xlfn.XLOOKUP("United Kingdom", 'Language &amp; Currency Data'!$A$2:$A$100, 'Language &amp; Currency Data'!$B$2:$B$100),
      Languages!$A$1:$AE$1,
      0),
    FALSE)</f>
        <v>In general, how often do you post your &lt;em&gt;political opinions&lt;\/em&gt; on social media?</v>
      </c>
      <c r="AR244" s="7" t="str">
        <f>VLOOKUP(
    Languages!A231,
    Languages!$A$2:$AE$310,
    MATCH(
      _xlfn.XLOOKUP("United Kingdom", 'Language &amp; Currency Data'!$A$2:$A$100, 'Language &amp; Currency Data'!$B$2:$B$100),
      Languages!$A$1:$AE$1,
      0),
    FALSE)</f>
        <v>In general, how often do you post your &lt;em&gt;political opinions&lt;\/em&gt; on social media?</v>
      </c>
      <c r="AS244" s="7" t="str">
        <f>VLOOKUP(
    Languages!A231,
    Languages!$A$2:$AE$310,
    MATCH(
      _xlfn.XLOOKUP("United Kingdom", 'Language &amp; Currency Data'!$A$2:$A$100, 'Language &amp; Currency Data'!$B$2:$B$100),
      Languages!$A$1:$AE$1,
      0),
    FALSE)</f>
        <v>In general, how often do you post your &lt;em&gt;political opinions&lt;\/em&gt; on social media?</v>
      </c>
      <c r="AT244" s="7" t="str">
        <f>VLOOKUP(
    Languages!A231,
    Languages!$A$2:$AE$310,
    MATCH(
      _xlfn.XLOOKUP("United Kingdom", 'Language &amp; Currency Data'!$A$2:$A$100, 'Language &amp; Currency Data'!$B$2:$B$100),
      Languages!$A$1:$AE$1,
      0),
    FALSE)</f>
        <v>In general, how often do you post your &lt;em&gt;political opinions&lt;\/em&gt; on social media?</v>
      </c>
      <c r="AU244" s="7" t="str">
        <f>VLOOKUP(
    Languages!A231,
    Languages!$A$2:$AE$310,
    MATCH(
      _xlfn.XLOOKUP("United Kingdom", 'Language &amp; Currency Data'!$A$2:$A$100, 'Language &amp; Currency Data'!$B$2:$B$100),
      Languages!$A$1:$AE$1,
      0),
    FALSE)</f>
        <v>In general, how often do you post your &lt;em&gt;political opinions&lt;\/em&gt; on social media?</v>
      </c>
      <c r="AV244" s="7" t="str">
        <f>VLOOKUP(
    Languages!A231,
    Languages!$A$2:$AE$310,
    MATCH(
      _xlfn.XLOOKUP("United Kingdom", 'Language &amp; Currency Data'!$A$2:$A$100, 'Language &amp; Currency Data'!$B$2:$B$100),
      Languages!$A$1:$AE$1,
      0),
    FALSE)</f>
        <v>In general, how often do you post your &lt;em&gt;political opinions&lt;\/em&gt; on social media?</v>
      </c>
      <c r="AW244" s="7" t="str">
        <f>VLOOKUP(
    Languages!A231,
    Languages!$A$2:$AE$310,
    MATCH(
      _xlfn.XLOOKUP("United Kingdom", 'Language &amp; Currency Data'!$A$2:$A$100, 'Language &amp; Currency Data'!$B$2:$B$100),
      Languages!$A$1:$AE$1,
      0),
    FALSE)</f>
        <v>In general, how often do you post your &lt;em&gt;political opinions&lt;\/em&gt; on social media?</v>
      </c>
    </row>
    <row r="245" spans="1:49" s="7" customFormat="1" x14ac:dyDescent="0.45">
      <c r="A245" s="7" t="str">
        <f>Languages!B232</f>
        <v>Never</v>
      </c>
      <c r="B245" s="6" t="str">
        <f>VLOOKUP(
    Languages!A232,
    Languages!$A$2:$AE$310,
    MATCH(
      _xlfn.XLOOKUP(B$1, 'Language &amp; Currency Data'!$A$2:$A$100, 'Language &amp; Currency Data'!$B$2:$B$100),
      Languages!$A$1:$AE$1,
      0),
    FALSE)</f>
        <v>Nunca</v>
      </c>
      <c r="C245" s="6" t="str">
        <f>VLOOKUP(
    Languages!A232,
    Languages!$A$2:$AE$310,
    MATCH(
      _xlfn.XLOOKUP(C$1, 'Language &amp; Currency Data'!$A$2:$A$100, 'Language &amp; Currency Data'!$B$2:$B$100),
      Languages!$A$1:$AE$1,
      0),
    FALSE)</f>
        <v>Never</v>
      </c>
      <c r="D245" s="6" t="str">
        <f>VLOOKUP(
    Languages!A232,
    Languages!$A$2:$AE$310,
    MATCH(
      _xlfn.XLOOKUP(D$1, 'Language &amp; Currency Data'!$A$2:$A$100, 'Language &amp; Currency Data'!$B$2:$B$100),
      Languages!$A$1:$AE$1,
      0),
    FALSE)</f>
        <v>Nie</v>
      </c>
      <c r="E245" s="14" t="str">
        <f>VLOOKUP(
    Languages!A232,
    Languages!$A$2:$AE$310,
    MATCH(
      _xlfn.XLOOKUP(E$1, 'Language &amp; Currency Data'!$A$2:$A$100, 'Language &amp; Currency Data'!$B$2:$B$100),
      Languages!$A$1:$AE$1,
      0),
    FALSE)</f>
        <v>Nunca</v>
      </c>
      <c r="F245" s="4" t="str">
        <f>VLOOKUP(
    Languages!A232,
    Languages!$A$2:$AE$310,
    MATCH(
      _xlfn.XLOOKUP(F$1, 'Language &amp; Currency Data'!$A$2:$A$100, 'Language &amp; Currency Data'!$B$2:$B$100),
      Languages!$A$1:$AE$1,
      0),
    FALSE)</f>
        <v>Never</v>
      </c>
      <c r="G245" s="14" t="str">
        <f>VLOOKUP(
    Languages!A232,
    Languages!$A$2:$AE$310,
    MATCH(
      _xlfn.XLOOKUP(G$1, 'Language &amp; Currency Data'!$A$2:$A$100, 'Language &amp; Currency Data'!$B$2:$B$100),
      Languages!$A$1:$AE$1,
      0),
    FALSE)</f>
        <v>从不</v>
      </c>
      <c r="H245" s="6" t="str">
        <f>VLOOKUP(
    Languages!A232,
    Languages!$A$2:$AE$310,
    MATCH(
      _xlfn.XLOOKUP(H$1, 'Language &amp; Currency Data'!$A$2:$A$100, 'Language &amp; Currency Data'!$B$2:$B$100),
      Languages!$A$1:$AE$1,
      0),
    FALSE)</f>
        <v>Nunca</v>
      </c>
      <c r="I245" s="6" t="str">
        <f>VLOOKUP(
    Languages!A232,
    Languages!$A$2:$AE$310,
    MATCH(
      _xlfn.XLOOKUP(I$1, 'Language &amp; Currency Data'!$A$2:$A$100, 'Language &amp; Currency Data'!$B$2:$B$100),
      Languages!$A$1:$AE$1,
      0),
    FALSE)</f>
        <v>Nunca</v>
      </c>
      <c r="J245" s="6" t="str">
        <f>VLOOKUP(
    Languages!A232,
    Languages!$A$2:$AE$310,
    MATCH(
      _xlfn.XLOOKUP(J$1, 'Language &amp; Currency Data'!$A$2:$A$100, 'Language &amp; Currency Data'!$B$2:$B$100),
      Languages!$A$1:$AE$1,
      0),
    FALSE)</f>
        <v>Nikdy</v>
      </c>
      <c r="K245" s="6" t="str">
        <f>VLOOKUP(
    Languages!A232,
    Languages!$A$2:$AE$310,
    MATCH(
      _xlfn.XLOOKUP(K$1, 'Language &amp; Currency Data'!$A$2:$A$100, 'Language &amp; Currency Data'!$B$2:$B$100),
      Languages!$A$1:$AE$1,
      0),
    FALSE)</f>
        <v>En koskaan</v>
      </c>
      <c r="L245" s="32" t="str">
        <f>VLOOKUP(
    Languages!A232,
    Languages!$A$2:$AE$310,
    MATCH(
      _xlfn.XLOOKUP(L$1, 'Language &amp; Currency Data'!$A$2:$A$100, 'Language &amp; Currency Data'!$B$2:$B$100),
      Languages!$A$1:$AE$1,
      0),
    FALSE)</f>
        <v>Jamais</v>
      </c>
      <c r="M245" s="32" t="str">
        <f>VLOOKUP(
    Languages!A232,
    Languages!$A$2:$AE$310,
    MATCH(
      _xlfn.XLOOKUP(M$1, 'Language &amp; Currency Data'!$A$2:$A$100, 'Language &amp; Currency Data'!$B$2:$B$100),
      Languages!$A$1:$AE$1,
      0),
    FALSE)</f>
        <v>Nie</v>
      </c>
      <c r="N245" s="6" t="str">
        <f>VLOOKUP(
    Languages!A232,
    Languages!$A$2:$AE$310,
    MATCH(
      _xlfn.XLOOKUP(N$1, 'Language &amp; Currency Data'!$A$2:$A$100, 'Language &amp; Currency Data'!$B$2:$B$100),
      Languages!$A$1:$AE$1,
      0),
    FALSE)</f>
        <v>Ποτέ</v>
      </c>
      <c r="O245" s="32" t="str">
        <f>VLOOKUP(
    Languages!A232,
    Languages!$A$2:$AE$310,
    MATCH(
      _xlfn.XLOOKUP(O$1, 'Language &amp; Currency Data'!$A$2:$A$100, 'Language &amp; Currency Data'!$B$2:$B$100),
      Languages!$A$1:$AE$1,
      0),
    FALSE)</f>
        <v>Soha</v>
      </c>
      <c r="P245" s="6" t="str">
        <f>VLOOKUP(
    Languages!A232,
    Languages!$A$2:$AE$310,
    MATCH(
      _xlfn.XLOOKUP(P$1, 'Language &amp; Currency Data'!$A$2:$A$100, 'Language &amp; Currency Data'!$B$2:$B$100),
      Languages!$A$1:$AE$1,
      0),
    FALSE)</f>
        <v>कभी नहीं</v>
      </c>
      <c r="Q245" s="6" t="str">
        <f>VLOOKUP(
    Languages!A232,
    Languages!$A$2:$AE$310,
    MATCH(
      _xlfn.XLOOKUP(Q$1, 'Language &amp; Currency Data'!$A$2:$A$100, 'Language &amp; Currency Data'!$B$2:$B$100),
      Languages!$A$1:$AE$1,
      0),
    FALSE)</f>
        <v>Tidak pernah</v>
      </c>
      <c r="R245" s="6" t="str">
        <f>VLOOKUP(
    Languages!A232,
    Languages!$A$2:$AE$310,
    MATCH(
      _xlfn.XLOOKUP(R$1, 'Language &amp; Currency Data'!$A$2:$A$100, 'Language &amp; Currency Data'!$B$2:$B$100),
      Languages!$A$1:$AE$1,
      0),
    FALSE)</f>
        <v>Never</v>
      </c>
      <c r="S245" s="14" t="str">
        <f>VLOOKUP(
    Languages!A232,
    Languages!$A$2:$AE$310,
    MATCH(
      _xlfn.XLOOKUP(S$1, 'Language &amp; Currency Data'!$A$2:$A$100, 'Language &amp; Currency Data'!$B$2:$B$100),
      Languages!$A$1:$AE$1,
      0),
    FALSE)</f>
        <v>Mai</v>
      </c>
      <c r="T245" s="14" t="str">
        <f>VLOOKUP(
    Languages!A232,
    Languages!$A$2:$AE$310,
    MATCH(
      _xlfn.XLOOKUP(T$1, 'Language &amp; Currency Data'!$A$2:$A$100, 'Language &amp; Currency Data'!$B$2:$B$100),
      Languages!$A$1:$AE$1,
      0),
    FALSE)</f>
        <v>まったく投稿しない</v>
      </c>
      <c r="U245" s="32" t="str">
        <f>VLOOKUP(
    Languages!A232,
    Languages!$A$2:$AE$310,
    MATCH(
      _xlfn.XLOOKUP(U$1, 'Language &amp; Currency Data'!$A$2:$A$100, 'Language &amp; Currency Data'!$B$2:$B$100),
      Languages!$A$1:$AE$1,
      0),
    FALSE)</f>
        <v>Tidak pernah</v>
      </c>
      <c r="V245" s="32" t="str">
        <f>VLOOKUP(
    Languages!A232,
    Languages!$A$2:$AE$310,
    MATCH(
      _xlfn.XLOOKUP(V$1, 'Language &amp; Currency Data'!$A$2:$A$100, 'Language &amp; Currency Data'!$B$2:$B$100),
      Languages!$A$1:$AE$1,
      0),
    FALSE)</f>
        <v>Nunca</v>
      </c>
      <c r="W245" s="14" t="str">
        <f>VLOOKUP(
    Languages!A232,
    Languages!$A$2:$AE$310,
    MATCH(
      _xlfn.XLOOKUP(W$1, 'Language &amp; Currency Data'!$A$2:$A$100, 'Language &amp; Currency Data'!$B$2:$B$100),
      Languages!$A$1:$AE$1,
      0),
    FALSE)</f>
        <v>Nooit</v>
      </c>
      <c r="X245" s="32" t="str">
        <f>VLOOKUP(
    Languages!A232,
    Languages!$A$2:$AE$310,
    MATCH(
      _xlfn.XLOOKUP(X$1, 'Language &amp; Currency Data'!$A$2:$A$100, 'Language &amp; Currency Data'!$B$2:$B$100),
      Languages!$A$1:$AE$1,
      0),
    FALSE)</f>
        <v>Never</v>
      </c>
      <c r="Y245" s="32" t="str">
        <f>VLOOKUP(
    Languages!A232,
    Languages!$A$2:$AE$310,
    MATCH(
      _xlfn.XLOOKUP(Y$1, 'Language &amp; Currency Data'!$A$2:$A$100, 'Language &amp; Currency Data'!$B$2:$B$100),
      Languages!$A$1:$AE$1,
      0),
    FALSE)</f>
        <v>Aldri</v>
      </c>
      <c r="Z245" s="32" t="str">
        <f>VLOOKUP(
    Languages!A232,
    Languages!$A$2:$AE$310,
    MATCH(
      _xlfn.XLOOKUP(Z$1, 'Language &amp; Currency Data'!$A$2:$A$100, 'Language &amp; Currency Data'!$B$2:$B$100),
      Languages!$A$1:$AE$1,
      0),
    FALSE)</f>
        <v xml:space="preserve"> کبھی نہیں</v>
      </c>
      <c r="AA245" s="32" t="str">
        <f>VLOOKUP(
    Languages!A232,
    Languages!$A$2:$AE$310,
    MATCH(
      _xlfn.XLOOKUP(AA$1, 'Language &amp; Currency Data'!$A$2:$A$100, 'Language &amp; Currency Data'!$B$2:$B$100),
      Languages!$A$1:$AE$1,
      0),
    FALSE)</f>
        <v>Hinding-hindi</v>
      </c>
      <c r="AB245" s="32" t="str">
        <f>VLOOKUP(
    Languages!A232,
    Languages!$A$2:$AE$310,
    MATCH(
      _xlfn.XLOOKUP(AB$1, 'Language &amp; Currency Data'!$A$2:$A$100, 'Language &amp; Currency Data'!$B$2:$B$100),
      Languages!$A$1:$AE$1,
      0),
    FALSE)</f>
        <v>Nigdy</v>
      </c>
      <c r="AC245" t="str">
        <f>VLOOKUP(
    Languages!A232,
    Languages!$A$2:$AE$310,
    MATCH(
      _xlfn.XLOOKUP(AC$1, 'Language &amp; Currency Data'!$A$2:$A$100, 'Language &amp; Currency Data'!$B$2:$B$100),
      Languages!$A$1:$AE$1,
      0),
    FALSE)</f>
        <v>Nunca</v>
      </c>
      <c r="AD245" s="32" t="str">
        <f>VLOOKUP(
    Languages!A232,
    Languages!$A$2:$AE$310,
    MATCH(
      _xlfn.XLOOKUP(AD$1, 'Language &amp; Currency Data'!$A$2:$A$100, 'Language &amp; Currency Data'!$B$2:$B$100),
      Languages!$A$1:$AE$1,
      0),
    FALSE)</f>
        <v>Niciodată</v>
      </c>
      <c r="AE245" s="6" t="str">
        <f>VLOOKUP(
    Languages!A232,
    Languages!$A$2:$AE$310,
    MATCH(
      _xlfn.XLOOKUP(AE$1, 'Language &amp; Currency Data'!$A$2:$A$100, 'Language &amp; Currency Data'!$B$2:$B$100),
      Languages!$A$1:$AE$1,
      0),
    FALSE)</f>
        <v>Nikdy</v>
      </c>
      <c r="AF245" s="6" t="str">
        <f>VLOOKUP(
    Languages!A232,
    Languages!$A$2:$AE$310,
    MATCH(
      _xlfn.XLOOKUP(AF$1, 'Language &amp; Currency Data'!$A$2:$A$100, 'Language &amp; Currency Data'!$B$2:$B$100),
      Languages!$A$1:$AE$1,
      0),
    FALSE)</f>
        <v>Nooit</v>
      </c>
      <c r="AG245" s="6" t="str">
        <f>VLOOKUP(
    Languages!A232,
    Languages!$A$2:$AE$310,
    MATCH(
      _xlfn.XLOOKUP(AG$1, 'Language &amp; Currency Data'!$A$2:$A$100, 'Language &amp; Currency Data'!$B$2:$B$100),
      Languages!$A$1:$AE$1,
      0),
    FALSE)</f>
        <v>전혀 하지 않는다</v>
      </c>
      <c r="AH245" s="32" t="str">
        <f>VLOOKUP(
    Languages!A232,
    Languages!$A$2:$AE$310,
    MATCH(
      _xlfn.XLOOKUP(AH$1, 'Language &amp; Currency Data'!$A$2:$A$100, 'Language &amp; Currency Data'!$B$2:$B$100),
      Languages!$A$1:$AE$1,
      0),
    FALSE)</f>
        <v>Nunca</v>
      </c>
      <c r="AI245" s="32" t="str">
        <f>VLOOKUP(
    Languages!A232,
    Languages!$A$2:$AE$310,
    MATCH(
      _xlfn.XLOOKUP(AI$1, 'Language &amp; Currency Data'!$A$2:$A$100, 'Language &amp; Currency Data'!$B$2:$B$100),
      Languages!$A$1:$AE$1,
      0),
    FALSE)</f>
        <v>Aldrig</v>
      </c>
      <c r="AJ245" s="6" t="str">
        <f>VLOOKUP(
    Languages!A232,
    Languages!$A$2:$AE$310,
    MATCH(
      _xlfn.XLOOKUP(AJ$1, 'Language &amp; Currency Data'!$A$2:$A$100, 'Language &amp; Currency Data'!$B$2:$B$100),
      Languages!$A$1:$AE$1,
      0),
    FALSE)</f>
        <v>從來沒有</v>
      </c>
      <c r="AK245" s="32" t="str">
        <f>VLOOKUP(
    Languages!A232,
    Languages!$A$2:$AE$310,
    MATCH(
      _xlfn.XLOOKUP(AK$1, 'Language &amp; Currency Data'!$A$2:$A$100, 'Language &amp; Currency Data'!$B$2:$B$100),
      Languages!$A$1:$AE$1,
      0),
    FALSE)</f>
        <v>ไม่เคยเลย</v>
      </c>
      <c r="AL245" s="37" t="str">
        <f>VLOOKUP(
    Languages!A232,
    Languages!$A$2:$AE$310,
    MATCH(
      _xlfn.XLOOKUP(AL$1, 'Language &amp; Currency Data'!$A$2:$A$100, 'Language &amp; Currency Data'!$B$2:$B$100),
      Languages!$A$1:$AE$1,
      0),
    FALSE)</f>
        <v>Asla</v>
      </c>
      <c r="AM245" s="6" t="str">
        <f>VLOOKUP(
    Languages!A232,
    Languages!$A$2:$AE$310,
    MATCH(
      _xlfn.XLOOKUP(AM$1, 'Language &amp; Currency Data'!$A$2:$A$100, 'Language &amp; Currency Data'!$B$2:$B$100),
      Languages!$A$1:$AE$1,
      0),
    FALSE)</f>
        <v>Never</v>
      </c>
      <c r="AN245" s="6" t="str">
        <f>VLOOKUP(
    Languages!A232,
    Languages!$A$2:$AE$310,
    MATCH(
      _xlfn.XLOOKUP(AN$1, 'Language &amp; Currency Data'!$A$2:$A$100, 'Language &amp; Currency Data'!$B$2:$B$100),
      Languages!$A$1:$AE$1,
      0),
    FALSE)</f>
        <v>Never</v>
      </c>
      <c r="AO245" s="32" t="str">
        <f>VLOOKUP(
    Languages!A232,
    Languages!$A$2:$AE$310,
    MATCH(
      _xlfn.XLOOKUP(AO$1, 'Language &amp; Currency Data'!$A$2:$A$100, 'Language &amp; Currency Data'!$B$2:$B$100),
      Languages!$A$1:$AE$1,
      0),
    FALSE)</f>
        <v>Không bao giờ</v>
      </c>
      <c r="AP245" s="7" t="str">
        <f>VLOOKUP(
    Languages!A232,
    Languages!$A$2:$AE$310,
    MATCH(
      _xlfn.XLOOKUP("United Kingdom", 'Language &amp; Currency Data'!$A$2:$A$100, 'Language &amp; Currency Data'!$B$2:$B$100),
      Languages!$A$1:$AE$1,
      0),
    FALSE)</f>
        <v>Never</v>
      </c>
      <c r="AQ245" s="7" t="str">
        <f>VLOOKUP(
    Languages!A232,
    Languages!$A$2:$AE$310,
    MATCH(
      _xlfn.XLOOKUP("United Kingdom", 'Language &amp; Currency Data'!$A$2:$A$100, 'Language &amp; Currency Data'!$B$2:$B$100),
      Languages!$A$1:$AE$1,
      0),
    FALSE)</f>
        <v>Never</v>
      </c>
      <c r="AR245" s="7" t="str">
        <f>VLOOKUP(
    Languages!A232,
    Languages!$A$2:$AE$310,
    MATCH(
      _xlfn.XLOOKUP("United Kingdom", 'Language &amp; Currency Data'!$A$2:$A$100, 'Language &amp; Currency Data'!$B$2:$B$100),
      Languages!$A$1:$AE$1,
      0),
    FALSE)</f>
        <v>Never</v>
      </c>
      <c r="AS245" s="7" t="str">
        <f>VLOOKUP(
    Languages!A232,
    Languages!$A$2:$AE$310,
    MATCH(
      _xlfn.XLOOKUP("United Kingdom", 'Language &amp; Currency Data'!$A$2:$A$100, 'Language &amp; Currency Data'!$B$2:$B$100),
      Languages!$A$1:$AE$1,
      0),
    FALSE)</f>
        <v>Never</v>
      </c>
      <c r="AT245" s="7" t="str">
        <f>VLOOKUP(
    Languages!A232,
    Languages!$A$2:$AE$310,
    MATCH(
      _xlfn.XLOOKUP("United Kingdom", 'Language &amp; Currency Data'!$A$2:$A$100, 'Language &amp; Currency Data'!$B$2:$B$100),
      Languages!$A$1:$AE$1,
      0),
    FALSE)</f>
        <v>Never</v>
      </c>
      <c r="AU245" s="7" t="str">
        <f>VLOOKUP(
    Languages!A232,
    Languages!$A$2:$AE$310,
    MATCH(
      _xlfn.XLOOKUP("United Kingdom", 'Language &amp; Currency Data'!$A$2:$A$100, 'Language &amp; Currency Data'!$B$2:$B$100),
      Languages!$A$1:$AE$1,
      0),
    FALSE)</f>
        <v>Never</v>
      </c>
      <c r="AV245" s="7" t="str">
        <f>VLOOKUP(
    Languages!A232,
    Languages!$A$2:$AE$310,
    MATCH(
      _xlfn.XLOOKUP("United Kingdom", 'Language &amp; Currency Data'!$A$2:$A$100, 'Language &amp; Currency Data'!$B$2:$B$100),
      Languages!$A$1:$AE$1,
      0),
    FALSE)</f>
        <v>Never</v>
      </c>
      <c r="AW245" s="7" t="str">
        <f>VLOOKUP(
    Languages!A232,
    Languages!$A$2:$AE$310,
    MATCH(
      _xlfn.XLOOKUP("United Kingdom", 'Language &amp; Currency Data'!$A$2:$A$100, 'Language &amp; Currency Data'!$B$2:$B$100),
      Languages!$A$1:$AE$1,
      0),
    FALSE)</f>
        <v>Never</v>
      </c>
    </row>
    <row r="246" spans="1:49" s="7" customFormat="1" x14ac:dyDescent="0.45">
      <c r="A246" s="7" t="str">
        <f>Languages!B233</f>
        <v>Almost never</v>
      </c>
      <c r="B246" s="6" t="str">
        <f>VLOOKUP(
    Languages!A233,
    Languages!$A$2:$AE$310,
    MATCH(
      _xlfn.XLOOKUP(B$1, 'Language &amp; Currency Data'!$A$2:$A$100, 'Language &amp; Currency Data'!$B$2:$B$100),
      Languages!$A$1:$AE$1,
      0),
    FALSE)</f>
        <v>Casi nunca</v>
      </c>
      <c r="C246" s="6" t="str">
        <f>VLOOKUP(
    Languages!A233,
    Languages!$A$2:$AE$310,
    MATCH(
      _xlfn.XLOOKUP(C$1, 'Language &amp; Currency Data'!$A$2:$A$100, 'Language &amp; Currency Data'!$B$2:$B$100),
      Languages!$A$1:$AE$1,
      0),
    FALSE)</f>
        <v>Almost never</v>
      </c>
      <c r="D246" s="6" t="str">
        <f>VLOOKUP(
    Languages!A233,
    Languages!$A$2:$AE$310,
    MATCH(
      _xlfn.XLOOKUP(D$1, 'Language &amp; Currency Data'!$A$2:$A$100, 'Language &amp; Currency Data'!$B$2:$B$100),
      Languages!$A$1:$AE$1,
      0),
    FALSE)</f>
        <v>So gut wie nie</v>
      </c>
      <c r="E246" s="14" t="str">
        <f>VLOOKUP(
    Languages!A233,
    Languages!$A$2:$AE$310,
    MATCH(
      _xlfn.XLOOKUP(E$1, 'Language &amp; Currency Data'!$A$2:$A$100, 'Language &amp; Currency Data'!$B$2:$B$100),
      Languages!$A$1:$AE$1,
      0),
    FALSE)</f>
        <v>Quase nunca</v>
      </c>
      <c r="F246" s="4" t="str">
        <f>VLOOKUP(
    Languages!A233,
    Languages!$A$2:$AE$310,
    MATCH(
      _xlfn.XLOOKUP(F$1, 'Language &amp; Currency Data'!$A$2:$A$100, 'Language &amp; Currency Data'!$B$2:$B$100),
      Languages!$A$1:$AE$1,
      0),
    FALSE)</f>
        <v>Almost never</v>
      </c>
      <c r="G246" s="14" t="str">
        <f>VLOOKUP(
    Languages!A233,
    Languages!$A$2:$AE$310,
    MATCH(
      _xlfn.XLOOKUP(G$1, 'Language &amp; Currency Data'!$A$2:$A$100, 'Language &amp; Currency Data'!$B$2:$B$100),
      Languages!$A$1:$AE$1,
      0),
    FALSE)</f>
        <v>几乎从不</v>
      </c>
      <c r="H246" s="6" t="str">
        <f>VLOOKUP(
    Languages!A233,
    Languages!$A$2:$AE$310,
    MATCH(
      _xlfn.XLOOKUP(H$1, 'Language &amp; Currency Data'!$A$2:$A$100, 'Language &amp; Currency Data'!$B$2:$B$100),
      Languages!$A$1:$AE$1,
      0),
    FALSE)</f>
        <v>Casi nunca</v>
      </c>
      <c r="I246" s="6" t="str">
        <f>VLOOKUP(
    Languages!A233,
    Languages!$A$2:$AE$310,
    MATCH(
      _xlfn.XLOOKUP(I$1, 'Language &amp; Currency Data'!$A$2:$A$100, 'Language &amp; Currency Data'!$B$2:$B$100),
      Languages!$A$1:$AE$1,
      0),
    FALSE)</f>
        <v>Casi nunca</v>
      </c>
      <c r="J246" s="6" t="str">
        <f>VLOOKUP(
    Languages!A233,
    Languages!$A$2:$AE$310,
    MATCH(
      _xlfn.XLOOKUP(J$1, 'Language &amp; Currency Data'!$A$2:$A$100, 'Language &amp; Currency Data'!$B$2:$B$100),
      Languages!$A$1:$AE$1,
      0),
    FALSE)</f>
        <v>Téměř nikdy</v>
      </c>
      <c r="K246" s="6" t="str">
        <f>VLOOKUP(
    Languages!A233,
    Languages!$A$2:$AE$310,
    MATCH(
      _xlfn.XLOOKUP(K$1, 'Language &amp; Currency Data'!$A$2:$A$100, 'Language &amp; Currency Data'!$B$2:$B$100),
      Languages!$A$1:$AE$1,
      0),
    FALSE)</f>
        <v>En juuri koskaan</v>
      </c>
      <c r="L246" s="32" t="str">
        <f>VLOOKUP(
    Languages!A233,
    Languages!$A$2:$AE$310,
    MATCH(
      _xlfn.XLOOKUP(L$1, 'Language &amp; Currency Data'!$A$2:$A$100, 'Language &amp; Currency Data'!$B$2:$B$100),
      Languages!$A$1:$AE$1,
      0),
    FALSE)</f>
        <v>Presque jamais</v>
      </c>
      <c r="M246" s="32" t="str">
        <f>VLOOKUP(
    Languages!A233,
    Languages!$A$2:$AE$310,
    MATCH(
      _xlfn.XLOOKUP(M$1, 'Language &amp; Currency Data'!$A$2:$A$100, 'Language &amp; Currency Data'!$B$2:$B$100),
      Languages!$A$1:$AE$1,
      0),
    FALSE)</f>
        <v>So gut wie nie</v>
      </c>
      <c r="N246" s="6" t="str">
        <f>VLOOKUP(
    Languages!A233,
    Languages!$A$2:$AE$310,
    MATCH(
      _xlfn.XLOOKUP(N$1, 'Language &amp; Currency Data'!$A$2:$A$100, 'Language &amp; Currency Data'!$B$2:$B$100),
      Languages!$A$1:$AE$1,
      0),
    FALSE)</f>
        <v>Σχεδόν ποτέ</v>
      </c>
      <c r="O246" s="32" t="str">
        <f>VLOOKUP(
    Languages!A233,
    Languages!$A$2:$AE$310,
    MATCH(
      _xlfn.XLOOKUP(O$1, 'Language &amp; Currency Data'!$A$2:$A$100, 'Language &amp; Currency Data'!$B$2:$B$100),
      Languages!$A$1:$AE$1,
      0),
    FALSE)</f>
        <v>Szinte soha</v>
      </c>
      <c r="P246" s="6" t="str">
        <f>VLOOKUP(
    Languages!A233,
    Languages!$A$2:$AE$310,
    MATCH(
      _xlfn.XLOOKUP(P$1, 'Language &amp; Currency Data'!$A$2:$A$100, 'Language &amp; Currency Data'!$B$2:$B$100),
      Languages!$A$1:$AE$1,
      0),
    FALSE)</f>
        <v>लगभग कभी नहीं</v>
      </c>
      <c r="Q246" s="6" t="str">
        <f>VLOOKUP(
    Languages!A233,
    Languages!$A$2:$AE$310,
    MATCH(
      _xlfn.XLOOKUP(Q$1, 'Language &amp; Currency Data'!$A$2:$A$100, 'Language &amp; Currency Data'!$B$2:$B$100),
      Languages!$A$1:$AE$1,
      0),
    FALSE)</f>
        <v>Hampir tidak pernah</v>
      </c>
      <c r="R246" s="6" t="str">
        <f>VLOOKUP(
    Languages!A233,
    Languages!$A$2:$AE$310,
    MATCH(
      _xlfn.XLOOKUP(R$1, 'Language &amp; Currency Data'!$A$2:$A$100, 'Language &amp; Currency Data'!$B$2:$B$100),
      Languages!$A$1:$AE$1,
      0),
    FALSE)</f>
        <v>Almost never</v>
      </c>
      <c r="S246" s="14" t="str">
        <f>VLOOKUP(
    Languages!A233,
    Languages!$A$2:$AE$310,
    MATCH(
      _xlfn.XLOOKUP(S$1, 'Language &amp; Currency Data'!$A$2:$A$100, 'Language &amp; Currency Data'!$B$2:$B$100),
      Languages!$A$1:$AE$1,
      0),
    FALSE)</f>
        <v>Quasi mai</v>
      </c>
      <c r="T246" s="14" t="str">
        <f>VLOOKUP(
    Languages!A233,
    Languages!$A$2:$AE$310,
    MATCH(
      _xlfn.XLOOKUP(T$1, 'Language &amp; Currency Data'!$A$2:$A$100, 'Language &amp; Currency Data'!$B$2:$B$100),
      Languages!$A$1:$AE$1,
      0),
    FALSE)</f>
        <v>ほとんど投稿しない</v>
      </c>
      <c r="U246" s="32" t="str">
        <f>VLOOKUP(
    Languages!A233,
    Languages!$A$2:$AE$310,
    MATCH(
      _xlfn.XLOOKUP(U$1, 'Language &amp; Currency Data'!$A$2:$A$100, 'Language &amp; Currency Data'!$B$2:$B$100),
      Languages!$A$1:$AE$1,
      0),
    FALSE)</f>
        <v>Amat jarang</v>
      </c>
      <c r="V246" s="32" t="str">
        <f>VLOOKUP(
    Languages!A233,
    Languages!$A$2:$AE$310,
    MATCH(
      _xlfn.XLOOKUP(V$1, 'Language &amp; Currency Data'!$A$2:$A$100, 'Language &amp; Currency Data'!$B$2:$B$100),
      Languages!$A$1:$AE$1,
      0),
    FALSE)</f>
        <v>Casi nunca</v>
      </c>
      <c r="W246" s="14" t="str">
        <f>VLOOKUP(
    Languages!A233,
    Languages!$A$2:$AE$310,
    MATCH(
      _xlfn.XLOOKUP(W$1, 'Language &amp; Currency Data'!$A$2:$A$100, 'Language &amp; Currency Data'!$B$2:$B$100),
      Languages!$A$1:$AE$1,
      0),
    FALSE)</f>
        <v>Vrijwel nooit</v>
      </c>
      <c r="X246" s="32" t="str">
        <f>VLOOKUP(
    Languages!A233,
    Languages!$A$2:$AE$310,
    MATCH(
      _xlfn.XLOOKUP(X$1, 'Language &amp; Currency Data'!$A$2:$A$100, 'Language &amp; Currency Data'!$B$2:$B$100),
      Languages!$A$1:$AE$1,
      0),
    FALSE)</f>
        <v>Almost never</v>
      </c>
      <c r="Y246" s="32" t="str">
        <f>VLOOKUP(
    Languages!A233,
    Languages!$A$2:$AE$310,
    MATCH(
      _xlfn.XLOOKUP(Y$1, 'Language &amp; Currency Data'!$A$2:$A$100, 'Language &amp; Currency Data'!$B$2:$B$100),
      Languages!$A$1:$AE$1,
      0),
    FALSE)</f>
        <v>Nesten aldri</v>
      </c>
      <c r="Z246" s="32" t="str">
        <f>VLOOKUP(
    Languages!A233,
    Languages!$A$2:$AE$310,
    MATCH(
      _xlfn.XLOOKUP(Z$1, 'Language &amp; Currency Data'!$A$2:$A$100, 'Language &amp; Currency Data'!$B$2:$B$100),
      Languages!$A$1:$AE$1,
      0),
    FALSE)</f>
        <v>تقریباً نہ ہونے کے برابر</v>
      </c>
      <c r="AA246" s="32" t="str">
        <f>VLOOKUP(
    Languages!A233,
    Languages!$A$2:$AE$310,
    MATCH(
      _xlfn.XLOOKUP(AA$1, 'Language &amp; Currency Data'!$A$2:$A$100, 'Language &amp; Currency Data'!$B$2:$B$100),
      Languages!$A$1:$AE$1,
      0),
    FALSE)</f>
        <v>Halos hindi</v>
      </c>
      <c r="AB246" s="32" t="str">
        <f>VLOOKUP(
    Languages!A233,
    Languages!$A$2:$AE$310,
    MATCH(
      _xlfn.XLOOKUP(AB$1, 'Language &amp; Currency Data'!$A$2:$A$100, 'Language &amp; Currency Data'!$B$2:$B$100),
      Languages!$A$1:$AE$1,
      0),
    FALSE)</f>
        <v>Prawie nigdy</v>
      </c>
      <c r="AC246" t="str">
        <f>VLOOKUP(
    Languages!A233,
    Languages!$A$2:$AE$310,
    MATCH(
      _xlfn.XLOOKUP(AC$1, 'Language &amp; Currency Data'!$A$2:$A$100, 'Language &amp; Currency Data'!$B$2:$B$100),
      Languages!$A$1:$AE$1,
      0),
    FALSE)</f>
        <v>Quase nunca</v>
      </c>
      <c r="AD246" s="32" t="str">
        <f>VLOOKUP(
    Languages!A233,
    Languages!$A$2:$AE$310,
    MATCH(
      _xlfn.XLOOKUP(AD$1, 'Language &amp; Currency Data'!$A$2:$A$100, 'Language &amp; Currency Data'!$B$2:$B$100),
      Languages!$A$1:$AE$1,
      0),
    FALSE)</f>
        <v>Aproape niciodată</v>
      </c>
      <c r="AE246" s="6" t="str">
        <f>VLOOKUP(
    Languages!A233,
    Languages!$A$2:$AE$310,
    MATCH(
      _xlfn.XLOOKUP(AE$1, 'Language &amp; Currency Data'!$A$2:$A$100, 'Language &amp; Currency Data'!$B$2:$B$100),
      Languages!$A$1:$AE$1,
      0),
    FALSE)</f>
        <v>Takmer nikdy</v>
      </c>
      <c r="AF246" s="6" t="str">
        <f>VLOOKUP(
    Languages!A233,
    Languages!$A$2:$AE$310,
    MATCH(
      _xlfn.XLOOKUP(AF$1, 'Language &amp; Currency Data'!$A$2:$A$100, 'Language &amp; Currency Data'!$B$2:$B$100),
      Languages!$A$1:$AE$1,
      0),
    FALSE)</f>
        <v>Amper nooit</v>
      </c>
      <c r="AG246" s="6" t="str">
        <f>VLOOKUP(
    Languages!A233,
    Languages!$A$2:$AE$310,
    MATCH(
      _xlfn.XLOOKUP(AG$1, 'Language &amp; Currency Data'!$A$2:$A$100, 'Language &amp; Currency Data'!$B$2:$B$100),
      Languages!$A$1:$AE$1,
      0),
    FALSE)</f>
        <v>거의 하지 않는다</v>
      </c>
      <c r="AH246" s="32" t="str">
        <f>VLOOKUP(
    Languages!A233,
    Languages!$A$2:$AE$310,
    MATCH(
      _xlfn.XLOOKUP(AH$1, 'Language &amp; Currency Data'!$A$2:$A$100, 'Language &amp; Currency Data'!$B$2:$B$100),
      Languages!$A$1:$AE$1,
      0),
    FALSE)</f>
        <v>Casi nunca</v>
      </c>
      <c r="AI246" s="32" t="str">
        <f>VLOOKUP(
    Languages!A233,
    Languages!$A$2:$AE$310,
    MATCH(
      _xlfn.XLOOKUP(AI$1, 'Language &amp; Currency Data'!$A$2:$A$100, 'Language &amp; Currency Data'!$B$2:$B$100),
      Languages!$A$1:$AE$1,
      0),
    FALSE)</f>
        <v>Nästan aldrig</v>
      </c>
      <c r="AJ246" s="6" t="str">
        <f>VLOOKUP(
    Languages!A233,
    Languages!$A$2:$AE$310,
    MATCH(
      _xlfn.XLOOKUP(AJ$1, 'Language &amp; Currency Data'!$A$2:$A$100, 'Language &amp; Currency Data'!$B$2:$B$100),
      Languages!$A$1:$AE$1,
      0),
    FALSE)</f>
        <v>幾乎沒有</v>
      </c>
      <c r="AK246" s="32" t="str">
        <f>VLOOKUP(
    Languages!A233,
    Languages!$A$2:$AE$310,
    MATCH(
      _xlfn.XLOOKUP(AK$1, 'Language &amp; Currency Data'!$A$2:$A$100, 'Language &amp; Currency Data'!$B$2:$B$100),
      Languages!$A$1:$AE$1,
      0),
    FALSE)</f>
        <v>แทบจะไม่เคย</v>
      </c>
      <c r="AL246" s="37" t="str">
        <f>VLOOKUP(
    Languages!A233,
    Languages!$A$2:$AE$310,
    MATCH(
      _xlfn.XLOOKUP(AL$1, 'Language &amp; Currency Data'!$A$2:$A$100, 'Language &amp; Currency Data'!$B$2:$B$100),
      Languages!$A$1:$AE$1,
      0),
    FALSE)</f>
        <v>Neredeyse hiç</v>
      </c>
      <c r="AM246" s="6" t="str">
        <f>VLOOKUP(
    Languages!A233,
    Languages!$A$2:$AE$310,
    MATCH(
      _xlfn.XLOOKUP(AM$1, 'Language &amp; Currency Data'!$A$2:$A$100, 'Language &amp; Currency Data'!$B$2:$B$100),
      Languages!$A$1:$AE$1,
      0),
    FALSE)</f>
        <v>Almost never</v>
      </c>
      <c r="AN246" s="6" t="str">
        <f>VLOOKUP(
    Languages!A233,
    Languages!$A$2:$AE$310,
    MATCH(
      _xlfn.XLOOKUP(AN$1, 'Language &amp; Currency Data'!$A$2:$A$100, 'Language &amp; Currency Data'!$B$2:$B$100),
      Languages!$A$1:$AE$1,
      0),
    FALSE)</f>
        <v>Almost never</v>
      </c>
      <c r="AO246" s="32" t="str">
        <f>VLOOKUP(
    Languages!A233,
    Languages!$A$2:$AE$310,
    MATCH(
      _xlfn.XLOOKUP(AO$1, 'Language &amp; Currency Data'!$A$2:$A$100, 'Language &amp; Currency Data'!$B$2:$B$100),
      Languages!$A$1:$AE$1,
      0),
    FALSE)</f>
        <v>Gần như không bao giờ</v>
      </c>
      <c r="AP246" s="7" t="str">
        <f>VLOOKUP(
    Languages!A233,
    Languages!$A$2:$AE$310,
    MATCH(
      _xlfn.XLOOKUP("United Kingdom", 'Language &amp; Currency Data'!$A$2:$A$100, 'Language &amp; Currency Data'!$B$2:$B$100),
      Languages!$A$1:$AE$1,
      0),
    FALSE)</f>
        <v>Almost never</v>
      </c>
      <c r="AQ246" s="7" t="str">
        <f>VLOOKUP(
    Languages!A233,
    Languages!$A$2:$AE$310,
    MATCH(
      _xlfn.XLOOKUP("United Kingdom", 'Language &amp; Currency Data'!$A$2:$A$100, 'Language &amp; Currency Data'!$B$2:$B$100),
      Languages!$A$1:$AE$1,
      0),
    FALSE)</f>
        <v>Almost never</v>
      </c>
      <c r="AR246" s="7" t="str">
        <f>VLOOKUP(
    Languages!A233,
    Languages!$A$2:$AE$310,
    MATCH(
      _xlfn.XLOOKUP("United Kingdom", 'Language &amp; Currency Data'!$A$2:$A$100, 'Language &amp; Currency Data'!$B$2:$B$100),
      Languages!$A$1:$AE$1,
      0),
    FALSE)</f>
        <v>Almost never</v>
      </c>
      <c r="AS246" s="7" t="str">
        <f>VLOOKUP(
    Languages!A233,
    Languages!$A$2:$AE$310,
    MATCH(
      _xlfn.XLOOKUP("United Kingdom", 'Language &amp; Currency Data'!$A$2:$A$100, 'Language &amp; Currency Data'!$B$2:$B$100),
      Languages!$A$1:$AE$1,
      0),
    FALSE)</f>
        <v>Almost never</v>
      </c>
      <c r="AT246" s="7" t="str">
        <f>VLOOKUP(
    Languages!A233,
    Languages!$A$2:$AE$310,
    MATCH(
      _xlfn.XLOOKUP("United Kingdom", 'Language &amp; Currency Data'!$A$2:$A$100, 'Language &amp; Currency Data'!$B$2:$B$100),
      Languages!$A$1:$AE$1,
      0),
    FALSE)</f>
        <v>Almost never</v>
      </c>
      <c r="AU246" s="7" t="str">
        <f>VLOOKUP(
    Languages!A233,
    Languages!$A$2:$AE$310,
    MATCH(
      _xlfn.XLOOKUP("United Kingdom", 'Language &amp; Currency Data'!$A$2:$A$100, 'Language &amp; Currency Data'!$B$2:$B$100),
      Languages!$A$1:$AE$1,
      0),
    FALSE)</f>
        <v>Almost never</v>
      </c>
      <c r="AV246" s="7" t="str">
        <f>VLOOKUP(
    Languages!A233,
    Languages!$A$2:$AE$310,
    MATCH(
      _xlfn.XLOOKUP("United Kingdom", 'Language &amp; Currency Data'!$A$2:$A$100, 'Language &amp; Currency Data'!$B$2:$B$100),
      Languages!$A$1:$AE$1,
      0),
    FALSE)</f>
        <v>Almost never</v>
      </c>
      <c r="AW246" s="7" t="str">
        <f>VLOOKUP(
    Languages!A233,
    Languages!$A$2:$AE$310,
    MATCH(
      _xlfn.XLOOKUP("United Kingdom", 'Language &amp; Currency Data'!$A$2:$A$100, 'Language &amp; Currency Data'!$B$2:$B$100),
      Languages!$A$1:$AE$1,
      0),
    FALSE)</f>
        <v>Almost never</v>
      </c>
    </row>
    <row r="247" spans="1:49" s="7" customFormat="1" x14ac:dyDescent="0.45">
      <c r="A247" s="7" t="str">
        <f>Languages!B234</f>
        <v>Rarely</v>
      </c>
      <c r="B247" s="6" t="str">
        <f>VLOOKUP(
    Languages!A234,
    Languages!$A$2:$AE$310,
    MATCH(
      _xlfn.XLOOKUP(B$1, 'Language &amp; Currency Data'!$A$2:$A$100, 'Language &amp; Currency Data'!$B$2:$B$100),
      Languages!$A$1:$AE$1,
      0),
    FALSE)</f>
        <v>Pocas veces</v>
      </c>
      <c r="C247" s="6" t="str">
        <f>VLOOKUP(
    Languages!A234,
    Languages!$A$2:$AE$310,
    MATCH(
      _xlfn.XLOOKUP(C$1, 'Language &amp; Currency Data'!$A$2:$A$100, 'Language &amp; Currency Data'!$B$2:$B$100),
      Languages!$A$1:$AE$1,
      0),
    FALSE)</f>
        <v>Rarely</v>
      </c>
      <c r="D247" s="6" t="str">
        <f>VLOOKUP(
    Languages!A234,
    Languages!$A$2:$AE$310,
    MATCH(
      _xlfn.XLOOKUP(D$1, 'Language &amp; Currency Data'!$A$2:$A$100, 'Language &amp; Currency Data'!$B$2:$B$100),
      Languages!$A$1:$AE$1,
      0),
    FALSE)</f>
        <v>Selten</v>
      </c>
      <c r="E247" s="14" t="str">
        <f>VLOOKUP(
    Languages!A234,
    Languages!$A$2:$AE$310,
    MATCH(
      _xlfn.XLOOKUP(E$1, 'Language &amp; Currency Data'!$A$2:$A$100, 'Language &amp; Currency Data'!$B$2:$B$100),
      Languages!$A$1:$AE$1,
      0),
    FALSE)</f>
        <v>Raramente</v>
      </c>
      <c r="F247" s="4" t="str">
        <f>VLOOKUP(
    Languages!A234,
    Languages!$A$2:$AE$310,
    MATCH(
      _xlfn.XLOOKUP(F$1, 'Language &amp; Currency Data'!$A$2:$A$100, 'Language &amp; Currency Data'!$B$2:$B$100),
      Languages!$A$1:$AE$1,
      0),
    FALSE)</f>
        <v>Rarely</v>
      </c>
      <c r="G247" s="14" t="str">
        <f>VLOOKUP(
    Languages!A234,
    Languages!$A$2:$AE$310,
    MATCH(
      _xlfn.XLOOKUP(G$1, 'Language &amp; Currency Data'!$A$2:$A$100, 'Language &amp; Currency Data'!$B$2:$B$100),
      Languages!$A$1:$AE$1,
      0),
    FALSE)</f>
        <v>很少</v>
      </c>
      <c r="H247" s="6" t="str">
        <f>VLOOKUP(
    Languages!A234,
    Languages!$A$2:$AE$310,
    MATCH(
      _xlfn.XLOOKUP(H$1, 'Language &amp; Currency Data'!$A$2:$A$100, 'Language &amp; Currency Data'!$B$2:$B$100),
      Languages!$A$1:$AE$1,
      0),
    FALSE)</f>
        <v>Pocas veces</v>
      </c>
      <c r="I247" s="6" t="str">
        <f>VLOOKUP(
    Languages!A234,
    Languages!$A$2:$AE$310,
    MATCH(
      _xlfn.XLOOKUP(I$1, 'Language &amp; Currency Data'!$A$2:$A$100, 'Language &amp; Currency Data'!$B$2:$B$100),
      Languages!$A$1:$AE$1,
      0),
    FALSE)</f>
        <v>Pocas veces</v>
      </c>
      <c r="J247" s="6" t="str">
        <f>VLOOKUP(
    Languages!A234,
    Languages!$A$2:$AE$310,
    MATCH(
      _xlfn.XLOOKUP(J$1, 'Language &amp; Currency Data'!$A$2:$A$100, 'Language &amp; Currency Data'!$B$2:$B$100),
      Languages!$A$1:$AE$1,
      0),
    FALSE)</f>
        <v>Zřídka</v>
      </c>
      <c r="K247" s="6" t="str">
        <f>VLOOKUP(
    Languages!A234,
    Languages!$A$2:$AE$310,
    MATCH(
      _xlfn.XLOOKUP(K$1, 'Language &amp; Currency Data'!$A$2:$A$100, 'Language &amp; Currency Data'!$B$2:$B$100),
      Languages!$A$1:$AE$1,
      0),
    FALSE)</f>
        <v>Harvoin</v>
      </c>
      <c r="L247" s="32" t="str">
        <f>VLOOKUP(
    Languages!A234,
    Languages!$A$2:$AE$310,
    MATCH(
      _xlfn.XLOOKUP(L$1, 'Language &amp; Currency Data'!$A$2:$A$100, 'Language &amp; Currency Data'!$B$2:$B$100),
      Languages!$A$1:$AE$1,
      0),
    FALSE)</f>
        <v>Rarement</v>
      </c>
      <c r="M247" s="32" t="str">
        <f>VLOOKUP(
    Languages!A234,
    Languages!$A$2:$AE$310,
    MATCH(
      _xlfn.XLOOKUP(M$1, 'Language &amp; Currency Data'!$A$2:$A$100, 'Language &amp; Currency Data'!$B$2:$B$100),
      Languages!$A$1:$AE$1,
      0),
    FALSE)</f>
        <v>Selten</v>
      </c>
      <c r="N247" s="6" t="str">
        <f>VLOOKUP(
    Languages!A234,
    Languages!$A$2:$AE$310,
    MATCH(
      _xlfn.XLOOKUP(N$1, 'Language &amp; Currency Data'!$A$2:$A$100, 'Language &amp; Currency Data'!$B$2:$B$100),
      Languages!$A$1:$AE$1,
      0),
    FALSE)</f>
        <v>Σπανίως</v>
      </c>
      <c r="O247" s="32" t="str">
        <f>VLOOKUP(
    Languages!A234,
    Languages!$A$2:$AE$310,
    MATCH(
      _xlfn.XLOOKUP(O$1, 'Language &amp; Currency Data'!$A$2:$A$100, 'Language &amp; Currency Data'!$B$2:$B$100),
      Languages!$A$1:$AE$1,
      0),
    FALSE)</f>
        <v>Ritkán</v>
      </c>
      <c r="P247" s="6" t="str">
        <f>VLOOKUP(
    Languages!A234,
    Languages!$A$2:$AE$310,
    MATCH(
      _xlfn.XLOOKUP(P$1, 'Language &amp; Currency Data'!$A$2:$A$100, 'Language &amp; Currency Data'!$B$2:$B$100),
      Languages!$A$1:$AE$1,
      0),
    FALSE)</f>
        <v>शायद ही कभी</v>
      </c>
      <c r="Q247" s="6" t="str">
        <f>VLOOKUP(
    Languages!A234,
    Languages!$A$2:$AE$310,
    MATCH(
      _xlfn.XLOOKUP(Q$1, 'Language &amp; Currency Data'!$A$2:$A$100, 'Language &amp; Currency Data'!$B$2:$B$100),
      Languages!$A$1:$AE$1,
      0),
    FALSE)</f>
        <v>Jarang</v>
      </c>
      <c r="R247" s="6" t="str">
        <f>VLOOKUP(
    Languages!A234,
    Languages!$A$2:$AE$310,
    MATCH(
      _xlfn.XLOOKUP(R$1, 'Language &amp; Currency Data'!$A$2:$A$100, 'Language &amp; Currency Data'!$B$2:$B$100),
      Languages!$A$1:$AE$1,
      0),
    FALSE)</f>
        <v>Rarely</v>
      </c>
      <c r="S247" s="14" t="str">
        <f>VLOOKUP(
    Languages!A234,
    Languages!$A$2:$AE$310,
    MATCH(
      _xlfn.XLOOKUP(S$1, 'Language &amp; Currency Data'!$A$2:$A$100, 'Language &amp; Currency Data'!$B$2:$B$100),
      Languages!$A$1:$AE$1,
      0),
    FALSE)</f>
        <v>Raramente</v>
      </c>
      <c r="T247" s="14" t="str">
        <f>VLOOKUP(
    Languages!A234,
    Languages!$A$2:$AE$310,
    MATCH(
      _xlfn.XLOOKUP(T$1, 'Language &amp; Currency Data'!$A$2:$A$100, 'Language &amp; Currency Data'!$B$2:$B$100),
      Languages!$A$1:$AE$1,
      0),
    FALSE)</f>
        <v>ほんのたまに投稿する</v>
      </c>
      <c r="U247" s="32" t="str">
        <f>VLOOKUP(
    Languages!A234,
    Languages!$A$2:$AE$310,
    MATCH(
      _xlfn.XLOOKUP(U$1, 'Language &amp; Currency Data'!$A$2:$A$100, 'Language &amp; Currency Data'!$B$2:$B$100),
      Languages!$A$1:$AE$1,
      0),
    FALSE)</f>
        <v>Jarang</v>
      </c>
      <c r="V247" s="32" t="str">
        <f>VLOOKUP(
    Languages!A234,
    Languages!$A$2:$AE$310,
    MATCH(
      _xlfn.XLOOKUP(V$1, 'Language &amp; Currency Data'!$A$2:$A$100, 'Language &amp; Currency Data'!$B$2:$B$100),
      Languages!$A$1:$AE$1,
      0),
    FALSE)</f>
        <v>Pocas veces</v>
      </c>
      <c r="W247" s="14" t="str">
        <f>VLOOKUP(
    Languages!A234,
    Languages!$A$2:$AE$310,
    MATCH(
      _xlfn.XLOOKUP(W$1, 'Language &amp; Currency Data'!$A$2:$A$100, 'Language &amp; Currency Data'!$B$2:$B$100),
      Languages!$A$1:$AE$1,
      0),
    FALSE)</f>
        <v>Zelden</v>
      </c>
      <c r="X247" s="32" t="str">
        <f>VLOOKUP(
    Languages!A234,
    Languages!$A$2:$AE$310,
    MATCH(
      _xlfn.XLOOKUP(X$1, 'Language &amp; Currency Data'!$A$2:$A$100, 'Language &amp; Currency Data'!$B$2:$B$100),
      Languages!$A$1:$AE$1,
      0),
    FALSE)</f>
        <v>Rarely</v>
      </c>
      <c r="Y247" s="32" t="str">
        <f>VLOOKUP(
    Languages!A234,
    Languages!$A$2:$AE$310,
    MATCH(
      _xlfn.XLOOKUP(Y$1, 'Language &amp; Currency Data'!$A$2:$A$100, 'Language &amp; Currency Data'!$B$2:$B$100),
      Languages!$A$1:$AE$1,
      0),
    FALSE)</f>
        <v>Sjelden</v>
      </c>
      <c r="Z247" s="32" t="str">
        <f>VLOOKUP(
    Languages!A234,
    Languages!$A$2:$AE$310,
    MATCH(
      _xlfn.XLOOKUP(Z$1, 'Language &amp; Currency Data'!$A$2:$A$100, 'Language &amp; Currency Data'!$B$2:$B$100),
      Languages!$A$1:$AE$1,
      0),
    FALSE)</f>
        <v>شاذ و نادر</v>
      </c>
      <c r="AA247" s="32" t="str">
        <f>VLOOKUP(
    Languages!A234,
    Languages!$A$2:$AE$310,
    MATCH(
      _xlfn.XLOOKUP(AA$1, 'Language &amp; Currency Data'!$A$2:$A$100, 'Language &amp; Currency Data'!$B$2:$B$100),
      Languages!$A$1:$AE$1,
      0),
    FALSE)</f>
        <v>Bihira</v>
      </c>
      <c r="AB247" s="32" t="str">
        <f>VLOOKUP(
    Languages!A234,
    Languages!$A$2:$AE$310,
    MATCH(
      _xlfn.XLOOKUP(AB$1, 'Language &amp; Currency Data'!$A$2:$A$100, 'Language &amp; Currency Data'!$B$2:$B$100),
      Languages!$A$1:$AE$1,
      0),
    FALSE)</f>
        <v>Rzadko</v>
      </c>
      <c r="AC247" t="str">
        <f>VLOOKUP(
    Languages!A234,
    Languages!$A$2:$AE$310,
    MATCH(
      _xlfn.XLOOKUP(AC$1, 'Language &amp; Currency Data'!$A$2:$A$100, 'Language &amp; Currency Data'!$B$2:$B$100),
      Languages!$A$1:$AE$1,
      0),
    FALSE)</f>
        <v>Raramente</v>
      </c>
      <c r="AD247" s="32" t="str">
        <f>VLOOKUP(
    Languages!A234,
    Languages!$A$2:$AE$310,
    MATCH(
      _xlfn.XLOOKUP(AD$1, 'Language &amp; Currency Data'!$A$2:$A$100, 'Language &amp; Currency Data'!$B$2:$B$100),
      Languages!$A$1:$AE$1,
      0),
    FALSE)</f>
        <v>Rareori</v>
      </c>
      <c r="AE247" s="6" t="str">
        <f>VLOOKUP(
    Languages!A234,
    Languages!$A$2:$AE$310,
    MATCH(
      _xlfn.XLOOKUP(AE$1, 'Language &amp; Currency Data'!$A$2:$A$100, 'Language &amp; Currency Data'!$B$2:$B$100),
      Languages!$A$1:$AE$1,
      0),
    FALSE)</f>
        <v>Zriedkavo</v>
      </c>
      <c r="AF247" s="6" t="str">
        <f>VLOOKUP(
    Languages!A234,
    Languages!$A$2:$AE$310,
    MATCH(
      _xlfn.XLOOKUP(AF$1, 'Language &amp; Currency Data'!$A$2:$A$100, 'Language &amp; Currency Data'!$B$2:$B$100),
      Languages!$A$1:$AE$1,
      0),
    FALSE)</f>
        <v>Selde</v>
      </c>
      <c r="AG247" s="6" t="str">
        <f>VLOOKUP(
    Languages!A234,
    Languages!$A$2:$AE$310,
    MATCH(
      _xlfn.XLOOKUP(AG$1, 'Language &amp; Currency Data'!$A$2:$A$100, 'Language &amp; Currency Data'!$B$2:$B$100),
      Languages!$A$1:$AE$1,
      0),
    FALSE)</f>
        <v>드물게</v>
      </c>
      <c r="AH247" s="32" t="str">
        <f>VLOOKUP(
    Languages!A234,
    Languages!$A$2:$AE$310,
    MATCH(
      _xlfn.XLOOKUP(AH$1, 'Language &amp; Currency Data'!$A$2:$A$100, 'Language &amp; Currency Data'!$B$2:$B$100),
      Languages!$A$1:$AE$1,
      0),
    FALSE)</f>
        <v>Pocas veces</v>
      </c>
      <c r="AI247" s="32" t="str">
        <f>VLOOKUP(
    Languages!A234,
    Languages!$A$2:$AE$310,
    MATCH(
      _xlfn.XLOOKUP(AI$1, 'Language &amp; Currency Data'!$A$2:$A$100, 'Language &amp; Currency Data'!$B$2:$B$100),
      Languages!$A$1:$AE$1,
      0),
    FALSE)</f>
        <v>Sällan</v>
      </c>
      <c r="AJ247" s="6" t="str">
        <f>VLOOKUP(
    Languages!A234,
    Languages!$A$2:$AE$310,
    MATCH(
      _xlfn.XLOOKUP(AJ$1, 'Language &amp; Currency Data'!$A$2:$A$100, 'Language &amp; Currency Data'!$B$2:$B$100),
      Languages!$A$1:$AE$1,
      0),
    FALSE)</f>
        <v>很少</v>
      </c>
      <c r="AK247" s="32" t="str">
        <f>VLOOKUP(
    Languages!A234,
    Languages!$A$2:$AE$310,
    MATCH(
      _xlfn.XLOOKUP(AK$1, 'Language &amp; Currency Data'!$A$2:$A$100, 'Language &amp; Currency Data'!$B$2:$B$100),
      Languages!$A$1:$AE$1,
      0),
    FALSE)</f>
        <v>นานๆ ครั้ง</v>
      </c>
      <c r="AL247" s="37" t="str">
        <f>VLOOKUP(
    Languages!A234,
    Languages!$A$2:$AE$310,
    MATCH(
      _xlfn.XLOOKUP(AL$1, 'Language &amp; Currency Data'!$A$2:$A$100, 'Language &amp; Currency Data'!$B$2:$B$100),
      Languages!$A$1:$AE$1,
      0),
    FALSE)</f>
        <v>Nadiren</v>
      </c>
      <c r="AM247" s="6" t="str">
        <f>VLOOKUP(
    Languages!A234,
    Languages!$A$2:$AE$310,
    MATCH(
      _xlfn.XLOOKUP(AM$1, 'Language &amp; Currency Data'!$A$2:$A$100, 'Language &amp; Currency Data'!$B$2:$B$100),
      Languages!$A$1:$AE$1,
      0),
    FALSE)</f>
        <v>Rarely</v>
      </c>
      <c r="AN247" s="6" t="str">
        <f>VLOOKUP(
    Languages!A234,
    Languages!$A$2:$AE$310,
    MATCH(
      _xlfn.XLOOKUP(AN$1, 'Language &amp; Currency Data'!$A$2:$A$100, 'Language &amp; Currency Data'!$B$2:$B$100),
      Languages!$A$1:$AE$1,
      0),
    FALSE)</f>
        <v>Rarely</v>
      </c>
      <c r="AO247" s="32" t="str">
        <f>VLOOKUP(
    Languages!A234,
    Languages!$A$2:$AE$310,
    MATCH(
      _xlfn.XLOOKUP(AO$1, 'Language &amp; Currency Data'!$A$2:$A$100, 'Language &amp; Currency Data'!$B$2:$B$100),
      Languages!$A$1:$AE$1,
      0),
    FALSE)</f>
        <v>Hiếm khi</v>
      </c>
      <c r="AP247" s="7" t="str">
        <f>VLOOKUP(
    Languages!A234,
    Languages!$A$2:$AE$310,
    MATCH(
      _xlfn.XLOOKUP("United Kingdom", 'Language &amp; Currency Data'!$A$2:$A$100, 'Language &amp; Currency Data'!$B$2:$B$100),
      Languages!$A$1:$AE$1,
      0),
    FALSE)</f>
        <v>Rarely</v>
      </c>
      <c r="AQ247" s="7" t="str">
        <f>VLOOKUP(
    Languages!A234,
    Languages!$A$2:$AE$310,
    MATCH(
      _xlfn.XLOOKUP("United Kingdom", 'Language &amp; Currency Data'!$A$2:$A$100, 'Language &amp; Currency Data'!$B$2:$B$100),
      Languages!$A$1:$AE$1,
      0),
    FALSE)</f>
        <v>Rarely</v>
      </c>
      <c r="AR247" s="7" t="str">
        <f>VLOOKUP(
    Languages!A234,
    Languages!$A$2:$AE$310,
    MATCH(
      _xlfn.XLOOKUP("United Kingdom", 'Language &amp; Currency Data'!$A$2:$A$100, 'Language &amp; Currency Data'!$B$2:$B$100),
      Languages!$A$1:$AE$1,
      0),
    FALSE)</f>
        <v>Rarely</v>
      </c>
      <c r="AS247" s="7" t="str">
        <f>VLOOKUP(
    Languages!A234,
    Languages!$A$2:$AE$310,
    MATCH(
      _xlfn.XLOOKUP("United Kingdom", 'Language &amp; Currency Data'!$A$2:$A$100, 'Language &amp; Currency Data'!$B$2:$B$100),
      Languages!$A$1:$AE$1,
      0),
    FALSE)</f>
        <v>Rarely</v>
      </c>
      <c r="AT247" s="7" t="str">
        <f>VLOOKUP(
    Languages!A234,
    Languages!$A$2:$AE$310,
    MATCH(
      _xlfn.XLOOKUP("United Kingdom", 'Language &amp; Currency Data'!$A$2:$A$100, 'Language &amp; Currency Data'!$B$2:$B$100),
      Languages!$A$1:$AE$1,
      0),
    FALSE)</f>
        <v>Rarely</v>
      </c>
      <c r="AU247" s="7" t="str">
        <f>VLOOKUP(
    Languages!A234,
    Languages!$A$2:$AE$310,
    MATCH(
      _xlfn.XLOOKUP("United Kingdom", 'Language &amp; Currency Data'!$A$2:$A$100, 'Language &amp; Currency Data'!$B$2:$B$100),
      Languages!$A$1:$AE$1,
      0),
    FALSE)</f>
        <v>Rarely</v>
      </c>
      <c r="AV247" s="7" t="str">
        <f>VLOOKUP(
    Languages!A234,
    Languages!$A$2:$AE$310,
    MATCH(
      _xlfn.XLOOKUP("United Kingdom", 'Language &amp; Currency Data'!$A$2:$A$100, 'Language &amp; Currency Data'!$B$2:$B$100),
      Languages!$A$1:$AE$1,
      0),
    FALSE)</f>
        <v>Rarely</v>
      </c>
      <c r="AW247" s="7" t="str">
        <f>VLOOKUP(
    Languages!A234,
    Languages!$A$2:$AE$310,
    MATCH(
      _xlfn.XLOOKUP("United Kingdom", 'Language &amp; Currency Data'!$A$2:$A$100, 'Language &amp; Currency Data'!$B$2:$B$100),
      Languages!$A$1:$AE$1,
      0),
    FALSE)</f>
        <v>Rarely</v>
      </c>
    </row>
    <row r="248" spans="1:49" s="7" customFormat="1" x14ac:dyDescent="0.45">
      <c r="A248" s="7" t="str">
        <f>Languages!B235</f>
        <v>Sometimes</v>
      </c>
      <c r="B248" s="6" t="str">
        <f>VLOOKUP(
    Languages!A235,
    Languages!$A$2:$AE$310,
    MATCH(
      _xlfn.XLOOKUP(B$1, 'Language &amp; Currency Data'!$A$2:$A$100, 'Language &amp; Currency Data'!$B$2:$B$100),
      Languages!$A$1:$AE$1,
      0),
    FALSE)</f>
        <v>A veces</v>
      </c>
      <c r="C248" s="6" t="str">
        <f>VLOOKUP(
    Languages!A235,
    Languages!$A$2:$AE$310,
    MATCH(
      _xlfn.XLOOKUP(C$1, 'Language &amp; Currency Data'!$A$2:$A$100, 'Language &amp; Currency Data'!$B$2:$B$100),
      Languages!$A$1:$AE$1,
      0),
    FALSE)</f>
        <v>Sometimes</v>
      </c>
      <c r="D248" s="6" t="str">
        <f>VLOOKUP(
    Languages!A235,
    Languages!$A$2:$AE$310,
    MATCH(
      _xlfn.XLOOKUP(D$1, 'Language &amp; Currency Data'!$A$2:$A$100, 'Language &amp; Currency Data'!$B$2:$B$100),
      Languages!$A$1:$AE$1,
      0),
    FALSE)</f>
        <v>Manchmal</v>
      </c>
      <c r="E248" s="14" t="str">
        <f>VLOOKUP(
    Languages!A235,
    Languages!$A$2:$AE$310,
    MATCH(
      _xlfn.XLOOKUP(E$1, 'Language &amp; Currency Data'!$A$2:$A$100, 'Language &amp; Currency Data'!$B$2:$B$100),
      Languages!$A$1:$AE$1,
      0),
    FALSE)</f>
        <v>Às vezes</v>
      </c>
      <c r="F248" s="4" t="str">
        <f>VLOOKUP(
    Languages!A235,
    Languages!$A$2:$AE$310,
    MATCH(
      _xlfn.XLOOKUP(F$1, 'Language &amp; Currency Data'!$A$2:$A$100, 'Language &amp; Currency Data'!$B$2:$B$100),
      Languages!$A$1:$AE$1,
      0),
    FALSE)</f>
        <v>Sometimes</v>
      </c>
      <c r="G248" s="14" t="str">
        <f>VLOOKUP(
    Languages!A235,
    Languages!$A$2:$AE$310,
    MATCH(
      _xlfn.XLOOKUP(G$1, 'Language &amp; Currency Data'!$A$2:$A$100, 'Language &amp; Currency Data'!$B$2:$B$100),
      Languages!$A$1:$AE$1,
      0),
    FALSE)</f>
        <v>有时</v>
      </c>
      <c r="H248" s="6" t="str">
        <f>VLOOKUP(
    Languages!A235,
    Languages!$A$2:$AE$310,
    MATCH(
      _xlfn.XLOOKUP(H$1, 'Language &amp; Currency Data'!$A$2:$A$100, 'Language &amp; Currency Data'!$B$2:$B$100),
      Languages!$A$1:$AE$1,
      0),
    FALSE)</f>
        <v>A veces</v>
      </c>
      <c r="I248" s="6" t="str">
        <f>VLOOKUP(
    Languages!A235,
    Languages!$A$2:$AE$310,
    MATCH(
      _xlfn.XLOOKUP(I$1, 'Language &amp; Currency Data'!$A$2:$A$100, 'Language &amp; Currency Data'!$B$2:$B$100),
      Languages!$A$1:$AE$1,
      0),
    FALSE)</f>
        <v>A veces</v>
      </c>
      <c r="J248" s="6" t="str">
        <f>VLOOKUP(
    Languages!A235,
    Languages!$A$2:$AE$310,
    MATCH(
      _xlfn.XLOOKUP(J$1, 'Language &amp; Currency Data'!$A$2:$A$100, 'Language &amp; Currency Data'!$B$2:$B$100),
      Languages!$A$1:$AE$1,
      0),
    FALSE)</f>
        <v>Někdy</v>
      </c>
      <c r="K248" s="6" t="str">
        <f>VLOOKUP(
    Languages!A235,
    Languages!$A$2:$AE$310,
    MATCH(
      _xlfn.XLOOKUP(K$1, 'Language &amp; Currency Data'!$A$2:$A$100, 'Language &amp; Currency Data'!$B$2:$B$100),
      Languages!$A$1:$AE$1,
      0),
    FALSE)</f>
        <v>Joskus</v>
      </c>
      <c r="L248" s="32" t="str">
        <f>VLOOKUP(
    Languages!A235,
    Languages!$A$2:$AE$310,
    MATCH(
      _xlfn.XLOOKUP(L$1, 'Language &amp; Currency Data'!$A$2:$A$100, 'Language &amp; Currency Data'!$B$2:$B$100),
      Languages!$A$1:$AE$1,
      0),
    FALSE)</f>
        <v>Parfois</v>
      </c>
      <c r="M248" s="32" t="str">
        <f>VLOOKUP(
    Languages!A235,
    Languages!$A$2:$AE$310,
    MATCH(
      _xlfn.XLOOKUP(M$1, 'Language &amp; Currency Data'!$A$2:$A$100, 'Language &amp; Currency Data'!$B$2:$B$100),
      Languages!$A$1:$AE$1,
      0),
    FALSE)</f>
        <v>Manchmal</v>
      </c>
      <c r="N248" s="6" t="str">
        <f>VLOOKUP(
    Languages!A235,
    Languages!$A$2:$AE$310,
    MATCH(
      _xlfn.XLOOKUP(N$1, 'Language &amp; Currency Data'!$A$2:$A$100, 'Language &amp; Currency Data'!$B$2:$B$100),
      Languages!$A$1:$AE$1,
      0),
    FALSE)</f>
        <v>Μερικές φορές</v>
      </c>
      <c r="O248" s="32" t="str">
        <f>VLOOKUP(
    Languages!A235,
    Languages!$A$2:$AE$310,
    MATCH(
      _xlfn.XLOOKUP(O$1, 'Language &amp; Currency Data'!$A$2:$A$100, 'Language &amp; Currency Data'!$B$2:$B$100),
      Languages!$A$1:$AE$1,
      0),
    FALSE)</f>
        <v>Néha</v>
      </c>
      <c r="P248" s="6" t="str">
        <f>VLOOKUP(
    Languages!A235,
    Languages!$A$2:$AE$310,
    MATCH(
      _xlfn.XLOOKUP(P$1, 'Language &amp; Currency Data'!$A$2:$A$100, 'Language &amp; Currency Data'!$B$2:$B$100),
      Languages!$A$1:$AE$1,
      0),
    FALSE)</f>
        <v>कभी-कभी</v>
      </c>
      <c r="Q248" s="6" t="str">
        <f>VLOOKUP(
    Languages!A235,
    Languages!$A$2:$AE$310,
    MATCH(
      _xlfn.XLOOKUP(Q$1, 'Language &amp; Currency Data'!$A$2:$A$100, 'Language &amp; Currency Data'!$B$2:$B$100),
      Languages!$A$1:$AE$1,
      0),
    FALSE)</f>
        <v>Kadang-kadang</v>
      </c>
      <c r="R248" s="6" t="str">
        <f>VLOOKUP(
    Languages!A235,
    Languages!$A$2:$AE$310,
    MATCH(
      _xlfn.XLOOKUP(R$1, 'Language &amp; Currency Data'!$A$2:$A$100, 'Language &amp; Currency Data'!$B$2:$B$100),
      Languages!$A$1:$AE$1,
      0),
    FALSE)</f>
        <v>Sometimes</v>
      </c>
      <c r="S248" s="14" t="str">
        <f>VLOOKUP(
    Languages!A235,
    Languages!$A$2:$AE$310,
    MATCH(
      _xlfn.XLOOKUP(S$1, 'Language &amp; Currency Data'!$A$2:$A$100, 'Language &amp; Currency Data'!$B$2:$B$100),
      Languages!$A$1:$AE$1,
      0),
    FALSE)</f>
        <v>Talvolta</v>
      </c>
      <c r="T248" s="14" t="str">
        <f>VLOOKUP(
    Languages!A235,
    Languages!$A$2:$AE$310,
    MATCH(
      _xlfn.XLOOKUP(T$1, 'Language &amp; Currency Data'!$A$2:$A$100, 'Language &amp; Currency Data'!$B$2:$B$100),
      Languages!$A$1:$AE$1,
      0),
    FALSE)</f>
        <v>たまに投稿する</v>
      </c>
      <c r="U248" s="32" t="str">
        <f>VLOOKUP(
    Languages!A235,
    Languages!$A$2:$AE$310,
    MATCH(
      _xlfn.XLOOKUP(U$1, 'Language &amp; Currency Data'!$A$2:$A$100, 'Language &amp; Currency Data'!$B$2:$B$100),
      Languages!$A$1:$AE$1,
      0),
    FALSE)</f>
        <v>Kadang-kadang</v>
      </c>
      <c r="V248" s="32" t="str">
        <f>VLOOKUP(
    Languages!A235,
    Languages!$A$2:$AE$310,
    MATCH(
      _xlfn.XLOOKUP(V$1, 'Language &amp; Currency Data'!$A$2:$A$100, 'Language &amp; Currency Data'!$B$2:$B$100),
      Languages!$A$1:$AE$1,
      0),
    FALSE)</f>
        <v>A veces</v>
      </c>
      <c r="W248" s="14" t="str">
        <f>VLOOKUP(
    Languages!A235,
    Languages!$A$2:$AE$310,
    MATCH(
      _xlfn.XLOOKUP(W$1, 'Language &amp; Currency Data'!$A$2:$A$100, 'Language &amp; Currency Data'!$B$2:$B$100),
      Languages!$A$1:$AE$1,
      0),
    FALSE)</f>
        <v>Soms</v>
      </c>
      <c r="X248" s="32" t="str">
        <f>VLOOKUP(
    Languages!A235,
    Languages!$A$2:$AE$310,
    MATCH(
      _xlfn.XLOOKUP(X$1, 'Language &amp; Currency Data'!$A$2:$A$100, 'Language &amp; Currency Data'!$B$2:$B$100),
      Languages!$A$1:$AE$1,
      0),
    FALSE)</f>
        <v>Sometimes</v>
      </c>
      <c r="Y248" s="32" t="str">
        <f>VLOOKUP(
    Languages!A235,
    Languages!$A$2:$AE$310,
    MATCH(
      _xlfn.XLOOKUP(Y$1, 'Language &amp; Currency Data'!$A$2:$A$100, 'Language &amp; Currency Data'!$B$2:$B$100),
      Languages!$A$1:$AE$1,
      0),
    FALSE)</f>
        <v>Av og til</v>
      </c>
      <c r="Z248" s="32" t="str">
        <f>VLOOKUP(
    Languages!A235,
    Languages!$A$2:$AE$310,
    MATCH(
      _xlfn.XLOOKUP(Z$1, 'Language &amp; Currency Data'!$A$2:$A$100, 'Language &amp; Currency Data'!$B$2:$B$100),
      Languages!$A$1:$AE$1,
      0),
    FALSE)</f>
        <v>کبھی کبھار</v>
      </c>
      <c r="AA248" s="32" t="str">
        <f>VLOOKUP(
    Languages!A235,
    Languages!$A$2:$AE$310,
    MATCH(
      _xlfn.XLOOKUP(AA$1, 'Language &amp; Currency Data'!$A$2:$A$100, 'Language &amp; Currency Data'!$B$2:$B$100),
      Languages!$A$1:$AE$1,
      0),
    FALSE)</f>
        <v>Minsan lang</v>
      </c>
      <c r="AB248" s="32" t="str">
        <f>VLOOKUP(
    Languages!A235,
    Languages!$A$2:$AE$310,
    MATCH(
      _xlfn.XLOOKUP(AB$1, 'Language &amp; Currency Data'!$A$2:$A$100, 'Language &amp; Currency Data'!$B$2:$B$100),
      Languages!$A$1:$AE$1,
      0),
    FALSE)</f>
        <v>Czasami</v>
      </c>
      <c r="AC248" t="str">
        <f>VLOOKUP(
    Languages!A235,
    Languages!$A$2:$AE$310,
    MATCH(
      _xlfn.XLOOKUP(AC$1, 'Language &amp; Currency Data'!$A$2:$A$100, 'Language &amp; Currency Data'!$B$2:$B$100),
      Languages!$A$1:$AE$1,
      0),
    FALSE)</f>
        <v>Às vezes</v>
      </c>
      <c r="AD248" s="32" t="str">
        <f>VLOOKUP(
    Languages!A235,
    Languages!$A$2:$AE$310,
    MATCH(
      _xlfn.XLOOKUP(AD$1, 'Language &amp; Currency Data'!$A$2:$A$100, 'Language &amp; Currency Data'!$B$2:$B$100),
      Languages!$A$1:$AE$1,
      0),
    FALSE)</f>
        <v>Uneori</v>
      </c>
      <c r="AE248" s="6" t="str">
        <f>VLOOKUP(
    Languages!A235,
    Languages!$A$2:$AE$310,
    MATCH(
      _xlfn.XLOOKUP(AE$1, 'Language &amp; Currency Data'!$A$2:$A$100, 'Language &amp; Currency Data'!$B$2:$B$100),
      Languages!$A$1:$AE$1,
      0),
    FALSE)</f>
        <v>Niekedy</v>
      </c>
      <c r="AF248" s="6" t="str">
        <f>VLOOKUP(
    Languages!A235,
    Languages!$A$2:$AE$310,
    MATCH(
      _xlfn.XLOOKUP(AF$1, 'Language &amp; Currency Data'!$A$2:$A$100, 'Language &amp; Currency Data'!$B$2:$B$100),
      Languages!$A$1:$AE$1,
      0),
    FALSE)</f>
        <v>Soms</v>
      </c>
      <c r="AG248" s="6" t="str">
        <f>VLOOKUP(
    Languages!A235,
    Languages!$A$2:$AE$310,
    MATCH(
      _xlfn.XLOOKUP(AG$1, 'Language &amp; Currency Data'!$A$2:$A$100, 'Language &amp; Currency Data'!$B$2:$B$100),
      Languages!$A$1:$AE$1,
      0),
    FALSE)</f>
        <v>가끔</v>
      </c>
      <c r="AH248" s="32" t="str">
        <f>VLOOKUP(
    Languages!A235,
    Languages!$A$2:$AE$310,
    MATCH(
      _xlfn.XLOOKUP(AH$1, 'Language &amp; Currency Data'!$A$2:$A$100, 'Language &amp; Currency Data'!$B$2:$B$100),
      Languages!$A$1:$AE$1,
      0),
    FALSE)</f>
        <v>A veces</v>
      </c>
      <c r="AI248" s="32" t="str">
        <f>VLOOKUP(
    Languages!A235,
    Languages!$A$2:$AE$310,
    MATCH(
      _xlfn.XLOOKUP(AI$1, 'Language &amp; Currency Data'!$A$2:$A$100, 'Language &amp; Currency Data'!$B$2:$B$100),
      Languages!$A$1:$AE$1,
      0),
    FALSE)</f>
        <v>Ibland</v>
      </c>
      <c r="AJ248" s="6" t="str">
        <f>VLOOKUP(
    Languages!A235,
    Languages!$A$2:$AE$310,
    MATCH(
      _xlfn.XLOOKUP(AJ$1, 'Language &amp; Currency Data'!$A$2:$A$100, 'Language &amp; Currency Data'!$B$2:$B$100),
      Languages!$A$1:$AE$1,
      0),
    FALSE)</f>
        <v>有時候</v>
      </c>
      <c r="AK248" s="32" t="str">
        <f>VLOOKUP(
    Languages!A235,
    Languages!$A$2:$AE$310,
    MATCH(
      _xlfn.XLOOKUP(AK$1, 'Language &amp; Currency Data'!$A$2:$A$100, 'Language &amp; Currency Data'!$B$2:$B$100),
      Languages!$A$1:$AE$1,
      0),
    FALSE)</f>
        <v>บางครั้ง</v>
      </c>
      <c r="AL248" s="37" t="str">
        <f>VLOOKUP(
    Languages!A235,
    Languages!$A$2:$AE$310,
    MATCH(
      _xlfn.XLOOKUP(AL$1, 'Language &amp; Currency Data'!$A$2:$A$100, 'Language &amp; Currency Data'!$B$2:$B$100),
      Languages!$A$1:$AE$1,
      0),
    FALSE)</f>
        <v>Bazen</v>
      </c>
      <c r="AM248" s="6" t="str">
        <f>VLOOKUP(
    Languages!A235,
    Languages!$A$2:$AE$310,
    MATCH(
      _xlfn.XLOOKUP(AM$1, 'Language &amp; Currency Data'!$A$2:$A$100, 'Language &amp; Currency Data'!$B$2:$B$100),
      Languages!$A$1:$AE$1,
      0),
    FALSE)</f>
        <v>Sometimes</v>
      </c>
      <c r="AN248" s="6" t="str">
        <f>VLOOKUP(
    Languages!A235,
    Languages!$A$2:$AE$310,
    MATCH(
      _xlfn.XLOOKUP(AN$1, 'Language &amp; Currency Data'!$A$2:$A$100, 'Language &amp; Currency Data'!$B$2:$B$100),
      Languages!$A$1:$AE$1,
      0),
    FALSE)</f>
        <v>Sometimes</v>
      </c>
      <c r="AO248" s="32" t="str">
        <f>VLOOKUP(
    Languages!A235,
    Languages!$A$2:$AE$310,
    MATCH(
      _xlfn.XLOOKUP(AO$1, 'Language &amp; Currency Data'!$A$2:$A$100, 'Language &amp; Currency Data'!$B$2:$B$100),
      Languages!$A$1:$AE$1,
      0),
    FALSE)</f>
        <v>Thỉnh thoảng</v>
      </c>
      <c r="AP248" s="7" t="str">
        <f>VLOOKUP(
    Languages!A235,
    Languages!$A$2:$AE$310,
    MATCH(
      _xlfn.XLOOKUP("United Kingdom", 'Language &amp; Currency Data'!$A$2:$A$100, 'Language &amp; Currency Data'!$B$2:$B$100),
      Languages!$A$1:$AE$1,
      0),
    FALSE)</f>
        <v>Sometimes</v>
      </c>
      <c r="AQ248" s="7" t="str">
        <f>VLOOKUP(
    Languages!A235,
    Languages!$A$2:$AE$310,
    MATCH(
      _xlfn.XLOOKUP("United Kingdom", 'Language &amp; Currency Data'!$A$2:$A$100, 'Language &amp; Currency Data'!$B$2:$B$100),
      Languages!$A$1:$AE$1,
      0),
    FALSE)</f>
        <v>Sometimes</v>
      </c>
      <c r="AR248" s="7" t="str">
        <f>VLOOKUP(
    Languages!A235,
    Languages!$A$2:$AE$310,
    MATCH(
      _xlfn.XLOOKUP("United Kingdom", 'Language &amp; Currency Data'!$A$2:$A$100, 'Language &amp; Currency Data'!$B$2:$B$100),
      Languages!$A$1:$AE$1,
      0),
    FALSE)</f>
        <v>Sometimes</v>
      </c>
      <c r="AS248" s="7" t="str">
        <f>VLOOKUP(
    Languages!A235,
    Languages!$A$2:$AE$310,
    MATCH(
      _xlfn.XLOOKUP("United Kingdom", 'Language &amp; Currency Data'!$A$2:$A$100, 'Language &amp; Currency Data'!$B$2:$B$100),
      Languages!$A$1:$AE$1,
      0),
    FALSE)</f>
        <v>Sometimes</v>
      </c>
      <c r="AT248" s="7" t="str">
        <f>VLOOKUP(
    Languages!A235,
    Languages!$A$2:$AE$310,
    MATCH(
      _xlfn.XLOOKUP("United Kingdom", 'Language &amp; Currency Data'!$A$2:$A$100, 'Language &amp; Currency Data'!$B$2:$B$100),
      Languages!$A$1:$AE$1,
      0),
    FALSE)</f>
        <v>Sometimes</v>
      </c>
      <c r="AU248" s="7" t="str">
        <f>VLOOKUP(
    Languages!A235,
    Languages!$A$2:$AE$310,
    MATCH(
      _xlfn.XLOOKUP("United Kingdom", 'Language &amp; Currency Data'!$A$2:$A$100, 'Language &amp; Currency Data'!$B$2:$B$100),
      Languages!$A$1:$AE$1,
      0),
    FALSE)</f>
        <v>Sometimes</v>
      </c>
      <c r="AV248" s="7" t="str">
        <f>VLOOKUP(
    Languages!A235,
    Languages!$A$2:$AE$310,
    MATCH(
      _xlfn.XLOOKUP("United Kingdom", 'Language &amp; Currency Data'!$A$2:$A$100, 'Language &amp; Currency Data'!$B$2:$B$100),
      Languages!$A$1:$AE$1,
      0),
    FALSE)</f>
        <v>Sometimes</v>
      </c>
      <c r="AW248" s="7" t="str">
        <f>VLOOKUP(
    Languages!A235,
    Languages!$A$2:$AE$310,
    MATCH(
      _xlfn.XLOOKUP("United Kingdom", 'Language &amp; Currency Data'!$A$2:$A$100, 'Language &amp; Currency Data'!$B$2:$B$100),
      Languages!$A$1:$AE$1,
      0),
    FALSE)</f>
        <v>Sometimes</v>
      </c>
    </row>
    <row r="249" spans="1:49" s="7" customFormat="1" x14ac:dyDescent="0.45">
      <c r="A249" s="7" t="str">
        <f>Languages!B236</f>
        <v>Often</v>
      </c>
      <c r="B249" s="6" t="str">
        <f>VLOOKUP(
    Languages!A236,
    Languages!$A$2:$AE$310,
    MATCH(
      _xlfn.XLOOKUP(B$1, 'Language &amp; Currency Data'!$A$2:$A$100, 'Language &amp; Currency Data'!$B$2:$B$100),
      Languages!$A$1:$AE$1,
      0),
    FALSE)</f>
        <v>A menudo</v>
      </c>
      <c r="C249" s="6" t="str">
        <f>VLOOKUP(
    Languages!A236,
    Languages!$A$2:$AE$310,
    MATCH(
      _xlfn.XLOOKUP(C$1, 'Language &amp; Currency Data'!$A$2:$A$100, 'Language &amp; Currency Data'!$B$2:$B$100),
      Languages!$A$1:$AE$1,
      0),
    FALSE)</f>
        <v>Often</v>
      </c>
      <c r="D249" s="6" t="str">
        <f>VLOOKUP(
    Languages!A236,
    Languages!$A$2:$AE$310,
    MATCH(
      _xlfn.XLOOKUP(D$1, 'Language &amp; Currency Data'!$A$2:$A$100, 'Language &amp; Currency Data'!$B$2:$B$100),
      Languages!$A$1:$AE$1,
      0),
    FALSE)</f>
        <v>Häufig</v>
      </c>
      <c r="E249" s="14" t="str">
        <f>VLOOKUP(
    Languages!A236,
    Languages!$A$2:$AE$310,
    MATCH(
      _xlfn.XLOOKUP(E$1, 'Language &amp; Currency Data'!$A$2:$A$100, 'Language &amp; Currency Data'!$B$2:$B$100),
      Languages!$A$1:$AE$1,
      0),
    FALSE)</f>
        <v>Frequentemente</v>
      </c>
      <c r="F249" s="4" t="str">
        <f>VLOOKUP(
    Languages!A236,
    Languages!$A$2:$AE$310,
    MATCH(
      _xlfn.XLOOKUP(F$1, 'Language &amp; Currency Data'!$A$2:$A$100, 'Language &amp; Currency Data'!$B$2:$B$100),
      Languages!$A$1:$AE$1,
      0),
    FALSE)</f>
        <v>Often</v>
      </c>
      <c r="G249" s="14" t="str">
        <f>VLOOKUP(
    Languages!A236,
    Languages!$A$2:$AE$310,
    MATCH(
      _xlfn.XLOOKUP(G$1, 'Language &amp; Currency Data'!$A$2:$A$100, 'Language &amp; Currency Data'!$B$2:$B$100),
      Languages!$A$1:$AE$1,
      0),
    FALSE)</f>
        <v>经常</v>
      </c>
      <c r="H249" s="6" t="str">
        <f>VLOOKUP(
    Languages!A236,
    Languages!$A$2:$AE$310,
    MATCH(
      _xlfn.XLOOKUP(H$1, 'Language &amp; Currency Data'!$A$2:$A$100, 'Language &amp; Currency Data'!$B$2:$B$100),
      Languages!$A$1:$AE$1,
      0),
    FALSE)</f>
        <v>A menudo</v>
      </c>
      <c r="I249" s="6" t="str">
        <f>VLOOKUP(
    Languages!A236,
    Languages!$A$2:$AE$310,
    MATCH(
      _xlfn.XLOOKUP(I$1, 'Language &amp; Currency Data'!$A$2:$A$100, 'Language &amp; Currency Data'!$B$2:$B$100),
      Languages!$A$1:$AE$1,
      0),
    FALSE)</f>
        <v>A menudo</v>
      </c>
      <c r="J249" s="6" t="str">
        <f>VLOOKUP(
    Languages!A236,
    Languages!$A$2:$AE$310,
    MATCH(
      _xlfn.XLOOKUP(J$1, 'Language &amp; Currency Data'!$A$2:$A$100, 'Language &amp; Currency Data'!$B$2:$B$100),
      Languages!$A$1:$AE$1,
      0),
    FALSE)</f>
        <v>Často</v>
      </c>
      <c r="K249" s="6" t="str">
        <f>VLOOKUP(
    Languages!A236,
    Languages!$A$2:$AE$310,
    MATCH(
      _xlfn.XLOOKUP(K$1, 'Language &amp; Currency Data'!$A$2:$A$100, 'Language &amp; Currency Data'!$B$2:$B$100),
      Languages!$A$1:$AE$1,
      0),
    FALSE)</f>
        <v>Usein</v>
      </c>
      <c r="L249" s="32" t="str">
        <f>VLOOKUP(
    Languages!A236,
    Languages!$A$2:$AE$310,
    MATCH(
      _xlfn.XLOOKUP(L$1, 'Language &amp; Currency Data'!$A$2:$A$100, 'Language &amp; Currency Data'!$B$2:$B$100),
      Languages!$A$1:$AE$1,
      0),
    FALSE)</f>
        <v>Souvent</v>
      </c>
      <c r="M249" s="32" t="str">
        <f>VLOOKUP(
    Languages!A236,
    Languages!$A$2:$AE$310,
    MATCH(
      _xlfn.XLOOKUP(M$1, 'Language &amp; Currency Data'!$A$2:$A$100, 'Language &amp; Currency Data'!$B$2:$B$100),
      Languages!$A$1:$AE$1,
      0),
    FALSE)</f>
        <v>Häufig</v>
      </c>
      <c r="N249" s="6" t="str">
        <f>VLOOKUP(
    Languages!A236,
    Languages!$A$2:$AE$310,
    MATCH(
      _xlfn.XLOOKUP(N$1, 'Language &amp; Currency Data'!$A$2:$A$100, 'Language &amp; Currency Data'!$B$2:$B$100),
      Languages!$A$1:$AE$1,
      0),
    FALSE)</f>
        <v>Συχνά</v>
      </c>
      <c r="O249" s="32" t="str">
        <f>VLOOKUP(
    Languages!A236,
    Languages!$A$2:$AE$310,
    MATCH(
      _xlfn.XLOOKUP(O$1, 'Language &amp; Currency Data'!$A$2:$A$100, 'Language &amp; Currency Data'!$B$2:$B$100),
      Languages!$A$1:$AE$1,
      0),
    FALSE)</f>
        <v>Gyakran</v>
      </c>
      <c r="P249" s="6" t="str">
        <f>VLOOKUP(
    Languages!A236,
    Languages!$A$2:$AE$310,
    MATCH(
      _xlfn.XLOOKUP(P$1, 'Language &amp; Currency Data'!$A$2:$A$100, 'Language &amp; Currency Data'!$B$2:$B$100),
      Languages!$A$1:$AE$1,
      0),
    FALSE)</f>
        <v>अक्सर</v>
      </c>
      <c r="Q249" s="6" t="str">
        <f>VLOOKUP(
    Languages!A236,
    Languages!$A$2:$AE$310,
    MATCH(
      _xlfn.XLOOKUP(Q$1, 'Language &amp; Currency Data'!$A$2:$A$100, 'Language &amp; Currency Data'!$B$2:$B$100),
      Languages!$A$1:$AE$1,
      0),
    FALSE)</f>
        <v>Sering</v>
      </c>
      <c r="R249" s="6" t="str">
        <f>VLOOKUP(
    Languages!A236,
    Languages!$A$2:$AE$310,
    MATCH(
      _xlfn.XLOOKUP(R$1, 'Language &amp; Currency Data'!$A$2:$A$100, 'Language &amp; Currency Data'!$B$2:$B$100),
      Languages!$A$1:$AE$1,
      0),
    FALSE)</f>
        <v>Often</v>
      </c>
      <c r="S249" s="14" t="str">
        <f>VLOOKUP(
    Languages!A236,
    Languages!$A$2:$AE$310,
    MATCH(
      _xlfn.XLOOKUP(S$1, 'Language &amp; Currency Data'!$A$2:$A$100, 'Language &amp; Currency Data'!$B$2:$B$100),
      Languages!$A$1:$AE$1,
      0),
    FALSE)</f>
        <v>Spesso</v>
      </c>
      <c r="T249" s="14" t="str">
        <f>VLOOKUP(
    Languages!A236,
    Languages!$A$2:$AE$310,
    MATCH(
      _xlfn.XLOOKUP(T$1, 'Language &amp; Currency Data'!$A$2:$A$100, 'Language &amp; Currency Data'!$B$2:$B$100),
      Languages!$A$1:$AE$1,
      0),
    FALSE)</f>
        <v>頻繁に投稿する</v>
      </c>
      <c r="U249" s="32" t="str">
        <f>VLOOKUP(
    Languages!A236,
    Languages!$A$2:$AE$310,
    MATCH(
      _xlfn.XLOOKUP(U$1, 'Language &amp; Currency Data'!$A$2:$A$100, 'Language &amp; Currency Data'!$B$2:$B$100),
      Languages!$A$1:$AE$1,
      0),
    FALSE)</f>
        <v>Kerap</v>
      </c>
      <c r="V249" s="32" t="str">
        <f>VLOOKUP(
    Languages!A236,
    Languages!$A$2:$AE$310,
    MATCH(
      _xlfn.XLOOKUP(V$1, 'Language &amp; Currency Data'!$A$2:$A$100, 'Language &amp; Currency Data'!$B$2:$B$100),
      Languages!$A$1:$AE$1,
      0),
    FALSE)</f>
        <v>A menudo</v>
      </c>
      <c r="W249" s="14" t="str">
        <f>VLOOKUP(
    Languages!A236,
    Languages!$A$2:$AE$310,
    MATCH(
      _xlfn.XLOOKUP(W$1, 'Language &amp; Currency Data'!$A$2:$A$100, 'Language &amp; Currency Data'!$B$2:$B$100),
      Languages!$A$1:$AE$1,
      0),
    FALSE)</f>
        <v>Vaak</v>
      </c>
      <c r="X249" s="32" t="str">
        <f>VLOOKUP(
    Languages!A236,
    Languages!$A$2:$AE$310,
    MATCH(
      _xlfn.XLOOKUP(X$1, 'Language &amp; Currency Data'!$A$2:$A$100, 'Language &amp; Currency Data'!$B$2:$B$100),
      Languages!$A$1:$AE$1,
      0),
    FALSE)</f>
        <v>Often</v>
      </c>
      <c r="Y249" s="32" t="str">
        <f>VLOOKUP(
    Languages!A236,
    Languages!$A$2:$AE$310,
    MATCH(
      _xlfn.XLOOKUP(Y$1, 'Language &amp; Currency Data'!$A$2:$A$100, 'Language &amp; Currency Data'!$B$2:$B$100),
      Languages!$A$1:$AE$1,
      0),
    FALSE)</f>
        <v>Ofte</v>
      </c>
      <c r="Z249" s="32" t="str">
        <f>VLOOKUP(
    Languages!A236,
    Languages!$A$2:$AE$310,
    MATCH(
      _xlfn.XLOOKUP(Z$1, 'Language &amp; Currency Data'!$A$2:$A$100, 'Language &amp; Currency Data'!$B$2:$B$100),
      Languages!$A$1:$AE$1,
      0),
    FALSE)</f>
        <v>اکثر</v>
      </c>
      <c r="AA249" s="32" t="str">
        <f>VLOOKUP(
    Languages!A236,
    Languages!$A$2:$AE$310,
    MATCH(
      _xlfn.XLOOKUP(AA$1, 'Language &amp; Currency Data'!$A$2:$A$100, 'Language &amp; Currency Data'!$B$2:$B$100),
      Languages!$A$1:$AE$1,
      0),
    FALSE)</f>
        <v>Madalas</v>
      </c>
      <c r="AB249" s="32" t="str">
        <f>VLOOKUP(
    Languages!A236,
    Languages!$A$2:$AE$310,
    MATCH(
      _xlfn.XLOOKUP(AB$1, 'Language &amp; Currency Data'!$A$2:$A$100, 'Language &amp; Currency Data'!$B$2:$B$100),
      Languages!$A$1:$AE$1,
      0),
    FALSE)</f>
        <v>Często</v>
      </c>
      <c r="AC249" t="str">
        <f>VLOOKUP(
    Languages!A236,
    Languages!$A$2:$AE$310,
    MATCH(
      _xlfn.XLOOKUP(AC$1, 'Language &amp; Currency Data'!$A$2:$A$100, 'Language &amp; Currency Data'!$B$2:$B$100),
      Languages!$A$1:$AE$1,
      0),
    FALSE)</f>
        <v>Frequentemente</v>
      </c>
      <c r="AD249" s="32" t="str">
        <f>VLOOKUP(
    Languages!A236,
    Languages!$A$2:$AE$310,
    MATCH(
      _xlfn.XLOOKUP(AD$1, 'Language &amp; Currency Data'!$A$2:$A$100, 'Language &amp; Currency Data'!$B$2:$B$100),
      Languages!$A$1:$AE$1,
      0),
    FALSE)</f>
        <v>Deseori</v>
      </c>
      <c r="AE249" s="6" t="str">
        <f>VLOOKUP(
    Languages!A236,
    Languages!$A$2:$AE$310,
    MATCH(
      _xlfn.XLOOKUP(AE$1, 'Language &amp; Currency Data'!$A$2:$A$100, 'Language &amp; Currency Data'!$B$2:$B$100),
      Languages!$A$1:$AE$1,
      0),
    FALSE)</f>
        <v>Často</v>
      </c>
      <c r="AF249" s="6" t="str">
        <f>VLOOKUP(
    Languages!A236,
    Languages!$A$2:$AE$310,
    MATCH(
      _xlfn.XLOOKUP(AF$1, 'Language &amp; Currency Data'!$A$2:$A$100, 'Language &amp; Currency Data'!$B$2:$B$100),
      Languages!$A$1:$AE$1,
      0),
    FALSE)</f>
        <v>Gereeld</v>
      </c>
      <c r="AG249" s="6" t="str">
        <f>VLOOKUP(
    Languages!A236,
    Languages!$A$2:$AE$310,
    MATCH(
      _xlfn.XLOOKUP(AG$1, 'Language &amp; Currency Data'!$A$2:$A$100, 'Language &amp; Currency Data'!$B$2:$B$100),
      Languages!$A$1:$AE$1,
      0),
    FALSE)</f>
        <v>자주</v>
      </c>
      <c r="AH249" s="32" t="str">
        <f>VLOOKUP(
    Languages!A236,
    Languages!$A$2:$AE$310,
    MATCH(
      _xlfn.XLOOKUP(AH$1, 'Language &amp; Currency Data'!$A$2:$A$100, 'Language &amp; Currency Data'!$B$2:$B$100),
      Languages!$A$1:$AE$1,
      0),
    FALSE)</f>
        <v>A menudo</v>
      </c>
      <c r="AI249" s="32" t="str">
        <f>VLOOKUP(
    Languages!A236,
    Languages!$A$2:$AE$310,
    MATCH(
      _xlfn.XLOOKUP(AI$1, 'Language &amp; Currency Data'!$A$2:$A$100, 'Language &amp; Currency Data'!$B$2:$B$100),
      Languages!$A$1:$AE$1,
      0),
    FALSE)</f>
        <v>Ofta</v>
      </c>
      <c r="AJ249" s="6" t="str">
        <f>VLOOKUP(
    Languages!A236,
    Languages!$A$2:$AE$310,
    MATCH(
      _xlfn.XLOOKUP(AJ$1, 'Language &amp; Currency Data'!$A$2:$A$100, 'Language &amp; Currency Data'!$B$2:$B$100),
      Languages!$A$1:$AE$1,
      0),
    FALSE)</f>
        <v>經常</v>
      </c>
      <c r="AK249" s="32" t="str">
        <f>VLOOKUP(
    Languages!A236,
    Languages!$A$2:$AE$310,
    MATCH(
      _xlfn.XLOOKUP(AK$1, 'Language &amp; Currency Data'!$A$2:$A$100, 'Language &amp; Currency Data'!$B$2:$B$100),
      Languages!$A$1:$AE$1,
      0),
    FALSE)</f>
        <v>บ่อยครั้ง</v>
      </c>
      <c r="AL249" s="37" t="str">
        <f>VLOOKUP(
    Languages!A236,
    Languages!$A$2:$AE$310,
    MATCH(
      _xlfn.XLOOKUP(AL$1, 'Language &amp; Currency Data'!$A$2:$A$100, 'Language &amp; Currency Data'!$B$2:$B$100),
      Languages!$A$1:$AE$1,
      0),
    FALSE)</f>
        <v>Sık sık</v>
      </c>
      <c r="AM249" s="6" t="str">
        <f>VLOOKUP(
    Languages!A236,
    Languages!$A$2:$AE$310,
    MATCH(
      _xlfn.XLOOKUP(AM$1, 'Language &amp; Currency Data'!$A$2:$A$100, 'Language &amp; Currency Data'!$B$2:$B$100),
      Languages!$A$1:$AE$1,
      0),
    FALSE)</f>
        <v>Often</v>
      </c>
      <c r="AN249" s="6" t="str">
        <f>VLOOKUP(
    Languages!A236,
    Languages!$A$2:$AE$310,
    MATCH(
      _xlfn.XLOOKUP(AN$1, 'Language &amp; Currency Data'!$A$2:$A$100, 'Language &amp; Currency Data'!$B$2:$B$100),
      Languages!$A$1:$AE$1,
      0),
    FALSE)</f>
        <v>Often</v>
      </c>
      <c r="AO249" s="32" t="str">
        <f>VLOOKUP(
    Languages!A236,
    Languages!$A$2:$AE$310,
    MATCH(
      _xlfn.XLOOKUP(AO$1, 'Language &amp; Currency Data'!$A$2:$A$100, 'Language &amp; Currency Data'!$B$2:$B$100),
      Languages!$A$1:$AE$1,
      0),
    FALSE)</f>
        <v>Thường xuyên</v>
      </c>
      <c r="AP249" s="7" t="str">
        <f>VLOOKUP(
    Languages!A236,
    Languages!$A$2:$AE$310,
    MATCH(
      _xlfn.XLOOKUP("United Kingdom", 'Language &amp; Currency Data'!$A$2:$A$100, 'Language &amp; Currency Data'!$B$2:$B$100),
      Languages!$A$1:$AE$1,
      0),
    FALSE)</f>
        <v>Often</v>
      </c>
      <c r="AQ249" s="7" t="str">
        <f>VLOOKUP(
    Languages!A236,
    Languages!$A$2:$AE$310,
    MATCH(
      _xlfn.XLOOKUP("United Kingdom", 'Language &amp; Currency Data'!$A$2:$A$100, 'Language &amp; Currency Data'!$B$2:$B$100),
      Languages!$A$1:$AE$1,
      0),
    FALSE)</f>
        <v>Often</v>
      </c>
      <c r="AR249" s="7" t="str">
        <f>VLOOKUP(
    Languages!A236,
    Languages!$A$2:$AE$310,
    MATCH(
      _xlfn.XLOOKUP("United Kingdom", 'Language &amp; Currency Data'!$A$2:$A$100, 'Language &amp; Currency Data'!$B$2:$B$100),
      Languages!$A$1:$AE$1,
      0),
    FALSE)</f>
        <v>Often</v>
      </c>
      <c r="AS249" s="7" t="str">
        <f>VLOOKUP(
    Languages!A236,
    Languages!$A$2:$AE$310,
    MATCH(
      _xlfn.XLOOKUP("United Kingdom", 'Language &amp; Currency Data'!$A$2:$A$100, 'Language &amp; Currency Data'!$B$2:$B$100),
      Languages!$A$1:$AE$1,
      0),
    FALSE)</f>
        <v>Often</v>
      </c>
      <c r="AT249" s="7" t="str">
        <f>VLOOKUP(
    Languages!A236,
    Languages!$A$2:$AE$310,
    MATCH(
      _xlfn.XLOOKUP("United Kingdom", 'Language &amp; Currency Data'!$A$2:$A$100, 'Language &amp; Currency Data'!$B$2:$B$100),
      Languages!$A$1:$AE$1,
      0),
    FALSE)</f>
        <v>Often</v>
      </c>
      <c r="AU249" s="7" t="str">
        <f>VLOOKUP(
    Languages!A236,
    Languages!$A$2:$AE$310,
    MATCH(
      _xlfn.XLOOKUP("United Kingdom", 'Language &amp; Currency Data'!$A$2:$A$100, 'Language &amp; Currency Data'!$B$2:$B$100),
      Languages!$A$1:$AE$1,
      0),
    FALSE)</f>
        <v>Often</v>
      </c>
      <c r="AV249" s="7" t="str">
        <f>VLOOKUP(
    Languages!A236,
    Languages!$A$2:$AE$310,
    MATCH(
      _xlfn.XLOOKUP("United Kingdom", 'Language &amp; Currency Data'!$A$2:$A$100, 'Language &amp; Currency Data'!$B$2:$B$100),
      Languages!$A$1:$AE$1,
      0),
    FALSE)</f>
        <v>Often</v>
      </c>
      <c r="AW249" s="7" t="str">
        <f>VLOOKUP(
    Languages!A236,
    Languages!$A$2:$AE$310,
    MATCH(
      _xlfn.XLOOKUP("United Kingdom", 'Language &amp; Currency Data'!$A$2:$A$100, 'Language &amp; Currency Data'!$B$2:$B$100),
      Languages!$A$1:$AE$1,
      0),
    FALSE)</f>
        <v>Often</v>
      </c>
    </row>
    <row r="250" spans="1:49" s="7" customFormat="1" x14ac:dyDescent="0.45">
      <c r="A250" s="7" t="str">
        <f>Languages!B237</f>
        <v>Very often</v>
      </c>
      <c r="B250" s="6" t="str">
        <f>VLOOKUP(
    Languages!A237,
    Languages!$A$2:$AE$310,
    MATCH(
      _xlfn.XLOOKUP(B$1, 'Language &amp; Currency Data'!$A$2:$A$100, 'Language &amp; Currency Data'!$B$2:$B$100),
      Languages!$A$1:$AE$1,
      0),
    FALSE)</f>
        <v>Muy a menudo</v>
      </c>
      <c r="C250" s="6" t="str">
        <f>VLOOKUP(
    Languages!A237,
    Languages!$A$2:$AE$310,
    MATCH(
      _xlfn.XLOOKUP(C$1, 'Language &amp; Currency Data'!$A$2:$A$100, 'Language &amp; Currency Data'!$B$2:$B$100),
      Languages!$A$1:$AE$1,
      0),
    FALSE)</f>
        <v>Very often</v>
      </c>
      <c r="D250" s="6" t="str">
        <f>VLOOKUP(
    Languages!A237,
    Languages!$A$2:$AE$310,
    MATCH(
      _xlfn.XLOOKUP(D$1, 'Language &amp; Currency Data'!$A$2:$A$100, 'Language &amp; Currency Data'!$B$2:$B$100),
      Languages!$A$1:$AE$1,
      0),
    FALSE)</f>
        <v>Sehr häufig</v>
      </c>
      <c r="E250" s="14" t="str">
        <f>VLOOKUP(
    Languages!A237,
    Languages!$A$2:$AE$310,
    MATCH(
      _xlfn.XLOOKUP(E$1, 'Language &amp; Currency Data'!$A$2:$A$100, 'Language &amp; Currency Data'!$B$2:$B$100),
      Languages!$A$1:$AE$1,
      0),
    FALSE)</f>
        <v>Com muito frequência</v>
      </c>
      <c r="F250" s="4" t="str">
        <f>VLOOKUP(
    Languages!A237,
    Languages!$A$2:$AE$310,
    MATCH(
      _xlfn.XLOOKUP(F$1, 'Language &amp; Currency Data'!$A$2:$A$100, 'Language &amp; Currency Data'!$B$2:$B$100),
      Languages!$A$1:$AE$1,
      0),
    FALSE)</f>
        <v>Very often</v>
      </c>
      <c r="G250" s="14" t="str">
        <f>VLOOKUP(
    Languages!A237,
    Languages!$A$2:$AE$310,
    MATCH(
      _xlfn.XLOOKUP(G$1, 'Language &amp; Currency Data'!$A$2:$A$100, 'Language &amp; Currency Data'!$B$2:$B$100),
      Languages!$A$1:$AE$1,
      0),
    FALSE)</f>
        <v>很频繁</v>
      </c>
      <c r="H250" s="6" t="str">
        <f>VLOOKUP(
    Languages!A237,
    Languages!$A$2:$AE$310,
    MATCH(
      _xlfn.XLOOKUP(H$1, 'Language &amp; Currency Data'!$A$2:$A$100, 'Language &amp; Currency Data'!$B$2:$B$100),
      Languages!$A$1:$AE$1,
      0),
    FALSE)</f>
        <v>Muy a menudo</v>
      </c>
      <c r="I250" s="6" t="str">
        <f>VLOOKUP(
    Languages!A237,
    Languages!$A$2:$AE$310,
    MATCH(
      _xlfn.XLOOKUP(I$1, 'Language &amp; Currency Data'!$A$2:$A$100, 'Language &amp; Currency Data'!$B$2:$B$100),
      Languages!$A$1:$AE$1,
      0),
    FALSE)</f>
        <v>Muy a menudo</v>
      </c>
      <c r="J250" s="6" t="str">
        <f>VLOOKUP(
    Languages!A237,
    Languages!$A$2:$AE$310,
    MATCH(
      _xlfn.XLOOKUP(J$1, 'Language &amp; Currency Data'!$A$2:$A$100, 'Language &amp; Currency Data'!$B$2:$B$100),
      Languages!$A$1:$AE$1,
      0),
    FALSE)</f>
        <v>Velmi často</v>
      </c>
      <c r="K250" s="6" t="str">
        <f>VLOOKUP(
    Languages!A237,
    Languages!$A$2:$AE$310,
    MATCH(
      _xlfn.XLOOKUP(K$1, 'Language &amp; Currency Data'!$A$2:$A$100, 'Language &amp; Currency Data'!$B$2:$B$100),
      Languages!$A$1:$AE$1,
      0),
    FALSE)</f>
        <v>Hyvin usein</v>
      </c>
      <c r="L250" s="32" t="str">
        <f>VLOOKUP(
    Languages!A237,
    Languages!$A$2:$AE$310,
    MATCH(
      _xlfn.XLOOKUP(L$1, 'Language &amp; Currency Data'!$A$2:$A$100, 'Language &amp; Currency Data'!$B$2:$B$100),
      Languages!$A$1:$AE$1,
      0),
    FALSE)</f>
        <v>Très souvent</v>
      </c>
      <c r="M250" s="32" t="str">
        <f>VLOOKUP(
    Languages!A237,
    Languages!$A$2:$AE$310,
    MATCH(
      _xlfn.XLOOKUP(M$1, 'Language &amp; Currency Data'!$A$2:$A$100, 'Language &amp; Currency Data'!$B$2:$B$100),
      Languages!$A$1:$AE$1,
      0),
    FALSE)</f>
        <v>Sehr häufig</v>
      </c>
      <c r="N250" s="6" t="str">
        <f>VLOOKUP(
    Languages!A237,
    Languages!$A$2:$AE$310,
    MATCH(
      _xlfn.XLOOKUP(N$1, 'Language &amp; Currency Data'!$A$2:$A$100, 'Language &amp; Currency Data'!$B$2:$B$100),
      Languages!$A$1:$AE$1,
      0),
    FALSE)</f>
        <v>Πολύ συχνά</v>
      </c>
      <c r="O250" s="32" t="str">
        <f>VLOOKUP(
    Languages!A237,
    Languages!$A$2:$AE$310,
    MATCH(
      _xlfn.XLOOKUP(O$1, 'Language &amp; Currency Data'!$A$2:$A$100, 'Language &amp; Currency Data'!$B$2:$B$100),
      Languages!$A$1:$AE$1,
      0),
    FALSE)</f>
        <v>Nagyon gyakran</v>
      </c>
      <c r="P250" s="6" t="str">
        <f>VLOOKUP(
    Languages!A237,
    Languages!$A$2:$AE$310,
    MATCH(
      _xlfn.XLOOKUP(P$1, 'Language &amp; Currency Data'!$A$2:$A$100, 'Language &amp; Currency Data'!$B$2:$B$100),
      Languages!$A$1:$AE$1,
      0),
    FALSE)</f>
        <v>बार-बार</v>
      </c>
      <c r="Q250" s="6" t="str">
        <f>VLOOKUP(
    Languages!A237,
    Languages!$A$2:$AE$310,
    MATCH(
      _xlfn.XLOOKUP(Q$1, 'Language &amp; Currency Data'!$A$2:$A$100, 'Language &amp; Currency Data'!$B$2:$B$100),
      Languages!$A$1:$AE$1,
      0),
    FALSE)</f>
        <v>Sangat sering</v>
      </c>
      <c r="R250" s="6" t="str">
        <f>VLOOKUP(
    Languages!A237,
    Languages!$A$2:$AE$310,
    MATCH(
      _xlfn.XLOOKUP(R$1, 'Language &amp; Currency Data'!$A$2:$A$100, 'Language &amp; Currency Data'!$B$2:$B$100),
      Languages!$A$1:$AE$1,
      0),
    FALSE)</f>
        <v>Very often</v>
      </c>
      <c r="S250" s="14" t="str">
        <f>VLOOKUP(
    Languages!A237,
    Languages!$A$2:$AE$310,
    MATCH(
      _xlfn.XLOOKUP(S$1, 'Language &amp; Currency Data'!$A$2:$A$100, 'Language &amp; Currency Data'!$B$2:$B$100),
      Languages!$A$1:$AE$1,
      0),
    FALSE)</f>
        <v>Molto spesso</v>
      </c>
      <c r="T250" s="14" t="str">
        <f>VLOOKUP(
    Languages!A237,
    Languages!$A$2:$AE$310,
    MATCH(
      _xlfn.XLOOKUP(T$1, 'Language &amp; Currency Data'!$A$2:$A$100, 'Language &amp; Currency Data'!$B$2:$B$100),
      Languages!$A$1:$AE$1,
      0),
    FALSE)</f>
        <v>非常に頻繁に投稿する</v>
      </c>
      <c r="U250" s="32" t="str">
        <f>VLOOKUP(
    Languages!A237,
    Languages!$A$2:$AE$310,
    MATCH(
      _xlfn.XLOOKUP(U$1, 'Language &amp; Currency Data'!$A$2:$A$100, 'Language &amp; Currency Data'!$B$2:$B$100),
      Languages!$A$1:$AE$1,
      0),
    FALSE)</f>
        <v>Sangat kerap</v>
      </c>
      <c r="V250" s="32" t="str">
        <f>VLOOKUP(
    Languages!A237,
    Languages!$A$2:$AE$310,
    MATCH(
      _xlfn.XLOOKUP(V$1, 'Language &amp; Currency Data'!$A$2:$A$100, 'Language &amp; Currency Data'!$B$2:$B$100),
      Languages!$A$1:$AE$1,
      0),
    FALSE)</f>
        <v>Muy a menudo</v>
      </c>
      <c r="W250" s="14" t="str">
        <f>VLOOKUP(
    Languages!A237,
    Languages!$A$2:$AE$310,
    MATCH(
      _xlfn.XLOOKUP(W$1, 'Language &amp; Currency Data'!$A$2:$A$100, 'Language &amp; Currency Data'!$B$2:$B$100),
      Languages!$A$1:$AE$1,
      0),
    FALSE)</f>
        <v>Heel vaak</v>
      </c>
      <c r="X250" s="32" t="str">
        <f>VLOOKUP(
    Languages!A237,
    Languages!$A$2:$AE$310,
    MATCH(
      _xlfn.XLOOKUP(X$1, 'Language &amp; Currency Data'!$A$2:$A$100, 'Language &amp; Currency Data'!$B$2:$B$100),
      Languages!$A$1:$AE$1,
      0),
    FALSE)</f>
        <v>Very often</v>
      </c>
      <c r="Y250" s="32" t="str">
        <f>VLOOKUP(
    Languages!A237,
    Languages!$A$2:$AE$310,
    MATCH(
      _xlfn.XLOOKUP(Y$1, 'Language &amp; Currency Data'!$A$2:$A$100, 'Language &amp; Currency Data'!$B$2:$B$100),
      Languages!$A$1:$AE$1,
      0),
    FALSE)</f>
        <v>Svært ofte</v>
      </c>
      <c r="Z250" s="32" t="str">
        <f>VLOOKUP(
    Languages!A237,
    Languages!$A$2:$AE$310,
    MATCH(
      _xlfn.XLOOKUP(Z$1, 'Language &amp; Currency Data'!$A$2:$A$100, 'Language &amp; Currency Data'!$B$2:$B$100),
      Languages!$A$1:$AE$1,
      0),
    FALSE)</f>
        <v>بہت زیادہ</v>
      </c>
      <c r="AA250" s="32" t="str">
        <f>VLOOKUP(
    Languages!A237,
    Languages!$A$2:$AE$310,
    MATCH(
      _xlfn.XLOOKUP(AA$1, 'Language &amp; Currency Data'!$A$2:$A$100, 'Language &amp; Currency Data'!$B$2:$B$100),
      Languages!$A$1:$AE$1,
      0),
    FALSE)</f>
        <v>Napakadalas</v>
      </c>
      <c r="AB250" s="32" t="str">
        <f>VLOOKUP(
    Languages!A237,
    Languages!$A$2:$AE$310,
    MATCH(
      _xlfn.XLOOKUP(AB$1, 'Language &amp; Currency Data'!$A$2:$A$100, 'Language &amp; Currency Data'!$B$2:$B$100),
      Languages!$A$1:$AE$1,
      0),
    FALSE)</f>
        <v>Bardzo często</v>
      </c>
      <c r="AC250" t="str">
        <f>VLOOKUP(
    Languages!A237,
    Languages!$A$2:$AE$310,
    MATCH(
      _xlfn.XLOOKUP(AC$1, 'Language &amp; Currency Data'!$A$2:$A$100, 'Language &amp; Currency Data'!$B$2:$B$100),
      Languages!$A$1:$AE$1,
      0),
    FALSE)</f>
        <v>Com muito frequência</v>
      </c>
      <c r="AD250" s="32" t="str">
        <f>VLOOKUP(
    Languages!A237,
    Languages!$A$2:$AE$310,
    MATCH(
      _xlfn.XLOOKUP(AD$1, 'Language &amp; Currency Data'!$A$2:$A$100, 'Language &amp; Currency Data'!$B$2:$B$100),
      Languages!$A$1:$AE$1,
      0),
    FALSE)</f>
        <v>Foarte des</v>
      </c>
      <c r="AE250" s="6" t="str">
        <f>VLOOKUP(
    Languages!A237,
    Languages!$A$2:$AE$310,
    MATCH(
      _xlfn.XLOOKUP(AE$1, 'Language &amp; Currency Data'!$A$2:$A$100, 'Language &amp; Currency Data'!$B$2:$B$100),
      Languages!$A$1:$AE$1,
      0),
    FALSE)</f>
        <v>Veľmi často</v>
      </c>
      <c r="AF250" s="6" t="str">
        <f>VLOOKUP(
    Languages!A237,
    Languages!$A$2:$AE$310,
    MATCH(
      _xlfn.XLOOKUP(AF$1, 'Language &amp; Currency Data'!$A$2:$A$100, 'Language &amp; Currency Data'!$B$2:$B$100),
      Languages!$A$1:$AE$1,
      0),
    FALSE)</f>
        <v>Baie gereeld</v>
      </c>
      <c r="AG250" s="6" t="str">
        <f>VLOOKUP(
    Languages!A237,
    Languages!$A$2:$AE$310,
    MATCH(
      _xlfn.XLOOKUP(AG$1, 'Language &amp; Currency Data'!$A$2:$A$100, 'Language &amp; Currency Data'!$B$2:$B$100),
      Languages!$A$1:$AE$1,
      0),
    FALSE)</f>
        <v>매우 자주</v>
      </c>
      <c r="AH250" s="32" t="str">
        <f>VLOOKUP(
    Languages!A237,
    Languages!$A$2:$AE$310,
    MATCH(
      _xlfn.XLOOKUP(AH$1, 'Language &amp; Currency Data'!$A$2:$A$100, 'Language &amp; Currency Data'!$B$2:$B$100),
      Languages!$A$1:$AE$1,
      0),
    FALSE)</f>
        <v>Muy a menudo</v>
      </c>
      <c r="AI250" s="32" t="str">
        <f>VLOOKUP(
    Languages!A237,
    Languages!$A$2:$AE$310,
    MATCH(
      _xlfn.XLOOKUP(AI$1, 'Language &amp; Currency Data'!$A$2:$A$100, 'Language &amp; Currency Data'!$B$2:$B$100),
      Languages!$A$1:$AE$1,
      0),
    FALSE)</f>
        <v>Mycket ofta</v>
      </c>
      <c r="AJ250" s="6" t="str">
        <f>VLOOKUP(
    Languages!A237,
    Languages!$A$2:$AE$310,
    MATCH(
      _xlfn.XLOOKUP(AJ$1, 'Language &amp; Currency Data'!$A$2:$A$100, 'Language &amp; Currency Data'!$B$2:$B$100),
      Languages!$A$1:$AE$1,
      0),
    FALSE)</f>
        <v>非常頻繁</v>
      </c>
      <c r="AK250" s="32" t="str">
        <f>VLOOKUP(
    Languages!A237,
    Languages!$A$2:$AE$310,
    MATCH(
      _xlfn.XLOOKUP(AK$1, 'Language &amp; Currency Data'!$A$2:$A$100, 'Language &amp; Currency Data'!$B$2:$B$100),
      Languages!$A$1:$AE$1,
      0),
    FALSE)</f>
        <v>บ่อยครั้งมาก</v>
      </c>
      <c r="AL250" s="37" t="str">
        <f>VLOOKUP(
    Languages!A237,
    Languages!$A$2:$AE$310,
    MATCH(
      _xlfn.XLOOKUP(AL$1, 'Language &amp; Currency Data'!$A$2:$A$100, 'Language &amp; Currency Data'!$B$2:$B$100),
      Languages!$A$1:$AE$1,
      0),
    FALSE)</f>
        <v>Çok sık</v>
      </c>
      <c r="AM250" s="6" t="str">
        <f>VLOOKUP(
    Languages!A237,
    Languages!$A$2:$AE$310,
    MATCH(
      _xlfn.XLOOKUP(AM$1, 'Language &amp; Currency Data'!$A$2:$A$100, 'Language &amp; Currency Data'!$B$2:$B$100),
      Languages!$A$1:$AE$1,
      0),
    FALSE)</f>
        <v>Very often</v>
      </c>
      <c r="AN250" s="6" t="str">
        <f>VLOOKUP(
    Languages!A237,
    Languages!$A$2:$AE$310,
    MATCH(
      _xlfn.XLOOKUP(AN$1, 'Language &amp; Currency Data'!$A$2:$A$100, 'Language &amp; Currency Data'!$B$2:$B$100),
      Languages!$A$1:$AE$1,
      0),
    FALSE)</f>
        <v>Very often</v>
      </c>
      <c r="AO250" s="32" t="str">
        <f>VLOOKUP(
    Languages!A237,
    Languages!$A$2:$AE$310,
    MATCH(
      _xlfn.XLOOKUP(AO$1, 'Language &amp; Currency Data'!$A$2:$A$100, 'Language &amp; Currency Data'!$B$2:$B$100),
      Languages!$A$1:$AE$1,
      0),
    FALSE)</f>
        <v>Rất thường xuyên</v>
      </c>
      <c r="AP250" s="7" t="str">
        <f>VLOOKUP(
    Languages!A237,
    Languages!$A$2:$AE$310,
    MATCH(
      _xlfn.XLOOKUP("United Kingdom", 'Language &amp; Currency Data'!$A$2:$A$100, 'Language &amp; Currency Data'!$B$2:$B$100),
      Languages!$A$1:$AE$1,
      0),
    FALSE)</f>
        <v>Very often</v>
      </c>
      <c r="AQ250" s="7" t="str">
        <f>VLOOKUP(
    Languages!A237,
    Languages!$A$2:$AE$310,
    MATCH(
      _xlfn.XLOOKUP("United Kingdom", 'Language &amp; Currency Data'!$A$2:$A$100, 'Language &amp; Currency Data'!$B$2:$B$100),
      Languages!$A$1:$AE$1,
      0),
    FALSE)</f>
        <v>Very often</v>
      </c>
      <c r="AR250" s="7" t="str">
        <f>VLOOKUP(
    Languages!A237,
    Languages!$A$2:$AE$310,
    MATCH(
      _xlfn.XLOOKUP("United Kingdom", 'Language &amp; Currency Data'!$A$2:$A$100, 'Language &amp; Currency Data'!$B$2:$B$100),
      Languages!$A$1:$AE$1,
      0),
    FALSE)</f>
        <v>Very often</v>
      </c>
      <c r="AS250" s="7" t="str">
        <f>VLOOKUP(
    Languages!A237,
    Languages!$A$2:$AE$310,
    MATCH(
      _xlfn.XLOOKUP("United Kingdom", 'Language &amp; Currency Data'!$A$2:$A$100, 'Language &amp; Currency Data'!$B$2:$B$100),
      Languages!$A$1:$AE$1,
      0),
    FALSE)</f>
        <v>Very often</v>
      </c>
      <c r="AT250" s="7" t="str">
        <f>VLOOKUP(
    Languages!A237,
    Languages!$A$2:$AE$310,
    MATCH(
      _xlfn.XLOOKUP("United Kingdom", 'Language &amp; Currency Data'!$A$2:$A$100, 'Language &amp; Currency Data'!$B$2:$B$100),
      Languages!$A$1:$AE$1,
      0),
    FALSE)</f>
        <v>Very often</v>
      </c>
      <c r="AU250" s="7" t="str">
        <f>VLOOKUP(
    Languages!A237,
    Languages!$A$2:$AE$310,
    MATCH(
      _xlfn.XLOOKUP("United Kingdom", 'Language &amp; Currency Data'!$A$2:$A$100, 'Language &amp; Currency Data'!$B$2:$B$100),
      Languages!$A$1:$AE$1,
      0),
    FALSE)</f>
        <v>Very often</v>
      </c>
      <c r="AV250" s="7" t="str">
        <f>VLOOKUP(
    Languages!A237,
    Languages!$A$2:$AE$310,
    MATCH(
      _xlfn.XLOOKUP("United Kingdom", 'Language &amp; Currency Data'!$A$2:$A$100, 'Language &amp; Currency Data'!$B$2:$B$100),
      Languages!$A$1:$AE$1,
      0),
    FALSE)</f>
        <v>Very often</v>
      </c>
      <c r="AW250" s="7" t="str">
        <f>VLOOKUP(
    Languages!A237,
    Languages!$A$2:$AE$310,
    MATCH(
      _xlfn.XLOOKUP("United Kingdom", 'Language &amp; Currency Data'!$A$2:$A$100, 'Language &amp; Currency Data'!$B$2:$B$100),
      Languages!$A$1:$AE$1,
      0),
    FALSE)</f>
        <v>Very often</v>
      </c>
    </row>
    <row r="251" spans="1:49" s="7" customFormat="1" x14ac:dyDescent="0.45">
      <c r="A251" s="7" t="str">
        <f>Languages!B238</f>
        <v>All the time</v>
      </c>
      <c r="B251" s="6" t="str">
        <f>VLOOKUP(
    Languages!A238,
    Languages!$A$2:$AE$310,
    MATCH(
      _xlfn.XLOOKUP(B$1, 'Language &amp; Currency Data'!$A$2:$A$100, 'Language &amp; Currency Data'!$B$2:$B$100),
      Languages!$A$1:$AE$1,
      0),
    FALSE)</f>
        <v>Todo el tiempo</v>
      </c>
      <c r="C251" s="6" t="str">
        <f>VLOOKUP(
    Languages!A238,
    Languages!$A$2:$AE$310,
    MATCH(
      _xlfn.XLOOKUP(C$1, 'Language &amp; Currency Data'!$A$2:$A$100, 'Language &amp; Currency Data'!$B$2:$B$100),
      Languages!$A$1:$AE$1,
      0),
    FALSE)</f>
        <v>All the time</v>
      </c>
      <c r="D251" s="6" t="str">
        <f>VLOOKUP(
    Languages!A238,
    Languages!$A$2:$AE$310,
    MATCH(
      _xlfn.XLOOKUP(D$1, 'Language &amp; Currency Data'!$A$2:$A$100, 'Language &amp; Currency Data'!$B$2:$B$100),
      Languages!$A$1:$AE$1,
      0),
    FALSE)</f>
        <v>Ständig</v>
      </c>
      <c r="E251" s="14" t="str">
        <f>VLOOKUP(
    Languages!A238,
    Languages!$A$2:$AE$310,
    MATCH(
      _xlfn.XLOOKUP(E$1, 'Language &amp; Currency Data'!$A$2:$A$100, 'Language &amp; Currency Data'!$B$2:$B$100),
      Languages!$A$1:$AE$1,
      0),
    FALSE)</f>
        <v>Sempre</v>
      </c>
      <c r="F251" s="4" t="str">
        <f>VLOOKUP(
    Languages!A238,
    Languages!$A$2:$AE$310,
    MATCH(
      _xlfn.XLOOKUP(F$1, 'Language &amp; Currency Data'!$A$2:$A$100, 'Language &amp; Currency Data'!$B$2:$B$100),
      Languages!$A$1:$AE$1,
      0),
    FALSE)</f>
        <v>All the time</v>
      </c>
      <c r="G251" s="14" t="str">
        <f>VLOOKUP(
    Languages!A238,
    Languages!$A$2:$AE$310,
    MATCH(
      _xlfn.XLOOKUP(G$1, 'Language &amp; Currency Data'!$A$2:$A$100, 'Language &amp; Currency Data'!$B$2:$B$100),
      Languages!$A$1:$AE$1,
      0),
    FALSE)</f>
        <v>时时刻刻</v>
      </c>
      <c r="H251" s="6" t="str">
        <f>VLOOKUP(
    Languages!A238,
    Languages!$A$2:$AE$310,
    MATCH(
      _xlfn.XLOOKUP(H$1, 'Language &amp; Currency Data'!$A$2:$A$100, 'Language &amp; Currency Data'!$B$2:$B$100),
      Languages!$A$1:$AE$1,
      0),
    FALSE)</f>
        <v>Todo el tiempo</v>
      </c>
      <c r="I251" s="6" t="str">
        <f>VLOOKUP(
    Languages!A238,
    Languages!$A$2:$AE$310,
    MATCH(
      _xlfn.XLOOKUP(I$1, 'Language &amp; Currency Data'!$A$2:$A$100, 'Language &amp; Currency Data'!$B$2:$B$100),
      Languages!$A$1:$AE$1,
      0),
    FALSE)</f>
        <v>Todo el tiempo</v>
      </c>
      <c r="J251" s="6" t="str">
        <f>VLOOKUP(
    Languages!A238,
    Languages!$A$2:$AE$310,
    MATCH(
      _xlfn.XLOOKUP(J$1, 'Language &amp; Currency Data'!$A$2:$A$100, 'Language &amp; Currency Data'!$B$2:$B$100),
      Languages!$A$1:$AE$1,
      0),
    FALSE)</f>
        <v>Pořád</v>
      </c>
      <c r="K251" s="6" t="str">
        <f>VLOOKUP(
    Languages!A238,
    Languages!$A$2:$AE$310,
    MATCH(
      _xlfn.XLOOKUP(K$1, 'Language &amp; Currency Data'!$A$2:$A$100, 'Language &amp; Currency Data'!$B$2:$B$100),
      Languages!$A$1:$AE$1,
      0),
    FALSE)</f>
        <v>Jatkuvasti</v>
      </c>
      <c r="L251" s="32" t="str">
        <f>VLOOKUP(
    Languages!A238,
    Languages!$A$2:$AE$310,
    MATCH(
      _xlfn.XLOOKUP(L$1, 'Language &amp; Currency Data'!$A$2:$A$100, 'Language &amp; Currency Data'!$B$2:$B$100),
      Languages!$A$1:$AE$1,
      0),
    FALSE)</f>
        <v>Tout le temps</v>
      </c>
      <c r="M251" s="32" t="str">
        <f>VLOOKUP(
    Languages!A238,
    Languages!$A$2:$AE$310,
    MATCH(
      _xlfn.XLOOKUP(M$1, 'Language &amp; Currency Data'!$A$2:$A$100, 'Language &amp; Currency Data'!$B$2:$B$100),
      Languages!$A$1:$AE$1,
      0),
    FALSE)</f>
        <v>Ständig</v>
      </c>
      <c r="N251" s="6" t="str">
        <f>VLOOKUP(
    Languages!A238,
    Languages!$A$2:$AE$310,
    MATCH(
      _xlfn.XLOOKUP(N$1, 'Language &amp; Currency Data'!$A$2:$A$100, 'Language &amp; Currency Data'!$B$2:$B$100),
      Languages!$A$1:$AE$1,
      0),
    FALSE)</f>
        <v>Πάντα</v>
      </c>
      <c r="O251" s="32" t="str">
        <f>VLOOKUP(
    Languages!A238,
    Languages!$A$2:$AE$310,
    MATCH(
      _xlfn.XLOOKUP(O$1, 'Language &amp; Currency Data'!$A$2:$A$100, 'Language &amp; Currency Data'!$B$2:$B$100),
      Languages!$A$1:$AE$1,
      0),
    FALSE)</f>
        <v>Mindig</v>
      </c>
      <c r="P251" s="6" t="str">
        <f>VLOOKUP(
    Languages!A238,
    Languages!$A$2:$AE$310,
    MATCH(
      _xlfn.XLOOKUP(P$1, 'Language &amp; Currency Data'!$A$2:$A$100, 'Language &amp; Currency Data'!$B$2:$B$100),
      Languages!$A$1:$AE$1,
      0),
    FALSE)</f>
        <v>हमेशा</v>
      </c>
      <c r="Q251" s="6" t="str">
        <f>VLOOKUP(
    Languages!A238,
    Languages!$A$2:$AE$310,
    MATCH(
      _xlfn.XLOOKUP(Q$1, 'Language &amp; Currency Data'!$A$2:$A$100, 'Language &amp; Currency Data'!$B$2:$B$100),
      Languages!$A$1:$AE$1,
      0),
    FALSE)</f>
        <v>Sepanjang waktu</v>
      </c>
      <c r="R251" s="6" t="str">
        <f>VLOOKUP(
    Languages!A238,
    Languages!$A$2:$AE$310,
    MATCH(
      _xlfn.XLOOKUP(R$1, 'Language &amp; Currency Data'!$A$2:$A$100, 'Language &amp; Currency Data'!$B$2:$B$100),
      Languages!$A$1:$AE$1,
      0),
    FALSE)</f>
        <v>All the time</v>
      </c>
      <c r="S251" s="14" t="str">
        <f>VLOOKUP(
    Languages!A238,
    Languages!$A$2:$AE$310,
    MATCH(
      _xlfn.XLOOKUP(S$1, 'Language &amp; Currency Data'!$A$2:$A$100, 'Language &amp; Currency Data'!$B$2:$B$100),
      Languages!$A$1:$AE$1,
      0),
    FALSE)</f>
        <v>Sempre</v>
      </c>
      <c r="T251" s="14" t="str">
        <f>VLOOKUP(
    Languages!A238,
    Languages!$A$2:$AE$310,
    MATCH(
      _xlfn.XLOOKUP(T$1, 'Language &amp; Currency Data'!$A$2:$A$100, 'Language &amp; Currency Data'!$B$2:$B$100),
      Languages!$A$1:$AE$1,
      0),
    FALSE)</f>
        <v>常時投稿する</v>
      </c>
      <c r="U251" s="32" t="str">
        <f>VLOOKUP(
    Languages!A238,
    Languages!$A$2:$AE$310,
    MATCH(
      _xlfn.XLOOKUP(U$1, 'Language &amp; Currency Data'!$A$2:$A$100, 'Language &amp; Currency Data'!$B$2:$B$100),
      Languages!$A$1:$AE$1,
      0),
    FALSE)</f>
        <v>Sepanjang masa</v>
      </c>
      <c r="V251" s="32" t="str">
        <f>VLOOKUP(
    Languages!A238,
    Languages!$A$2:$AE$310,
    MATCH(
      _xlfn.XLOOKUP(V$1, 'Language &amp; Currency Data'!$A$2:$A$100, 'Language &amp; Currency Data'!$B$2:$B$100),
      Languages!$A$1:$AE$1,
      0),
    FALSE)</f>
        <v>Todo el tiempo</v>
      </c>
      <c r="W251" s="14" t="str">
        <f>VLOOKUP(
    Languages!A238,
    Languages!$A$2:$AE$310,
    MATCH(
      _xlfn.XLOOKUP(W$1, 'Language &amp; Currency Data'!$A$2:$A$100, 'Language &amp; Currency Data'!$B$2:$B$100),
      Languages!$A$1:$AE$1,
      0),
    FALSE)</f>
        <v>Altijd</v>
      </c>
      <c r="X251" s="32" t="str">
        <f>VLOOKUP(
    Languages!A238,
    Languages!$A$2:$AE$310,
    MATCH(
      _xlfn.XLOOKUP(X$1, 'Language &amp; Currency Data'!$A$2:$A$100, 'Language &amp; Currency Data'!$B$2:$B$100),
      Languages!$A$1:$AE$1,
      0),
    FALSE)</f>
        <v>All the time</v>
      </c>
      <c r="Y251" s="32" t="str">
        <f>VLOOKUP(
    Languages!A238,
    Languages!$A$2:$AE$310,
    MATCH(
      _xlfn.XLOOKUP(Y$1, 'Language &amp; Currency Data'!$A$2:$A$100, 'Language &amp; Currency Data'!$B$2:$B$100),
      Languages!$A$1:$AE$1,
      0),
    FALSE)</f>
        <v>Hele tiden</v>
      </c>
      <c r="Z251" s="32" t="str">
        <f>VLOOKUP(
    Languages!A238,
    Languages!$A$2:$AE$310,
    MATCH(
      _xlfn.XLOOKUP(Z$1, 'Language &amp; Currency Data'!$A$2:$A$100, 'Language &amp; Currency Data'!$B$2:$B$100),
      Languages!$A$1:$AE$1,
      0),
    FALSE)</f>
        <v>ہر وقت</v>
      </c>
      <c r="AA251" s="32" t="str">
        <f>VLOOKUP(
    Languages!A238,
    Languages!$A$2:$AE$310,
    MATCH(
      _xlfn.XLOOKUP(AA$1, 'Language &amp; Currency Data'!$A$2:$A$100, 'Language &amp; Currency Data'!$B$2:$B$100),
      Languages!$A$1:$AE$1,
      0),
    FALSE)</f>
        <v>Sa lahat ng pagkakataon</v>
      </c>
      <c r="AB251" s="32" t="str">
        <f>VLOOKUP(
    Languages!A238,
    Languages!$A$2:$AE$310,
    MATCH(
      _xlfn.XLOOKUP(AB$1, 'Language &amp; Currency Data'!$A$2:$A$100, 'Language &amp; Currency Data'!$B$2:$B$100),
      Languages!$A$1:$AE$1,
      0),
    FALSE)</f>
        <v>Cały czas</v>
      </c>
      <c r="AC251" t="str">
        <f>VLOOKUP(
    Languages!A238,
    Languages!$A$2:$AE$310,
    MATCH(
      _xlfn.XLOOKUP(AC$1, 'Language &amp; Currency Data'!$A$2:$A$100, 'Language &amp; Currency Data'!$B$2:$B$100),
      Languages!$A$1:$AE$1,
      0),
    FALSE)</f>
        <v>Sempre</v>
      </c>
      <c r="AD251" s="32" t="str">
        <f>VLOOKUP(
    Languages!A238,
    Languages!$A$2:$AE$310,
    MATCH(
      _xlfn.XLOOKUP(AD$1, 'Language &amp; Currency Data'!$A$2:$A$100, 'Language &amp; Currency Data'!$B$2:$B$100),
      Languages!$A$1:$AE$1,
      0),
    FALSE)</f>
        <v>Tot timpul</v>
      </c>
      <c r="AE251" s="6" t="str">
        <f>VLOOKUP(
    Languages!A238,
    Languages!$A$2:$AE$310,
    MATCH(
      _xlfn.XLOOKUP(AE$1, 'Language &amp; Currency Data'!$A$2:$A$100, 'Language &amp; Currency Data'!$B$2:$B$100),
      Languages!$A$1:$AE$1,
      0),
    FALSE)</f>
        <v>Stále</v>
      </c>
      <c r="AF251" s="6" t="str">
        <f>VLOOKUP(
    Languages!A238,
    Languages!$A$2:$AE$310,
    MATCH(
      _xlfn.XLOOKUP(AF$1, 'Language &amp; Currency Data'!$A$2:$A$100, 'Language &amp; Currency Data'!$B$2:$B$100),
      Languages!$A$1:$AE$1,
      0),
    FALSE)</f>
        <v>Die heeltyd</v>
      </c>
      <c r="AG251" s="6" t="str">
        <f>VLOOKUP(
    Languages!A238,
    Languages!$A$2:$AE$310,
    MATCH(
      _xlfn.XLOOKUP(AG$1, 'Language &amp; Currency Data'!$A$2:$A$100, 'Language &amp; Currency Data'!$B$2:$B$100),
      Languages!$A$1:$AE$1,
      0),
    FALSE)</f>
        <v>항상</v>
      </c>
      <c r="AH251" s="32" t="str">
        <f>VLOOKUP(
    Languages!A238,
    Languages!$A$2:$AE$310,
    MATCH(
      _xlfn.XLOOKUP(AH$1, 'Language &amp; Currency Data'!$A$2:$A$100, 'Language &amp; Currency Data'!$B$2:$B$100),
      Languages!$A$1:$AE$1,
      0),
    FALSE)</f>
        <v>Todo el tiempo</v>
      </c>
      <c r="AI251" s="32" t="str">
        <f>VLOOKUP(
    Languages!A238,
    Languages!$A$2:$AE$310,
    MATCH(
      _xlfn.XLOOKUP(AI$1, 'Language &amp; Currency Data'!$A$2:$A$100, 'Language &amp; Currency Data'!$B$2:$B$100),
      Languages!$A$1:$AE$1,
      0),
    FALSE)</f>
        <v>Hela tiden</v>
      </c>
      <c r="AJ251" s="6" t="str">
        <f>VLOOKUP(
    Languages!A238,
    Languages!$A$2:$AE$310,
    MATCH(
      _xlfn.XLOOKUP(AJ$1, 'Language &amp; Currency Data'!$A$2:$A$100, 'Language &amp; Currency Data'!$B$2:$B$100),
      Languages!$A$1:$AE$1,
      0),
    FALSE)</f>
        <v>幾乎天天</v>
      </c>
      <c r="AK251" s="32" t="str">
        <f>VLOOKUP(
    Languages!A238,
    Languages!$A$2:$AE$310,
    MATCH(
      _xlfn.XLOOKUP(AK$1, 'Language &amp; Currency Data'!$A$2:$A$100, 'Language &amp; Currency Data'!$B$2:$B$100),
      Languages!$A$1:$AE$1,
      0),
    FALSE)</f>
        <v>ตลอดเวลา</v>
      </c>
      <c r="AL251" s="37" t="str">
        <f>VLOOKUP(
    Languages!A238,
    Languages!$A$2:$AE$310,
    MATCH(
      _xlfn.XLOOKUP(AL$1, 'Language &amp; Currency Data'!$A$2:$A$100, 'Language &amp; Currency Data'!$B$2:$B$100),
      Languages!$A$1:$AE$1,
      0),
    FALSE)</f>
        <v>Her zaman</v>
      </c>
      <c r="AM251" s="6" t="str">
        <f>VLOOKUP(
    Languages!A238,
    Languages!$A$2:$AE$310,
    MATCH(
      _xlfn.XLOOKUP(AM$1, 'Language &amp; Currency Data'!$A$2:$A$100, 'Language &amp; Currency Data'!$B$2:$B$100),
      Languages!$A$1:$AE$1,
      0),
    FALSE)</f>
        <v>All the time</v>
      </c>
      <c r="AN251" s="6" t="str">
        <f>VLOOKUP(
    Languages!A238,
    Languages!$A$2:$AE$310,
    MATCH(
      _xlfn.XLOOKUP(AN$1, 'Language &amp; Currency Data'!$A$2:$A$100, 'Language &amp; Currency Data'!$B$2:$B$100),
      Languages!$A$1:$AE$1,
      0),
    FALSE)</f>
        <v>All the time</v>
      </c>
      <c r="AO251" s="32" t="str">
        <f>VLOOKUP(
    Languages!A238,
    Languages!$A$2:$AE$310,
    MATCH(
      _xlfn.XLOOKUP(AO$1, 'Language &amp; Currency Data'!$A$2:$A$100, 'Language &amp; Currency Data'!$B$2:$B$100),
      Languages!$A$1:$AE$1,
      0),
    FALSE)</f>
        <v>Mọi lúc</v>
      </c>
      <c r="AP251" s="7" t="str">
        <f>VLOOKUP(
    Languages!A238,
    Languages!$A$2:$AE$310,
    MATCH(
      _xlfn.XLOOKUP("United Kingdom", 'Language &amp; Currency Data'!$A$2:$A$100, 'Language &amp; Currency Data'!$B$2:$B$100),
      Languages!$A$1:$AE$1,
      0),
    FALSE)</f>
        <v>All the time</v>
      </c>
      <c r="AQ251" s="7" t="str">
        <f>VLOOKUP(
    Languages!A238,
    Languages!$A$2:$AE$310,
    MATCH(
      _xlfn.XLOOKUP("United Kingdom", 'Language &amp; Currency Data'!$A$2:$A$100, 'Language &amp; Currency Data'!$B$2:$B$100),
      Languages!$A$1:$AE$1,
      0),
    FALSE)</f>
        <v>All the time</v>
      </c>
      <c r="AR251" s="7" t="str">
        <f>VLOOKUP(
    Languages!A238,
    Languages!$A$2:$AE$310,
    MATCH(
      _xlfn.XLOOKUP("United Kingdom", 'Language &amp; Currency Data'!$A$2:$A$100, 'Language &amp; Currency Data'!$B$2:$B$100),
      Languages!$A$1:$AE$1,
      0),
    FALSE)</f>
        <v>All the time</v>
      </c>
      <c r="AS251" s="7" t="str">
        <f>VLOOKUP(
    Languages!A238,
    Languages!$A$2:$AE$310,
    MATCH(
      _xlfn.XLOOKUP("United Kingdom", 'Language &amp; Currency Data'!$A$2:$A$100, 'Language &amp; Currency Data'!$B$2:$B$100),
      Languages!$A$1:$AE$1,
      0),
    FALSE)</f>
        <v>All the time</v>
      </c>
      <c r="AT251" s="7" t="str">
        <f>VLOOKUP(
    Languages!A238,
    Languages!$A$2:$AE$310,
    MATCH(
      _xlfn.XLOOKUP("United Kingdom", 'Language &amp; Currency Data'!$A$2:$A$100, 'Language &amp; Currency Data'!$B$2:$B$100),
      Languages!$A$1:$AE$1,
      0),
    FALSE)</f>
        <v>All the time</v>
      </c>
      <c r="AU251" s="7" t="str">
        <f>VLOOKUP(
    Languages!A238,
    Languages!$A$2:$AE$310,
    MATCH(
      _xlfn.XLOOKUP("United Kingdom", 'Language &amp; Currency Data'!$A$2:$A$100, 'Language &amp; Currency Data'!$B$2:$B$100),
      Languages!$A$1:$AE$1,
      0),
    FALSE)</f>
        <v>All the time</v>
      </c>
      <c r="AV251" s="7" t="str">
        <f>VLOOKUP(
    Languages!A238,
    Languages!$A$2:$AE$310,
    MATCH(
      _xlfn.XLOOKUP("United Kingdom", 'Language &amp; Currency Data'!$A$2:$A$100, 'Language &amp; Currency Data'!$B$2:$B$100),
      Languages!$A$1:$AE$1,
      0),
    FALSE)</f>
        <v>All the time</v>
      </c>
      <c r="AW251" s="7" t="str">
        <f>VLOOKUP(
    Languages!A238,
    Languages!$A$2:$AE$310,
    MATCH(
      _xlfn.XLOOKUP("United Kingdom", 'Language &amp; Currency Data'!$A$2:$A$100, 'Language &amp; Currency Data'!$B$2:$B$100),
      Languages!$A$1:$AE$1,
      0),
    FALSE)</f>
        <v>All the time</v>
      </c>
    </row>
    <row r="252" spans="1:49" s="7" customFormat="1" ht="42.75" x14ac:dyDescent="0.45">
      <c r="A252" s="7" t="str">
        <f>Languages!B239</f>
        <v>In general, to what extent do you agree or disagree with the following statements?</v>
      </c>
      <c r="B252" s="6" t="str">
        <f>VLOOKUP(
    Languages!A239,
    Languages!$A$2:$AE$310,
    MATCH(
      _xlfn.XLOOKUP(B$1, 'Language &amp; Currency Data'!$A$2:$A$100, 'Language &amp; Currency Data'!$B$2:$B$100),
      Languages!$A$1:$AE$1,
      0),
    FALSE)</f>
        <v>En general, ¿en qué medida está de acuerdo o en desacuerdo con las siguientes afirmaciones?</v>
      </c>
      <c r="C252" s="6" t="str">
        <f>VLOOKUP(
    Languages!A239,
    Languages!$A$2:$AE$310,
    MATCH(
      _xlfn.XLOOKUP(C$1, 'Language &amp; Currency Data'!$A$2:$A$100, 'Language &amp; Currency Data'!$B$2:$B$100),
      Languages!$A$1:$AE$1,
      0),
    FALSE)</f>
        <v>In general, to what extent do you agree or disagree with the following statements?</v>
      </c>
      <c r="D252" s="6" t="str">
        <f>VLOOKUP(
    Languages!A239,
    Languages!$A$2:$AE$310,
    MATCH(
      _xlfn.XLOOKUP(D$1, 'Language &amp; Currency Data'!$A$2:$A$100, 'Language &amp; Currency Data'!$B$2:$B$100),
      Languages!$A$1:$AE$1,
      0),
    FALSE)</f>
        <v>Inwiefern stimmen Sie den folgenden Aussagen generell zu?</v>
      </c>
      <c r="E252" s="14" t="str">
        <f>VLOOKUP(
    Languages!A239,
    Languages!$A$2:$AE$310,
    MATCH(
      _xlfn.XLOOKUP(E$1, 'Language &amp; Currency Data'!$A$2:$A$100, 'Language &amp; Currency Data'!$B$2:$B$100),
      Languages!$A$1:$AE$1,
      0),
    FALSE)</f>
        <v>De um modo geral, em que medida concorda ou discorda das seguintes afirmações?</v>
      </c>
      <c r="F252" s="4" t="str">
        <f>VLOOKUP(
    Languages!A239,
    Languages!$A$2:$AE$310,
    MATCH(
      _xlfn.XLOOKUP(F$1, 'Language &amp; Currency Data'!$A$2:$A$100, 'Language &amp; Currency Data'!$B$2:$B$100),
      Languages!$A$1:$AE$1,
      0),
    FALSE)</f>
        <v>In general, to what extent do you agree or disagree with the following statements?</v>
      </c>
      <c r="G252" s="14" t="str">
        <f>VLOOKUP(
    Languages!A239,
    Languages!$A$2:$AE$310,
    MATCH(
      _xlfn.XLOOKUP(G$1, 'Language &amp; Currency Data'!$A$2:$A$100, 'Language &amp; Currency Data'!$B$2:$B$100),
      Languages!$A$1:$AE$1,
      0),
    FALSE)</f>
        <v>总体而言，您对以下表述的赞同或反对程度如何？</v>
      </c>
      <c r="H252" s="6" t="str">
        <f>VLOOKUP(
    Languages!A239,
    Languages!$A$2:$AE$310,
    MATCH(
      _xlfn.XLOOKUP(H$1, 'Language &amp; Currency Data'!$A$2:$A$100, 'Language &amp; Currency Data'!$B$2:$B$100),
      Languages!$A$1:$AE$1,
      0),
    FALSE)</f>
        <v>En general, ¿en qué medida está de acuerdo o en desacuerdo con las siguientes afirmaciones?</v>
      </c>
      <c r="I252" s="6" t="str">
        <f>VLOOKUP(
    Languages!A239,
    Languages!$A$2:$AE$310,
    MATCH(
      _xlfn.XLOOKUP(I$1, 'Language &amp; Currency Data'!$A$2:$A$100, 'Language &amp; Currency Data'!$B$2:$B$100),
      Languages!$A$1:$AE$1,
      0),
    FALSE)</f>
        <v>En general, ¿en qué medida está de acuerdo o en desacuerdo con las siguientes afirmaciones?</v>
      </c>
      <c r="J252" s="6" t="str">
        <f>VLOOKUP(
    Languages!A239,
    Languages!$A$2:$AE$310,
    MATCH(
      _xlfn.XLOOKUP(J$1, 'Language &amp; Currency Data'!$A$2:$A$100, 'Language &amp; Currency Data'!$B$2:$B$100),
      Languages!$A$1:$AE$1,
      0),
    FALSE)</f>
        <v>Obecně, do jaké míry souhlasíte nebo nesouhlasíte s následujícími tvrzeními?</v>
      </c>
      <c r="K252" s="6" t="str">
        <f>VLOOKUP(
    Languages!A239,
    Languages!$A$2:$AE$310,
    MATCH(
      _xlfn.XLOOKUP(K$1, 'Language &amp; Currency Data'!$A$2:$A$100, 'Language &amp; Currency Data'!$B$2:$B$100),
      Languages!$A$1:$AE$1,
      0),
    FALSE)</f>
        <v>Missä määrin olet samaa tai eri mieltä seuraavien väittämien kanssa yleisesti ottaen?</v>
      </c>
      <c r="L252" s="32" t="str">
        <f>VLOOKUP(
    Languages!A239,
    Languages!$A$2:$AE$310,
    MATCH(
      _xlfn.XLOOKUP(L$1, 'Language &amp; Currency Data'!$A$2:$A$100, 'Language &amp; Currency Data'!$B$2:$B$100),
      Languages!$A$1:$AE$1,
      0),
    FALSE)</f>
        <v>En général, dans quelle mesure êtes-vous d'accord ou non avec les affirmations suivantes ?</v>
      </c>
      <c r="M252" s="32" t="str">
        <f>VLOOKUP(
    Languages!A239,
    Languages!$A$2:$AE$310,
    MATCH(
      _xlfn.XLOOKUP(M$1, 'Language &amp; Currency Data'!$A$2:$A$100, 'Language &amp; Currency Data'!$B$2:$B$100),
      Languages!$A$1:$AE$1,
      0),
    FALSE)</f>
        <v>Inwiefern stimmen Sie den folgenden Aussagen generell zu?</v>
      </c>
      <c r="N252" s="6" t="str">
        <f>VLOOKUP(
    Languages!A239,
    Languages!$A$2:$AE$310,
    MATCH(
      _xlfn.XLOOKUP(N$1, 'Language &amp; Currency Data'!$A$2:$A$100, 'Language &amp; Currency Data'!$B$2:$B$100),
      Languages!$A$1:$AE$1,
      0),
    FALSE)</f>
        <v>Γενικά, σε ποιο βαθμό συμφωνείτε ή διαφωνείτε με τις ακόλουθες δηλώσεις;</v>
      </c>
      <c r="O252" s="32" t="str">
        <f>VLOOKUP(
    Languages!A239,
    Languages!$A$2:$AE$310,
    MATCH(
      _xlfn.XLOOKUP(O$1, 'Language &amp; Currency Data'!$A$2:$A$100, 'Language &amp; Currency Data'!$B$2:$B$100),
      Languages!$A$1:$AE$1,
      0),
    FALSE)</f>
        <v>Általánosságban, ennyire ért vagy nem ért egyet a következő állításokkal?</v>
      </c>
      <c r="P252" s="6" t="str">
        <f>VLOOKUP(
    Languages!A239,
    Languages!$A$2:$AE$310,
    MATCH(
      _xlfn.XLOOKUP(P$1, 'Language &amp; Currency Data'!$A$2:$A$100, 'Language &amp; Currency Data'!$B$2:$B$100),
      Languages!$A$1:$AE$1,
      0),
    FALSE)</f>
        <v>आमतौर पर, आप निम्नांकित कथनों से किस हद तक सहमत या असहमत हैं?</v>
      </c>
      <c r="Q252" s="6" t="str">
        <f>VLOOKUP(
    Languages!A239,
    Languages!$A$2:$AE$310,
    MATCH(
      _xlfn.XLOOKUP(Q$1, 'Language &amp; Currency Data'!$A$2:$A$100, 'Language &amp; Currency Data'!$B$2:$B$100),
      Languages!$A$1:$AE$1,
      0),
    FALSE)</f>
        <v>Secara umum, sejauh mana Anda setuju atau tidak setuju dengan pernyataan-pernyataan berikut ini?</v>
      </c>
      <c r="R252" s="6" t="str">
        <f>VLOOKUP(
    Languages!A239,
    Languages!$A$2:$AE$310,
    MATCH(
      _xlfn.XLOOKUP(R$1, 'Language &amp; Currency Data'!$A$2:$A$100, 'Language &amp; Currency Data'!$B$2:$B$100),
      Languages!$A$1:$AE$1,
      0),
    FALSE)</f>
        <v>In general, to what extent do you agree or disagree with the following statements?</v>
      </c>
      <c r="S252" s="14" t="str">
        <f>VLOOKUP(
    Languages!A239,
    Languages!$A$2:$AE$310,
    MATCH(
      _xlfn.XLOOKUP(S$1, 'Language &amp; Currency Data'!$A$2:$A$100, 'Language &amp; Currency Data'!$B$2:$B$100),
      Languages!$A$1:$AE$1,
      0),
    FALSE)</f>
        <v>In generale, in che misura è d'accordo o in disaccordo con le seguenti affermazioni?</v>
      </c>
      <c r="T252" s="14" t="str">
        <f>VLOOKUP(
    Languages!A239,
    Languages!$A$2:$AE$310,
    MATCH(
      _xlfn.XLOOKUP(T$1, 'Language &amp; Currency Data'!$A$2:$A$100, 'Language &amp; Currency Data'!$B$2:$B$100),
      Languages!$A$1:$AE$1,
      0),
    FALSE)</f>
        <v>一般的に、以下の文章はご自身のお考えにどの程度当てはまりますか？</v>
      </c>
      <c r="U252" s="32" t="str">
        <f>VLOOKUP(
    Languages!A239,
    Languages!$A$2:$AE$310,
    MATCH(
      _xlfn.XLOOKUP(U$1, 'Language &amp; Currency Data'!$A$2:$A$100, 'Language &amp; Currency Data'!$B$2:$B$100),
      Languages!$A$1:$AE$1,
      0),
    FALSE)</f>
        <v>Secara umumnya, setakat manakah anda bersetuju atau tidak bersetuju dengan pernyataan berikut?</v>
      </c>
      <c r="V252" s="32" t="str">
        <f>VLOOKUP(
    Languages!A239,
    Languages!$A$2:$AE$310,
    MATCH(
      _xlfn.XLOOKUP(V$1, 'Language &amp; Currency Data'!$A$2:$A$100, 'Language &amp; Currency Data'!$B$2:$B$100),
      Languages!$A$1:$AE$1,
      0),
    FALSE)</f>
        <v>En general, ¿en qué medida está de acuerdo o en desacuerdo con las siguientes afirmaciones?</v>
      </c>
      <c r="W252" s="14" t="str">
        <f>VLOOKUP(
    Languages!A239,
    Languages!$A$2:$AE$310,
    MATCH(
      _xlfn.XLOOKUP(W$1, 'Language &amp; Currency Data'!$A$2:$A$100, 'Language &amp; Currency Data'!$B$2:$B$100),
      Languages!$A$1:$AE$1,
      0),
    FALSE)</f>
        <v>In hoeverre bent u het in het algemeen eens of oneens met de volgende uitspraken?</v>
      </c>
      <c r="X252" s="32" t="str">
        <f>VLOOKUP(
    Languages!A239,
    Languages!$A$2:$AE$310,
    MATCH(
      _xlfn.XLOOKUP(X$1, 'Language &amp; Currency Data'!$A$2:$A$100, 'Language &amp; Currency Data'!$B$2:$B$100),
      Languages!$A$1:$AE$1,
      0),
    FALSE)</f>
        <v>In general, to what extent do you agree or disagree with the following statements?</v>
      </c>
      <c r="Y252" s="32" t="str">
        <f>VLOOKUP(
    Languages!A239,
    Languages!$A$2:$AE$310,
    MATCH(
      _xlfn.XLOOKUP(Y$1, 'Language &amp; Currency Data'!$A$2:$A$100, 'Language &amp; Currency Data'!$B$2:$B$100),
      Languages!$A$1:$AE$1,
      0),
    FALSE)</f>
        <v>Generelt sett, i hvilken grad er du enig eller uenig i følgende utsagn?</v>
      </c>
      <c r="Z252" s="32" t="str">
        <f>VLOOKUP(
    Languages!A239,
    Languages!$A$2:$AE$310,
    MATCH(
      _xlfn.XLOOKUP(Z$1, 'Language &amp; Currency Data'!$A$2:$A$100, 'Language &amp; Currency Data'!$B$2:$B$100),
      Languages!$A$1:$AE$1,
      0),
    FALSE)</f>
        <v>عمومی طور پر، آپ درج ذیل بیانات سے کس حد تک اتفاق یا اختلاف کرتے ہیں؟</v>
      </c>
      <c r="AA252" s="32" t="str">
        <f>VLOOKUP(
    Languages!A239,
    Languages!$A$2:$AE$310,
    MATCH(
      _xlfn.XLOOKUP(AA$1, 'Language &amp; Currency Data'!$A$2:$A$100, 'Language &amp; Currency Data'!$B$2:$B$100),
      Languages!$A$1:$AE$1,
      0),
    FALSE)</f>
        <v>Sa pangkalahatan, gaano ka sumasang-ayon o hindi sang-ayon sa mga sumusunod na pahayag?</v>
      </c>
      <c r="AB252" s="32" t="str">
        <f>VLOOKUP(
    Languages!A239,
    Languages!$A$2:$AE$310,
    MATCH(
      _xlfn.XLOOKUP(AB$1, 'Language &amp; Currency Data'!$A$2:$A$100, 'Language &amp; Currency Data'!$B$2:$B$100),
      Languages!$A$1:$AE$1,
      0),
    FALSE)</f>
        <v>Ogólnie rzecz biorąc, w jakim stopniu zgadza się Pan\/Pani lub nie zgadza z następującymi stwierdzeniami?</v>
      </c>
      <c r="AC252" t="str">
        <f>VLOOKUP(
    Languages!A239,
    Languages!$A$2:$AE$310,
    MATCH(
      _xlfn.XLOOKUP(AC$1, 'Language &amp; Currency Data'!$A$2:$A$100, 'Language &amp; Currency Data'!$B$2:$B$100),
      Languages!$A$1:$AE$1,
      0),
    FALSE)</f>
        <v>De um modo geral, em que medida concorda ou discorda das seguintes afirmações?</v>
      </c>
      <c r="AD252" s="32" t="str">
        <f>VLOOKUP(
    Languages!A239,
    Languages!$A$2:$AE$310,
    MATCH(
      _xlfn.XLOOKUP(AD$1, 'Language &amp; Currency Data'!$A$2:$A$100, 'Language &amp; Currency Data'!$B$2:$B$100),
      Languages!$A$1:$AE$1,
      0),
    FALSE)</f>
        <v xml:space="preserve">În general, în ce măsură sunteți sau nu de acord cu următoarele afirmații? </v>
      </c>
      <c r="AE252" s="6" t="str">
        <f>VLOOKUP(
    Languages!A239,
    Languages!$A$2:$AE$310,
    MATCH(
      _xlfn.XLOOKUP(AE$1, 'Language &amp; Currency Data'!$A$2:$A$100, 'Language &amp; Currency Data'!$B$2:$B$100),
      Languages!$A$1:$AE$1,
      0),
    FALSE)</f>
        <v>Vo všeobecnosti do akej miery súhlasíte alebo nesúhlasíte s nasledujúcimi tvrdeniami?</v>
      </c>
      <c r="AF252" s="6" t="str">
        <f>VLOOKUP(
    Languages!A239,
    Languages!$A$2:$AE$310,
    MATCH(
      _xlfn.XLOOKUP(AF$1, 'Language &amp; Currency Data'!$A$2:$A$100, 'Language &amp; Currency Data'!$B$2:$B$100),
      Languages!$A$1:$AE$1,
      0),
    FALSE)</f>
        <v>Oor die algemeen, tot watter mate stem jy saam met of verskil jy van die volgende stellings?</v>
      </c>
      <c r="AG252" s="6" t="str">
        <f>VLOOKUP(
    Languages!A239,
    Languages!$A$2:$AE$310,
    MATCH(
      _xlfn.XLOOKUP(AG$1, 'Language &amp; Currency Data'!$A$2:$A$100, 'Language &amp; Currency Data'!$B$2:$B$100),
      Languages!$A$1:$AE$1,
      0),
    FALSE)</f>
        <v>일반적으로 다음 문장에 얼마나 동의하십니까?</v>
      </c>
      <c r="AH252" s="32" t="str">
        <f>VLOOKUP(
    Languages!A239,
    Languages!$A$2:$AE$310,
    MATCH(
      _xlfn.XLOOKUP(AH$1, 'Language &amp; Currency Data'!$A$2:$A$100, 'Language &amp; Currency Data'!$B$2:$B$100),
      Languages!$A$1:$AE$1,
      0),
    FALSE)</f>
        <v>En general, ¿en qué medida está de acuerdo o en desacuerdo con las siguientes afirmaciones?</v>
      </c>
      <c r="AI252" s="32" t="str">
        <f>VLOOKUP(
    Languages!A239,
    Languages!$A$2:$AE$310,
    MATCH(
      _xlfn.XLOOKUP(AI$1, 'Language &amp; Currency Data'!$A$2:$A$100, 'Language &amp; Currency Data'!$B$2:$B$100),
      Languages!$A$1:$AE$1,
      0),
    FALSE)</f>
        <v>I allmänhet, i vilken utsträckning instämmer du i följande påståenden?</v>
      </c>
      <c r="AJ252" s="6" t="str">
        <f>VLOOKUP(
    Languages!A239,
    Languages!$A$2:$AE$310,
    MATCH(
      _xlfn.XLOOKUP(AJ$1, 'Language &amp; Currency Data'!$A$2:$A$100, 'Language &amp; Currency Data'!$B$2:$B$100),
      Languages!$A$1:$AE$1,
      0),
    FALSE)</f>
        <v>整體來說，您對以下陳述同意或不同意的程度為何？</v>
      </c>
      <c r="AK252" s="32" t="str">
        <f>VLOOKUP(
    Languages!A239,
    Languages!$A$2:$AE$310,
    MATCH(
      _xlfn.XLOOKUP(AK$1, 'Language &amp; Currency Data'!$A$2:$A$100, 'Language &amp; Currency Data'!$B$2:$B$100),
      Languages!$A$1:$AE$1,
      0),
    FALSE)</f>
        <v>โดยทั่วไปแล้ว คุณเห็นด้วยหรือไม่เห็นด้วยกับข้อความต่อไปนี้มากน้อยเพียงใด</v>
      </c>
      <c r="AL252" s="37" t="str">
        <f>VLOOKUP(
    Languages!A239,
    Languages!$A$2:$AE$310,
    MATCH(
      _xlfn.XLOOKUP(AL$1, 'Language &amp; Currency Data'!$A$2:$A$100, 'Language &amp; Currency Data'!$B$2:$B$100),
      Languages!$A$1:$AE$1,
      0),
    FALSE)</f>
        <v>Genel olarak aşağıdaki ifadelere ne ölçüde katılıyor veya katılmıyorsunuz?</v>
      </c>
      <c r="AM252" s="6" t="str">
        <f>VLOOKUP(
    Languages!A239,
    Languages!$A$2:$AE$310,
    MATCH(
      _xlfn.XLOOKUP(AM$1, 'Language &amp; Currency Data'!$A$2:$A$100, 'Language &amp; Currency Data'!$B$2:$B$100),
      Languages!$A$1:$AE$1,
      0),
    FALSE)</f>
        <v>In general, to what extent do you agree or disagree with the following statements?</v>
      </c>
      <c r="AN252" s="6" t="str">
        <f>VLOOKUP(
    Languages!A239,
    Languages!$A$2:$AE$310,
    MATCH(
      _xlfn.XLOOKUP(AN$1, 'Language &amp; Currency Data'!$A$2:$A$100, 'Language &amp; Currency Data'!$B$2:$B$100),
      Languages!$A$1:$AE$1,
      0),
    FALSE)</f>
        <v>In general, to what extent do you agree or disagree with the following statements?</v>
      </c>
      <c r="AO252" s="32" t="str">
        <f>VLOOKUP(
    Languages!A239,
    Languages!$A$2:$AE$310,
    MATCH(
      _xlfn.XLOOKUP(AO$1, 'Language &amp; Currency Data'!$A$2:$A$100, 'Language &amp; Currency Data'!$B$2:$B$100),
      Languages!$A$1:$AE$1,
      0),
    FALSE)</f>
        <v>Nhìn chung, quý vị đồng ý hay không đồng ý với các nhận định sau ở mức độ nào?</v>
      </c>
      <c r="AP252" s="7" t="str">
        <f>VLOOKUP(
    Languages!A239,
    Languages!$A$2:$AE$310,
    MATCH(
      _xlfn.XLOOKUP("United Kingdom", 'Language &amp; Currency Data'!$A$2:$A$100, 'Language &amp; Currency Data'!$B$2:$B$100),
      Languages!$A$1:$AE$1,
      0),
    FALSE)</f>
        <v>In general, to what extent do you agree or disagree with the following statements?</v>
      </c>
      <c r="AQ252" s="7" t="str">
        <f>VLOOKUP(
    Languages!A239,
    Languages!$A$2:$AE$310,
    MATCH(
      _xlfn.XLOOKUP("United Kingdom", 'Language &amp; Currency Data'!$A$2:$A$100, 'Language &amp; Currency Data'!$B$2:$B$100),
      Languages!$A$1:$AE$1,
      0),
    FALSE)</f>
        <v>In general, to what extent do you agree or disagree with the following statements?</v>
      </c>
      <c r="AR252" s="7" t="str">
        <f>VLOOKUP(
    Languages!A239,
    Languages!$A$2:$AE$310,
    MATCH(
      _xlfn.XLOOKUP("United Kingdom", 'Language &amp; Currency Data'!$A$2:$A$100, 'Language &amp; Currency Data'!$B$2:$B$100),
      Languages!$A$1:$AE$1,
      0),
    FALSE)</f>
        <v>In general, to what extent do you agree or disagree with the following statements?</v>
      </c>
      <c r="AS252" s="7" t="str">
        <f>VLOOKUP(
    Languages!A239,
    Languages!$A$2:$AE$310,
    MATCH(
      _xlfn.XLOOKUP("United Kingdom", 'Language &amp; Currency Data'!$A$2:$A$100, 'Language &amp; Currency Data'!$B$2:$B$100),
      Languages!$A$1:$AE$1,
      0),
    FALSE)</f>
        <v>In general, to what extent do you agree or disagree with the following statements?</v>
      </c>
      <c r="AT252" s="7" t="str">
        <f>VLOOKUP(
    Languages!A239,
    Languages!$A$2:$AE$310,
    MATCH(
      _xlfn.XLOOKUP("United Kingdom", 'Language &amp; Currency Data'!$A$2:$A$100, 'Language &amp; Currency Data'!$B$2:$B$100),
      Languages!$A$1:$AE$1,
      0),
    FALSE)</f>
        <v>In general, to what extent do you agree or disagree with the following statements?</v>
      </c>
      <c r="AU252" s="7" t="str">
        <f>VLOOKUP(
    Languages!A239,
    Languages!$A$2:$AE$310,
    MATCH(
      _xlfn.XLOOKUP("United Kingdom", 'Language &amp; Currency Data'!$A$2:$A$100, 'Language &amp; Currency Data'!$B$2:$B$100),
      Languages!$A$1:$AE$1,
      0),
    FALSE)</f>
        <v>In general, to what extent do you agree or disagree with the following statements?</v>
      </c>
      <c r="AV252" s="7" t="str">
        <f>VLOOKUP(
    Languages!A239,
    Languages!$A$2:$AE$310,
    MATCH(
      _xlfn.XLOOKUP("United Kingdom", 'Language &amp; Currency Data'!$A$2:$A$100, 'Language &amp; Currency Data'!$B$2:$B$100),
      Languages!$A$1:$AE$1,
      0),
    FALSE)</f>
        <v>In general, to what extent do you agree or disagree with the following statements?</v>
      </c>
      <c r="AW252" s="7" t="str">
        <f>VLOOKUP(
    Languages!A239,
    Languages!$A$2:$AE$310,
    MATCH(
      _xlfn.XLOOKUP("United Kingdom", 'Language &amp; Currency Data'!$A$2:$A$100, 'Language &amp; Currency Data'!$B$2:$B$100),
      Languages!$A$1:$AE$1,
      0),
    FALSE)</f>
        <v>In general, to what extent do you agree or disagree with the following statements?</v>
      </c>
    </row>
    <row r="253" spans="1:49" s="7" customFormat="1" ht="42.75" x14ac:dyDescent="0.45">
      <c r="A253" s="7" t="str">
        <f>Languages!B240</f>
        <v>Democracy may have problems, but it is better than any other form of government or political system.</v>
      </c>
      <c r="B253" s="6" t="str">
        <f>VLOOKUP(
    Languages!A240,
    Languages!$A$2:$AE$310,
    MATCH(
      _xlfn.XLOOKUP(B$1, 'Language &amp; Currency Data'!$A$2:$A$100, 'Language &amp; Currency Data'!$B$2:$B$100),
      Languages!$A$1:$AE$1,
      0),
    FALSE)</f>
        <v>La democracia puede tener problemas, pero es mejor que cualquier otra forma de gobierno o sistema político.</v>
      </c>
      <c r="C253" s="6" t="str">
        <f>VLOOKUP(
    Languages!A240,
    Languages!$A$2:$AE$310,
    MATCH(
      _xlfn.XLOOKUP(C$1, 'Language &amp; Currency Data'!$A$2:$A$100, 'Language &amp; Currency Data'!$B$2:$B$100),
      Languages!$A$1:$AE$1,
      0),
    FALSE)</f>
        <v>Democracy may have problems, but it is better than any other form of government or political system.</v>
      </c>
      <c r="D253" s="6" t="str">
        <f>VLOOKUP(
    Languages!A240,
    Languages!$A$2:$AE$310,
    MATCH(
      _xlfn.XLOOKUP(D$1, 'Language &amp; Currency Data'!$A$2:$A$100, 'Language &amp; Currency Data'!$B$2:$B$100),
      Languages!$A$1:$AE$1,
      0),
    FALSE)</f>
        <v>Demokratie bringt vielleicht Probleme mit sich, ist aber besser als andere Regierungsformen oder politischen Systeme.</v>
      </c>
      <c r="E253" s="14" t="str">
        <f>VLOOKUP(
    Languages!A240,
    Languages!$A$2:$AE$310,
    MATCH(
      _xlfn.XLOOKUP(E$1, 'Language &amp; Currency Data'!$A$2:$A$100, 'Language &amp; Currency Data'!$B$2:$B$100),
      Languages!$A$1:$AE$1,
      0),
    FALSE)</f>
        <v>A democracia pode ter problemas, mas é melhor do que qualquer outra forma de governo ou sistema político.</v>
      </c>
      <c r="F253" s="4" t="str">
        <f>VLOOKUP(
    Languages!A240,
    Languages!$A$2:$AE$310,
    MATCH(
      _xlfn.XLOOKUP(F$1, 'Language &amp; Currency Data'!$A$2:$A$100, 'Language &amp; Currency Data'!$B$2:$B$100),
      Languages!$A$1:$AE$1,
      0),
    FALSE)</f>
        <v>Democracy may have problems, but it is better than any other form of government or political system.</v>
      </c>
      <c r="G253" s="14" t="str">
        <f>VLOOKUP(
    Languages!A240,
    Languages!$A$2:$AE$310,
    MATCH(
      _xlfn.XLOOKUP(G$1, 'Language &amp; Currency Data'!$A$2:$A$100, 'Language &amp; Currency Data'!$B$2:$B$100),
      Languages!$A$1:$AE$1,
      0),
    FALSE)</f>
        <v>虽然民主制度可能存在一些问题，但其仍然优于任何其他政体或政治制度。</v>
      </c>
      <c r="H253" s="6" t="str">
        <f>VLOOKUP(
    Languages!A240,
    Languages!$A$2:$AE$310,
    MATCH(
      _xlfn.XLOOKUP(H$1, 'Language &amp; Currency Data'!$A$2:$A$100, 'Language &amp; Currency Data'!$B$2:$B$100),
      Languages!$A$1:$AE$1,
      0),
    FALSE)</f>
        <v>La democracia puede tener problemas, pero es mejor que cualquier otra forma de gobierno o sistema político.</v>
      </c>
      <c r="I253" s="6" t="str">
        <f>VLOOKUP(
    Languages!A240,
    Languages!$A$2:$AE$310,
    MATCH(
      _xlfn.XLOOKUP(I$1, 'Language &amp; Currency Data'!$A$2:$A$100, 'Language &amp; Currency Data'!$B$2:$B$100),
      Languages!$A$1:$AE$1,
      0),
    FALSE)</f>
        <v>La democracia puede tener problemas, pero es mejor que cualquier otra forma de gobierno o sistema político.</v>
      </c>
      <c r="J253" s="6" t="str">
        <f>VLOOKUP(
    Languages!A240,
    Languages!$A$2:$AE$310,
    MATCH(
      _xlfn.XLOOKUP(J$1, 'Language &amp; Currency Data'!$A$2:$A$100, 'Language &amp; Currency Data'!$B$2:$B$100),
      Languages!$A$1:$AE$1,
      0),
    FALSE)</f>
        <v>Demokracie má sice své problémy, ale je lepší než jakákoli jiná forma vlády nebo politického systému.</v>
      </c>
      <c r="K253" s="6" t="str">
        <f>VLOOKUP(
    Languages!A240,
    Languages!$A$2:$AE$310,
    MATCH(
      _xlfn.XLOOKUP(K$1, 'Language &amp; Currency Data'!$A$2:$A$100, 'Language &amp; Currency Data'!$B$2:$B$100),
      Languages!$A$1:$AE$1,
      0),
    FALSE)</f>
        <v>Demokratiassa voi olla ongelmia, mutta se on parempi kuin mikään muu hallitusmuoto tai poliittinen järjestelmä.</v>
      </c>
      <c r="L253" s="32" t="str">
        <f>VLOOKUP(
    Languages!A240,
    Languages!$A$2:$AE$310,
    MATCH(
      _xlfn.XLOOKUP(L$1, 'Language &amp; Currency Data'!$A$2:$A$100, 'Language &amp; Currency Data'!$B$2:$B$100),
      Languages!$A$1:$AE$1,
      0),
    FALSE)</f>
        <v>La démocratie peut avoir des problèmes, mais elle est meilleure que toute autre forme de gouvernement ou de système politique.</v>
      </c>
      <c r="M253" s="32" t="str">
        <f>VLOOKUP(
    Languages!A240,
    Languages!$A$2:$AE$310,
    MATCH(
      _xlfn.XLOOKUP(M$1, 'Language &amp; Currency Data'!$A$2:$A$100, 'Language &amp; Currency Data'!$B$2:$B$100),
      Languages!$A$1:$AE$1,
      0),
    FALSE)</f>
        <v>Demokratie bringt vielleicht Probleme mit sich, ist aber besser als andere Regierungsformen oder politischen Systeme.</v>
      </c>
      <c r="N253" s="6" t="str">
        <f>VLOOKUP(
    Languages!A240,
    Languages!$A$2:$AE$310,
    MATCH(
      _xlfn.XLOOKUP(N$1, 'Language &amp; Currency Data'!$A$2:$A$100, 'Language &amp; Currency Data'!$B$2:$B$100),
      Languages!$A$1:$AE$1,
      0),
    FALSE)</f>
        <v>Η δημοκρατία μπορεί να έχει προβλήματα, αλλά είναι καλύτερη από οποιαδήποτε άλλη μορφή διακυβέρνησης ή πολιτικού συστήματος.</v>
      </c>
      <c r="O253" s="32" t="str">
        <f>VLOOKUP(
    Languages!A240,
    Languages!$A$2:$AE$310,
    MATCH(
      _xlfn.XLOOKUP(O$1, 'Language &amp; Currency Data'!$A$2:$A$100, 'Language &amp; Currency Data'!$B$2:$B$100),
      Languages!$A$1:$AE$1,
      0),
    FALSE)</f>
        <v>A demokráciának lehetnek problémái, de jobb, mint bármely más kormányzati forma vagy politikai rendszer.</v>
      </c>
      <c r="P253" s="6" t="str">
        <f>VLOOKUP(
    Languages!A240,
    Languages!$A$2:$AE$310,
    MATCH(
      _xlfn.XLOOKUP(P$1, 'Language &amp; Currency Data'!$A$2:$A$100, 'Language &amp; Currency Data'!$B$2:$B$100),
      Languages!$A$1:$AE$1,
      0),
    FALSE)</f>
        <v>लोकतंत्र में समस्याएं हो सकती हैं, मगर यह किसी भी अन्य प्रकार की सरकार या राजनैतिक व्यवस्था से बेहतर है।</v>
      </c>
      <c r="Q253" s="6" t="str">
        <f>VLOOKUP(
    Languages!A240,
    Languages!$A$2:$AE$310,
    MATCH(
      _xlfn.XLOOKUP(Q$1, 'Language &amp; Currency Data'!$A$2:$A$100, 'Language &amp; Currency Data'!$B$2:$B$100),
      Languages!$A$1:$AE$1,
      0),
    FALSE)</f>
        <v>Demokrasi mungkin memiliki masalah, tetapi lebih baik daripada bentuk pemerintahan atau sistem politik lainnya.</v>
      </c>
      <c r="R253" s="6" t="str">
        <f>VLOOKUP(
    Languages!A240,
    Languages!$A$2:$AE$310,
    MATCH(
      _xlfn.XLOOKUP(R$1, 'Language &amp; Currency Data'!$A$2:$A$100, 'Language &amp; Currency Data'!$B$2:$B$100),
      Languages!$A$1:$AE$1,
      0),
    FALSE)</f>
        <v>Democracy may have problems, but it is better than any other form of government or political system.</v>
      </c>
      <c r="S253" s="14" t="str">
        <f>VLOOKUP(
    Languages!A240,
    Languages!$A$2:$AE$310,
    MATCH(
      _xlfn.XLOOKUP(S$1, 'Language &amp; Currency Data'!$A$2:$A$100, 'Language &amp; Currency Data'!$B$2:$B$100),
      Languages!$A$1:$AE$1,
      0),
    FALSE)</f>
        <v>La democrazia può avere dei problemi, ma è migliore di qualsiasi altra forma di governo o sistema politico.</v>
      </c>
      <c r="T253" s="14" t="str">
        <f>VLOOKUP(
    Languages!A240,
    Languages!$A$2:$AE$310,
    MATCH(
      _xlfn.XLOOKUP(T$1, 'Language &amp; Currency Data'!$A$2:$A$100, 'Language &amp; Currency Data'!$B$2:$B$100),
      Languages!$A$1:$AE$1,
      0),
    FALSE)</f>
        <v>民主主義には問題があるかもしれないが、他のいかなる形態の政府や政治システムよりも優れている。</v>
      </c>
      <c r="U253" s="32" t="str">
        <f>VLOOKUP(
    Languages!A240,
    Languages!$A$2:$AE$310,
    MATCH(
      _xlfn.XLOOKUP(U$1, 'Language &amp; Currency Data'!$A$2:$A$100, 'Language &amp; Currency Data'!$B$2:$B$100),
      Languages!$A$1:$AE$1,
      0),
    FALSE)</f>
        <v>Demokrasi mungkin mempunyai masalah, tetapi ia adalah lebih baik daripada mana-mana bentuk kerajaan atau sistem politik yang lain.</v>
      </c>
      <c r="V253" s="32" t="str">
        <f>VLOOKUP(
    Languages!A240,
    Languages!$A$2:$AE$310,
    MATCH(
      _xlfn.XLOOKUP(V$1, 'Language &amp; Currency Data'!$A$2:$A$100, 'Language &amp; Currency Data'!$B$2:$B$100),
      Languages!$A$1:$AE$1,
      0),
    FALSE)</f>
        <v>La democracia puede tener problemas, pero es mejor que cualquier otra forma de gobierno o sistema político.</v>
      </c>
      <c r="W253" s="14" t="str">
        <f>VLOOKUP(
    Languages!A240,
    Languages!$A$2:$AE$310,
    MATCH(
      _xlfn.XLOOKUP(W$1, 'Language &amp; Currency Data'!$A$2:$A$100, 'Language &amp; Currency Data'!$B$2:$B$100),
      Languages!$A$1:$AE$1,
      0),
    FALSE)</f>
        <v>Democratie is weliswaar niet zonder problemen maar is beter dan andere regeringsvormen of politieke systemen.</v>
      </c>
      <c r="X253" s="32" t="str">
        <f>VLOOKUP(
    Languages!A240,
    Languages!$A$2:$AE$310,
    MATCH(
      _xlfn.XLOOKUP(X$1, 'Language &amp; Currency Data'!$A$2:$A$100, 'Language &amp; Currency Data'!$B$2:$B$100),
      Languages!$A$1:$AE$1,
      0),
    FALSE)</f>
        <v>Democracy may have problems, but it is better than any other form of government or political system.</v>
      </c>
      <c r="Y253" s="32" t="str">
        <f>VLOOKUP(
    Languages!A240,
    Languages!$A$2:$AE$310,
    MATCH(
      _xlfn.XLOOKUP(Y$1, 'Language &amp; Currency Data'!$A$2:$A$100, 'Language &amp; Currency Data'!$B$2:$B$100),
      Languages!$A$1:$AE$1,
      0),
    FALSE)</f>
        <v>Demokrati kan ha sine problemer, men det er en bedre type styreform og politisk system enn noen av alternativene.</v>
      </c>
      <c r="Z253" s="32" t="str">
        <f>VLOOKUP(
    Languages!A240,
    Languages!$A$2:$AE$310,
    MATCH(
      _xlfn.XLOOKUP(Z$1, 'Language &amp; Currency Data'!$A$2:$A$100, 'Language &amp; Currency Data'!$B$2:$B$100),
      Languages!$A$1:$AE$1,
      0),
    FALSE)</f>
        <v>جمہوری نظام میں خامیاں ہو سکتی ہیں، لیکن یہ کسی بھی دوسرے طرزِ حکومت یا سیاسی نظام سے بہتر ہے۔</v>
      </c>
      <c r="AA253" s="32" t="str">
        <f>VLOOKUP(
    Languages!A240,
    Languages!$A$2:$AE$310,
    MATCH(
      _xlfn.XLOOKUP(AA$1, 'Language &amp; Currency Data'!$A$2:$A$100, 'Language &amp; Currency Data'!$B$2:$B$100),
      Languages!$A$1:$AE$1,
      0),
    FALSE)</f>
        <v>May mga problema ang demokrasya, pero mas mahusay ito kaysa sa ibang anyo ng pamahalaan o sistemang politikal.</v>
      </c>
      <c r="AB253" s="32" t="str">
        <f>VLOOKUP(
    Languages!A240,
    Languages!$A$2:$AE$310,
    MATCH(
      _xlfn.XLOOKUP(AB$1, 'Language &amp; Currency Data'!$A$2:$A$100, 'Language &amp; Currency Data'!$B$2:$B$100),
      Languages!$A$1:$AE$1,
      0),
    FALSE)</f>
        <v>Demokracja może mieć swoje problemy, ale jest lepsza niż jakakolwiek inna forma rządu lub systemu politycznego.</v>
      </c>
      <c r="AC253" t="str">
        <f>VLOOKUP(
    Languages!A240,
    Languages!$A$2:$AE$310,
    MATCH(
      _xlfn.XLOOKUP(AC$1, 'Language &amp; Currency Data'!$A$2:$A$100, 'Language &amp; Currency Data'!$B$2:$B$100),
      Languages!$A$1:$AE$1,
      0),
    FALSE)</f>
        <v>A democracia pode ter problemas, mas é melhor do que qualquer outra forma de governo ou sistema político.</v>
      </c>
      <c r="AD253" s="32" t="str">
        <f>VLOOKUP(
    Languages!A240,
    Languages!$A$2:$AE$310,
    MATCH(
      _xlfn.XLOOKUP(AD$1, 'Language &amp; Currency Data'!$A$2:$A$100, 'Language &amp; Currency Data'!$B$2:$B$100),
      Languages!$A$1:$AE$1,
      0),
    FALSE)</f>
        <v>Democrația poate avea probleme, dar este mai bună decât orice altă formă de guvernare sau sistem politic.</v>
      </c>
      <c r="AE253" s="6" t="str">
        <f>VLOOKUP(
    Languages!A240,
    Languages!$A$2:$AE$310,
    MATCH(
      _xlfn.XLOOKUP(AE$1, 'Language &amp; Currency Data'!$A$2:$A$100, 'Language &amp; Currency Data'!$B$2:$B$100),
      Languages!$A$1:$AE$1,
      0),
    FALSE)</f>
        <v>Demokracia môže mať problémy, ale je to lepšie ako akákoľvek iná forma vládnutia alebo politického systému.</v>
      </c>
      <c r="AF253" s="6" t="str">
        <f>VLOOKUP(
    Languages!A240,
    Languages!$A$2:$AE$310,
    MATCH(
      _xlfn.XLOOKUP(AF$1, 'Language &amp; Currency Data'!$A$2:$A$100, 'Language &amp; Currency Data'!$B$2:$B$100),
      Languages!$A$1:$AE$1,
      0),
    FALSE)</f>
        <v>Demokrasie mag dalk probleme hê, maar dit is beter as enige ander vorm van regering of politieke stelsel.</v>
      </c>
      <c r="AG253" s="6" t="str">
        <f>VLOOKUP(
    Languages!A240,
    Languages!$A$2:$AE$310,
    MATCH(
      _xlfn.XLOOKUP(AG$1, 'Language &amp; Currency Data'!$A$2:$A$100, 'Language &amp; Currency Data'!$B$2:$B$100),
      Languages!$A$1:$AE$1,
      0),
    FALSE)</f>
        <v>민주주의에는 문제가 있을 수 있지만, 다른 어떤 정부 형태나 정치 제도보다 낫다.</v>
      </c>
      <c r="AH253" s="32" t="str">
        <f>VLOOKUP(
    Languages!A240,
    Languages!$A$2:$AE$310,
    MATCH(
      _xlfn.XLOOKUP(AH$1, 'Language &amp; Currency Data'!$A$2:$A$100, 'Language &amp; Currency Data'!$B$2:$B$100),
      Languages!$A$1:$AE$1,
      0),
    FALSE)</f>
        <v>La democracia puede tener problemas, pero es mejor que cualquier otra forma de gobierno o sistema político.</v>
      </c>
      <c r="AI253" s="32" t="str">
        <f>VLOOKUP(
    Languages!A240,
    Languages!$A$2:$AE$310,
    MATCH(
      _xlfn.XLOOKUP(AI$1, 'Language &amp; Currency Data'!$A$2:$A$100, 'Language &amp; Currency Data'!$B$2:$B$100),
      Languages!$A$1:$AE$1,
      0),
    FALSE)</f>
        <v>Demokratin kan ha sina problem, men den är bättre än alla andra styrelseskick eller politiska system.</v>
      </c>
      <c r="AJ253" s="6" t="str">
        <f>VLOOKUP(
    Languages!A240,
    Languages!$A$2:$AE$310,
    MATCH(
      _xlfn.XLOOKUP(AJ$1, 'Language &amp; Currency Data'!$A$2:$A$100, 'Language &amp; Currency Data'!$B$2:$B$100),
      Languages!$A$1:$AE$1,
      0),
    FALSE)</f>
        <v>民主雖有缺點，但仍比任何其他形式的政府或政治制度來得好。</v>
      </c>
      <c r="AK253" s="32" t="str">
        <f>VLOOKUP(
    Languages!A240,
    Languages!$A$2:$AE$310,
    MATCH(
      _xlfn.XLOOKUP(AK$1, 'Language &amp; Currency Data'!$A$2:$A$100, 'Language &amp; Currency Data'!$B$2:$B$100),
      Languages!$A$1:$AE$1,
      0),
    FALSE)</f>
        <v>ประชาธิปไตยอาจมีปัญหาอยู่บ้าง แต่ก็ยังดีกว่าระบบการปกครองหรือระบอบการเมืองรูปแบบอื่นๆ</v>
      </c>
      <c r="AL253" s="37" t="str">
        <f>VLOOKUP(
    Languages!A240,
    Languages!$A$2:$AE$310,
    MATCH(
      _xlfn.XLOOKUP(AL$1, 'Language &amp; Currency Data'!$A$2:$A$100, 'Language &amp; Currency Data'!$B$2:$B$100),
      Languages!$A$1:$AE$1,
      0),
    FALSE)</f>
        <v>Demokrasinin sorunları olabilir ancak diğer tüm hükümet biçimlerinden veya siyasi sistemlerden daha iyidir.</v>
      </c>
      <c r="AM253" s="6" t="str">
        <f>VLOOKUP(
    Languages!A240,
    Languages!$A$2:$AE$310,
    MATCH(
      _xlfn.XLOOKUP(AM$1, 'Language &amp; Currency Data'!$A$2:$A$100, 'Language &amp; Currency Data'!$B$2:$B$100),
      Languages!$A$1:$AE$1,
      0),
    FALSE)</f>
        <v>Democracy may have problems, but it is better than any other form of government or political system.</v>
      </c>
      <c r="AN253" s="6" t="str">
        <f>VLOOKUP(
    Languages!A240,
    Languages!$A$2:$AE$310,
    MATCH(
      _xlfn.XLOOKUP(AN$1, 'Language &amp; Currency Data'!$A$2:$A$100, 'Language &amp; Currency Data'!$B$2:$B$100),
      Languages!$A$1:$AE$1,
      0),
    FALSE)</f>
        <v>Democracy may have problems, but it is better than any other form of government or political system.</v>
      </c>
      <c r="AO253" s="32" t="str">
        <f>VLOOKUP(
    Languages!A240,
    Languages!$A$2:$AE$310,
    MATCH(
      _xlfn.XLOOKUP(AO$1, 'Language &amp; Currency Data'!$A$2:$A$100, 'Language &amp; Currency Data'!$B$2:$B$100),
      Languages!$A$1:$AE$1,
      0),
    FALSE)</f>
        <v>Chế độ dân chủ có thể có những vấn đề, nhưng chế độ này tốt hơn bất kỳ bộ máy chính phủ hay hệ thống chính trị nào khác.</v>
      </c>
      <c r="AP253" s="7" t="str">
        <f>VLOOKUP(
    Languages!A240,
    Languages!$A$2:$AE$310,
    MATCH(
      _xlfn.XLOOKUP("United Kingdom", 'Language &amp; Currency Data'!$A$2:$A$100, 'Language &amp; Currency Data'!$B$2:$B$100),
      Languages!$A$1:$AE$1,
      0),
    FALSE)</f>
        <v>Democracy may have problems, but it is better than any other form of government or political system.</v>
      </c>
      <c r="AQ253" s="7" t="str">
        <f>VLOOKUP(
    Languages!A240,
    Languages!$A$2:$AE$310,
    MATCH(
      _xlfn.XLOOKUP("United Kingdom", 'Language &amp; Currency Data'!$A$2:$A$100, 'Language &amp; Currency Data'!$B$2:$B$100),
      Languages!$A$1:$AE$1,
      0),
    FALSE)</f>
        <v>Democracy may have problems, but it is better than any other form of government or political system.</v>
      </c>
      <c r="AR253" s="7" t="str">
        <f>VLOOKUP(
    Languages!A240,
    Languages!$A$2:$AE$310,
    MATCH(
      _xlfn.XLOOKUP("United Kingdom", 'Language &amp; Currency Data'!$A$2:$A$100, 'Language &amp; Currency Data'!$B$2:$B$100),
      Languages!$A$1:$AE$1,
      0),
    FALSE)</f>
        <v>Democracy may have problems, but it is better than any other form of government or political system.</v>
      </c>
      <c r="AS253" s="7" t="str">
        <f>VLOOKUP(
    Languages!A240,
    Languages!$A$2:$AE$310,
    MATCH(
      _xlfn.XLOOKUP("United Kingdom", 'Language &amp; Currency Data'!$A$2:$A$100, 'Language &amp; Currency Data'!$B$2:$B$100),
      Languages!$A$1:$AE$1,
      0),
    FALSE)</f>
        <v>Democracy may have problems, but it is better than any other form of government or political system.</v>
      </c>
      <c r="AT253" s="7" t="str">
        <f>VLOOKUP(
    Languages!A240,
    Languages!$A$2:$AE$310,
    MATCH(
      _xlfn.XLOOKUP("United Kingdom", 'Language &amp; Currency Data'!$A$2:$A$100, 'Language &amp; Currency Data'!$B$2:$B$100),
      Languages!$A$1:$AE$1,
      0),
    FALSE)</f>
        <v>Democracy may have problems, but it is better than any other form of government or political system.</v>
      </c>
      <c r="AU253" s="7" t="str">
        <f>VLOOKUP(
    Languages!A240,
    Languages!$A$2:$AE$310,
    MATCH(
      _xlfn.XLOOKUP("United Kingdom", 'Language &amp; Currency Data'!$A$2:$A$100, 'Language &amp; Currency Data'!$B$2:$B$100),
      Languages!$A$1:$AE$1,
      0),
    FALSE)</f>
        <v>Democracy may have problems, but it is better than any other form of government or political system.</v>
      </c>
      <c r="AV253" s="7" t="str">
        <f>VLOOKUP(
    Languages!A240,
    Languages!$A$2:$AE$310,
    MATCH(
      _xlfn.XLOOKUP("United Kingdom", 'Language &amp; Currency Data'!$A$2:$A$100, 'Language &amp; Currency Data'!$B$2:$B$100),
      Languages!$A$1:$AE$1,
      0),
    FALSE)</f>
        <v>Democracy may have problems, but it is better than any other form of government or political system.</v>
      </c>
      <c r="AW253" s="7" t="str">
        <f>VLOOKUP(
    Languages!A240,
    Languages!$A$2:$AE$310,
    MATCH(
      _xlfn.XLOOKUP("United Kingdom", 'Language &amp; Currency Data'!$A$2:$A$100, 'Language &amp; Currency Data'!$B$2:$B$100),
      Languages!$A$1:$AE$1,
      0),
    FALSE)</f>
        <v>Democracy may have problems, but it is better than any other form of government or political system.</v>
      </c>
    </row>
    <row r="254" spans="1:49" s="7" customFormat="1" ht="57" x14ac:dyDescent="0.45">
      <c r="A254" s="7" t="str">
        <f>Languages!B241</f>
        <v>Having a strong leader who can get things done without having to bother with elections and democratic processes, would be the best for my country.</v>
      </c>
      <c r="B254" s="6" t="str">
        <f>VLOOKUP(
    Languages!A241,
    Languages!$A$2:$AE$310,
    MATCH(
      _xlfn.XLOOKUP(B$1, 'Language &amp; Currency Data'!$A$2:$A$100, 'Language &amp; Currency Data'!$B$2:$B$100),
      Languages!$A$1:$AE$1,
      0),
    FALSE)</f>
        <v>Para mi país sería mejor tener un líder fuerte que pueda hacer las cosas sin tener que preocuparse por elecciones y procesos democráticos.</v>
      </c>
      <c r="C254" s="6" t="str">
        <f>VLOOKUP(
    Languages!A241,
    Languages!$A$2:$AE$310,
    MATCH(
      _xlfn.XLOOKUP(C$1, 'Language &amp; Currency Data'!$A$2:$A$100, 'Language &amp; Currency Data'!$B$2:$B$100),
      Languages!$A$1:$AE$1,
      0),
    FALSE)</f>
        <v>Having a strong leader who can get things done without having to bother with elections and democratic processes, would be the best for my country.</v>
      </c>
      <c r="D254" s="6" t="str">
        <f>VLOOKUP(
    Languages!A241,
    Languages!$A$2:$AE$310,
    MATCH(
      _xlfn.XLOOKUP(D$1, 'Language &amp; Currency Data'!$A$2:$A$100, 'Language &amp; Currency Data'!$B$2:$B$100),
      Languages!$A$1:$AE$1,
      0),
    FALSE)</f>
        <v>Eine starke Führungskraft, die sich engagiert, ohne sich um Wahlen und demokratische Verfahren zu kümmern, wäre das Beste für mein Land.</v>
      </c>
      <c r="E254" s="14" t="str">
        <f>VLOOKUP(
    Languages!A241,
    Languages!$A$2:$AE$310,
    MATCH(
      _xlfn.XLOOKUP(E$1, 'Language &amp; Currency Data'!$A$2:$A$100, 'Language &amp; Currency Data'!$B$2:$B$100),
      Languages!$A$1:$AE$1,
      0),
    FALSE)</f>
        <v>Ter um líder forte, capaz de agir sem se preocupar com eleições e processos democráticos, seria o melhor para o meu país.</v>
      </c>
      <c r="F254" s="4" t="str">
        <f>VLOOKUP(
    Languages!A241,
    Languages!$A$2:$AE$310,
    MATCH(
      _xlfn.XLOOKUP(F$1, 'Language &amp; Currency Data'!$A$2:$A$100, 'Language &amp; Currency Data'!$B$2:$B$100),
      Languages!$A$1:$AE$1,
      0),
    FALSE)</f>
        <v>Having a strong leader who can get things done without having to bother with elections and democratic processes, would be the best for my country.</v>
      </c>
      <c r="G254" s="14" t="str">
        <f>VLOOKUP(
    Languages!A241,
    Languages!$A$2:$AE$310,
    MATCH(
      _xlfn.XLOOKUP(G$1, 'Language &amp; Currency Data'!$A$2:$A$100, 'Language &amp; Currency Data'!$B$2:$B$100),
      Languages!$A$1:$AE$1,
      0),
    FALSE)</f>
        <v>领导人能力卓越，无需费心处理选举和民主程序相关事宜即可成事，这对我国而言是最有利的。</v>
      </c>
      <c r="H254" s="6" t="str">
        <f>VLOOKUP(
    Languages!A241,
    Languages!$A$2:$AE$310,
    MATCH(
      _xlfn.XLOOKUP(H$1, 'Language &amp; Currency Data'!$A$2:$A$100, 'Language &amp; Currency Data'!$B$2:$B$100),
      Languages!$A$1:$AE$1,
      0),
    FALSE)</f>
        <v>Para mi país sería mejor tener un líder fuerte que pueda hacer las cosas sin tener que preocuparse por elecciones y procesos democráticos.</v>
      </c>
      <c r="I254" s="6" t="str">
        <f>VLOOKUP(
    Languages!A241,
    Languages!$A$2:$AE$310,
    MATCH(
      _xlfn.XLOOKUP(I$1, 'Language &amp; Currency Data'!$A$2:$A$100, 'Language &amp; Currency Data'!$B$2:$B$100),
      Languages!$A$1:$AE$1,
      0),
    FALSE)</f>
        <v>Para mi país sería mejor tener un líder fuerte que pueda hacer las cosas sin tener que preocuparse por elecciones y procesos democráticos.</v>
      </c>
      <c r="J254" s="6" t="str">
        <f>VLOOKUP(
    Languages!A241,
    Languages!$A$2:$AE$310,
    MATCH(
      _xlfn.XLOOKUP(J$1, 'Language &amp; Currency Data'!$A$2:$A$100, 'Language &amp; Currency Data'!$B$2:$B$100),
      Languages!$A$1:$AE$1,
      0),
    FALSE)</f>
        <v>Pro moji zemi by bylo nejlepší mít silného vůdce, který dokáže věci prosadit, aniž by se musel zabývat volbami a demokratickými procesy.</v>
      </c>
      <c r="K254" s="6" t="str">
        <f>VLOOKUP(
    Languages!A241,
    Languages!$A$2:$AE$310,
    MATCH(
      _xlfn.XLOOKUP(K$1, 'Language &amp; Currency Data'!$A$2:$A$100, 'Language &amp; Currency Data'!$B$2:$B$100),
      Languages!$A$1:$AE$1,
      0),
    FALSE)</f>
        <v>Parasta maalleni olisi, että on vahva johtaja, joka saa asioita tehtyä ilman, että täytyy välittää vaaleista ja demokraattisista prosesseista.</v>
      </c>
      <c r="L254" s="32" t="str">
        <f>VLOOKUP(
    Languages!A241,
    Languages!$A$2:$AE$310,
    MATCH(
      _xlfn.XLOOKUP(L$1, 'Language &amp; Currency Data'!$A$2:$A$100, 'Language &amp; Currency Data'!$B$2:$B$100),
      Languages!$A$1:$AE$1,
      0),
    FALSE)</f>
        <v>Un dirigeant fort, capable de faire avancer les choses sans avoir à s'embarrasser d'élections et de processus démocratiques, serait ce qu'il y a de mieux pour mon pays.</v>
      </c>
      <c r="M254" s="32" t="str">
        <f>VLOOKUP(
    Languages!A241,
    Languages!$A$2:$AE$310,
    MATCH(
      _xlfn.XLOOKUP(M$1, 'Language &amp; Currency Data'!$A$2:$A$100, 'Language &amp; Currency Data'!$B$2:$B$100),
      Languages!$A$1:$AE$1,
      0),
    FALSE)</f>
        <v>Eine starke Führungskraft, die sich engagiert, ohne sich um Wahlen und demokratische Verfahren zu kümmern, wäre das Beste für mein Land.</v>
      </c>
      <c r="N254" s="6" t="str">
        <f>VLOOKUP(
    Languages!A241,
    Languages!$A$2:$AE$310,
    MATCH(
      _xlfn.XLOOKUP(N$1, 'Language &amp; Currency Data'!$A$2:$A$100, 'Language &amp; Currency Data'!$B$2:$B$100),
      Languages!$A$1:$AE$1,
      0),
    FALSE)</f>
        <v>Η ύπαρξη ενός ισχυρού ηγέτη που μπορεί να κάνει πράγματα χωρίς να χρειάζεται να ασχολείται με εκλογές και δημοκρατικές διαδικασίες θα ήταν το καλύτερο για τη χώρα μου.</v>
      </c>
      <c r="O254" s="32" t="str">
        <f>VLOOKUP(
    Languages!A241,
    Languages!$A$2:$AE$310,
    MATCH(
      _xlfn.XLOOKUP(O$1, 'Language &amp; Currency Data'!$A$2:$A$100, 'Language &amp; Currency Data'!$B$2:$B$100),
      Languages!$A$1:$AE$1,
      0),
    FALSE)</f>
        <v>Az én országom számára az lenne a legjobb, ha lenne egy erős vezető, aki anélkül tudná elintézni a dolgokat, hogy választásokkal és demokratikus folyamatokkal kellene bajlódnia.</v>
      </c>
      <c r="P254" s="6" t="str">
        <f>VLOOKUP(
    Languages!A241,
    Languages!$A$2:$AE$310,
    MATCH(
      _xlfn.XLOOKUP(P$1, 'Language &amp; Currency Data'!$A$2:$A$100, 'Language &amp; Currency Data'!$B$2:$B$100),
      Languages!$A$1:$AE$1,
      0),
    FALSE)</f>
        <v>एक मजबूत लीडर का होना जो चुनाव और लोकतांत्रिक प्रक्रियाओं की चिंता किए बगैर काम करवा सकता है, मेरे देश के लिए सबसे अच्छा होगा।</v>
      </c>
      <c r="Q254" s="6" t="str">
        <f>VLOOKUP(
    Languages!A241,
    Languages!$A$2:$AE$310,
    MATCH(
      _xlfn.XLOOKUP(Q$1, 'Language &amp; Currency Data'!$A$2:$A$100, 'Language &amp; Currency Data'!$B$2:$B$100),
      Languages!$A$1:$AE$1,
      0),
    FALSE)</f>
        <v>Memiliki pemimpin yang kuat dan bisa bertindak tanpa harus repot dengan pemilu dan proses demokrasi akan menjadi yang terbaik untuk negara saya.</v>
      </c>
      <c r="R254" s="6" t="str">
        <f>VLOOKUP(
    Languages!A241,
    Languages!$A$2:$AE$310,
    MATCH(
      _xlfn.XLOOKUP(R$1, 'Language &amp; Currency Data'!$A$2:$A$100, 'Language &amp; Currency Data'!$B$2:$B$100),
      Languages!$A$1:$AE$1,
      0),
    FALSE)</f>
        <v>Having a strong leader who can get things done without having to bother with elections and democratic processes, would be the best for my country.</v>
      </c>
      <c r="S254" s="14" t="str">
        <f>VLOOKUP(
    Languages!A241,
    Languages!$A$2:$AE$310,
    MATCH(
      _xlfn.XLOOKUP(S$1, 'Language &amp; Currency Data'!$A$2:$A$100, 'Language &amp; Currency Data'!$B$2:$B$100),
      Languages!$A$1:$AE$1,
      0),
    FALSE)</f>
        <v>Avere un leader forte, in grado di portare a termine le cose senza doversi preoccupare di elezioni e processi democratici, sarebbe la cosa migliore per il mio Paese.</v>
      </c>
      <c r="T254" s="14" t="str">
        <f>VLOOKUP(
    Languages!A241,
    Languages!$A$2:$AE$310,
    MATCH(
      _xlfn.XLOOKUP(T$1, 'Language &amp; Currency Data'!$A$2:$A$100, 'Language &amp; Currency Data'!$B$2:$B$100),
      Languages!$A$1:$AE$1,
      0),
    FALSE)</f>
        <v>選挙や民主的な手続きに煩わされることなく物事を成し遂げることができる強いリーダーがいることが、自分の国にとって最善だと思う。</v>
      </c>
      <c r="U254" s="32" t="str">
        <f>VLOOKUP(
    Languages!A241,
    Languages!$A$2:$AE$310,
    MATCH(
      _xlfn.XLOOKUP(U$1, 'Language &amp; Currency Data'!$A$2:$A$100, 'Language &amp; Currency Data'!$B$2:$B$100),
      Languages!$A$1:$AE$1,
      0),
    FALSE)</f>
        <v>Mempunyai pemimpin yang kuat yang boleh menyelesaikan sesuatu tanpa perlu mengadakan pilihan raya dan proses demokratik, akan menjadi perkara yang terbaik bagi negara saya.</v>
      </c>
      <c r="V254" s="32" t="str">
        <f>VLOOKUP(
    Languages!A241,
    Languages!$A$2:$AE$310,
    MATCH(
      _xlfn.XLOOKUP(V$1, 'Language &amp; Currency Data'!$A$2:$A$100, 'Language &amp; Currency Data'!$B$2:$B$100),
      Languages!$A$1:$AE$1,
      0),
    FALSE)</f>
        <v>Para mi país sería mejor tener un líder fuerte que pueda hacer las cosas sin tener que preocuparse por elecciones y procesos democráticos.</v>
      </c>
      <c r="W254" s="14" t="str">
        <f>VLOOKUP(
    Languages!A241,
    Languages!$A$2:$AE$310,
    MATCH(
      _xlfn.XLOOKUP(W$1, 'Language &amp; Currency Data'!$A$2:$A$100, 'Language &amp; Currency Data'!$B$2:$B$100),
      Languages!$A$1:$AE$1,
      0),
    FALSE)</f>
        <v>Een sterke leider die dingen voor elkaar krijgt zonder zich over verkiezingen en democratische processen te hoeven bekommeren, is voor mijn land het beste.</v>
      </c>
      <c r="X254" s="32" t="str">
        <f>VLOOKUP(
    Languages!A241,
    Languages!$A$2:$AE$310,
    MATCH(
      _xlfn.XLOOKUP(X$1, 'Language &amp; Currency Data'!$A$2:$A$100, 'Language &amp; Currency Data'!$B$2:$B$100),
      Languages!$A$1:$AE$1,
      0),
    FALSE)</f>
        <v>Having a strong leader who can get things done without having to bother with elections and democratic processes, would be the best for my country.</v>
      </c>
      <c r="Y254" s="32" t="str">
        <f>VLOOKUP(
    Languages!A241,
    Languages!$A$2:$AE$310,
    MATCH(
      _xlfn.XLOOKUP(Y$1, 'Language &amp; Currency Data'!$A$2:$A$100, 'Language &amp; Currency Data'!$B$2:$B$100),
      Languages!$A$1:$AE$1,
      0),
    FALSE)</f>
        <v>Å ha en sterk leder som kan få ting gjort uten å måtte bry seg med valg og demokratiske prosesser, ville vært det beste for mitt land.</v>
      </c>
      <c r="Z254" s="32" t="str">
        <f>VLOOKUP(
    Languages!A241,
    Languages!$A$2:$AE$310,
    MATCH(
      _xlfn.XLOOKUP(Z$1, 'Language &amp; Currency Data'!$A$2:$A$100, 'Language &amp; Currency Data'!$B$2:$B$100),
      Languages!$A$1:$AE$1,
      0),
    FALSE)</f>
        <v>ایک مضبوط رہنما جو انتخابات اور جمہوری طریقوں کی پرواہ کیے بغیر کام مکمل کرنے کی صلاحیت رکھتا ہو، میرے ملک کے لیے بہترین ہو گا۔</v>
      </c>
      <c r="AA254" s="32" t="str">
        <f>VLOOKUP(
    Languages!A241,
    Languages!$A$2:$AE$310,
    MATCH(
      _xlfn.XLOOKUP(AA$1, 'Language &amp; Currency Data'!$A$2:$A$100, 'Language &amp; Currency Data'!$B$2:$B$100),
      Languages!$A$1:$AE$1,
      0),
    FALSE)</f>
        <v>Magiging mas maganda sa bansa ko ang pagkakaroon ng malakas na lider na nagagawa ang mga bagay nang hindi kinakailangang magkaroon ng eleksyon at mga prosesong demokratiko.</v>
      </c>
      <c r="AB254" s="32" t="str">
        <f>VLOOKUP(
    Languages!A241,
    Languages!$A$2:$AE$310,
    MATCH(
      _xlfn.XLOOKUP(AB$1, 'Language &amp; Currency Data'!$A$2:$A$100, 'Language &amp; Currency Data'!$B$2:$B$100),
      Languages!$A$1:$AE$1,
      0),
    FALSE)</f>
        <v>Posiadanie silnego lidera, który potrafi załatwić sprawy bez konieczności przejmowania się wyborami i procesami demokratycznymi, byłoby najlepsze dla mojego kraju.</v>
      </c>
      <c r="AC254" t="str">
        <f>VLOOKUP(
    Languages!A241,
    Languages!$A$2:$AE$310,
    MATCH(
      _xlfn.XLOOKUP(AC$1, 'Language &amp; Currency Data'!$A$2:$A$100, 'Language &amp; Currency Data'!$B$2:$B$100),
      Languages!$A$1:$AE$1,
      0),
    FALSE)</f>
        <v>Ter um líder forte, capaz de agir sem se preocupar com eleições e processos democráticos, seria o melhor para o meu país.</v>
      </c>
      <c r="AD254" s="32" t="str">
        <f>VLOOKUP(
    Languages!A241,
    Languages!$A$2:$AE$310,
    MATCH(
      _xlfn.XLOOKUP(AD$1, 'Language &amp; Currency Data'!$A$2:$A$100, 'Language &amp; Currency Data'!$B$2:$B$100),
      Languages!$A$1:$AE$1,
      0),
    FALSE)</f>
        <v>Un lider puternic, care să poată rezolva lucruri fără a fi nevoit să participe la alegeri și la procese democratice, ar fi cel mai bun pentru țara mea.</v>
      </c>
      <c r="AE254" s="6" t="str">
        <f>VLOOKUP(
    Languages!A241,
    Languages!$A$2:$AE$310,
    MATCH(
      _xlfn.XLOOKUP(AE$1, 'Language &amp; Currency Data'!$A$2:$A$100, 'Language &amp; Currency Data'!$B$2:$B$100),
      Languages!$A$1:$AE$1,
      0),
    FALSE)</f>
        <v>Silný líder, ktorý dokáže realizovať veci bez toho, aby si lámal hlavu nad voľbami a demokratickými procesmi, by bol pre moju krajinu to najlepšie.</v>
      </c>
      <c r="AF254" s="6" t="str">
        <f>VLOOKUP(
    Languages!A241,
    Languages!$A$2:$AE$310,
    MATCH(
      _xlfn.XLOOKUP(AF$1, 'Language &amp; Currency Data'!$A$2:$A$100, 'Language &amp; Currency Data'!$B$2:$B$100),
      Languages!$A$1:$AE$1,
      0),
    FALSE)</f>
        <v>Om 'n sterk leier te hê wat dinge gedoen kan kry sonder om met verkiesings en demokratiese prosesse te sukkel, sou die beste vir my land wees.</v>
      </c>
      <c r="AG254" s="6" t="str">
        <f>VLOOKUP(
    Languages!A241,
    Languages!$A$2:$AE$310,
    MATCH(
      _xlfn.XLOOKUP(AG$1, 'Language &amp; Currency Data'!$A$2:$A$100, 'Language &amp; Currency Data'!$B$2:$B$100),
      Languages!$A$1:$AE$1,
      0),
    FALSE)</f>
        <v>선거와 민주적 절차에 신경 쓸 필요 없이 일을 제대로 해낼 수 있는 강력한 지도자가 있는 것이 내 나라에 가장 좋을 것이다.</v>
      </c>
      <c r="AH254" s="32" t="str">
        <f>VLOOKUP(
    Languages!A241,
    Languages!$A$2:$AE$310,
    MATCH(
      _xlfn.XLOOKUP(AH$1, 'Language &amp; Currency Data'!$A$2:$A$100, 'Language &amp; Currency Data'!$B$2:$B$100),
      Languages!$A$1:$AE$1,
      0),
    FALSE)</f>
        <v>Para mi país sería mejor tener un líder fuerte que pueda hacer las cosas sin tener que preocuparse por elecciones y procesos democráticos.</v>
      </c>
      <c r="AI254" s="32" t="str">
        <f>VLOOKUP(
    Languages!A241,
    Languages!$A$2:$AE$310,
    MATCH(
      _xlfn.XLOOKUP(AI$1, 'Language &amp; Currency Data'!$A$2:$A$100, 'Language &amp; Currency Data'!$B$2:$B$100),
      Languages!$A$1:$AE$1,
      0),
    FALSE)</f>
        <v>Att ha en stark ledare där saker blir gjorda utan att man behöver bry sig om val och demokratiska processer skulle vara det bästa för mitt land.</v>
      </c>
      <c r="AJ254" s="6" t="str">
        <f>VLOOKUP(
    Languages!A241,
    Languages!$A$2:$AE$310,
    MATCH(
      _xlfn.XLOOKUP(AJ$1, 'Language &amp; Currency Data'!$A$2:$A$100, 'Language &amp; Currency Data'!$B$2:$B$100),
      Languages!$A$1:$AE$1,
      0),
    FALSE)</f>
        <v>若有一位不必煩惱選舉與民主程序，但能有效做事的強勢領導人，那對我們國家來說是最好的。</v>
      </c>
      <c r="AK254" s="32" t="str">
        <f>VLOOKUP(
    Languages!A241,
    Languages!$A$2:$AE$310,
    MATCH(
      _xlfn.XLOOKUP(AK$1, 'Language &amp; Currency Data'!$A$2:$A$100, 'Language &amp; Currency Data'!$B$2:$B$100),
      Languages!$A$1:$AE$1,
      0),
    FALSE)</f>
        <v>การมีผู้นำที่แข็งแกร่งซึ่งสามารถทำงานให้สำเร็จลุล่วงได้โดยไม่ต้องกังวลกับการเลือกตั้งหรือกระบวนการทางประชาธิปไตยถือเป็นสิ่งที่ดีที่สุดสำหรับประเทศของฉัน</v>
      </c>
      <c r="AL254" s="37" t="str">
        <f>VLOOKUP(
    Languages!A241,
    Languages!$A$2:$AE$310,
    MATCH(
      _xlfn.XLOOKUP(AL$1, 'Language &amp; Currency Data'!$A$2:$A$100, 'Language &amp; Currency Data'!$B$2:$B$100),
      Languages!$A$1:$AE$1,
      0),
    FALSE)</f>
        <v>Seçimlerle ve demokratik süreçlerle uğraşmak zorunda kalmadan işleri halledebilecek güçlü bir lidere sahip olmak ülkem için en iyisi olacaktır.</v>
      </c>
      <c r="AM254" s="6" t="str">
        <f>VLOOKUP(
    Languages!A241,
    Languages!$A$2:$AE$310,
    MATCH(
      _xlfn.XLOOKUP(AM$1, 'Language &amp; Currency Data'!$A$2:$A$100, 'Language &amp; Currency Data'!$B$2:$B$100),
      Languages!$A$1:$AE$1,
      0),
    FALSE)</f>
        <v>Having a strong leader who can get things done without having to bother with elections and democratic processes, would be the best for my country.</v>
      </c>
      <c r="AN254" s="6" t="str">
        <f>VLOOKUP(
    Languages!A241,
    Languages!$A$2:$AE$310,
    MATCH(
      _xlfn.XLOOKUP(AN$1, 'Language &amp; Currency Data'!$A$2:$A$100, 'Language &amp; Currency Data'!$B$2:$B$100),
      Languages!$A$1:$AE$1,
      0),
    FALSE)</f>
        <v>Having a strong leader who can get things done without having to bother with elections and democratic processes, would be the best for my country.</v>
      </c>
      <c r="AO254" s="32" t="str">
        <f>VLOOKUP(
    Languages!A241,
    Languages!$A$2:$AE$310,
    MATCH(
      _xlfn.XLOOKUP(AO$1, 'Language &amp; Currency Data'!$A$2:$A$100, 'Language &amp; Currency Data'!$B$2:$B$100),
      Languages!$A$1:$AE$1,
      0),
    FALSE)</f>
        <v>Có một nhà lãnh đạo mạnh mẽ có thể hoàn thành mọi việc mà không cần bận tâm đến bầu cử và các quy trình dân chủ sẽ là điều tốt nhất cho quốc gia của tôi.</v>
      </c>
      <c r="AP254" s="7" t="str">
        <f>VLOOKUP(
    Languages!A241,
    Languages!$A$2:$AE$310,
    MATCH(
      _xlfn.XLOOKUP("United Kingdom", 'Language &amp; Currency Data'!$A$2:$A$100, 'Language &amp; Currency Data'!$B$2:$B$100),
      Languages!$A$1:$AE$1,
      0),
    FALSE)</f>
        <v>Having a strong leader who can get things done without having to bother with elections and democratic processes, would be the best for my country.</v>
      </c>
      <c r="AQ254" s="7" t="str">
        <f>VLOOKUP(
    Languages!A241,
    Languages!$A$2:$AE$310,
    MATCH(
      _xlfn.XLOOKUP("United Kingdom", 'Language &amp; Currency Data'!$A$2:$A$100, 'Language &amp; Currency Data'!$B$2:$B$100),
      Languages!$A$1:$AE$1,
      0),
    FALSE)</f>
        <v>Having a strong leader who can get things done without having to bother with elections and democratic processes, would be the best for my country.</v>
      </c>
      <c r="AR254" s="7" t="str">
        <f>VLOOKUP(
    Languages!A241,
    Languages!$A$2:$AE$310,
    MATCH(
      _xlfn.XLOOKUP("United Kingdom", 'Language &amp; Currency Data'!$A$2:$A$100, 'Language &amp; Currency Data'!$B$2:$B$100),
      Languages!$A$1:$AE$1,
      0),
    FALSE)</f>
        <v>Having a strong leader who can get things done without having to bother with elections and democratic processes, would be the best for my country.</v>
      </c>
      <c r="AS254" s="7" t="str">
        <f>VLOOKUP(
    Languages!A241,
    Languages!$A$2:$AE$310,
    MATCH(
      _xlfn.XLOOKUP("United Kingdom", 'Language &amp; Currency Data'!$A$2:$A$100, 'Language &amp; Currency Data'!$B$2:$B$100),
      Languages!$A$1:$AE$1,
      0),
    FALSE)</f>
        <v>Having a strong leader who can get things done without having to bother with elections and democratic processes, would be the best for my country.</v>
      </c>
      <c r="AT254" s="7" t="str">
        <f>VLOOKUP(
    Languages!A241,
    Languages!$A$2:$AE$310,
    MATCH(
      _xlfn.XLOOKUP("United Kingdom", 'Language &amp; Currency Data'!$A$2:$A$100, 'Language &amp; Currency Data'!$B$2:$B$100),
      Languages!$A$1:$AE$1,
      0),
    FALSE)</f>
        <v>Having a strong leader who can get things done without having to bother with elections and democratic processes, would be the best for my country.</v>
      </c>
      <c r="AU254" s="7" t="str">
        <f>VLOOKUP(
    Languages!A241,
    Languages!$A$2:$AE$310,
    MATCH(
      _xlfn.XLOOKUP("United Kingdom", 'Language &amp; Currency Data'!$A$2:$A$100, 'Language &amp; Currency Data'!$B$2:$B$100),
      Languages!$A$1:$AE$1,
      0),
    FALSE)</f>
        <v>Having a strong leader who can get things done without having to bother with elections and democratic processes, would be the best for my country.</v>
      </c>
      <c r="AV254" s="7" t="str">
        <f>VLOOKUP(
    Languages!A241,
    Languages!$A$2:$AE$310,
    MATCH(
      _xlfn.XLOOKUP("United Kingdom", 'Language &amp; Currency Data'!$A$2:$A$100, 'Language &amp; Currency Data'!$B$2:$B$100),
      Languages!$A$1:$AE$1,
      0),
    FALSE)</f>
        <v>Having a strong leader who can get things done without having to bother with elections and democratic processes, would be the best for my country.</v>
      </c>
      <c r="AW254" s="7" t="str">
        <f>VLOOKUP(
    Languages!A241,
    Languages!$A$2:$AE$310,
    MATCH(
      _xlfn.XLOOKUP("United Kingdom", 'Language &amp; Currency Data'!$A$2:$A$100, 'Language &amp; Currency Data'!$B$2:$B$100),
      Languages!$A$1:$AE$1,
      0),
    FALSE)</f>
        <v>Having a strong leader who can get things done without having to bother with elections and democratic processes, would be the best for my country.</v>
      </c>
    </row>
    <row r="255" spans="1:49" s="7" customFormat="1" ht="85.5" x14ac:dyDescent="0.45">
      <c r="A255" s="7" t="str">
        <f>Languages!B242</f>
        <v>If you absolutely have to choose between protecting freedom of expression and preventing misinformation from spreading, which is more important to you? By "misinformation" we mean false, inaccurate, or misleading information.</v>
      </c>
      <c r="B255" s="6" t="str">
        <f>VLOOKUP(
    Languages!A242,
    Languages!$A$2:$AE$310,
    MATCH(
      _xlfn.XLOOKUP(B$1, 'Language &amp; Currency Data'!$A$2:$A$100, 'Language &amp; Currency Data'!$B$2:$B$100),
      Languages!$A$1:$AE$1,
      0),
    FALSE)</f>
        <v>Si tiene que elegir entre proteger la libertad de expresión y evitar la difusión de desinformación, ¿qué es más importante para usted? Por «desinformación» entendemos información falsa, inexacta o engañosa.</v>
      </c>
      <c r="C255" s="6" t="str">
        <f>VLOOKUP(
    Languages!A242,
    Languages!$A$2:$AE$310,
    MATCH(
      _xlfn.XLOOKUP(C$1, 'Language &amp; Currency Data'!$A$2:$A$100, 'Language &amp; Currency Data'!$B$2:$B$100),
      Languages!$A$1:$AE$1,
      0),
    FALSE)</f>
        <v>If you absolutely have to choose between protecting freedom of expression and preventing misinformation from spreading, which is more important to you? By "misinformation" we mean false, inaccurate, or misleading information.</v>
      </c>
      <c r="D255" s="6" t="str">
        <f>VLOOKUP(
    Languages!A242,
    Languages!$A$2:$AE$310,
    MATCH(
      _xlfn.XLOOKUP(D$1, 'Language &amp; Currency Data'!$A$2:$A$100, 'Language &amp; Currency Data'!$B$2:$B$100),
      Languages!$A$1:$AE$1,
      0),
    FALSE)</f>
        <v>Was würden Sie tun, wenn Sie sich zwischen dem Schutz der Meinungsfreiheit und dem Verhindern einer Verbreitung von Falschinformationen entscheiden müssten? Mit „Falschinformationen“ meinen wir falsche, unvollständige oder irreführende Informationen.</v>
      </c>
      <c r="E255" s="14" t="str">
        <f>VLOOKUP(
    Languages!A242,
    Languages!$A$2:$AE$310,
    MATCH(
      _xlfn.XLOOKUP(E$1, 'Language &amp; Currency Data'!$A$2:$A$100, 'Language &amp; Currency Data'!$B$2:$B$100),
      Languages!$A$1:$AE$1,
      0),
    FALSE)</f>
        <v>Se tivesse de escolher entre proteger a liberdade de expressão e impedir a disseminação de desinformação, o que seria mais importante para si? Por “desinformação”, entendemos informações falsas, imprecisas ou enganosas.</v>
      </c>
      <c r="F255" s="4" t="str">
        <f>VLOOKUP(
    Languages!A242,
    Languages!$A$2:$AE$310,
    MATCH(
      _xlfn.XLOOKUP(F$1, 'Language &amp; Currency Data'!$A$2:$A$100, 'Language &amp; Currency Data'!$B$2:$B$100),
      Languages!$A$1:$AE$1,
      0),
    FALSE)</f>
        <v>If you absolutely have to choose between protecting freedom of expression and preventing misinformation from spreading, which is more important to you? By "misinformation" we mean false, inaccurate, or misleading information.</v>
      </c>
      <c r="G255" s="14" t="str">
        <f>VLOOKUP(
    Languages!A242,
    Languages!$A$2:$AE$310,
    MATCH(
      _xlfn.XLOOKUP(G$1, 'Language &amp; Currency Data'!$A$2:$A$100, 'Language &amp; Currency Data'!$B$2:$B$100),
      Languages!$A$1:$AE$1,
      0),
    FALSE)</f>
        <v>如果您必须在保护言论自由与防止错误信息传播之间二选一，哪一个对您而言更重要？我们提及的“错误信息”是指不真实、不准确或具有误导性的信息。</v>
      </c>
      <c r="H255" s="6" t="str">
        <f>VLOOKUP(
    Languages!A242,
    Languages!$A$2:$AE$310,
    MATCH(
      _xlfn.XLOOKUP(H$1, 'Language &amp; Currency Data'!$A$2:$A$100, 'Language &amp; Currency Data'!$B$2:$B$100),
      Languages!$A$1:$AE$1,
      0),
    FALSE)</f>
        <v>Si tiene que elegir entre proteger la libertad de expresión y evitar la difusión de desinformación, ¿qué es más importante para usted? Por «desinformación» entendemos información falsa, inexacta o engañosa.</v>
      </c>
      <c r="I255" s="6" t="str">
        <f>VLOOKUP(
    Languages!A242,
    Languages!$A$2:$AE$310,
    MATCH(
      _xlfn.XLOOKUP(I$1, 'Language &amp; Currency Data'!$A$2:$A$100, 'Language &amp; Currency Data'!$B$2:$B$100),
      Languages!$A$1:$AE$1,
      0),
    FALSE)</f>
        <v>Si tiene que elegir entre proteger la libertad de expresión y evitar la difusión de desinformación, ¿qué es más importante para usted? Por «desinformación» entendemos información falsa, inexacta o engañosa.</v>
      </c>
      <c r="J255" s="6" t="str">
        <f>VLOOKUP(
    Languages!A242,
    Languages!$A$2:$AE$310,
    MATCH(
      _xlfn.XLOOKUP(J$1, 'Language &amp; Currency Data'!$A$2:$A$100, 'Language &amp; Currency Data'!$B$2:$B$100),
      Languages!$A$1:$AE$1,
      0),
    FALSE)</f>
        <v>Pokud byste si museli vybrat mezi ochranou svobody projevu a zabráněním šíření dezinformací, co by pro vás bylo důležitější? „Dezinformacemi“ rozumíme nepravdivé, nepřesné nebo zavádějící informace.</v>
      </c>
      <c r="K255" s="6" t="str">
        <f>VLOOKUP(
    Languages!A242,
    Languages!$A$2:$AE$310,
    MATCH(
      _xlfn.XLOOKUP(K$1, 'Language &amp; Currency Data'!$A$2:$A$100, 'Language &amp; Currency Data'!$B$2:$B$100),
      Languages!$A$1:$AE$1,
      0),
    FALSE)</f>
        <v>Jos sinun on aivan pakko valita sananvapauden suojelemisen ja misinformaation leviämisen estämisen välillä, kumpi on sinulle tärkeämpää? ”Misinformaatiolla” tarkoitamme väärää, epätarkkaa tai harhaanjohtavaa tietoa.</v>
      </c>
      <c r="L255" s="32" t="str">
        <f>VLOOKUP(
    Languages!A242,
    Languages!$A$2:$AE$310,
    MATCH(
      _xlfn.XLOOKUP(L$1, 'Language &amp; Currency Data'!$A$2:$A$100, 'Language &amp; Currency Data'!$B$2:$B$100),
      Languages!$A$1:$AE$1,
      0),
    FALSE)</f>
        <v>Si vous devez absolument choisir entre protéger la liberté d'expression et empêcher la diffusion de fausses informations, qu'est-ce qui est le plus important pour vous ? Par « fausses informations », nous entendons des informations fallacieuses, inexactes ou trompeuses.</v>
      </c>
      <c r="M255" s="32" t="str">
        <f>VLOOKUP(
    Languages!A242,
    Languages!$A$2:$AE$310,
    MATCH(
      _xlfn.XLOOKUP(M$1, 'Language &amp; Currency Data'!$A$2:$A$100, 'Language &amp; Currency Data'!$B$2:$B$100),
      Languages!$A$1:$AE$1,
      0),
    FALSE)</f>
        <v>Was würden Sie tun, wenn Sie sich zwischen dem Schutz der Meinungsfreiheit und dem Verhindern einer Verbreitung von Falschinformationen entscheiden müssten? Mit „Falschinformationen“ meinen wir falsche, unvollständige oder irreführende Informationen.</v>
      </c>
      <c r="N255" s="6" t="str">
        <f>VLOOKUP(
    Languages!A242,
    Languages!$A$2:$AE$310,
    MATCH(
      _xlfn.XLOOKUP(N$1, 'Language &amp; Currency Data'!$A$2:$A$100, 'Language &amp; Currency Data'!$B$2:$B$100),
      Languages!$A$1:$AE$1,
      0),
    FALSE)</f>
        <v>Εάν πρέπει οπωσδήποτε να επιλέξετε ανάμεσα στην προστασία της ελευθερίας της έκφρασης και στην αποτροπή της διάδοσης παραπληροφόρησης, τι είναι πιο σημαντικό για εσάς; Με τον όρο «παραπληροφόρηση» εννοούμε ψευδείς, ανακριβείς ή παραπλανητικές πληροφορίες.</v>
      </c>
      <c r="O255" s="32" t="str">
        <f>VLOOKUP(
    Languages!A242,
    Languages!$A$2:$AE$310,
    MATCH(
      _xlfn.XLOOKUP(O$1, 'Language &amp; Currency Data'!$A$2:$A$100, 'Language &amp; Currency Data'!$B$2:$B$100),
      Languages!$A$1:$AE$1,
      0),
    FALSE)</f>
        <v>Ha feltétlenül választania kell a véleménynyilvánítás szabadságának védelme és a félretájékoztatás terjedésének megakadályozása között, melyik a fontosabb az Ön számára? A „félretájékoztatás” alatt hamis, pontatlan vagy félrevezető információkat értünk.</v>
      </c>
      <c r="P255" s="6" t="str">
        <f>VLOOKUP(
    Languages!A242,
    Languages!$A$2:$AE$310,
    MATCH(
      _xlfn.XLOOKUP(P$1, 'Language &amp; Currency Data'!$A$2:$A$100, 'Language &amp; Currency Data'!$B$2:$B$100),
      Languages!$A$1:$AE$1,
      0),
    FALSE)</f>
        <v>अगर आपको अभिव्यक्ति की स्वतंत्रता की रक्षा करने तथा भ्रामक सूचना को फैलने से रोकने के बीच चयन करना है, तो आपके लिए कौन ज्यादा अहम है? "भ्रामक सूचना" से हमारा मतलब है झूठी, गलत या भ्रामक जानकारी।</v>
      </c>
      <c r="Q255" s="6" t="str">
        <f>VLOOKUP(
    Languages!A242,
    Languages!$A$2:$AE$310,
    MATCH(
      _xlfn.XLOOKUP(Q$1, 'Language &amp; Currency Data'!$A$2:$A$100, 'Language &amp; Currency Data'!$B$2:$B$100),
      Languages!$A$1:$AE$1,
      0),
    FALSE)</f>
        <v>Jika Anda benar-benar harus memilih antara melindungi kebebasan berekspresi dan mencegah penyebaran misinformasi, mana yang lebih penting bagi Anda? Yang dimaksud dengan "misinformasi" di sini adalah informasi yang salah, tidak akurat, atau menyesatkan.</v>
      </c>
      <c r="R255" s="6" t="str">
        <f>VLOOKUP(
    Languages!A242,
    Languages!$A$2:$AE$310,
    MATCH(
      _xlfn.XLOOKUP(R$1, 'Language &amp; Currency Data'!$A$2:$A$100, 'Language &amp; Currency Data'!$B$2:$B$100),
      Languages!$A$1:$AE$1,
      0),
    FALSE)</f>
        <v>If you absolutely have to choose between protecting freedom of expression and preventing misinformation from spreading, which is more important to you? By "misinformation" we mean false, inaccurate, or misleading information.</v>
      </c>
      <c r="S255" s="14" t="str">
        <f>VLOOKUP(
    Languages!A242,
    Languages!$A$2:$AE$310,
    MATCH(
      _xlfn.XLOOKUP(S$1, 'Language &amp; Currency Data'!$A$2:$A$100, 'Language &amp; Currency Data'!$B$2:$B$100),
      Languages!$A$1:$AE$1,
      0),
    FALSE)</f>
        <v>Se fosse costretto a scegliere tra la tutela della libertà di espressione e la prevenzione della diffusione della disinformazione, quale sarebbe la cosa più importante per Lei? Con l'espressione "disinformazione" intendiamo informazioni false, imprecise o fuorvianti.</v>
      </c>
      <c r="T255" s="14" t="str">
        <f>VLOOKUP(
    Languages!A242,
    Languages!$A$2:$AE$310,
    MATCH(
      _xlfn.XLOOKUP(T$1, 'Language &amp; Currency Data'!$A$2:$A$100, 'Language &amp; Currency Data'!$B$2:$B$100),
      Languages!$A$1:$AE$1,
      0),
    FALSE)</f>
        <v>表現の自由を守ることと、誤情報の拡散を防ぐことのどちらかをどうしても選ばなければならない場合、どちらがより重要ですか？ここで言う「誤情報」とは、虚偽、不正確、または誤解を招く情報を指します。</v>
      </c>
      <c r="U255" s="32" t="str">
        <f>VLOOKUP(
    Languages!A242,
    Languages!$A$2:$AE$310,
    MATCH(
      _xlfn.XLOOKUP(U$1, 'Language &amp; Currency Data'!$A$2:$A$100, 'Language &amp; Currency Data'!$B$2:$B$100),
      Languages!$A$1:$AE$1,
      0),
    FALSE)</f>
        <v>Jika anda benar-benar perlu memilih antara melindungi kebebasan bersuara dan menghalang maklumat salah daripada tersebar, yang manakah lebih penting bagi anda? Yang kami maksudkan "maklumat salah", ialah maklumat palsu, tidak tepat atau mengelirukan.</v>
      </c>
      <c r="V255" s="32" t="str">
        <f>VLOOKUP(
    Languages!A242,
    Languages!$A$2:$AE$310,
    MATCH(
      _xlfn.XLOOKUP(V$1, 'Language &amp; Currency Data'!$A$2:$A$100, 'Language &amp; Currency Data'!$B$2:$B$100),
      Languages!$A$1:$AE$1,
      0),
    FALSE)</f>
        <v>Si tiene que elegir entre proteger la libertad de expresión y evitar la difusión de desinformación, ¿qué es más importante para usted? Por «desinformación» entendemos información falsa, inexacta o engañosa.</v>
      </c>
      <c r="W255" s="14" t="str">
        <f>VLOOKUP(
    Languages!A242,
    Languages!$A$2:$AE$310,
    MATCH(
      _xlfn.XLOOKUP(W$1, 'Language &amp; Currency Data'!$A$2:$A$100, 'Language &amp; Currency Data'!$B$2:$B$100),
      Languages!$A$1:$AE$1,
      0),
    FALSE)</f>
        <v>Als u werkelijk moest kiezen tussen vrijheid van meningsuiting en voorkoming van het verspreiden van desinformatie, wat is voor u dan het belangrijkst? Met ‘desinformatie’ bedoelen we onware, onnauwkeurige of misleidende informatie.</v>
      </c>
      <c r="X255" s="32" t="str">
        <f>VLOOKUP(
    Languages!A242,
    Languages!$A$2:$AE$310,
    MATCH(
      _xlfn.XLOOKUP(X$1, 'Language &amp; Currency Data'!$A$2:$A$100, 'Language &amp; Currency Data'!$B$2:$B$100),
      Languages!$A$1:$AE$1,
      0),
    FALSE)</f>
        <v>If you absolutely have to choose between protecting freedom of expression and preventing misinformation from spreading, which is more important to you? By "misinformation" we mean false, inaccurate, or misleading information.</v>
      </c>
      <c r="Y255" s="32" t="str">
        <f>VLOOKUP(
    Languages!A242,
    Languages!$A$2:$AE$310,
    MATCH(
      _xlfn.XLOOKUP(Y$1, 'Language &amp; Currency Data'!$A$2:$A$100, 'Language &amp; Currency Data'!$B$2:$B$100),
      Languages!$A$1:$AE$1,
      0),
    FALSE)</f>
        <v>Hvis du absolutt må velge mellom å beskytte ytringsfriheten og å forhindre at misinformasjon sprer seg, hva er viktigst for deg? Med "misinformasjon" mener vi informasjon som er feilaktig, unøyaktig eller villedende.</v>
      </c>
      <c r="Z255" s="32" t="str">
        <f>VLOOKUP(
    Languages!A242,
    Languages!$A$2:$AE$310,
    MATCH(
      _xlfn.XLOOKUP(Z$1, 'Language &amp; Currency Data'!$A$2:$A$100, 'Language &amp; Currency Data'!$B$2:$B$100),
      Languages!$A$1:$AE$1,
      0),
    FALSE)</f>
        <v>اگر آپ کو آزادی اظہار کی حفاظت اور غلط معلومات کے پھیلاؤ کو روکنے کے درمیان واقعی ایک انتخاب کرنا پڑے، تو آپ کے لیے کون سا زیادہ اہم ہو گا؟ ہم "غلط معلومات" سے مراد وہ معلومات لیتے ہیں جو جھوٹی، غیر درست، یا گمراہ کن ہوں۔</v>
      </c>
      <c r="AA255" s="32" t="str">
        <f>VLOOKUP(
    Languages!A242,
    Languages!$A$2:$AE$310,
    MATCH(
      _xlfn.XLOOKUP(AA$1, 'Language &amp; Currency Data'!$A$2:$A$100, 'Language &amp; Currency Data'!$B$2:$B$100),
      Languages!$A$1:$AE$1,
      0),
    FALSE)</f>
        <v>Kung talagang kailangan mong pumili sa pagitan ng pagprotekta sa kalayaan ng pagpapahayag at paghadlang sa pagpapakalat ng maling impormasyon, alin ang mas mahalaga para sa iyo? Ang ibig naming sabihin sa "maling impormasyon" ay mali, hindi tumpak, nakakapanlinlang na impormasyon.</v>
      </c>
      <c r="AB255" s="32" t="str">
        <f>VLOOKUP(
    Languages!A242,
    Languages!$A$2:$AE$310,
    MATCH(
      _xlfn.XLOOKUP(AB$1, 'Language &amp; Currency Data'!$A$2:$A$100, 'Language &amp; Currency Data'!$B$2:$B$100),
      Languages!$A$1:$AE$1,
      0),
    FALSE)</f>
        <v>Jeśli musi Pan\/Pani wybierać między ochroną wolności słowa a zapobieganiem rozprzestrzenianiu się dezinformacji, co jest dla Pana\/Pani ważniejsze? Przez „dezinformację” rozumiemy fałszywe, niedokładne lub wprowadzające w błąd informacje.</v>
      </c>
      <c r="AC255" t="str">
        <f>VLOOKUP(
    Languages!A242,
    Languages!$A$2:$AE$310,
    MATCH(
      _xlfn.XLOOKUP(AC$1, 'Language &amp; Currency Data'!$A$2:$A$100, 'Language &amp; Currency Data'!$B$2:$B$100),
      Languages!$A$1:$AE$1,
      0),
    FALSE)</f>
        <v>Se tivesse de escolher entre proteger a liberdade de expressão e impedir a disseminação de desinformação, o que seria mais importante para si? Por “desinformação”, entendemos informações falsas, imprecisas ou enganosas.</v>
      </c>
      <c r="AD255" s="32" t="str">
        <f>VLOOKUP(
    Languages!A242,
    Languages!$A$2:$AE$310,
    MATCH(
      _xlfn.XLOOKUP(AD$1, 'Language &amp; Currency Data'!$A$2:$A$100, 'Language &amp; Currency Data'!$B$2:$B$100),
      Languages!$A$1:$AE$1,
      0),
    FALSE)</f>
        <v>Dacă trebuie să alegeți neapărat între protejarea libertății de exprimare și prevenirea răspândirii dezinformării, ceea ce este mai important pentru dvs.? Prin „dezinformare” înțelegem informații false, inexacte sau înșelătoare.</v>
      </c>
      <c r="AE255" s="6" t="str">
        <f>VLOOKUP(
    Languages!A242,
    Languages!$A$2:$AE$310,
    MATCH(
      _xlfn.XLOOKUP(AE$1, 'Language &amp; Currency Data'!$A$2:$A$100, 'Language &amp; Currency Data'!$B$2:$B$100),
      Languages!$A$1:$AE$1,
      0),
    FALSE)</f>
        <v>Ak si naozaj musíte vybrať medzi ochranou slobody slova a zabráneniu šírenia nepravdivých informácií, čo je pre vás dôležitejšie? Pod „nepravdivými informáciami“ máme na mysli falošné, nepresné alebo zavádzajúce informácie.</v>
      </c>
      <c r="AF255" s="6" t="str">
        <f>VLOOKUP(
    Languages!A242,
    Languages!$A$2:$AE$310,
    MATCH(
      _xlfn.XLOOKUP(AF$1, 'Language &amp; Currency Data'!$A$2:$A$100, 'Language &amp; Currency Data'!$B$2:$B$100),
      Languages!$A$1:$AE$1,
      0),
    FALSE)</f>
        <v>As jy absoluut moet kies tussen die beskerming van vryheid van spraak en die voorkoming van die verspreiding van waninligting, wat is vir jou belangriker? Met "waninligting" bedoel ons valse, onakkurate of misleidende inligting.</v>
      </c>
      <c r="AG255" s="6" t="str">
        <f>VLOOKUP(
    Languages!A242,
    Languages!$A$2:$AE$310,
    MATCH(
      _xlfn.XLOOKUP(AG$1, 'Language &amp; Currency Data'!$A$2:$A$100, 'Language &amp; Currency Data'!$B$2:$B$100),
      Languages!$A$1:$AE$1,
      0),
    FALSE)</f>
        <v>표현의 자유를 보호하는 것과 허위 정보의 유포를 막는 것 중에서 둘 중 하나를 선택해야 한다면, 어느 쪽이 더 중요합니까? "허위 정보"란 잘못되거나 부정확하거나 오해를 일으킬 수 있는 정보를 의미합니다.</v>
      </c>
      <c r="AH255" s="32" t="str">
        <f>VLOOKUP(
    Languages!A242,
    Languages!$A$2:$AE$310,
    MATCH(
      _xlfn.XLOOKUP(AH$1, 'Language &amp; Currency Data'!$A$2:$A$100, 'Language &amp; Currency Data'!$B$2:$B$100),
      Languages!$A$1:$AE$1,
      0),
    FALSE)</f>
        <v>Si tiene que elegir entre proteger la libertad de expresión y evitar la difusión de desinformación, ¿qué es más importante para usted? Por «desinformación» entendemos información falsa, inexacta o engañosa.</v>
      </c>
      <c r="AI255" s="32" t="str">
        <f>VLOOKUP(
    Languages!A242,
    Languages!$A$2:$AE$310,
    MATCH(
      _xlfn.XLOOKUP(AI$1, 'Language &amp; Currency Data'!$A$2:$A$100, 'Language &amp; Currency Data'!$B$2:$B$100),
      Languages!$A$1:$AE$1,
      0),
    FALSE)</f>
        <v>Om du absolut måste välja mellan att skydda yttrandefriheten och att förhindra att desinformation sprids, vad är då viktigast för dig? Med ”desnformation” menar vi falsk, felaktig eller vilseledande information.</v>
      </c>
      <c r="AJ255" s="6" t="str">
        <f>VLOOKUP(
    Languages!A242,
    Languages!$A$2:$AE$310,
    MATCH(
      _xlfn.XLOOKUP(AJ$1, 'Language &amp; Currency Data'!$A$2:$A$100, 'Language &amp; Currency Data'!$B$2:$B$100),
      Languages!$A$1:$AE$1,
      0),
    FALSE)</f>
        <v>如果您必須在保障言論自由與防止錯誤資訊傳播之間做出抉擇，您認為哪一個更重要？「錯誤資訊」是指虛假、不準確或具誤導性的資訊。</v>
      </c>
      <c r="AK255" s="32" t="str">
        <f>VLOOKUP(
    Languages!A242,
    Languages!$A$2:$AE$310,
    MATCH(
      _xlfn.XLOOKUP(AK$1, 'Language &amp; Currency Data'!$A$2:$A$100, 'Language &amp; Currency Data'!$B$2:$B$100),
      Languages!$A$1:$AE$1,
      0),
    FALSE)</f>
        <v>หากคุณต้องเลือกระหว่างการปกป้องเสรีภาพในการแสดงออกกับการยับยั้งการเผยแพร่ข้อมูลที่ผิดพลาด คุณคิดว่าสิ่งใดสำคัญมากกว่ากัน สำหรับคำว่า "ข้อมูลที่ผิดพลาด" เราหมายถึงข้อมูลเท็จ ข้อมูลที่ไม่ถูกต้อง หรือข้อมูลที่ทำให้เข้าใจผิด</v>
      </c>
      <c r="AL255" s="37" t="str">
        <f>VLOOKUP(
    Languages!A242,
    Languages!$A$2:$AE$310,
    MATCH(
      _xlfn.XLOOKUP(AL$1, 'Language &amp; Currency Data'!$A$2:$A$100, 'Language &amp; Currency Data'!$B$2:$B$100),
      Languages!$A$1:$AE$1,
      0),
    FALSE)</f>
        <v>İfade özgürlüğünü korumak ile yanlış bilginin yayılmasını önlemek arasında bir seçim yapmanız gerekirse sizin için hangisi daha önemli? "Yanlış bilgilendirme" ile yanlış, hatalı veya yanıltıcı bilgileri kastediyoruz.</v>
      </c>
      <c r="AM255" s="6" t="str">
        <f>VLOOKUP(
    Languages!A242,
    Languages!$A$2:$AE$310,
    MATCH(
      _xlfn.XLOOKUP(AM$1, 'Language &amp; Currency Data'!$A$2:$A$100, 'Language &amp; Currency Data'!$B$2:$B$100),
      Languages!$A$1:$AE$1,
      0),
    FALSE)</f>
        <v>If you absolutely have to choose between protecting freedom of expression and preventing misinformation from spreading, which is more important to you? By "misinformation" we mean false, inaccurate, or misleading information.</v>
      </c>
      <c r="AN255" s="6" t="str">
        <f>VLOOKUP(
    Languages!A242,
    Languages!$A$2:$AE$310,
    MATCH(
      _xlfn.XLOOKUP(AN$1, 'Language &amp; Currency Data'!$A$2:$A$100, 'Language &amp; Currency Data'!$B$2:$B$100),
      Languages!$A$1:$AE$1,
      0),
    FALSE)</f>
        <v>If you absolutely have to choose between protecting freedom of expression and preventing misinformation from spreading, which is more important to you? By "misinformation" we mean false, inaccurate, or misleading information.</v>
      </c>
      <c r="AO255" s="32" t="str">
        <f>VLOOKUP(
    Languages!A242,
    Languages!$A$2:$AE$310,
    MATCH(
      _xlfn.XLOOKUP(AO$1, 'Language &amp; Currency Data'!$A$2:$A$100, 'Language &amp; Currency Data'!$B$2:$B$100),
      Languages!$A$1:$AE$1,
      0),
    FALSE)</f>
        <v>Nếu quý vị bắt buộc phải lựa chọn giữa bảo vệ quyền tự do thể hiện quan điểm và ngăn chặn thông tin sai lệch lan truyền, điều gì là quan trọng hơn đối với quý vị? "Thông tin sai lệch" nghĩa là thông tin sai, không chính xác hoặc gây hiểu lầm.</v>
      </c>
      <c r="AP255" s="7" t="str">
        <f>VLOOKUP(
    Languages!A242,
    Languages!$A$2:$AE$310,
    MATCH(
      _xlfn.XLOOKUP("United Kingdom", 'Language &amp; Currency Data'!$A$2:$A$100, 'Language &amp; Currency Data'!$B$2:$B$100),
      Languages!$A$1:$AE$1,
      0),
    FALSE)</f>
        <v>If you absolutely have to choose between protecting freedom of expression and preventing misinformation from spreading, which is more important to you? By "misinformation" we mean false, inaccurate, or misleading information.</v>
      </c>
      <c r="AQ255" s="7" t="str">
        <f>VLOOKUP(
    Languages!A242,
    Languages!$A$2:$AE$310,
    MATCH(
      _xlfn.XLOOKUP("United Kingdom", 'Language &amp; Currency Data'!$A$2:$A$100, 'Language &amp; Currency Data'!$B$2:$B$100),
      Languages!$A$1:$AE$1,
      0),
    FALSE)</f>
        <v>If you absolutely have to choose between protecting freedom of expression and preventing misinformation from spreading, which is more important to you? By "misinformation" we mean false, inaccurate, or misleading information.</v>
      </c>
      <c r="AR255" s="7" t="str">
        <f>VLOOKUP(
    Languages!A242,
    Languages!$A$2:$AE$310,
    MATCH(
      _xlfn.XLOOKUP("United Kingdom", 'Language &amp; Currency Data'!$A$2:$A$100, 'Language &amp; Currency Data'!$B$2:$B$100),
      Languages!$A$1:$AE$1,
      0),
    FALSE)</f>
        <v>If you absolutely have to choose between protecting freedom of expression and preventing misinformation from spreading, which is more important to you? By "misinformation" we mean false, inaccurate, or misleading information.</v>
      </c>
      <c r="AS255" s="7" t="str">
        <f>VLOOKUP(
    Languages!A242,
    Languages!$A$2:$AE$310,
    MATCH(
      _xlfn.XLOOKUP("United Kingdom", 'Language &amp; Currency Data'!$A$2:$A$100, 'Language &amp; Currency Data'!$B$2:$B$100),
      Languages!$A$1:$AE$1,
      0),
    FALSE)</f>
        <v>If you absolutely have to choose between protecting freedom of expression and preventing misinformation from spreading, which is more important to you? By "misinformation" we mean false, inaccurate, or misleading information.</v>
      </c>
      <c r="AT255" s="7" t="str">
        <f>VLOOKUP(
    Languages!A242,
    Languages!$A$2:$AE$310,
    MATCH(
      _xlfn.XLOOKUP("United Kingdom", 'Language &amp; Currency Data'!$A$2:$A$100, 'Language &amp; Currency Data'!$B$2:$B$100),
      Languages!$A$1:$AE$1,
      0),
    FALSE)</f>
        <v>If you absolutely have to choose between protecting freedom of expression and preventing misinformation from spreading, which is more important to you? By "misinformation" we mean false, inaccurate, or misleading information.</v>
      </c>
      <c r="AU255" s="7" t="str">
        <f>VLOOKUP(
    Languages!A242,
    Languages!$A$2:$AE$310,
    MATCH(
      _xlfn.XLOOKUP("United Kingdom", 'Language &amp; Currency Data'!$A$2:$A$100, 'Language &amp; Currency Data'!$B$2:$B$100),
      Languages!$A$1:$AE$1,
      0),
    FALSE)</f>
        <v>If you absolutely have to choose between protecting freedom of expression and preventing misinformation from spreading, which is more important to you? By "misinformation" we mean false, inaccurate, or misleading information.</v>
      </c>
      <c r="AV255" s="7" t="str">
        <f>VLOOKUP(
    Languages!A242,
    Languages!$A$2:$AE$310,
    MATCH(
      _xlfn.XLOOKUP("United Kingdom", 'Language &amp; Currency Data'!$A$2:$A$100, 'Language &amp; Currency Data'!$B$2:$B$100),
      Languages!$A$1:$AE$1,
      0),
    FALSE)</f>
        <v>If you absolutely have to choose between protecting freedom of expression and preventing misinformation from spreading, which is more important to you? By "misinformation" we mean false, inaccurate, or misleading information.</v>
      </c>
      <c r="AW255" s="7" t="str">
        <f>VLOOKUP(
    Languages!A242,
    Languages!$A$2:$AE$310,
    MATCH(
      _xlfn.XLOOKUP("United Kingdom", 'Language &amp; Currency Data'!$A$2:$A$100, 'Language &amp; Currency Data'!$B$2:$B$100),
      Languages!$A$1:$AE$1,
      0),
    FALSE)</f>
        <v>If you absolutely have to choose between protecting freedom of expression and preventing misinformation from spreading, which is more important to you? By "misinformation" we mean false, inaccurate, or misleading information.</v>
      </c>
    </row>
    <row r="256" spans="1:49" s="7" customFormat="1" x14ac:dyDescent="0.45">
      <c r="A256" s="7" t="str">
        <f>Languages!B243</f>
        <v>Freedom of expression</v>
      </c>
      <c r="B256" s="6" t="str">
        <f>VLOOKUP(
    Languages!A243,
    Languages!$A$2:$AE$310,
    MATCH(
      _xlfn.XLOOKUP(B$1, 'Language &amp; Currency Data'!$A$2:$A$100, 'Language &amp; Currency Data'!$B$2:$B$100),
      Languages!$A$1:$AE$1,
      0),
    FALSE)</f>
        <v>Libertad de expresión</v>
      </c>
      <c r="C256" s="6" t="str">
        <f>VLOOKUP(
    Languages!A243,
    Languages!$A$2:$AE$310,
    MATCH(
      _xlfn.XLOOKUP(C$1, 'Language &amp; Currency Data'!$A$2:$A$100, 'Language &amp; Currency Data'!$B$2:$B$100),
      Languages!$A$1:$AE$1,
      0),
    FALSE)</f>
        <v>Freedom of expression</v>
      </c>
      <c r="D256" s="6" t="str">
        <f>VLOOKUP(
    Languages!A243,
    Languages!$A$2:$AE$310,
    MATCH(
      _xlfn.XLOOKUP(D$1, 'Language &amp; Currency Data'!$A$2:$A$100, 'Language &amp; Currency Data'!$B$2:$B$100),
      Languages!$A$1:$AE$1,
      0),
    FALSE)</f>
        <v>Meinungsfreiheit</v>
      </c>
      <c r="E256" s="14" t="str">
        <f>VLOOKUP(
    Languages!A243,
    Languages!$A$2:$AE$310,
    MATCH(
      _xlfn.XLOOKUP(E$1, 'Language &amp; Currency Data'!$A$2:$A$100, 'Language &amp; Currency Data'!$B$2:$B$100),
      Languages!$A$1:$AE$1,
      0),
    FALSE)</f>
        <v>Liberdade de expressão</v>
      </c>
      <c r="F256" s="4" t="str">
        <f>VLOOKUP(
    Languages!A243,
    Languages!$A$2:$AE$310,
    MATCH(
      _xlfn.XLOOKUP(F$1, 'Language &amp; Currency Data'!$A$2:$A$100, 'Language &amp; Currency Data'!$B$2:$B$100),
      Languages!$A$1:$AE$1,
      0),
    FALSE)</f>
        <v>Freedom of expression</v>
      </c>
      <c r="G256" s="14" t="str">
        <f>VLOOKUP(
    Languages!A243,
    Languages!$A$2:$AE$310,
    MATCH(
      _xlfn.XLOOKUP(G$1, 'Language &amp; Currency Data'!$A$2:$A$100, 'Language &amp; Currency Data'!$B$2:$B$100),
      Languages!$A$1:$AE$1,
      0),
    FALSE)</f>
        <v>言论自由</v>
      </c>
      <c r="H256" s="6" t="str">
        <f>VLOOKUP(
    Languages!A243,
    Languages!$A$2:$AE$310,
    MATCH(
      _xlfn.XLOOKUP(H$1, 'Language &amp; Currency Data'!$A$2:$A$100, 'Language &amp; Currency Data'!$B$2:$B$100),
      Languages!$A$1:$AE$1,
      0),
    FALSE)</f>
        <v>Libertad de expresión</v>
      </c>
      <c r="I256" s="6" t="str">
        <f>VLOOKUP(
    Languages!A243,
    Languages!$A$2:$AE$310,
    MATCH(
      _xlfn.XLOOKUP(I$1, 'Language &amp; Currency Data'!$A$2:$A$100, 'Language &amp; Currency Data'!$B$2:$B$100),
      Languages!$A$1:$AE$1,
      0),
    FALSE)</f>
        <v>Libertad de expresión</v>
      </c>
      <c r="J256" s="6" t="str">
        <f>VLOOKUP(
    Languages!A243,
    Languages!$A$2:$AE$310,
    MATCH(
      _xlfn.XLOOKUP(J$1, 'Language &amp; Currency Data'!$A$2:$A$100, 'Language &amp; Currency Data'!$B$2:$B$100),
      Languages!$A$1:$AE$1,
      0),
    FALSE)</f>
        <v>Svoboda projevu</v>
      </c>
      <c r="K256" s="6" t="str">
        <f>VLOOKUP(
    Languages!A243,
    Languages!$A$2:$AE$310,
    MATCH(
      _xlfn.XLOOKUP(K$1, 'Language &amp; Currency Data'!$A$2:$A$100, 'Language &amp; Currency Data'!$B$2:$B$100),
      Languages!$A$1:$AE$1,
      0),
    FALSE)</f>
        <v>Sananvapaus</v>
      </c>
      <c r="L256" s="32" t="str">
        <f>VLOOKUP(
    Languages!A243,
    Languages!$A$2:$AE$310,
    MATCH(
      _xlfn.XLOOKUP(L$1, 'Language &amp; Currency Data'!$A$2:$A$100, 'Language &amp; Currency Data'!$B$2:$B$100),
      Languages!$A$1:$AE$1,
      0),
    FALSE)</f>
        <v>Liberté d'expression</v>
      </c>
      <c r="M256" s="32" t="str">
        <f>VLOOKUP(
    Languages!A243,
    Languages!$A$2:$AE$310,
    MATCH(
      _xlfn.XLOOKUP(M$1, 'Language &amp; Currency Data'!$A$2:$A$100, 'Language &amp; Currency Data'!$B$2:$B$100),
      Languages!$A$1:$AE$1,
      0),
    FALSE)</f>
        <v>Meinungsfreiheit</v>
      </c>
      <c r="N256" s="6" t="str">
        <f>VLOOKUP(
    Languages!A243,
    Languages!$A$2:$AE$310,
    MATCH(
      _xlfn.XLOOKUP(N$1, 'Language &amp; Currency Data'!$A$2:$A$100, 'Language &amp; Currency Data'!$B$2:$B$100),
      Languages!$A$1:$AE$1,
      0),
    FALSE)</f>
        <v>Ελευθερία της έκφρασης</v>
      </c>
      <c r="O256" s="32" t="str">
        <f>VLOOKUP(
    Languages!A243,
    Languages!$A$2:$AE$310,
    MATCH(
      _xlfn.XLOOKUP(O$1, 'Language &amp; Currency Data'!$A$2:$A$100, 'Language &amp; Currency Data'!$B$2:$B$100),
      Languages!$A$1:$AE$1,
      0),
    FALSE)</f>
        <v>A véleménynyilvánítás szabadsága</v>
      </c>
      <c r="P256" s="6" t="str">
        <f>VLOOKUP(
    Languages!A243,
    Languages!$A$2:$AE$310,
    MATCH(
      _xlfn.XLOOKUP(P$1, 'Language &amp; Currency Data'!$A$2:$A$100, 'Language &amp; Currency Data'!$B$2:$B$100),
      Languages!$A$1:$AE$1,
      0),
    FALSE)</f>
        <v>अभिव्यक्ति की स्वतंत्रता</v>
      </c>
      <c r="Q256" s="6" t="str">
        <f>VLOOKUP(
    Languages!A243,
    Languages!$A$2:$AE$310,
    MATCH(
      _xlfn.XLOOKUP(Q$1, 'Language &amp; Currency Data'!$A$2:$A$100, 'Language &amp; Currency Data'!$B$2:$B$100),
      Languages!$A$1:$AE$1,
      0),
    FALSE)</f>
        <v>Kebebasan berekspresi</v>
      </c>
      <c r="R256" s="6" t="str">
        <f>VLOOKUP(
    Languages!A243,
    Languages!$A$2:$AE$310,
    MATCH(
      _xlfn.XLOOKUP(R$1, 'Language &amp; Currency Data'!$A$2:$A$100, 'Language &amp; Currency Data'!$B$2:$B$100),
      Languages!$A$1:$AE$1,
      0),
    FALSE)</f>
        <v>Freedom of expression</v>
      </c>
      <c r="S256" s="14" t="str">
        <f>VLOOKUP(
    Languages!A243,
    Languages!$A$2:$AE$310,
    MATCH(
      _xlfn.XLOOKUP(S$1, 'Language &amp; Currency Data'!$A$2:$A$100, 'Language &amp; Currency Data'!$B$2:$B$100),
      Languages!$A$1:$AE$1,
      0),
    FALSE)</f>
        <v>Libertà di espressione</v>
      </c>
      <c r="T256" s="14" t="str">
        <f>VLOOKUP(
    Languages!A243,
    Languages!$A$2:$AE$310,
    MATCH(
      _xlfn.XLOOKUP(T$1, 'Language &amp; Currency Data'!$A$2:$A$100, 'Language &amp; Currency Data'!$B$2:$B$100),
      Languages!$A$1:$AE$1,
      0),
    FALSE)</f>
        <v>表現の自由</v>
      </c>
      <c r="U256" s="32" t="str">
        <f>VLOOKUP(
    Languages!A243,
    Languages!$A$2:$AE$310,
    MATCH(
      _xlfn.XLOOKUP(U$1, 'Language &amp; Currency Data'!$A$2:$A$100, 'Language &amp; Currency Data'!$B$2:$B$100),
      Languages!$A$1:$AE$1,
      0),
    FALSE)</f>
        <v>Kebebasan bersuara</v>
      </c>
      <c r="V256" s="32" t="str">
        <f>VLOOKUP(
    Languages!A243,
    Languages!$A$2:$AE$310,
    MATCH(
      _xlfn.XLOOKUP(V$1, 'Language &amp; Currency Data'!$A$2:$A$100, 'Language &amp; Currency Data'!$B$2:$B$100),
      Languages!$A$1:$AE$1,
      0),
    FALSE)</f>
        <v>Libertad de expresión</v>
      </c>
      <c r="W256" s="14" t="str">
        <f>VLOOKUP(
    Languages!A243,
    Languages!$A$2:$AE$310,
    MATCH(
      _xlfn.XLOOKUP(W$1, 'Language &amp; Currency Data'!$A$2:$A$100, 'Language &amp; Currency Data'!$B$2:$B$100),
      Languages!$A$1:$AE$1,
      0),
    FALSE)</f>
        <v>Vrijheid van meningsuiting</v>
      </c>
      <c r="X256" s="32" t="str">
        <f>VLOOKUP(
    Languages!A243,
    Languages!$A$2:$AE$310,
    MATCH(
      _xlfn.XLOOKUP(X$1, 'Language &amp; Currency Data'!$A$2:$A$100, 'Language &amp; Currency Data'!$B$2:$B$100),
      Languages!$A$1:$AE$1,
      0),
    FALSE)</f>
        <v>Freedom of expression</v>
      </c>
      <c r="Y256" s="32" t="str">
        <f>VLOOKUP(
    Languages!A243,
    Languages!$A$2:$AE$310,
    MATCH(
      _xlfn.XLOOKUP(Y$1, 'Language &amp; Currency Data'!$A$2:$A$100, 'Language &amp; Currency Data'!$B$2:$B$100),
      Languages!$A$1:$AE$1,
      0),
    FALSE)</f>
        <v>Ytringsfrihet</v>
      </c>
      <c r="Z256" s="32" t="str">
        <f>VLOOKUP(
    Languages!A243,
    Languages!$A$2:$AE$310,
    MATCH(
      _xlfn.XLOOKUP(Z$1, 'Language &amp; Currency Data'!$A$2:$A$100, 'Language &amp; Currency Data'!$B$2:$B$100),
      Languages!$A$1:$AE$1,
      0),
    FALSE)</f>
        <v xml:space="preserve">آزادی اظہار </v>
      </c>
      <c r="AA256" s="32" t="str">
        <f>VLOOKUP(
    Languages!A243,
    Languages!$A$2:$AE$310,
    MATCH(
      _xlfn.XLOOKUP(AA$1, 'Language &amp; Currency Data'!$A$2:$A$100, 'Language &amp; Currency Data'!$B$2:$B$100),
      Languages!$A$1:$AE$1,
      0),
    FALSE)</f>
        <v>Kalayaan sa pagpapahayag</v>
      </c>
      <c r="AB256" s="32" t="str">
        <f>VLOOKUP(
    Languages!A243,
    Languages!$A$2:$AE$310,
    MATCH(
      _xlfn.XLOOKUP(AB$1, 'Language &amp; Currency Data'!$A$2:$A$100, 'Language &amp; Currency Data'!$B$2:$B$100),
      Languages!$A$1:$AE$1,
      0),
    FALSE)</f>
        <v>Wolność słowa</v>
      </c>
      <c r="AC256" t="str">
        <f>VLOOKUP(
    Languages!A243,
    Languages!$A$2:$AE$310,
    MATCH(
      _xlfn.XLOOKUP(AC$1, 'Language &amp; Currency Data'!$A$2:$A$100, 'Language &amp; Currency Data'!$B$2:$B$100),
      Languages!$A$1:$AE$1,
      0),
    FALSE)</f>
        <v>Liberdade de expressão</v>
      </c>
      <c r="AD256" s="32" t="str">
        <f>VLOOKUP(
    Languages!A243,
    Languages!$A$2:$AE$310,
    MATCH(
      _xlfn.XLOOKUP(AD$1, 'Language &amp; Currency Data'!$A$2:$A$100, 'Language &amp; Currency Data'!$B$2:$B$100),
      Languages!$A$1:$AE$1,
      0),
    FALSE)</f>
        <v>Libertatea de exprimare</v>
      </c>
      <c r="AE256" s="6" t="str">
        <f>VLOOKUP(
    Languages!A243,
    Languages!$A$2:$AE$310,
    MATCH(
      _xlfn.XLOOKUP(AE$1, 'Language &amp; Currency Data'!$A$2:$A$100, 'Language &amp; Currency Data'!$B$2:$B$100),
      Languages!$A$1:$AE$1,
      0),
    FALSE)</f>
        <v>Sloboda prejavu</v>
      </c>
      <c r="AF256" s="6" t="str">
        <f>VLOOKUP(
    Languages!A243,
    Languages!$A$2:$AE$310,
    MATCH(
      _xlfn.XLOOKUP(AF$1, 'Language &amp; Currency Data'!$A$2:$A$100, 'Language &amp; Currency Data'!$B$2:$B$100),
      Languages!$A$1:$AE$1,
      0),
    FALSE)</f>
        <v>Vryheid van spraak</v>
      </c>
      <c r="AG256" s="6" t="str">
        <f>VLOOKUP(
    Languages!A243,
    Languages!$A$2:$AE$310,
    MATCH(
      _xlfn.XLOOKUP(AG$1, 'Language &amp; Currency Data'!$A$2:$A$100, 'Language &amp; Currency Data'!$B$2:$B$100),
      Languages!$A$1:$AE$1,
      0),
    FALSE)</f>
        <v>표현의 자유</v>
      </c>
      <c r="AH256" s="32" t="str">
        <f>VLOOKUP(
    Languages!A243,
    Languages!$A$2:$AE$310,
    MATCH(
      _xlfn.XLOOKUP(AH$1, 'Language &amp; Currency Data'!$A$2:$A$100, 'Language &amp; Currency Data'!$B$2:$B$100),
      Languages!$A$1:$AE$1,
      0),
    FALSE)</f>
        <v>Libertad de expresión</v>
      </c>
      <c r="AI256" s="32" t="str">
        <f>VLOOKUP(
    Languages!A243,
    Languages!$A$2:$AE$310,
    MATCH(
      _xlfn.XLOOKUP(AI$1, 'Language &amp; Currency Data'!$A$2:$A$100, 'Language &amp; Currency Data'!$B$2:$B$100),
      Languages!$A$1:$AE$1,
      0),
    FALSE)</f>
        <v>Yttrandefrihet</v>
      </c>
      <c r="AJ256" s="6" t="str">
        <f>VLOOKUP(
    Languages!A243,
    Languages!$A$2:$AE$310,
    MATCH(
      _xlfn.XLOOKUP(AJ$1, 'Language &amp; Currency Data'!$A$2:$A$100, 'Language &amp; Currency Data'!$B$2:$B$100),
      Languages!$A$1:$AE$1,
      0),
    FALSE)</f>
        <v>言論自由</v>
      </c>
      <c r="AK256" s="32" t="str">
        <f>VLOOKUP(
    Languages!A243,
    Languages!$A$2:$AE$310,
    MATCH(
      _xlfn.XLOOKUP(AK$1, 'Language &amp; Currency Data'!$A$2:$A$100, 'Language &amp; Currency Data'!$B$2:$B$100),
      Languages!$A$1:$AE$1,
      0),
    FALSE)</f>
        <v>เสรีภาพในการแสดงออก</v>
      </c>
      <c r="AL256" s="37" t="str">
        <f>VLOOKUP(
    Languages!A243,
    Languages!$A$2:$AE$310,
    MATCH(
      _xlfn.XLOOKUP(AL$1, 'Language &amp; Currency Data'!$A$2:$A$100, 'Language &amp; Currency Data'!$B$2:$B$100),
      Languages!$A$1:$AE$1,
      0),
    FALSE)</f>
        <v>İfade özgürlüğü</v>
      </c>
      <c r="AM256" s="6" t="str">
        <f>VLOOKUP(
    Languages!A243,
    Languages!$A$2:$AE$310,
    MATCH(
      _xlfn.XLOOKUP(AM$1, 'Language &amp; Currency Data'!$A$2:$A$100, 'Language &amp; Currency Data'!$B$2:$B$100),
      Languages!$A$1:$AE$1,
      0),
    FALSE)</f>
        <v>Freedom of expression</v>
      </c>
      <c r="AN256" s="6" t="str">
        <f>VLOOKUP(
    Languages!A243,
    Languages!$A$2:$AE$310,
    MATCH(
      _xlfn.XLOOKUP(AN$1, 'Language &amp; Currency Data'!$A$2:$A$100, 'Language &amp; Currency Data'!$B$2:$B$100),
      Languages!$A$1:$AE$1,
      0),
    FALSE)</f>
        <v>Freedom of expression</v>
      </c>
      <c r="AO256" s="32" t="str">
        <f>VLOOKUP(
    Languages!A243,
    Languages!$A$2:$AE$310,
    MATCH(
      _xlfn.XLOOKUP(AO$1, 'Language &amp; Currency Data'!$A$2:$A$100, 'Language &amp; Currency Data'!$B$2:$B$100),
      Languages!$A$1:$AE$1,
      0),
    FALSE)</f>
        <v>Quyền tự do thể hiện quan điểm</v>
      </c>
      <c r="AP256" s="7" t="str">
        <f>VLOOKUP(
    Languages!A243,
    Languages!$A$2:$AE$310,
    MATCH(
      _xlfn.XLOOKUP("United Kingdom", 'Language &amp; Currency Data'!$A$2:$A$100, 'Language &amp; Currency Data'!$B$2:$B$100),
      Languages!$A$1:$AE$1,
      0),
    FALSE)</f>
        <v>Freedom of expression</v>
      </c>
      <c r="AQ256" s="7" t="str">
        <f>VLOOKUP(
    Languages!A243,
    Languages!$A$2:$AE$310,
    MATCH(
      _xlfn.XLOOKUP("United Kingdom", 'Language &amp; Currency Data'!$A$2:$A$100, 'Language &amp; Currency Data'!$B$2:$B$100),
      Languages!$A$1:$AE$1,
      0),
    FALSE)</f>
        <v>Freedom of expression</v>
      </c>
      <c r="AR256" s="7" t="str">
        <f>VLOOKUP(
    Languages!A243,
    Languages!$A$2:$AE$310,
    MATCH(
      _xlfn.XLOOKUP("United Kingdom", 'Language &amp; Currency Data'!$A$2:$A$100, 'Language &amp; Currency Data'!$B$2:$B$100),
      Languages!$A$1:$AE$1,
      0),
    FALSE)</f>
        <v>Freedom of expression</v>
      </c>
      <c r="AS256" s="7" t="str">
        <f>VLOOKUP(
    Languages!A243,
    Languages!$A$2:$AE$310,
    MATCH(
      _xlfn.XLOOKUP("United Kingdom", 'Language &amp; Currency Data'!$A$2:$A$100, 'Language &amp; Currency Data'!$B$2:$B$100),
      Languages!$A$1:$AE$1,
      0),
    FALSE)</f>
        <v>Freedom of expression</v>
      </c>
      <c r="AT256" s="7" t="str">
        <f>VLOOKUP(
    Languages!A243,
    Languages!$A$2:$AE$310,
    MATCH(
      _xlfn.XLOOKUP("United Kingdom", 'Language &amp; Currency Data'!$A$2:$A$100, 'Language &amp; Currency Data'!$B$2:$B$100),
      Languages!$A$1:$AE$1,
      0),
    FALSE)</f>
        <v>Freedom of expression</v>
      </c>
      <c r="AU256" s="7" t="str">
        <f>VLOOKUP(
    Languages!A243,
    Languages!$A$2:$AE$310,
    MATCH(
      _xlfn.XLOOKUP("United Kingdom", 'Language &amp; Currency Data'!$A$2:$A$100, 'Language &amp; Currency Data'!$B$2:$B$100),
      Languages!$A$1:$AE$1,
      0),
    FALSE)</f>
        <v>Freedom of expression</v>
      </c>
      <c r="AV256" s="7" t="str">
        <f>VLOOKUP(
    Languages!A243,
    Languages!$A$2:$AE$310,
    MATCH(
      _xlfn.XLOOKUP("United Kingdom", 'Language &amp; Currency Data'!$A$2:$A$100, 'Language &amp; Currency Data'!$B$2:$B$100),
      Languages!$A$1:$AE$1,
      0),
    FALSE)</f>
        <v>Freedom of expression</v>
      </c>
      <c r="AW256" s="7" t="str">
        <f>VLOOKUP(
    Languages!A243,
    Languages!$A$2:$AE$310,
    MATCH(
      _xlfn.XLOOKUP("United Kingdom", 'Language &amp; Currency Data'!$A$2:$A$100, 'Language &amp; Currency Data'!$B$2:$B$100),
      Languages!$A$1:$AE$1,
      0),
    FALSE)</f>
        <v>Freedom of expression</v>
      </c>
    </row>
    <row r="257" spans="1:49" s="7" customFormat="1" x14ac:dyDescent="0.45">
      <c r="A257" s="7" t="str">
        <f>Languages!B244</f>
        <v>Preventing misinformation from spreading</v>
      </c>
      <c r="B257" s="6" t="str">
        <f>VLOOKUP(
    Languages!A244,
    Languages!$A$2:$AE$310,
    MATCH(
      _xlfn.XLOOKUP(B$1, 'Language &amp; Currency Data'!$A$2:$A$100, 'Language &amp; Currency Data'!$B$2:$B$100),
      Languages!$A$1:$AE$1,
      0),
    FALSE)</f>
        <v>Evitar la difusión de desinformación</v>
      </c>
      <c r="C257" s="6" t="str">
        <f>VLOOKUP(
    Languages!A244,
    Languages!$A$2:$AE$310,
    MATCH(
      _xlfn.XLOOKUP(C$1, 'Language &amp; Currency Data'!$A$2:$A$100, 'Language &amp; Currency Data'!$B$2:$B$100),
      Languages!$A$1:$AE$1,
      0),
    FALSE)</f>
        <v>Preventing misinformation from spreading</v>
      </c>
      <c r="D257" s="6" t="str">
        <f>VLOOKUP(
    Languages!A244,
    Languages!$A$2:$AE$310,
    MATCH(
      _xlfn.XLOOKUP(D$1, 'Language &amp; Currency Data'!$A$2:$A$100, 'Language &amp; Currency Data'!$B$2:$B$100),
      Languages!$A$1:$AE$1,
      0),
    FALSE)</f>
        <v>Verhindern der Verbreitung von Falschinformationen</v>
      </c>
      <c r="E257" s="14" t="str">
        <f>VLOOKUP(
    Languages!A244,
    Languages!$A$2:$AE$310,
    MATCH(
      _xlfn.XLOOKUP(E$1, 'Language &amp; Currency Data'!$A$2:$A$100, 'Language &amp; Currency Data'!$B$2:$B$100),
      Languages!$A$1:$AE$1,
      0),
    FALSE)</f>
        <v>Prevenção da disseminação de desinformação</v>
      </c>
      <c r="F257" s="4" t="str">
        <f>VLOOKUP(
    Languages!A244,
    Languages!$A$2:$AE$310,
    MATCH(
      _xlfn.XLOOKUP(F$1, 'Language &amp; Currency Data'!$A$2:$A$100, 'Language &amp; Currency Data'!$B$2:$B$100),
      Languages!$A$1:$AE$1,
      0),
    FALSE)</f>
        <v>Preventing misinformation from spreading</v>
      </c>
      <c r="G257" s="14" t="str">
        <f>VLOOKUP(
    Languages!A244,
    Languages!$A$2:$AE$310,
    MATCH(
      _xlfn.XLOOKUP(G$1, 'Language &amp; Currency Data'!$A$2:$A$100, 'Language &amp; Currency Data'!$B$2:$B$100),
      Languages!$A$1:$AE$1,
      0),
    FALSE)</f>
        <v>防止错误信息传播</v>
      </c>
      <c r="H257" s="6" t="str">
        <f>VLOOKUP(
    Languages!A244,
    Languages!$A$2:$AE$310,
    MATCH(
      _xlfn.XLOOKUP(H$1, 'Language &amp; Currency Data'!$A$2:$A$100, 'Language &amp; Currency Data'!$B$2:$B$100),
      Languages!$A$1:$AE$1,
      0),
    FALSE)</f>
        <v>Evitar la difusión de desinformación</v>
      </c>
      <c r="I257" s="6" t="str">
        <f>VLOOKUP(
    Languages!A244,
    Languages!$A$2:$AE$310,
    MATCH(
      _xlfn.XLOOKUP(I$1, 'Language &amp; Currency Data'!$A$2:$A$100, 'Language &amp; Currency Data'!$B$2:$B$100),
      Languages!$A$1:$AE$1,
      0),
    FALSE)</f>
        <v>Evitar la difusión de desinformación</v>
      </c>
      <c r="J257" s="6" t="str">
        <f>VLOOKUP(
    Languages!A244,
    Languages!$A$2:$AE$310,
    MATCH(
      _xlfn.XLOOKUP(J$1, 'Language &amp; Currency Data'!$A$2:$A$100, 'Language &amp; Currency Data'!$B$2:$B$100),
      Languages!$A$1:$AE$1,
      0),
    FALSE)</f>
        <v>Zabránění šíření dezinformací</v>
      </c>
      <c r="K257" s="6" t="str">
        <f>VLOOKUP(
    Languages!A244,
    Languages!$A$2:$AE$310,
    MATCH(
      _xlfn.XLOOKUP(K$1, 'Language &amp; Currency Data'!$A$2:$A$100, 'Language &amp; Currency Data'!$B$2:$B$100),
      Languages!$A$1:$AE$1,
      0),
    FALSE)</f>
        <v>Misinformaation leviämisen estäminen</v>
      </c>
      <c r="L257" s="32" t="str">
        <f>VLOOKUP(
    Languages!A244,
    Languages!$A$2:$AE$310,
    MATCH(
      _xlfn.XLOOKUP(L$1, 'Language &amp; Currency Data'!$A$2:$A$100, 'Language &amp; Currency Data'!$B$2:$B$100),
      Languages!$A$1:$AE$1,
      0),
    FALSE)</f>
        <v>Empêcher la diffusion de fausses informations</v>
      </c>
      <c r="M257" s="32" t="str">
        <f>VLOOKUP(
    Languages!A244,
    Languages!$A$2:$AE$310,
    MATCH(
      _xlfn.XLOOKUP(M$1, 'Language &amp; Currency Data'!$A$2:$A$100, 'Language &amp; Currency Data'!$B$2:$B$100),
      Languages!$A$1:$AE$1,
      0),
    FALSE)</f>
        <v>Verhindern der Verbreitung von Falschinformationen</v>
      </c>
      <c r="N257" s="6" t="str">
        <f>VLOOKUP(
    Languages!A244,
    Languages!$A$2:$AE$310,
    MATCH(
      _xlfn.XLOOKUP(N$1, 'Language &amp; Currency Data'!$A$2:$A$100, 'Language &amp; Currency Data'!$B$2:$B$100),
      Languages!$A$1:$AE$1,
      0),
    FALSE)</f>
        <v>Πρόληψη της διάδοσης παραπληροφόρησης</v>
      </c>
      <c r="O257" s="32" t="str">
        <f>VLOOKUP(
    Languages!A244,
    Languages!$A$2:$AE$310,
    MATCH(
      _xlfn.XLOOKUP(O$1, 'Language &amp; Currency Data'!$A$2:$A$100, 'Language &amp; Currency Data'!$B$2:$B$100),
      Languages!$A$1:$AE$1,
      0),
    FALSE)</f>
        <v>A félretájékoztatás terjedésének megakadályozása</v>
      </c>
      <c r="P257" s="6" t="str">
        <f>VLOOKUP(
    Languages!A244,
    Languages!$A$2:$AE$310,
    MATCH(
      _xlfn.XLOOKUP(P$1, 'Language &amp; Currency Data'!$A$2:$A$100, 'Language &amp; Currency Data'!$B$2:$B$100),
      Languages!$A$1:$AE$1,
      0),
    FALSE)</f>
        <v>भ्रामक सूचना को फैलने से रोकना</v>
      </c>
      <c r="Q257" s="6" t="str">
        <f>VLOOKUP(
    Languages!A244,
    Languages!$A$2:$AE$310,
    MATCH(
      _xlfn.XLOOKUP(Q$1, 'Language &amp; Currency Data'!$A$2:$A$100, 'Language &amp; Currency Data'!$B$2:$B$100),
      Languages!$A$1:$AE$1,
      0),
    FALSE)</f>
        <v>Mencegah penyebaran misinformasi</v>
      </c>
      <c r="R257" s="6" t="str">
        <f>VLOOKUP(
    Languages!A244,
    Languages!$A$2:$AE$310,
    MATCH(
      _xlfn.XLOOKUP(R$1, 'Language &amp; Currency Data'!$A$2:$A$100, 'Language &amp; Currency Data'!$B$2:$B$100),
      Languages!$A$1:$AE$1,
      0),
    FALSE)</f>
        <v>Preventing misinformation from spreading</v>
      </c>
      <c r="S257" s="14" t="str">
        <f>VLOOKUP(
    Languages!A244,
    Languages!$A$2:$AE$310,
    MATCH(
      _xlfn.XLOOKUP(S$1, 'Language &amp; Currency Data'!$A$2:$A$100, 'Language &amp; Currency Data'!$B$2:$B$100),
      Languages!$A$1:$AE$1,
      0),
    FALSE)</f>
        <v>Prevenzione della diffusione della disinformazione</v>
      </c>
      <c r="T257" s="14" t="str">
        <f>VLOOKUP(
    Languages!A244,
    Languages!$A$2:$AE$310,
    MATCH(
      _xlfn.XLOOKUP(T$1, 'Language &amp; Currency Data'!$A$2:$A$100, 'Language &amp; Currency Data'!$B$2:$B$100),
      Languages!$A$1:$AE$1,
      0),
    FALSE)</f>
        <v>誤情報の拡散を防ぐこと</v>
      </c>
      <c r="U257" s="32" t="str">
        <f>VLOOKUP(
    Languages!A244,
    Languages!$A$2:$AE$310,
    MATCH(
      _xlfn.XLOOKUP(U$1, 'Language &amp; Currency Data'!$A$2:$A$100, 'Language &amp; Currency Data'!$B$2:$B$100),
      Languages!$A$1:$AE$1,
      0),
    FALSE)</f>
        <v>Menghalang maklumat salah daripada tersebar</v>
      </c>
      <c r="V257" s="32" t="str">
        <f>VLOOKUP(
    Languages!A244,
    Languages!$A$2:$AE$310,
    MATCH(
      _xlfn.XLOOKUP(V$1, 'Language &amp; Currency Data'!$A$2:$A$100, 'Language &amp; Currency Data'!$B$2:$B$100),
      Languages!$A$1:$AE$1,
      0),
    FALSE)</f>
        <v>Evitar la difusión de desinformación</v>
      </c>
      <c r="W257" s="14" t="str">
        <f>VLOOKUP(
    Languages!A244,
    Languages!$A$2:$AE$310,
    MATCH(
      _xlfn.XLOOKUP(W$1, 'Language &amp; Currency Data'!$A$2:$A$100, 'Language &amp; Currency Data'!$B$2:$B$100),
      Languages!$A$1:$AE$1,
      0),
    FALSE)</f>
        <v>Voorkoming van het verspreiden van desinformatie</v>
      </c>
      <c r="X257" s="32" t="str">
        <f>VLOOKUP(
    Languages!A244,
    Languages!$A$2:$AE$310,
    MATCH(
      _xlfn.XLOOKUP(X$1, 'Language &amp; Currency Data'!$A$2:$A$100, 'Language &amp; Currency Data'!$B$2:$B$100),
      Languages!$A$1:$AE$1,
      0),
    FALSE)</f>
        <v>Preventing misinformation from spreading</v>
      </c>
      <c r="Y257" s="32" t="str">
        <f>VLOOKUP(
    Languages!A244,
    Languages!$A$2:$AE$310,
    MATCH(
      _xlfn.XLOOKUP(Y$1, 'Language &amp; Currency Data'!$A$2:$A$100, 'Language &amp; Currency Data'!$B$2:$B$100),
      Languages!$A$1:$AE$1,
      0),
    FALSE)</f>
        <v>Forhindre spredning av misinformasjon</v>
      </c>
      <c r="Z257" s="32" t="str">
        <f>VLOOKUP(
    Languages!A244,
    Languages!$A$2:$AE$310,
    MATCH(
      _xlfn.XLOOKUP(Z$1, 'Language &amp; Currency Data'!$A$2:$A$100, 'Language &amp; Currency Data'!$B$2:$B$100),
      Languages!$A$1:$AE$1,
      0),
    FALSE)</f>
        <v>غلط معلومات کے پھیلاؤ کو روکنا</v>
      </c>
      <c r="AA257" s="32" t="str">
        <f>VLOOKUP(
    Languages!A244,
    Languages!$A$2:$AE$310,
    MATCH(
      _xlfn.XLOOKUP(AA$1, 'Language &amp; Currency Data'!$A$2:$A$100, 'Language &amp; Currency Data'!$B$2:$B$100),
      Languages!$A$1:$AE$1,
      0),
    FALSE)</f>
        <v>Paghadlang sa pagpapakalat ng maling impormasyon</v>
      </c>
      <c r="AB257" s="32" t="str">
        <f>VLOOKUP(
    Languages!A244,
    Languages!$A$2:$AE$310,
    MATCH(
      _xlfn.XLOOKUP(AB$1, 'Language &amp; Currency Data'!$A$2:$A$100, 'Language &amp; Currency Data'!$B$2:$B$100),
      Languages!$A$1:$AE$1,
      0),
    FALSE)</f>
        <v>Zapobieganie rozprzestrzenianiu się dezinformacji</v>
      </c>
      <c r="AC257" t="str">
        <f>VLOOKUP(
    Languages!A244,
    Languages!$A$2:$AE$310,
    MATCH(
      _xlfn.XLOOKUP(AC$1, 'Language &amp; Currency Data'!$A$2:$A$100, 'Language &amp; Currency Data'!$B$2:$B$100),
      Languages!$A$1:$AE$1,
      0),
    FALSE)</f>
        <v>Prevenção da disseminação de desinformação</v>
      </c>
      <c r="AD257" s="32" t="str">
        <f>VLOOKUP(
    Languages!A244,
    Languages!$A$2:$AE$310,
    MATCH(
      _xlfn.XLOOKUP(AD$1, 'Language &amp; Currency Data'!$A$2:$A$100, 'Language &amp; Currency Data'!$B$2:$B$100),
      Languages!$A$1:$AE$1,
      0),
    FALSE)</f>
        <v>Prevenirea răspândirii dezinformării</v>
      </c>
      <c r="AE257" s="6" t="str">
        <f>VLOOKUP(
    Languages!A244,
    Languages!$A$2:$AE$310,
    MATCH(
      _xlfn.XLOOKUP(AE$1, 'Language &amp; Currency Data'!$A$2:$A$100, 'Language &amp; Currency Data'!$B$2:$B$100),
      Languages!$A$1:$AE$1,
      0),
    FALSE)</f>
        <v>Zabránenie šírenia nepravdivých informácií</v>
      </c>
      <c r="AF257" s="6" t="str">
        <f>VLOOKUP(
    Languages!A244,
    Languages!$A$2:$AE$310,
    MATCH(
      _xlfn.XLOOKUP(AF$1, 'Language &amp; Currency Data'!$A$2:$A$100, 'Language &amp; Currency Data'!$B$2:$B$100),
      Languages!$A$1:$AE$1,
      0),
    FALSE)</f>
        <v>Voorkoming van die verspreiding van waninligting</v>
      </c>
      <c r="AG257" s="6" t="str">
        <f>VLOOKUP(
    Languages!A244,
    Languages!$A$2:$AE$310,
    MATCH(
      _xlfn.XLOOKUP(AG$1, 'Language &amp; Currency Data'!$A$2:$A$100, 'Language &amp; Currency Data'!$B$2:$B$100),
      Languages!$A$1:$AE$1,
      0),
    FALSE)</f>
        <v>허위 정보의 유포를 막는 것</v>
      </c>
      <c r="AH257" s="32" t="str">
        <f>VLOOKUP(
    Languages!A244,
    Languages!$A$2:$AE$310,
    MATCH(
      _xlfn.XLOOKUP(AH$1, 'Language &amp; Currency Data'!$A$2:$A$100, 'Language &amp; Currency Data'!$B$2:$B$100),
      Languages!$A$1:$AE$1,
      0),
    FALSE)</f>
        <v>Evitar la difusión de desinformación</v>
      </c>
      <c r="AI257" s="32" t="str">
        <f>VLOOKUP(
    Languages!A244,
    Languages!$A$2:$AE$310,
    MATCH(
      _xlfn.XLOOKUP(AI$1, 'Language &amp; Currency Data'!$A$2:$A$100, 'Language &amp; Currency Data'!$B$2:$B$100),
      Languages!$A$1:$AE$1,
      0),
    FALSE)</f>
        <v>Förhindra att desinformation sprids</v>
      </c>
      <c r="AJ257" s="6" t="str">
        <f>VLOOKUP(
    Languages!A244,
    Languages!$A$2:$AE$310,
    MATCH(
      _xlfn.XLOOKUP(AJ$1, 'Language &amp; Currency Data'!$A$2:$A$100, 'Language &amp; Currency Data'!$B$2:$B$100),
      Languages!$A$1:$AE$1,
      0),
    FALSE)</f>
        <v>防止錯誤資訊傳播</v>
      </c>
      <c r="AK257" s="32" t="str">
        <f>VLOOKUP(
    Languages!A244,
    Languages!$A$2:$AE$310,
    MATCH(
      _xlfn.XLOOKUP(AK$1, 'Language &amp; Currency Data'!$A$2:$A$100, 'Language &amp; Currency Data'!$B$2:$B$100),
      Languages!$A$1:$AE$1,
      0),
    FALSE)</f>
        <v>การยับยั้งการเผยแพร่ข้อมูลที่ผิดพลาด</v>
      </c>
      <c r="AL257" s="37" t="str">
        <f>VLOOKUP(
    Languages!A244,
    Languages!$A$2:$AE$310,
    MATCH(
      _xlfn.XLOOKUP(AL$1, 'Language &amp; Currency Data'!$A$2:$A$100, 'Language &amp; Currency Data'!$B$2:$B$100),
      Languages!$A$1:$AE$1,
      0),
    FALSE)</f>
        <v>Yanlış bilginin yayılmasını önleme</v>
      </c>
      <c r="AM257" s="6" t="str">
        <f>VLOOKUP(
    Languages!A244,
    Languages!$A$2:$AE$310,
    MATCH(
      _xlfn.XLOOKUP(AM$1, 'Language &amp; Currency Data'!$A$2:$A$100, 'Language &amp; Currency Data'!$B$2:$B$100),
      Languages!$A$1:$AE$1,
      0),
    FALSE)</f>
        <v>Preventing misinformation from spreading</v>
      </c>
      <c r="AN257" s="6" t="str">
        <f>VLOOKUP(
    Languages!A244,
    Languages!$A$2:$AE$310,
    MATCH(
      _xlfn.XLOOKUP(AN$1, 'Language &amp; Currency Data'!$A$2:$A$100, 'Language &amp; Currency Data'!$B$2:$B$100),
      Languages!$A$1:$AE$1,
      0),
    FALSE)</f>
        <v>Preventing misinformation from spreading</v>
      </c>
      <c r="AO257" s="32" t="str">
        <f>VLOOKUP(
    Languages!A244,
    Languages!$A$2:$AE$310,
    MATCH(
      _xlfn.XLOOKUP(AO$1, 'Language &amp; Currency Data'!$A$2:$A$100, 'Language &amp; Currency Data'!$B$2:$B$100),
      Languages!$A$1:$AE$1,
      0),
    FALSE)</f>
        <v>Ngăn chặn thông tin sai lệch lan truyền</v>
      </c>
      <c r="AP257" s="7" t="str">
        <f>VLOOKUP(
    Languages!A244,
    Languages!$A$2:$AE$310,
    MATCH(
      _xlfn.XLOOKUP("United Kingdom", 'Language &amp; Currency Data'!$A$2:$A$100, 'Language &amp; Currency Data'!$B$2:$B$100),
      Languages!$A$1:$AE$1,
      0),
    FALSE)</f>
        <v>Preventing misinformation from spreading</v>
      </c>
      <c r="AQ257" s="7" t="str">
        <f>VLOOKUP(
    Languages!A244,
    Languages!$A$2:$AE$310,
    MATCH(
      _xlfn.XLOOKUP("United Kingdom", 'Language &amp; Currency Data'!$A$2:$A$100, 'Language &amp; Currency Data'!$B$2:$B$100),
      Languages!$A$1:$AE$1,
      0),
    FALSE)</f>
        <v>Preventing misinformation from spreading</v>
      </c>
      <c r="AR257" s="7" t="str">
        <f>VLOOKUP(
    Languages!A244,
    Languages!$A$2:$AE$310,
    MATCH(
      _xlfn.XLOOKUP("United Kingdom", 'Language &amp; Currency Data'!$A$2:$A$100, 'Language &amp; Currency Data'!$B$2:$B$100),
      Languages!$A$1:$AE$1,
      0),
    FALSE)</f>
        <v>Preventing misinformation from spreading</v>
      </c>
      <c r="AS257" s="7" t="str">
        <f>VLOOKUP(
    Languages!A244,
    Languages!$A$2:$AE$310,
    MATCH(
      _xlfn.XLOOKUP("United Kingdom", 'Language &amp; Currency Data'!$A$2:$A$100, 'Language &amp; Currency Data'!$B$2:$B$100),
      Languages!$A$1:$AE$1,
      0),
    FALSE)</f>
        <v>Preventing misinformation from spreading</v>
      </c>
      <c r="AT257" s="7" t="str">
        <f>VLOOKUP(
    Languages!A244,
    Languages!$A$2:$AE$310,
    MATCH(
      _xlfn.XLOOKUP("United Kingdom", 'Language &amp; Currency Data'!$A$2:$A$100, 'Language &amp; Currency Data'!$B$2:$B$100),
      Languages!$A$1:$AE$1,
      0),
    FALSE)</f>
        <v>Preventing misinformation from spreading</v>
      </c>
      <c r="AU257" s="7" t="str">
        <f>VLOOKUP(
    Languages!A244,
    Languages!$A$2:$AE$310,
    MATCH(
      _xlfn.XLOOKUP("United Kingdom", 'Language &amp; Currency Data'!$A$2:$A$100, 'Language &amp; Currency Data'!$B$2:$B$100),
      Languages!$A$1:$AE$1,
      0),
    FALSE)</f>
        <v>Preventing misinformation from spreading</v>
      </c>
      <c r="AV257" s="7" t="str">
        <f>VLOOKUP(
    Languages!A244,
    Languages!$A$2:$AE$310,
    MATCH(
      _xlfn.XLOOKUP("United Kingdom", 'Language &amp; Currency Data'!$A$2:$A$100, 'Language &amp; Currency Data'!$B$2:$B$100),
      Languages!$A$1:$AE$1,
      0),
    FALSE)</f>
        <v>Preventing misinformation from spreading</v>
      </c>
      <c r="AW257" s="7" t="str">
        <f>VLOOKUP(
    Languages!A244,
    Languages!$A$2:$AE$310,
    MATCH(
      _xlfn.XLOOKUP("United Kingdom", 'Language &amp; Currency Data'!$A$2:$A$100, 'Language &amp; Currency Data'!$B$2:$B$100),
      Languages!$A$1:$AE$1,
      0),
    FALSE)</f>
        <v>Preventing misinformation from spreading</v>
      </c>
    </row>
    <row r="258" spans="1:49" s="7" customFormat="1" ht="114" x14ac:dyDescent="0.45">
      <c r="A258" s="7" t="str">
        <f>Languages!B245</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c r="B258" s="6" t="str">
        <f>VLOOKUP(
    Languages!A245,
    Languages!$A$2:$AE$310,
    MATCH(
      _xlfn.XLOOKUP(B$1, 'Language &amp; Currency Data'!$A$2:$A$100, 'Language &amp; Currency Data'!$B$2:$B$100),
      Languages!$A$1:$AE$1,
      0),
    FALSE)</f>
        <v>Va a tomar ahora tres decisiones que implican grandes cantidades de dinero. Tres encuestados elegidos al azar pondrán en práctica sus elecciones para sí mismos y para otro encuestado. La encuestadora pagará a estos participantes la correspondiente recompensa en un plazo de tres meses desde la conclusión del estudio.</v>
      </c>
      <c r="C258" s="6" t="str">
        <f>VLOOKUP(
    Languages!A245,
    Languages!$A$2:$AE$310,
    MATCH(
      _xlfn.XLOOKUP(C$1, 'Language &amp; Currency Data'!$A$2:$A$100, 'Language &amp; Currency Data'!$B$2:$B$100),
      Languages!$A$1:$AE$1,
      0),
    FALSE)</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c r="D258" s="6" t="str">
        <f>VLOOKUP(
    Languages!A245,
    Languages!$A$2:$AE$310,
    MATCH(
      _xlfn.XLOOKUP(D$1, 'Language &amp; Currency Data'!$A$2:$A$100, 'Language &amp; Currency Data'!$B$2:$B$100),
      Languages!$A$1:$AE$1,
      0),
    FALSE)</f>
        <v>Sie treffen als nächstes drei Entscheidungen in Zusammenhang mit großen Geldbeträgen. Für drei zufällig ausgewählte Umfrageteilnehmer werden deren Entscheidungen über sich und den anderen Teilnehmer umgesetzt. Für diese Teilnehmer wird das dazugehörige Honorar innerhalb von drei Monaten ab der Umfrage ausgeschüttet, und zwar durch den Anbieter der Umfrage.</v>
      </c>
      <c r="E258" s="14" t="str">
        <f>VLOOKUP(
    Languages!A245,
    Languages!$A$2:$AE$310,
    MATCH(
      _xlfn.XLOOKUP(E$1, 'Language &amp; Currency Data'!$A$2:$A$100, 'Language &amp; Currency Data'!$B$2:$B$100),
      Languages!$A$1:$AE$1,
      0),
    FALSE)</f>
        <v>Agora, irá tomar três decisões que envolvem grandes quantias de dinheiro. Três participantes no inquérito, escolhidos aleatoriamente, verão as suas escolhas implementadas para si próprios e para outro participante no inquérito. A estes participantes, a compensação correspondente será paga através do promotor do inquérito no prazo de três meses após a realização do inquérito.</v>
      </c>
      <c r="F258" s="4" t="str">
        <f>VLOOKUP(
    Languages!A245,
    Languages!$A$2:$AE$310,
    MATCH(
      _xlfn.XLOOKUP(F$1, 'Language &amp; Currency Data'!$A$2:$A$100, 'Language &amp; Currency Data'!$B$2:$B$100),
      Languages!$A$1:$AE$1,
      0),
    FALSE)</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c r="G258" s="14" t="str">
        <f>VLOOKUP(
    Languages!A245,
    Languages!$A$2:$AE$310,
    MATCH(
      _xlfn.XLOOKUP(G$1, 'Language &amp; Currency Data'!$A$2:$A$100, 'Language &amp; Currency Data'!$B$2:$B$100),
      Languages!$A$1:$AE$1,
      0),
    FALSE)</f>
        <v>现在，您将做出三个涉及大额资金的决定。三名随机选择的调查参与者将为他们自己以及另一位调查参与者做出抉择。这些参与者将会在调查结束后的三个月内收到由调查提供商发放的相应报酬。</v>
      </c>
      <c r="H258" s="6" t="str">
        <f>VLOOKUP(
    Languages!A245,
    Languages!$A$2:$AE$310,
    MATCH(
      _xlfn.XLOOKUP(H$1, 'Language &amp; Currency Data'!$A$2:$A$100, 'Language &amp; Currency Data'!$B$2:$B$100),
      Languages!$A$1:$AE$1,
      0),
    FALSE)</f>
        <v>Va a tomar ahora tres decisiones que implican grandes cantidades de dinero. Tres encuestados elegidos al azar pondrán en práctica sus elecciones para sí mismos y para otro encuestado. La encuestadora pagará a estos participantes la correspondiente recompensa en un plazo de tres meses desde la conclusión del estudio.</v>
      </c>
      <c r="I258" s="6" t="str">
        <f>VLOOKUP(
    Languages!A245,
    Languages!$A$2:$AE$310,
    MATCH(
      _xlfn.XLOOKUP(I$1, 'Language &amp; Currency Data'!$A$2:$A$100, 'Language &amp; Currency Data'!$B$2:$B$100),
      Languages!$A$1:$AE$1,
      0),
    FALSE)</f>
        <v>Va a tomar ahora tres decisiones que implican grandes cantidades de dinero. Tres encuestados elegidos al azar pondrán en práctica sus elecciones para sí mismos y para otro encuestado. La encuestadora pagará a estos participantes la correspondiente recompensa en un plazo de tres meses desde la conclusión del estudio.</v>
      </c>
      <c r="J258" s="6" t="str">
        <f>VLOOKUP(
    Languages!A245,
    Languages!$A$2:$AE$310,
    MATCH(
      _xlfn.XLOOKUP(J$1, 'Language &amp; Currency Data'!$A$2:$A$100, 'Language &amp; Currency Data'!$B$2:$B$100),
      Languages!$A$1:$AE$1,
      0),
    FALSE)</f>
        <v>Nyní budete rozhodovat o třech záležitostech týkajících se velkých finančních částek. Tři náhodně vybraní účastníci průzkumu budou mít možnost realizovat své rozhodnutí pro sebe a dalšího účastníka průzkumu. Těmto účastníkům bude odpovídající odměna vyplacena prostřednictvím poskytovatele průzkumu do tří měsíců od ukončení průzkumu.</v>
      </c>
      <c r="K258" s="6" t="str">
        <f>VLOOKUP(
    Languages!A245,
    Languages!$A$2:$AE$310,
    MATCH(
      _xlfn.XLOOKUP(K$1, 'Language &amp; Currency Data'!$A$2:$A$100, 'Language &amp; Currency Data'!$B$2:$B$100),
      Languages!$A$1:$AE$1,
      0),
    FALSE)</f>
        <v>Teet nyt kolme päätöstä, joihin liittyy suuria rahasummia. Kolmen satunnaisesti valitun kyselyyn osallistujan päätös toteutetaan heille itselleen ja toiselle kyselyyn osallistujalle. Päätöksiä vastaava korvaus maksetaan näille osallistujille järjestäjän kautta kolmen kuukauden kuluessa kyselystä.</v>
      </c>
      <c r="L258" s="32" t="str">
        <f>VLOOKUP(
    Languages!A245,
    Languages!$A$2:$AE$310,
    MATCH(
      _xlfn.XLOOKUP(L$1, 'Language &amp; Currency Data'!$A$2:$A$100, 'Language &amp; Currency Data'!$B$2:$B$100),
      Languages!$A$1:$AE$1,
      0),
    FALSE)</f>
        <v>Vous allez maintenant prendre trois décisions impliquant d'importantes sommes d'argent. Trois participant•es à l'enquête, choisi•es au hasard, verront leurs choix mis en œuvre pour eux-mêmes et pour un•e autre participant•e à l'enquête. Pour ces participant•es, la compensation correspondante vous sera versée par l'intermédiaire de l'institut de sondage dans les trois mois suivant l'enquête.</v>
      </c>
      <c r="M258" s="32" t="str">
        <f>VLOOKUP(
    Languages!A245,
    Languages!$A$2:$AE$310,
    MATCH(
      _xlfn.XLOOKUP(M$1, 'Language &amp; Currency Data'!$A$2:$A$100, 'Language &amp; Currency Data'!$B$2:$B$100),
      Languages!$A$1:$AE$1,
      0),
    FALSE)</f>
        <v>Sie treffen als nächstes drei Entscheidungen in Zusammenhang mit großen Geldbeträgen. Für drei zufällig ausgewählte Umfrageteilnehmer werden deren Entscheidungen über sich und den anderen Teilnehmer umgesetzt. Für diese Teilnehmer wird das dazugehörige Honorar innerhalb von drei Monaten ab der Umfrage ausgeschüttet, und zwar durch den Anbieter der Umfrage.</v>
      </c>
      <c r="N258" s="6" t="str">
        <f>VLOOKUP(
    Languages!A245,
    Languages!$A$2:$AE$310,
    MATCH(
      _xlfn.XLOOKUP(N$1, 'Language &amp; Currency Data'!$A$2:$A$100, 'Language &amp; Currency Data'!$B$2:$B$100),
      Languages!$A$1:$AE$1,
      0),
    FALSE)</f>
        <v>Τώρα θα πάρετε τρεις αποφάσεις που αφορούν μεγάλα χρηματικά ποσά. Οι επιλογές τριών τυχαία επιλεγμένων συμμετεχόντων στην έρευνα θα υποβληθούν σε εφαρμογή  για τους ίδιους και για έναν άλλο συμμετέχοντα στην έρευνα. Για αυτούς τους συμμετέχοντες, η αντίστοιχη αποζημίωση θα καταβληθεί μέσω του παρόχου της έρευνας εντός τριών μηνών από την έρευνα.</v>
      </c>
      <c r="O258" s="32" t="str">
        <f>VLOOKUP(
    Languages!A245,
    Languages!$A$2:$AE$310,
    MATCH(
      _xlfn.XLOOKUP(O$1, 'Language &amp; Currency Data'!$A$2:$A$100, 'Language &amp; Currency Data'!$B$2:$B$100),
      Languages!$A$1:$AE$1,
      0),
    FALSE)</f>
        <v>Most három, nagy pénz összegekkel kapcsolatos döntést fog hozni. Három, véletlenszerűen kiválasztott, a felmérésben résztvevő személy döntését fogják végrehajtani saját maguk és egy másik felmérésben résztvevő személy esetében. Ezeknek a résztvevőknek a megfelelő kompenzációt a felmérés szolgáltatóján keresztül, a felmérést követő három hónapon belül kifizetjük.</v>
      </c>
      <c r="P258" s="6" t="str">
        <f>VLOOKUP(
    Languages!A245,
    Languages!$A$2:$AE$310,
    MATCH(
      _xlfn.XLOOKUP(P$1, 'Language &amp; Currency Data'!$A$2:$A$100, 'Language &amp; Currency Data'!$B$2:$B$100),
      Languages!$A$1:$AE$1,
      0),
    FALSE)</f>
        <v>अब आप धन की बड़ी मात्रा से जुड़े तीन निर्णयों पर विचार करेंगे। बेतरतीब रूप से चुने गए तीन सर्वेक्षण प्रतिभागियों के पास अपने और दूसरे सर्वेक्षण प्रतिभागी के लिए उनके विकल्पों को लागू करने का विकल्प होगा। इन प्रतिभागियों के लिए, सर्वेक्षण के तीन महीने के भीतर सर्वेक्षण प्रदाता के माध्यम से संबंधित मुआवजे का भुगतान किया जाएगा।</v>
      </c>
      <c r="Q258" s="6" t="str">
        <f>VLOOKUP(
    Languages!A245,
    Languages!$A$2:$AE$310,
    MATCH(
      _xlfn.XLOOKUP(Q$1, 'Language &amp; Currency Data'!$A$2:$A$100, 'Language &amp; Currency Data'!$B$2:$B$100),
      Languages!$A$1:$AE$1,
      0),
    FALSE)</f>
        <v>Anda sekarang akan membuat tiga keputusan yang melibatkan sejumlah besar uang. Tiga peserta survei yang dipilih secara acak akan menerapkan pilihan mereka untuk diri mereka sendiri dan peserta survei lainnya. Untuk para peserta ini, kompensasi yang sesuai akan dibayarkan melalui penyedia survei dalam waktu tiga bulan setelah survei.</v>
      </c>
      <c r="R258" s="6" t="str">
        <f>VLOOKUP(
    Languages!A245,
    Languages!$A$2:$AE$310,
    MATCH(
      _xlfn.XLOOKUP(R$1, 'Language &amp; Currency Data'!$A$2:$A$100, 'Language &amp; Currency Data'!$B$2:$B$100),
      Languages!$A$1:$AE$1,
      0),
    FALSE)</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c r="S258" s="14" t="str">
        <f>VLOOKUP(
    Languages!A245,
    Languages!$A$2:$AE$310,
    MATCH(
      _xlfn.XLOOKUP(S$1, 'Language &amp; Currency Data'!$A$2:$A$100, 'Language &amp; Currency Data'!$B$2:$B$100),
      Languages!$A$1:$AE$1,
      0),
    FALSE)</f>
        <v>Ora prenderà tre decisioni che riguardano grandi somme di denaro. Tre partecipanti al sondaggio, scelti a caso, vedranno attuate le loro scelte per sé e per un altro partecipante al sondaggio. Per questi partecipanti, il relativo incentivo verrà corrisposto dal fornitore del sondaggio entro tre mesi dal sondaggio.</v>
      </c>
      <c r="T258" s="14" t="str">
        <f>VLOOKUP(
    Languages!A245,
    Languages!$A$2:$AE$310,
    MATCH(
      _xlfn.XLOOKUP(T$1, 'Language &amp; Currency Data'!$A$2:$A$100, 'Language &amp; Currency Data'!$B$2:$B$100),
      Languages!$A$1:$AE$1,
      0),
    FALSE)</f>
        <v>これから多額のお金が関わる3つの決断を下していただきます。無作為に選ばれた3名のアンケート参加者の決断が、自分と他のアンケート参加者に対して実施されます。これらの参加者には、アンケート実施後3ヶ月以内に、アンケート提供者を通じて対応する報酬が支払われます。</v>
      </c>
      <c r="U258" s="32" t="str">
        <f>VLOOKUP(
    Languages!A245,
    Languages!$A$2:$AE$310,
    MATCH(
      _xlfn.XLOOKUP(U$1, 'Language &amp; Currency Data'!$A$2:$A$100, 'Language &amp; Currency Data'!$B$2:$B$100),
      Languages!$A$1:$AE$1,
      0),
    FALSE)</f>
        <v>Anda kini akan membuat tiga keputusan yang melibatkan sejumlah wang yang besar. Bagi tiga peserta tinjauan yang dipilih secara rawak, pilihan mereka akan dilaksanakan untuk diri mereka dan seorang lagi peserta tinjauan. Bagi peserta-peserta ini, pampasan yang sepadan akan dibayar melalui penyedia tinjauan dalam tempoh tiga bulan dari tinjauan.</v>
      </c>
      <c r="V258" s="32" t="str">
        <f>VLOOKUP(
    Languages!A245,
    Languages!$A$2:$AE$310,
    MATCH(
      _xlfn.XLOOKUP(V$1, 'Language &amp; Currency Data'!$A$2:$A$100, 'Language &amp; Currency Data'!$B$2:$B$100),
      Languages!$A$1:$AE$1,
      0),
    FALSE)</f>
        <v>Va a tomar ahora tres decisiones que implican grandes cantidades de dinero. Tres encuestados elegidos al azar pondrán en práctica sus elecciones para sí mismos y para otro encuestado. La encuestadora pagará a estos participantes la correspondiente recompensa en un plazo de tres meses desde la conclusión del estudio.</v>
      </c>
      <c r="W258" s="14" t="str">
        <f>VLOOKUP(
    Languages!A245,
    Languages!$A$2:$AE$310,
    MATCH(
      _xlfn.XLOOKUP(W$1, 'Language &amp; Currency Data'!$A$2:$A$100, 'Language &amp; Currency Data'!$B$2:$B$100),
      Languages!$A$1:$AE$1,
      0),
    FALSE)</f>
        <v>U gaat nu drie besluiten nemen waarmee grote geldbedragen gemoeid zijn. Drie willekeurig gekozen deelnemers aan de enquête laten hun keuzes implementeren voor zichzelf en voor een andere deelnemer aan de enquête. Voor deze deelnemers wordt de desbetreffende vergoeding binnen drie maanden na de enquête betaald via de aanbieder van de enquête.</v>
      </c>
      <c r="X258" s="32" t="str">
        <f>VLOOKUP(
    Languages!A245,
    Languages!$A$2:$AE$310,
    MATCH(
      _xlfn.XLOOKUP(X$1, 'Language &amp; Currency Data'!$A$2:$A$100, 'Language &amp; Currency Data'!$B$2:$B$100),
      Languages!$A$1:$AE$1,
      0),
    FALSE)</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c r="Y258" s="32" t="str">
        <f>VLOOKUP(
    Languages!A245,
    Languages!$A$2:$AE$310,
    MATCH(
      _xlfn.XLOOKUP(Y$1, 'Language &amp; Currency Data'!$A$2:$A$100, 'Language &amp; Currency Data'!$B$2:$B$100),
      Languages!$A$1:$AE$1,
      0),
    FALSE)</f>
        <v>Du skal nå ta tre beslutninger som gjelder store pengesummer. Tre tilfeldig utvalgte deltakere i undersøkelsen vil få sine valg gjennomført, både for seg selv og en annen deltaker. For disse deltakerne vil den tilsvarende kompensasjonen bli utbetalt gjennom undersøkelsesleverandøren innen tre måneder etter undersøkelsen.</v>
      </c>
      <c r="Z258" s="32" t="str">
        <f>VLOOKUP(
    Languages!A245,
    Languages!$A$2:$AE$310,
    MATCH(
      _xlfn.XLOOKUP(Z$1, 'Language &amp; Currency Data'!$A$2:$A$100, 'Language &amp; Currency Data'!$B$2:$B$100),
      Languages!$A$1:$AE$1,
      0),
    FALSE)</f>
        <v>اب آپ کو تین فیصلے کرنے ہوں گے، جن میں رقم بڑی مقدار شامل ہو گی۔ سروے کے تین بے ترتیب منتخب کردہ شرکاء کے فیصلے ان کے لیے اور سروے کے ایک اور شریک کے لیے نافذ کیے جائیں گے۔ ان شرکاء کے لیے، متعلقہ معاوضہ سروے فراہم کنندہ کی جانب سے سروے کے تین ماہ کے اندر ادا کیا جائے گا۔</v>
      </c>
      <c r="AA258" s="32" t="str">
        <f>VLOOKUP(
    Languages!A245,
    Languages!$A$2:$AE$310,
    MATCH(
      _xlfn.XLOOKUP(AA$1, 'Language &amp; Currency Data'!$A$2:$A$100, 'Language &amp; Currency Data'!$B$2:$B$100),
      Languages!$A$1:$AE$1,
      0),
    FALSE)</f>
        <v>Gagawa ka ngayon ng tatlong desisyon na nagsasangkot ng malalaking halaga ng pera. Ipapatupad para sa sarili nila at sa isa pang participant sa survey ang mga pinili ng tatlong participant na pinili nang random. Para sa mga participant na ito, babayaran ang kaulang bayad sa pamamagitan ng provider ng survey sa loob ng tatlong buwan ng survey.</v>
      </c>
      <c r="AB258" s="32" t="str">
        <f>VLOOKUP(
    Languages!A245,
    Languages!$A$2:$AE$310,
    MATCH(
      _xlfn.XLOOKUP(AB$1, 'Language &amp; Currency Data'!$A$2:$A$100, 'Language &amp; Currency Data'!$B$2:$B$100),
      Languages!$A$1:$AE$1,
      0),
    FALSE)</f>
        <v>Teraz podejmie Pan\/Pani trzy decyzje dotyczące dużych kwot pieniędzy. Wybory trzech losowych uczestników ankiety zostaną wdrożone dla nich samych i innego uczestnika ankiety. W przypadku tych uczestników, odpowiednie wynagrodzenie zostanie wypłacone za pośrednictwem dostawcy ankiety w ciągu trzech miesięcy od ankiety.</v>
      </c>
      <c r="AC258" t="str">
        <f>VLOOKUP(
    Languages!A245,
    Languages!$A$2:$AE$310,
    MATCH(
      _xlfn.XLOOKUP(AC$1, 'Language &amp; Currency Data'!$A$2:$A$100, 'Language &amp; Currency Data'!$B$2:$B$100),
      Languages!$A$1:$AE$1,
      0),
    FALSE)</f>
        <v>Agora, irá tomar três decisões que envolvem grandes quantias de dinheiro. Três participantes no inquérito, escolhidos aleatoriamente, verão as suas escolhas implementadas para si próprios e para outro participante no inquérito. A estes participantes, a compensação correspondente será paga através do promotor do inquérito no prazo de três meses após a realização do inquérito.</v>
      </c>
      <c r="AD258" s="32" t="str">
        <f>VLOOKUP(
    Languages!A245,
    Languages!$A$2:$AE$310,
    MATCH(
      _xlfn.XLOOKUP(AD$1, 'Language &amp; Currency Data'!$A$2:$A$100, 'Language &amp; Currency Data'!$B$2:$B$100),
      Languages!$A$1:$AE$1,
      0),
    FALSE)</f>
        <v>Acum veți lua trei decizii care implică sume mari de bani. Trei participanți la sondaj aleși în mod aleatoriu vor beneficia de punerea în aplicare a opțiunilor lor pentru ei înșiși și pentru un alt participant la sondaj. Pentru acești participanți, compensația corespunzătoare va fi plătită prin intermediul furnizorului sondajului în termen de trei luni de la acesta.</v>
      </c>
      <c r="AE258" s="6" t="str">
        <f>VLOOKUP(
    Languages!A245,
    Languages!$A$2:$AE$310,
    MATCH(
      _xlfn.XLOOKUP(AE$1, 'Language &amp; Currency Data'!$A$2:$A$100, 'Language &amp; Currency Data'!$B$2:$B$100),
      Languages!$A$1:$AE$1,
      0),
    FALSE)</f>
        <v>Teraz prijmete tri rozhodnutia týkajúce sa veľkých súm peňazí. Rozhodnutia troch náhodne vybraných účastníkov prieskumu sa uplatnia pre nich samotných a ostatných účastníkov prieskumu. Týmto účastníkom príslušnú odmenu vyplatí poskytovateľ prieskumu do troch mesiacov od jeho ukončenia.</v>
      </c>
      <c r="AF258" s="6" t="str">
        <f>VLOOKUP(
    Languages!A245,
    Languages!$A$2:$AE$310,
    MATCH(
      _xlfn.XLOOKUP(AF$1, 'Language &amp; Currency Data'!$A$2:$A$100, 'Language &amp; Currency Data'!$B$2:$B$100),
      Languages!$A$1:$AE$1,
      0),
    FALSE)</f>
        <v>Jy gaan nou drie besluite neem wat groot bedrae geld behels. Drie ewekansig gekose opnamedeelnemers sal hul keuses vir hulself en 'n ander opnamedeelnemer geïmplementeer kry. Vir hierdie deelnemers sal die ooreenstemmende vergoeding binne drie maande na die opname deur die opnameverskaffer betaal word.</v>
      </c>
      <c r="AG258" s="6" t="str">
        <f>VLOOKUP(
    Languages!A245,
    Languages!$A$2:$AE$310,
    MATCH(
      _xlfn.XLOOKUP(AG$1, 'Language &amp; Currency Data'!$A$2:$A$100, 'Language &amp; Currency Data'!$B$2:$B$100),
      Languages!$A$1:$AE$1,
      0),
    FALSE)</f>
        <v>이제 큰 금액이 걸린 세 가지 결정을 내리게 될 것입니다. 무작위로 선정된 세 명의 설문 참여자의 선택이 자신과 다른 1명의 설문 참여자에게 적용됩니다. 이 참여자들에게는 설문조사가 끝난 후 3개월 이내에 설문 제공자를 통해 해당 보상이 지급될 것입니다.</v>
      </c>
      <c r="AH258" s="32" t="str">
        <f>VLOOKUP(
    Languages!A245,
    Languages!$A$2:$AE$310,
    MATCH(
      _xlfn.XLOOKUP(AH$1, 'Language &amp; Currency Data'!$A$2:$A$100, 'Language &amp; Currency Data'!$B$2:$B$100),
      Languages!$A$1:$AE$1,
      0),
    FALSE)</f>
        <v>Va a tomar ahora tres decisiones que implican grandes cantidades de dinero. Tres encuestados elegidos al azar pondrán en práctica sus elecciones para sí mismos y para otro encuestado. La encuestadora pagará a estos participantes la correspondiente recompensa en un plazo de tres meses desde la conclusión del estudio.</v>
      </c>
      <c r="AI258" s="32" t="str">
        <f>VLOOKUP(
    Languages!A245,
    Languages!$A$2:$AE$310,
    MATCH(
      _xlfn.XLOOKUP(AI$1, 'Language &amp; Currency Data'!$A$2:$A$100, 'Language &amp; Currency Data'!$B$2:$B$100),
      Languages!$A$1:$AE$1,
      0),
    FALSE)</f>
        <v>Du ska nu fatta tre beslut som rör stora summor pengar. Tre slumpmässigt utvalda undersökningsdeltagare kommer att få sina val implementerade för sig själva och en annan undersökningsdeltagare. För dessa deltagare kommer motsvarande ersättning att betalas ut via undersökningsleverantören inom tre månader efter undersökningen.</v>
      </c>
      <c r="AJ258" s="6" t="str">
        <f>VLOOKUP(
    Languages!A245,
    Languages!$A$2:$AE$310,
    MATCH(
      _xlfn.XLOOKUP(AJ$1, 'Language &amp; Currency Data'!$A$2:$A$100, 'Language &amp; Currency Data'!$B$2:$B$100),
      Languages!$A$1:$AE$1,
      0),
    FALSE)</f>
        <v>接下來，您將做出三個涉及大筆金錢的決定。這份問卷將隨機挑選三位參與者，讓他們的選擇實際適用於他們本人以及另一位參與者。相關的金額補償將由問卷平台在調查結束後的三個月內支付。</v>
      </c>
      <c r="AK258" s="32" t="str">
        <f>VLOOKUP(
    Languages!A245,
    Languages!$A$2:$AE$310,
    MATCH(
      _xlfn.XLOOKUP(AK$1, 'Language &amp; Currency Data'!$A$2:$A$100, 'Language &amp; Currency Data'!$B$2:$B$100),
      Languages!$A$1:$AE$1,
      0),
    FALSE)</f>
        <v>ตอนนี้คุณจะต้องดำเนินการตัดสินใจสามครั้งที่เกี่ยวข้องกับเงินจำนวนมาก โดยจะมีการนำตัวเลือกของผู้เข้าร่วมตอบแบบสำรวจที่ได้รับเลือกแบบสุ่มจำนวนสามคนไปดำเนินการกับทั้งสามคนและผู้เข้าร่วมตอบแบบสำรวจอีกคนหนึ่ง สำหรับผู้เข้าร่วมเหล่านี้ เราจะชำระค่าตอบแทนที่เกี่ยวข้องผ่านผู้ให้บริการจัดทำแบบสำรวจภายในสามเดือนหลังจากการตอบแบบสำรวจ</v>
      </c>
      <c r="AL258" s="37" t="str">
        <f>VLOOKUP(
    Languages!A245,
    Languages!$A$2:$AE$310,
    MATCH(
      _xlfn.XLOOKUP(AL$1, 'Language &amp; Currency Data'!$A$2:$A$100, 'Language &amp; Currency Data'!$B$2:$B$100),
      Languages!$A$1:$AE$1,
      0),
    FALSE)</f>
        <v>Şimdi, büyük miktarlarda para içeren üç karar vereceksiniz. Rastgele seçilen üç anket katılımcısının seçimleri, kendileri ve başka bir anket katılımcısı için uygulanacak. Bu katılımcılar için ilgili tazminat, anketten sonraki üç ay içinde anket sağlayıcısı aracılığıyla ödenecektir.</v>
      </c>
      <c r="AM258" s="6" t="str">
        <f>VLOOKUP(
    Languages!A245,
    Languages!$A$2:$AE$310,
    MATCH(
      _xlfn.XLOOKUP(AM$1, 'Language &amp; Currency Data'!$A$2:$A$100, 'Language &amp; Currency Data'!$B$2:$B$100),
      Languages!$A$1:$AE$1,
      0),
    FALSE)</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c r="AN258" s="6" t="str">
        <f>VLOOKUP(
    Languages!A245,
    Languages!$A$2:$AE$310,
    MATCH(
      _xlfn.XLOOKUP(AN$1, 'Language &amp; Currency Data'!$A$2:$A$100, 'Language &amp; Currency Data'!$B$2:$B$100),
      Languages!$A$1:$AE$1,
      0),
    FALSE)</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c r="AO258" s="32" t="str">
        <f>VLOOKUP(
    Languages!A245,
    Languages!$A$2:$AE$310,
    MATCH(
      _xlfn.XLOOKUP(AO$1, 'Language &amp; Currency Data'!$A$2:$A$100, 'Language &amp; Currency Data'!$B$2:$B$100),
      Languages!$A$1:$AE$1,
      0),
    FALSE)</f>
        <v>Bây giờ quý vị sẽ đưa ra ba quyết định liên quan đến một số tiền lớn. Ba người tham gia khảo sát được lựa chọn ngẫu nhiên sẽ thực hiện lựa chọn cho chính họ và cho một người tham gia khảo sát khác. Đối với những người tham gia này, các khoản thù lao tương ứng sẽ được thanh toán thông qua nhà cung cấp dịch vụ khảo sát trong vòng ba tháng kể từ thời điểm thực hiện khảo sát.</v>
      </c>
      <c r="AP258" s="7" t="str">
        <f>VLOOKUP(
    Languages!A245,
    Languages!$A$2:$AE$310,
    MATCH(
      _xlfn.XLOOKUP("United Kingdom", 'Language &amp; Currency Data'!$A$2:$A$100, 'Language &amp; Currency Data'!$B$2:$B$100),
      Languages!$A$1:$AE$1,
      0),
    FALSE)</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c r="AQ258" s="7" t="str">
        <f>VLOOKUP(
    Languages!A245,
    Languages!$A$2:$AE$310,
    MATCH(
      _xlfn.XLOOKUP("United Kingdom", 'Language &amp; Currency Data'!$A$2:$A$100, 'Language &amp; Currency Data'!$B$2:$B$100),
      Languages!$A$1:$AE$1,
      0),
    FALSE)</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c r="AR258" s="7" t="str">
        <f>VLOOKUP(
    Languages!A245,
    Languages!$A$2:$AE$310,
    MATCH(
      _xlfn.XLOOKUP("United Kingdom", 'Language &amp; Currency Data'!$A$2:$A$100, 'Language &amp; Currency Data'!$B$2:$B$100),
      Languages!$A$1:$AE$1,
      0),
    FALSE)</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c r="AS258" s="7" t="str">
        <f>VLOOKUP(
    Languages!A245,
    Languages!$A$2:$AE$310,
    MATCH(
      _xlfn.XLOOKUP("United Kingdom", 'Language &amp; Currency Data'!$A$2:$A$100, 'Language &amp; Currency Data'!$B$2:$B$100),
      Languages!$A$1:$AE$1,
      0),
    FALSE)</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c r="AT258" s="7" t="str">
        <f>VLOOKUP(
    Languages!A245,
    Languages!$A$2:$AE$310,
    MATCH(
      _xlfn.XLOOKUP("United Kingdom", 'Language &amp; Currency Data'!$A$2:$A$100, 'Language &amp; Currency Data'!$B$2:$B$100),
      Languages!$A$1:$AE$1,
      0),
    FALSE)</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c r="AU258" s="7" t="str">
        <f>VLOOKUP(
    Languages!A245,
    Languages!$A$2:$AE$310,
    MATCH(
      _xlfn.XLOOKUP("United Kingdom", 'Language &amp; Currency Data'!$A$2:$A$100, 'Language &amp; Currency Data'!$B$2:$B$100),
      Languages!$A$1:$AE$1,
      0),
    FALSE)</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c r="AV258" s="7" t="str">
        <f>VLOOKUP(
    Languages!A245,
    Languages!$A$2:$AE$310,
    MATCH(
      _xlfn.XLOOKUP("United Kingdom", 'Language &amp; Currency Data'!$A$2:$A$100, 'Language &amp; Currency Data'!$B$2:$B$100),
      Languages!$A$1:$AE$1,
      0),
    FALSE)</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c r="AW258" s="7" t="str">
        <f>VLOOKUP(
    Languages!A245,
    Languages!$A$2:$AE$310,
    MATCH(
      _xlfn.XLOOKUP("United Kingdom", 'Language &amp; Currency Data'!$A$2:$A$100, 'Language &amp; Currency Data'!$B$2:$B$100),
      Languages!$A$1:$AE$1,
      0),
    FALSE)</f>
        <v>You will now make three decisions involving large amounts of money. Three randomly chosen survey participants will have their choices implemented for themselves and another survey participant. For these participants, the corresponding compensation will be paid through the survey provider within three months of the survey.</v>
      </c>
    </row>
    <row r="259" spans="1:49" s="7" customFormat="1" x14ac:dyDescent="0.45">
      <c r="A259" s="7" t="str">
        <f>Languages!B246</f>
        <v>Description (please read carefully):</v>
      </c>
      <c r="B259" s="6" t="str">
        <f>VLOOKUP(
    Languages!A246,
    Languages!$A$2:$AE$310,
    MATCH(
      _xlfn.XLOOKUP(B$1, 'Language &amp; Currency Data'!$A$2:$A$100, 'Language &amp; Currency Data'!$B$2:$B$100),
      Languages!$A$1:$AE$1,
      0),
    FALSE)</f>
        <v>Descripción (lea atentamente):</v>
      </c>
      <c r="C259" s="6" t="str">
        <f>VLOOKUP(
    Languages!A246,
    Languages!$A$2:$AE$310,
    MATCH(
      _xlfn.XLOOKUP(C$1, 'Language &amp; Currency Data'!$A$2:$A$100, 'Language &amp; Currency Data'!$B$2:$B$100),
      Languages!$A$1:$AE$1,
      0),
    FALSE)</f>
        <v>Description (please read carefully):</v>
      </c>
      <c r="D259" s="6" t="str">
        <f>VLOOKUP(
    Languages!A246,
    Languages!$A$2:$AE$310,
    MATCH(
      _xlfn.XLOOKUP(D$1, 'Language &amp; Currency Data'!$A$2:$A$100, 'Language &amp; Currency Data'!$B$2:$B$100),
      Languages!$A$1:$AE$1,
      0),
    FALSE)</f>
        <v>Beschreibung (bitte sorgfältig durchlesen):</v>
      </c>
      <c r="E259" s="14" t="str">
        <f>VLOOKUP(
    Languages!A246,
    Languages!$A$2:$AE$310,
    MATCH(
      _xlfn.XLOOKUP(E$1, 'Language &amp; Currency Data'!$A$2:$A$100, 'Language &amp; Currency Data'!$B$2:$B$100),
      Languages!$A$1:$AE$1,
      0),
    FALSE)</f>
        <v>Descrição (leia atentamente):</v>
      </c>
      <c r="F259" s="4" t="str">
        <f>VLOOKUP(
    Languages!A246,
    Languages!$A$2:$AE$310,
    MATCH(
      _xlfn.XLOOKUP(F$1, 'Language &amp; Currency Data'!$A$2:$A$100, 'Language &amp; Currency Data'!$B$2:$B$100),
      Languages!$A$1:$AE$1,
      0),
    FALSE)</f>
        <v>Description (please read carefully):</v>
      </c>
      <c r="G259" s="14" t="str">
        <f>VLOOKUP(
    Languages!A246,
    Languages!$A$2:$AE$310,
    MATCH(
      _xlfn.XLOOKUP(G$1, 'Language &amp; Currency Data'!$A$2:$A$100, 'Language &amp; Currency Data'!$B$2:$B$100),
      Languages!$A$1:$AE$1,
      0),
    FALSE)</f>
        <v>说明（请仔细阅读）：</v>
      </c>
      <c r="H259" s="6" t="str">
        <f>VLOOKUP(
    Languages!A246,
    Languages!$A$2:$AE$310,
    MATCH(
      _xlfn.XLOOKUP(H$1, 'Language &amp; Currency Data'!$A$2:$A$100, 'Language &amp; Currency Data'!$B$2:$B$100),
      Languages!$A$1:$AE$1,
      0),
    FALSE)</f>
        <v>Descripción (lea atentamente):</v>
      </c>
      <c r="I259" s="6" t="str">
        <f>VLOOKUP(
    Languages!A246,
    Languages!$A$2:$AE$310,
    MATCH(
      _xlfn.XLOOKUP(I$1, 'Language &amp; Currency Data'!$A$2:$A$100, 'Language &amp; Currency Data'!$B$2:$B$100),
      Languages!$A$1:$AE$1,
      0),
    FALSE)</f>
        <v>Descripción (lea atentamente):</v>
      </c>
      <c r="J259" s="6" t="str">
        <f>VLOOKUP(
    Languages!A246,
    Languages!$A$2:$AE$310,
    MATCH(
      _xlfn.XLOOKUP(J$1, 'Language &amp; Currency Data'!$A$2:$A$100, 'Language &amp; Currency Data'!$B$2:$B$100),
      Languages!$A$1:$AE$1,
      0),
    FALSE)</f>
        <v>Popis (pečlivě si přečtěte):</v>
      </c>
      <c r="K259" s="6" t="str">
        <f>VLOOKUP(
    Languages!A246,
    Languages!$A$2:$AE$310,
    MATCH(
      _xlfn.XLOOKUP(K$1, 'Language &amp; Currency Data'!$A$2:$A$100, 'Language &amp; Currency Data'!$B$2:$B$100),
      Languages!$A$1:$AE$1,
      0),
    FALSE)</f>
        <v>Kuvaus (lue huolellisesti):</v>
      </c>
      <c r="L259" s="32" t="str">
        <f>VLOOKUP(
    Languages!A246,
    Languages!$A$2:$AE$310,
    MATCH(
      _xlfn.XLOOKUP(L$1, 'Language &amp; Currency Data'!$A$2:$A$100, 'Language &amp; Currency Data'!$B$2:$B$100),
      Languages!$A$1:$AE$1,
      0),
    FALSE)</f>
        <v>Description (veuillez lire attentivement) :</v>
      </c>
      <c r="M259" s="32" t="str">
        <f>VLOOKUP(
    Languages!A246,
    Languages!$A$2:$AE$310,
    MATCH(
      _xlfn.XLOOKUP(M$1, 'Language &amp; Currency Data'!$A$2:$A$100, 'Language &amp; Currency Data'!$B$2:$B$100),
      Languages!$A$1:$AE$1,
      0),
    FALSE)</f>
        <v>Beschreibung (bitte sorgfältig durchlesen):</v>
      </c>
      <c r="N259" s="6" t="str">
        <f>VLOOKUP(
    Languages!A246,
    Languages!$A$2:$AE$310,
    MATCH(
      _xlfn.XLOOKUP(N$1, 'Language &amp; Currency Data'!$A$2:$A$100, 'Language &amp; Currency Data'!$B$2:$B$100),
      Languages!$A$1:$AE$1,
      0),
    FALSE)</f>
        <v>Περιγραφή (διαβάστε προσεκτικά):</v>
      </c>
      <c r="O259" s="32" t="str">
        <f>VLOOKUP(
    Languages!A246,
    Languages!$A$2:$AE$310,
    MATCH(
      _xlfn.XLOOKUP(O$1, 'Language &amp; Currency Data'!$A$2:$A$100, 'Language &amp; Currency Data'!$B$2:$B$100),
      Languages!$A$1:$AE$1,
      0),
    FALSE)</f>
        <v>Leírás (kérjük, olvassa el figyelmesen):</v>
      </c>
      <c r="P259" s="6" t="str">
        <f>VLOOKUP(
    Languages!A246,
    Languages!$A$2:$AE$310,
    MATCH(
      _xlfn.XLOOKUP(P$1, 'Language &amp; Currency Data'!$A$2:$A$100, 'Language &amp; Currency Data'!$B$2:$B$100),
      Languages!$A$1:$AE$1,
      0),
    FALSE)</f>
        <v>विवरण (कृपया ध्यान से पढ़ें):</v>
      </c>
      <c r="Q259" s="6" t="str">
        <f>VLOOKUP(
    Languages!A246,
    Languages!$A$2:$AE$310,
    MATCH(
      _xlfn.XLOOKUP(Q$1, 'Language &amp; Currency Data'!$A$2:$A$100, 'Language &amp; Currency Data'!$B$2:$B$100),
      Languages!$A$1:$AE$1,
      0),
    FALSE)</f>
        <v>Deskripsi (harap dibaca dengan saksama):</v>
      </c>
      <c r="R259" s="6" t="str">
        <f>VLOOKUP(
    Languages!A246,
    Languages!$A$2:$AE$310,
    MATCH(
      _xlfn.XLOOKUP(R$1, 'Language &amp; Currency Data'!$A$2:$A$100, 'Language &amp; Currency Data'!$B$2:$B$100),
      Languages!$A$1:$AE$1,
      0),
    FALSE)</f>
        <v>Description (please read carefully):</v>
      </c>
      <c r="S259" s="14" t="str">
        <f>VLOOKUP(
    Languages!A246,
    Languages!$A$2:$AE$310,
    MATCH(
      _xlfn.XLOOKUP(S$1, 'Language &amp; Currency Data'!$A$2:$A$100, 'Language &amp; Currency Data'!$B$2:$B$100),
      Languages!$A$1:$AE$1,
      0),
    FALSE)</f>
        <v>Descrizione (leggere attentamente):</v>
      </c>
      <c r="T259" s="14" t="str">
        <f>VLOOKUP(
    Languages!A246,
    Languages!$A$2:$AE$310,
    MATCH(
      _xlfn.XLOOKUP(T$1, 'Language &amp; Currency Data'!$A$2:$A$100, 'Language &amp; Currency Data'!$B$2:$B$100),
      Languages!$A$1:$AE$1,
      0),
    FALSE)</f>
        <v>説明（注意深くお読みください）：</v>
      </c>
      <c r="U259" s="32" t="str">
        <f>VLOOKUP(
    Languages!A246,
    Languages!$A$2:$AE$310,
    MATCH(
      _xlfn.XLOOKUP(U$1, 'Language &amp; Currency Data'!$A$2:$A$100, 'Language &amp; Currency Data'!$B$2:$B$100),
      Languages!$A$1:$AE$1,
      0),
    FALSE)</f>
        <v>Penerangan (sila baca dengan teliti):</v>
      </c>
      <c r="V259" s="32" t="str">
        <f>VLOOKUP(
    Languages!A246,
    Languages!$A$2:$AE$310,
    MATCH(
      _xlfn.XLOOKUP(V$1, 'Language &amp; Currency Data'!$A$2:$A$100, 'Language &amp; Currency Data'!$B$2:$B$100),
      Languages!$A$1:$AE$1,
      0),
    FALSE)</f>
        <v>Descripción (lea atentamente):</v>
      </c>
      <c r="W259" s="14" t="str">
        <f>VLOOKUP(
    Languages!A246,
    Languages!$A$2:$AE$310,
    MATCH(
      _xlfn.XLOOKUP(W$1, 'Language &amp; Currency Data'!$A$2:$A$100, 'Language &amp; Currency Data'!$B$2:$B$100),
      Languages!$A$1:$AE$1,
      0),
    FALSE)</f>
        <v>Beschrijving (lees deze aandachtig):</v>
      </c>
      <c r="X259" s="32" t="str">
        <f>VLOOKUP(
    Languages!A246,
    Languages!$A$2:$AE$310,
    MATCH(
      _xlfn.XLOOKUP(X$1, 'Language &amp; Currency Data'!$A$2:$A$100, 'Language &amp; Currency Data'!$B$2:$B$100),
      Languages!$A$1:$AE$1,
      0),
    FALSE)</f>
        <v>Description (please read carefully):</v>
      </c>
      <c r="Y259" s="32" t="str">
        <f>VLOOKUP(
    Languages!A246,
    Languages!$A$2:$AE$310,
    MATCH(
      _xlfn.XLOOKUP(Y$1, 'Language &amp; Currency Data'!$A$2:$A$100, 'Language &amp; Currency Data'!$B$2:$B$100),
      Languages!$A$1:$AE$1,
      0),
    FALSE)</f>
        <v>Beskrivelse (les nøye):</v>
      </c>
      <c r="Z259" s="32" t="str">
        <f>VLOOKUP(
    Languages!A246,
    Languages!$A$2:$AE$310,
    MATCH(
      _xlfn.XLOOKUP(Z$1, 'Language &amp; Currency Data'!$A$2:$A$100, 'Language &amp; Currency Data'!$B$2:$B$100),
      Languages!$A$1:$AE$1,
      0),
    FALSE)</f>
        <v>تفصیل (براہ کرم غور سے پڑھیں):</v>
      </c>
      <c r="AA259" s="32" t="str">
        <f>VLOOKUP(
    Languages!A246,
    Languages!$A$2:$AE$310,
    MATCH(
      _xlfn.XLOOKUP(AA$1, 'Language &amp; Currency Data'!$A$2:$A$100, 'Language &amp; Currency Data'!$B$2:$B$100),
      Languages!$A$1:$AE$1,
      0),
    FALSE)</f>
        <v>Deskripsyon (pakibasang mabuti):</v>
      </c>
      <c r="AB259" s="32" t="str">
        <f>VLOOKUP(
    Languages!A246,
    Languages!$A$2:$AE$310,
    MATCH(
      _xlfn.XLOOKUP(AB$1, 'Language &amp; Currency Data'!$A$2:$A$100, 'Language &amp; Currency Data'!$B$2:$B$100),
      Languages!$A$1:$AE$1,
      0),
    FALSE)</f>
        <v>Opis (prosimy przeczytać uważnie):</v>
      </c>
      <c r="AC259" t="str">
        <f>VLOOKUP(
    Languages!A246,
    Languages!$A$2:$AE$310,
    MATCH(
      _xlfn.XLOOKUP(AC$1, 'Language &amp; Currency Data'!$A$2:$A$100, 'Language &amp; Currency Data'!$B$2:$B$100),
      Languages!$A$1:$AE$1,
      0),
    FALSE)</f>
        <v>Descrição (leia atentamente):</v>
      </c>
      <c r="AD259" s="32" t="str">
        <f>VLOOKUP(
    Languages!A246,
    Languages!$A$2:$AE$310,
    MATCH(
      _xlfn.XLOOKUP(AD$1, 'Language &amp; Currency Data'!$A$2:$A$100, 'Language &amp; Currency Data'!$B$2:$B$100),
      Languages!$A$1:$AE$1,
      0),
    FALSE)</f>
        <v>Descriere (vă rugăm citiți cu atenție):</v>
      </c>
      <c r="AE259" s="6" t="str">
        <f>VLOOKUP(
    Languages!A246,
    Languages!$A$2:$AE$310,
    MATCH(
      _xlfn.XLOOKUP(AE$1, 'Language &amp; Currency Data'!$A$2:$A$100, 'Language &amp; Currency Data'!$B$2:$B$100),
      Languages!$A$1:$AE$1,
      0),
    FALSE)</f>
        <v>Popis (pozorne si prečítajte):</v>
      </c>
      <c r="AF259" s="6" t="str">
        <f>VLOOKUP(
    Languages!A246,
    Languages!$A$2:$AE$310,
    MATCH(
      _xlfn.XLOOKUP(AF$1, 'Language &amp; Currency Data'!$A$2:$A$100, 'Language &amp; Currency Data'!$B$2:$B$100),
      Languages!$A$1:$AE$1,
      0),
    FALSE)</f>
        <v>Beskrywing (lees asseblief sorgvuldig deur):</v>
      </c>
      <c r="AG259" s="6" t="str">
        <f>VLOOKUP(
    Languages!A246,
    Languages!$A$2:$AE$310,
    MATCH(
      _xlfn.XLOOKUP(AG$1, 'Language &amp; Currency Data'!$A$2:$A$100, 'Language &amp; Currency Data'!$B$2:$B$100),
      Languages!$A$1:$AE$1,
      0),
    FALSE)</f>
        <v>설명(주의 깊게 읽어 주십시오):</v>
      </c>
      <c r="AH259" s="32" t="str">
        <f>VLOOKUP(
    Languages!A246,
    Languages!$A$2:$AE$310,
    MATCH(
      _xlfn.XLOOKUP(AH$1, 'Language &amp; Currency Data'!$A$2:$A$100, 'Language &amp; Currency Data'!$B$2:$B$100),
      Languages!$A$1:$AE$1,
      0),
    FALSE)</f>
        <v>Descripción (lea atentamente):</v>
      </c>
      <c r="AI259" s="32" t="str">
        <f>VLOOKUP(
    Languages!A246,
    Languages!$A$2:$AE$310,
    MATCH(
      _xlfn.XLOOKUP(AI$1, 'Language &amp; Currency Data'!$A$2:$A$100, 'Language &amp; Currency Data'!$B$2:$B$100),
      Languages!$A$1:$AE$1,
      0),
    FALSE)</f>
        <v>Beskrivning (vänligen läs noggrant):</v>
      </c>
      <c r="AJ259" s="6" t="str">
        <f>VLOOKUP(
    Languages!A246,
    Languages!$A$2:$AE$310,
    MATCH(
      _xlfn.XLOOKUP(AJ$1, 'Language &amp; Currency Data'!$A$2:$A$100, 'Language &amp; Currency Data'!$B$2:$B$100),
      Languages!$A$1:$AE$1,
      0),
    FALSE)</f>
        <v>說明（請仔細閱讀）：</v>
      </c>
      <c r="AK259" s="32" t="str">
        <f>VLOOKUP(
    Languages!A246,
    Languages!$A$2:$AE$310,
    MATCH(
      _xlfn.XLOOKUP(AK$1, 'Language &amp; Currency Data'!$A$2:$A$100, 'Language &amp; Currency Data'!$B$2:$B$100),
      Languages!$A$1:$AE$1,
      0),
    FALSE)</f>
        <v>คำอธิบาย (โปรดอ่านอย่างละเอียด):</v>
      </c>
      <c r="AL259" s="37" t="str">
        <f>VLOOKUP(
    Languages!A246,
    Languages!$A$2:$AE$310,
    MATCH(
      _xlfn.XLOOKUP(AL$1, 'Language &amp; Currency Data'!$A$2:$A$100, 'Language &amp; Currency Data'!$B$2:$B$100),
      Languages!$A$1:$AE$1,
      0),
    FALSE)</f>
        <v>Açıklama (lütfen dikkatlice okuyunuz):</v>
      </c>
      <c r="AM259" s="6" t="str">
        <f>VLOOKUP(
    Languages!A246,
    Languages!$A$2:$AE$310,
    MATCH(
      _xlfn.XLOOKUP(AM$1, 'Language &amp; Currency Data'!$A$2:$A$100, 'Language &amp; Currency Data'!$B$2:$B$100),
      Languages!$A$1:$AE$1,
      0),
    FALSE)</f>
        <v>Description (please read carefully):</v>
      </c>
      <c r="AN259" s="6" t="str">
        <f>VLOOKUP(
    Languages!A246,
    Languages!$A$2:$AE$310,
    MATCH(
      _xlfn.XLOOKUP(AN$1, 'Language &amp; Currency Data'!$A$2:$A$100, 'Language &amp; Currency Data'!$B$2:$B$100),
      Languages!$A$1:$AE$1,
      0),
    FALSE)</f>
        <v>Description (please read carefully):</v>
      </c>
      <c r="AO259" s="32" t="str">
        <f>VLOOKUP(
    Languages!A246,
    Languages!$A$2:$AE$310,
    MATCH(
      _xlfn.XLOOKUP(AO$1, 'Language &amp; Currency Data'!$A$2:$A$100, 'Language &amp; Currency Data'!$B$2:$B$100),
      Languages!$A$1:$AE$1,
      0),
    FALSE)</f>
        <v>Mô tả (vui lòng đọc kỹ):</v>
      </c>
      <c r="AP259" s="7" t="str">
        <f>VLOOKUP(
    Languages!A246,
    Languages!$A$2:$AE$310,
    MATCH(
      _xlfn.XLOOKUP("United Kingdom", 'Language &amp; Currency Data'!$A$2:$A$100, 'Language &amp; Currency Data'!$B$2:$B$100),
      Languages!$A$1:$AE$1,
      0),
    FALSE)</f>
        <v>Description (please read carefully):</v>
      </c>
      <c r="AQ259" s="7" t="str">
        <f>VLOOKUP(
    Languages!A246,
    Languages!$A$2:$AE$310,
    MATCH(
      _xlfn.XLOOKUP("United Kingdom", 'Language &amp; Currency Data'!$A$2:$A$100, 'Language &amp; Currency Data'!$B$2:$B$100),
      Languages!$A$1:$AE$1,
      0),
    FALSE)</f>
        <v>Description (please read carefully):</v>
      </c>
      <c r="AR259" s="7" t="str">
        <f>VLOOKUP(
    Languages!A246,
    Languages!$A$2:$AE$310,
    MATCH(
      _xlfn.XLOOKUP("United Kingdom", 'Language &amp; Currency Data'!$A$2:$A$100, 'Language &amp; Currency Data'!$B$2:$B$100),
      Languages!$A$1:$AE$1,
      0),
    FALSE)</f>
        <v>Description (please read carefully):</v>
      </c>
      <c r="AS259" s="7" t="str">
        <f>VLOOKUP(
    Languages!A246,
    Languages!$A$2:$AE$310,
    MATCH(
      _xlfn.XLOOKUP("United Kingdom", 'Language &amp; Currency Data'!$A$2:$A$100, 'Language &amp; Currency Data'!$B$2:$B$100),
      Languages!$A$1:$AE$1,
      0),
    FALSE)</f>
        <v>Description (please read carefully):</v>
      </c>
      <c r="AT259" s="7" t="str">
        <f>VLOOKUP(
    Languages!A246,
    Languages!$A$2:$AE$310,
    MATCH(
      _xlfn.XLOOKUP("United Kingdom", 'Language &amp; Currency Data'!$A$2:$A$100, 'Language &amp; Currency Data'!$B$2:$B$100),
      Languages!$A$1:$AE$1,
      0),
    FALSE)</f>
        <v>Description (please read carefully):</v>
      </c>
      <c r="AU259" s="7" t="str">
        <f>VLOOKUP(
    Languages!A246,
    Languages!$A$2:$AE$310,
    MATCH(
      _xlfn.XLOOKUP("United Kingdom", 'Language &amp; Currency Data'!$A$2:$A$100, 'Language &amp; Currency Data'!$B$2:$B$100),
      Languages!$A$1:$AE$1,
      0),
    FALSE)</f>
        <v>Description (please read carefully):</v>
      </c>
      <c r="AV259" s="7" t="str">
        <f>VLOOKUP(
    Languages!A246,
    Languages!$A$2:$AE$310,
    MATCH(
      _xlfn.XLOOKUP("United Kingdom", 'Language &amp; Currency Data'!$A$2:$A$100, 'Language &amp; Currency Data'!$B$2:$B$100),
      Languages!$A$1:$AE$1,
      0),
    FALSE)</f>
        <v>Description (please read carefully):</v>
      </c>
      <c r="AW259" s="7" t="str">
        <f>VLOOKUP(
    Languages!A246,
    Languages!$A$2:$AE$310,
    MATCH(
      _xlfn.XLOOKUP("United Kingdom", 'Language &amp; Currency Data'!$A$2:$A$100, 'Language &amp; Currency Data'!$B$2:$B$100),
      Languages!$A$1:$AE$1,
      0),
    FALSE)</f>
        <v>Description (please read carefully):</v>
      </c>
    </row>
    <row r="260" spans="1:49" s="7" customFormat="1" ht="28.5" x14ac:dyDescent="0.45">
      <c r="A260" s="7" t="str">
        <f>Languages!B247</f>
        <v>You are matched with another participant.</v>
      </c>
      <c r="B260" s="6" t="str">
        <f>VLOOKUP(
    Languages!A247,
    Languages!$A$2:$AE$310,
    MATCH(
      _xlfn.XLOOKUP(B$1, 'Language &amp; Currency Data'!$A$2:$A$100, 'Language &amp; Currency Data'!$B$2:$B$100),
      Languages!$A$1:$AE$1,
      0),
    FALSE)</f>
        <v>Está emparejado con otro participante.</v>
      </c>
      <c r="C260" s="6" t="str">
        <f>VLOOKUP(
    Languages!A247,
    Languages!$A$2:$AE$310,
    MATCH(
      _xlfn.XLOOKUP(C$1, 'Language &amp; Currency Data'!$A$2:$A$100, 'Language &amp; Currency Data'!$B$2:$B$100),
      Languages!$A$1:$AE$1,
      0),
    FALSE)</f>
        <v>You are matched with another participant.</v>
      </c>
      <c r="D260" s="6" t="str">
        <f>VLOOKUP(
    Languages!A247,
    Languages!$A$2:$AE$310,
    MATCH(
      _xlfn.XLOOKUP(D$1, 'Language &amp; Currency Data'!$A$2:$A$100, 'Language &amp; Currency Data'!$B$2:$B$100),
      Languages!$A$1:$AE$1,
      0),
    FALSE)</f>
        <v>Sie werden einem weiteren Teilnehmer zugewiesen.</v>
      </c>
      <c r="E260" s="14" t="str">
        <f>VLOOKUP(
    Languages!A247,
    Languages!$A$2:$AE$310,
    MATCH(
      _xlfn.XLOOKUP(E$1, 'Language &amp; Currency Data'!$A$2:$A$100, 'Language &amp; Currency Data'!$B$2:$B$100),
      Languages!$A$1:$AE$1,
      0),
    FALSE)</f>
        <v>Será emparelhado com outro participante.</v>
      </c>
      <c r="F260" s="4" t="str">
        <f>VLOOKUP(
    Languages!A247,
    Languages!$A$2:$AE$310,
    MATCH(
      _xlfn.XLOOKUP(F$1, 'Language &amp; Currency Data'!$A$2:$A$100, 'Language &amp; Currency Data'!$B$2:$B$100),
      Languages!$A$1:$AE$1,
      0),
    FALSE)</f>
        <v>You are matched with another participant.</v>
      </c>
      <c r="G260" s="14" t="str">
        <f>VLOOKUP(
    Languages!A247,
    Languages!$A$2:$AE$310,
    MATCH(
      _xlfn.XLOOKUP(G$1, 'Language &amp; Currency Data'!$A$2:$A$100, 'Language &amp; Currency Data'!$B$2:$B$100),
      Languages!$A$1:$AE$1,
      0),
    FALSE)</f>
        <v>您与另一位参与者匹配成功。</v>
      </c>
      <c r="H260" s="6" t="str">
        <f>VLOOKUP(
    Languages!A247,
    Languages!$A$2:$AE$310,
    MATCH(
      _xlfn.XLOOKUP(H$1, 'Language &amp; Currency Data'!$A$2:$A$100, 'Language &amp; Currency Data'!$B$2:$B$100),
      Languages!$A$1:$AE$1,
      0),
    FALSE)</f>
        <v>Está emparejado con otro participante.</v>
      </c>
      <c r="I260" s="6" t="str">
        <f>VLOOKUP(
    Languages!A247,
    Languages!$A$2:$AE$310,
    MATCH(
      _xlfn.XLOOKUP(I$1, 'Language &amp; Currency Data'!$A$2:$A$100, 'Language &amp; Currency Data'!$B$2:$B$100),
      Languages!$A$1:$AE$1,
      0),
    FALSE)</f>
        <v>Está emparejado con otro participante.</v>
      </c>
      <c r="J260" s="6" t="str">
        <f>VLOOKUP(
    Languages!A247,
    Languages!$A$2:$AE$310,
    MATCH(
      _xlfn.XLOOKUP(J$1, 'Language &amp; Currency Data'!$A$2:$A$100, 'Language &amp; Currency Data'!$B$2:$B$100),
      Languages!$A$1:$AE$1,
      0),
    FALSE)</f>
        <v>Budete spárováni s dalším účastníkem.</v>
      </c>
      <c r="K260" s="6" t="str">
        <f>VLOOKUP(
    Languages!A247,
    Languages!$A$2:$AE$310,
    MATCH(
      _xlfn.XLOOKUP(K$1, 'Language &amp; Currency Data'!$A$2:$A$100, 'Language &amp; Currency Data'!$B$2:$B$100),
      Languages!$A$1:$AE$1,
      0),
    FALSE)</f>
        <v>Sinut on yhdistetty toisen osallistujan kanssa.</v>
      </c>
      <c r="L260" s="32" t="str">
        <f>VLOOKUP(
    Languages!A247,
    Languages!$A$2:$AE$310,
    MATCH(
      _xlfn.XLOOKUP(L$1, 'Language &amp; Currency Data'!$A$2:$A$100, 'Language &amp; Currency Data'!$B$2:$B$100),
      Languages!$A$1:$AE$1,
      0),
    FALSE)</f>
        <v>Vous êtes associé•e à un•e autre participant•e.</v>
      </c>
      <c r="M260" s="32" t="str">
        <f>VLOOKUP(
    Languages!A247,
    Languages!$A$2:$AE$310,
    MATCH(
      _xlfn.XLOOKUP(M$1, 'Language &amp; Currency Data'!$A$2:$A$100, 'Language &amp; Currency Data'!$B$2:$B$100),
      Languages!$A$1:$AE$1,
      0),
    FALSE)</f>
        <v>Sie werden einem weiteren Teilnehmer zugewiesen.</v>
      </c>
      <c r="N260" s="6" t="str">
        <f>VLOOKUP(
    Languages!A247,
    Languages!$A$2:$AE$310,
    MATCH(
      _xlfn.XLOOKUP(N$1, 'Language &amp; Currency Data'!$A$2:$A$100, 'Language &amp; Currency Data'!$B$2:$B$100),
      Languages!$A$1:$AE$1,
      0),
    FALSE)</f>
        <v>Ταιριάξατε με έναν άλλο συμμετέχοντα.</v>
      </c>
      <c r="O260" s="32" t="str">
        <f>VLOOKUP(
    Languages!A247,
    Languages!$A$2:$AE$310,
    MATCH(
      _xlfn.XLOOKUP(O$1, 'Language &amp; Currency Data'!$A$2:$A$100, 'Language &amp; Currency Data'!$B$2:$B$100),
      Languages!$A$1:$AE$1,
      0),
    FALSE)</f>
        <v>Önt egy másik résztvevővel lesz összepárosítva.</v>
      </c>
      <c r="P260" s="6" t="str">
        <f>VLOOKUP(
    Languages!A247,
    Languages!$A$2:$AE$310,
    MATCH(
      _xlfn.XLOOKUP(P$1, 'Language &amp; Currency Data'!$A$2:$A$100, 'Language &amp; Currency Data'!$B$2:$B$100),
      Languages!$A$1:$AE$1,
      0),
    FALSE)</f>
        <v>आपका मिलान किसी अन्य प्रतिभागी से किया जाता है।</v>
      </c>
      <c r="Q260" s="6" t="str">
        <f>VLOOKUP(
    Languages!A247,
    Languages!$A$2:$AE$310,
    MATCH(
      _xlfn.XLOOKUP(Q$1, 'Language &amp; Currency Data'!$A$2:$A$100, 'Language &amp; Currency Data'!$B$2:$B$100),
      Languages!$A$1:$AE$1,
      0),
    FALSE)</f>
        <v>Anda dipasangkan dengan peserta lain.</v>
      </c>
      <c r="R260" s="6" t="str">
        <f>VLOOKUP(
    Languages!A247,
    Languages!$A$2:$AE$310,
    MATCH(
      _xlfn.XLOOKUP(R$1, 'Language &amp; Currency Data'!$A$2:$A$100, 'Language &amp; Currency Data'!$B$2:$B$100),
      Languages!$A$1:$AE$1,
      0),
    FALSE)</f>
        <v>You are matched with another participant.</v>
      </c>
      <c r="S260" s="14" t="str">
        <f>VLOOKUP(
    Languages!A247,
    Languages!$A$2:$AE$310,
    MATCH(
      _xlfn.XLOOKUP(S$1, 'Language &amp; Currency Data'!$A$2:$A$100, 'Language &amp; Currency Data'!$B$2:$B$100),
      Languages!$A$1:$AE$1,
      0),
    FALSE)</f>
        <v>Lei è abbinato a un altro partecipante.</v>
      </c>
      <c r="T260" s="14" t="str">
        <f>VLOOKUP(
    Languages!A247,
    Languages!$A$2:$AE$310,
    MATCH(
      _xlfn.XLOOKUP(T$1, 'Language &amp; Currency Data'!$A$2:$A$100, 'Language &amp; Currency Data'!$B$2:$B$100),
      Languages!$A$1:$AE$1,
      0),
    FALSE)</f>
        <v>他の参加者とマッチングされました。</v>
      </c>
      <c r="U260" s="32" t="str">
        <f>VLOOKUP(
    Languages!A247,
    Languages!$A$2:$AE$310,
    MATCH(
      _xlfn.XLOOKUP(U$1, 'Language &amp; Currency Data'!$A$2:$A$100, 'Language &amp; Currency Data'!$B$2:$B$100),
      Languages!$A$1:$AE$1,
      0),
    FALSE)</f>
        <v>Anda akan dipadankan dengan peserta lain.</v>
      </c>
      <c r="V260" s="32" t="str">
        <f>VLOOKUP(
    Languages!A247,
    Languages!$A$2:$AE$310,
    MATCH(
      _xlfn.XLOOKUP(V$1, 'Language &amp; Currency Data'!$A$2:$A$100, 'Language &amp; Currency Data'!$B$2:$B$100),
      Languages!$A$1:$AE$1,
      0),
    FALSE)</f>
        <v>Está emparejado con otro participante.</v>
      </c>
      <c r="W260" s="14" t="str">
        <f>VLOOKUP(
    Languages!A247,
    Languages!$A$2:$AE$310,
    MATCH(
      _xlfn.XLOOKUP(W$1, 'Language &amp; Currency Data'!$A$2:$A$100, 'Language &amp; Currency Data'!$B$2:$B$100),
      Languages!$A$1:$AE$1,
      0),
    FALSE)</f>
        <v>U bent gekoppeld aan een andere deelnemer.</v>
      </c>
      <c r="X260" s="32" t="str">
        <f>VLOOKUP(
    Languages!A247,
    Languages!$A$2:$AE$310,
    MATCH(
      _xlfn.XLOOKUP(X$1, 'Language &amp; Currency Data'!$A$2:$A$100, 'Language &amp; Currency Data'!$B$2:$B$100),
      Languages!$A$1:$AE$1,
      0),
    FALSE)</f>
        <v>You are matched with another participant.</v>
      </c>
      <c r="Y260" s="32" t="str">
        <f>VLOOKUP(
    Languages!A247,
    Languages!$A$2:$AE$310,
    MATCH(
      _xlfn.XLOOKUP(Y$1, 'Language &amp; Currency Data'!$A$2:$A$100, 'Language &amp; Currency Data'!$B$2:$B$100),
      Languages!$A$1:$AE$1,
      0),
    FALSE)</f>
        <v>Du er nå matchet med en annen deltaker.</v>
      </c>
      <c r="Z260" s="32" t="str">
        <f>VLOOKUP(
    Languages!A247,
    Languages!$A$2:$AE$310,
    MATCH(
      _xlfn.XLOOKUP(Z$1, 'Language &amp; Currency Data'!$A$2:$A$100, 'Language &amp; Currency Data'!$B$2:$B$100),
      Languages!$A$1:$AE$1,
      0),
    FALSE)</f>
        <v>آپ کو ایک دوسرے شرکت کنندہ کے ساتھ میچ کیا گیا ہے۔</v>
      </c>
      <c r="AA260" s="32" t="str">
        <f>VLOOKUP(
    Languages!A247,
    Languages!$A$2:$AE$310,
    MATCH(
      _xlfn.XLOOKUP(AA$1, 'Language &amp; Currency Data'!$A$2:$A$100, 'Language &amp; Currency Data'!$B$2:$B$100),
      Languages!$A$1:$AE$1,
      0),
    FALSE)</f>
        <v>Itutugma ka sa isa pang participant.</v>
      </c>
      <c r="AB260" s="32" t="str">
        <f>VLOOKUP(
    Languages!A247,
    Languages!$A$2:$AE$310,
    MATCH(
      _xlfn.XLOOKUP(AB$1, 'Language &amp; Currency Data'!$A$2:$A$100, 'Language &amp; Currency Data'!$B$2:$B$100),
      Languages!$A$1:$AE$1,
      0),
    FALSE)</f>
        <v>Został\/a Pan\/Pani sparowany\/-a z innym uczestnikiem ankiety.</v>
      </c>
      <c r="AC260" t="str">
        <f>VLOOKUP(
    Languages!A247,
    Languages!$A$2:$AE$310,
    MATCH(
      _xlfn.XLOOKUP(AC$1, 'Language &amp; Currency Data'!$A$2:$A$100, 'Language &amp; Currency Data'!$B$2:$B$100),
      Languages!$A$1:$AE$1,
      0),
    FALSE)</f>
        <v>Será emparelhado com outro participante.</v>
      </c>
      <c r="AD260" s="32" t="str">
        <f>VLOOKUP(
    Languages!A247,
    Languages!$A$2:$AE$310,
    MATCH(
      _xlfn.XLOOKUP(AD$1, 'Language &amp; Currency Data'!$A$2:$A$100, 'Language &amp; Currency Data'!$B$2:$B$100),
      Languages!$A$1:$AE$1,
      0),
    FALSE)</f>
        <v>Sunteți în echipă cu alt participant.</v>
      </c>
      <c r="AE260" s="6" t="str">
        <f>VLOOKUP(
    Languages!A247,
    Languages!$A$2:$AE$310,
    MATCH(
      _xlfn.XLOOKUP(AE$1, 'Language &amp; Currency Data'!$A$2:$A$100, 'Language &amp; Currency Data'!$B$2:$B$100),
      Languages!$A$1:$AE$1,
      0),
    FALSE)</f>
        <v>Ste spárovaný s ďalším účastníkom.</v>
      </c>
      <c r="AF260" s="6" t="str">
        <f>VLOOKUP(
    Languages!A247,
    Languages!$A$2:$AE$310,
    MATCH(
      _xlfn.XLOOKUP(AF$1, 'Language &amp; Currency Data'!$A$2:$A$100, 'Language &amp; Currency Data'!$B$2:$B$100),
      Languages!$A$1:$AE$1,
      0),
    FALSE)</f>
        <v>Jy word gekoppel aan 'n ander deelnemer.</v>
      </c>
      <c r="AG260" s="6" t="str">
        <f>VLOOKUP(
    Languages!A247,
    Languages!$A$2:$AE$310,
    MATCH(
      _xlfn.XLOOKUP(AG$1, 'Language &amp; Currency Data'!$A$2:$A$100, 'Language &amp; Currency Data'!$B$2:$B$100),
      Languages!$A$1:$AE$1,
      0),
    FALSE)</f>
        <v>귀하는 다른 참여자와 매칭되었습니다.</v>
      </c>
      <c r="AH260" s="32" t="str">
        <f>VLOOKUP(
    Languages!A247,
    Languages!$A$2:$AE$310,
    MATCH(
      _xlfn.XLOOKUP(AH$1, 'Language &amp; Currency Data'!$A$2:$A$100, 'Language &amp; Currency Data'!$B$2:$B$100),
      Languages!$A$1:$AE$1,
      0),
    FALSE)</f>
        <v>Está emparejado con otro participante.</v>
      </c>
      <c r="AI260" s="32" t="str">
        <f>VLOOKUP(
    Languages!A247,
    Languages!$A$2:$AE$310,
    MATCH(
      _xlfn.XLOOKUP(AI$1, 'Language &amp; Currency Data'!$A$2:$A$100, 'Language &amp; Currency Data'!$B$2:$B$100),
      Languages!$A$1:$AE$1,
      0),
    FALSE)</f>
        <v>Du har matchats med en annan deltagare.</v>
      </c>
      <c r="AJ260" s="6" t="str">
        <f>VLOOKUP(
    Languages!A247,
    Languages!$A$2:$AE$310,
    MATCH(
      _xlfn.XLOOKUP(AJ$1, 'Language &amp; Currency Data'!$A$2:$A$100, 'Language &amp; Currency Data'!$B$2:$B$100),
      Languages!$A$1:$AE$1,
      0),
    FALSE)</f>
        <v>您將與另一位參與者配對。</v>
      </c>
      <c r="AK260" s="32" t="str">
        <f>VLOOKUP(
    Languages!A247,
    Languages!$A$2:$AE$310,
    MATCH(
      _xlfn.XLOOKUP(AK$1, 'Language &amp; Currency Data'!$A$2:$A$100, 'Language &amp; Currency Data'!$B$2:$B$100),
      Languages!$A$1:$AE$1,
      0),
    FALSE)</f>
        <v>คุณได้รับการจับคู่กับผู้เข้าร่วมอีกคนหนึ่ง</v>
      </c>
      <c r="AL260" s="37" t="str">
        <f>VLOOKUP(
    Languages!A247,
    Languages!$A$2:$AE$310,
    MATCH(
      _xlfn.XLOOKUP(AL$1, 'Language &amp; Currency Data'!$A$2:$A$100, 'Language &amp; Currency Data'!$B$2:$B$100),
      Languages!$A$1:$AE$1,
      0),
    FALSE)</f>
        <v>Başka bir katılımcıyla eşleştirildiniz.</v>
      </c>
      <c r="AM260" s="6" t="str">
        <f>VLOOKUP(
    Languages!A247,
    Languages!$A$2:$AE$310,
    MATCH(
      _xlfn.XLOOKUP(AM$1, 'Language &amp; Currency Data'!$A$2:$A$100, 'Language &amp; Currency Data'!$B$2:$B$100),
      Languages!$A$1:$AE$1,
      0),
    FALSE)</f>
        <v>You are matched with another participant.</v>
      </c>
      <c r="AN260" s="6" t="str">
        <f>VLOOKUP(
    Languages!A247,
    Languages!$A$2:$AE$310,
    MATCH(
      _xlfn.XLOOKUP(AN$1, 'Language &amp; Currency Data'!$A$2:$A$100, 'Language &amp; Currency Data'!$B$2:$B$100),
      Languages!$A$1:$AE$1,
      0),
    FALSE)</f>
        <v>You are matched with another participant.</v>
      </c>
      <c r="AO260" s="32" t="str">
        <f>VLOOKUP(
    Languages!A247,
    Languages!$A$2:$AE$310,
    MATCH(
      _xlfn.XLOOKUP(AO$1, 'Language &amp; Currency Data'!$A$2:$A$100, 'Language &amp; Currency Data'!$B$2:$B$100),
      Languages!$A$1:$AE$1,
      0),
    FALSE)</f>
        <v>Quý vị được ghép cặp với một người tham gia khác.</v>
      </c>
      <c r="AP260" s="7" t="str">
        <f>VLOOKUP(
    Languages!A247,
    Languages!$A$2:$AE$310,
    MATCH(
      _xlfn.XLOOKUP("United Kingdom", 'Language &amp; Currency Data'!$A$2:$A$100, 'Language &amp; Currency Data'!$B$2:$B$100),
      Languages!$A$1:$AE$1,
      0),
    FALSE)</f>
        <v>You are matched with another participant.</v>
      </c>
      <c r="AQ260" s="7" t="str">
        <f>VLOOKUP(
    Languages!A247,
    Languages!$A$2:$AE$310,
    MATCH(
      _xlfn.XLOOKUP("United Kingdom", 'Language &amp; Currency Data'!$A$2:$A$100, 'Language &amp; Currency Data'!$B$2:$B$100),
      Languages!$A$1:$AE$1,
      0),
    FALSE)</f>
        <v>You are matched with another participant.</v>
      </c>
      <c r="AR260" s="7" t="str">
        <f>VLOOKUP(
    Languages!A247,
    Languages!$A$2:$AE$310,
    MATCH(
      _xlfn.XLOOKUP("United Kingdom", 'Language &amp; Currency Data'!$A$2:$A$100, 'Language &amp; Currency Data'!$B$2:$B$100),
      Languages!$A$1:$AE$1,
      0),
    FALSE)</f>
        <v>You are matched with another participant.</v>
      </c>
      <c r="AS260" s="7" t="str">
        <f>VLOOKUP(
    Languages!A247,
    Languages!$A$2:$AE$310,
    MATCH(
      _xlfn.XLOOKUP("United Kingdom", 'Language &amp; Currency Data'!$A$2:$A$100, 'Language &amp; Currency Data'!$B$2:$B$100),
      Languages!$A$1:$AE$1,
      0),
    FALSE)</f>
        <v>You are matched with another participant.</v>
      </c>
      <c r="AT260" s="7" t="str">
        <f>VLOOKUP(
    Languages!A247,
    Languages!$A$2:$AE$310,
    MATCH(
      _xlfn.XLOOKUP("United Kingdom", 'Language &amp; Currency Data'!$A$2:$A$100, 'Language &amp; Currency Data'!$B$2:$B$100),
      Languages!$A$1:$AE$1,
      0),
    FALSE)</f>
        <v>You are matched with another participant.</v>
      </c>
      <c r="AU260" s="7" t="str">
        <f>VLOOKUP(
    Languages!A247,
    Languages!$A$2:$AE$310,
    MATCH(
      _xlfn.XLOOKUP("United Kingdom", 'Language &amp; Currency Data'!$A$2:$A$100, 'Language &amp; Currency Data'!$B$2:$B$100),
      Languages!$A$1:$AE$1,
      0),
    FALSE)</f>
        <v>You are matched with another participant.</v>
      </c>
      <c r="AV260" s="7" t="str">
        <f>VLOOKUP(
    Languages!A247,
    Languages!$A$2:$AE$310,
    MATCH(
      _xlfn.XLOOKUP("United Kingdom", 'Language &amp; Currency Data'!$A$2:$A$100, 'Language &amp; Currency Data'!$B$2:$B$100),
      Languages!$A$1:$AE$1,
      0),
    FALSE)</f>
        <v>You are matched with another participant.</v>
      </c>
      <c r="AW260" s="7" t="str">
        <f>VLOOKUP(
    Languages!A247,
    Languages!$A$2:$AE$310,
    MATCH(
      _xlfn.XLOOKUP("United Kingdom", 'Language &amp; Currency Data'!$A$2:$A$100, 'Language &amp; Currency Data'!$B$2:$B$100),
      Languages!$A$1:$AE$1,
      0),
    FALSE)</f>
        <v>You are matched with another participant.</v>
      </c>
    </row>
    <row r="261" spans="1:49" s="7" customFormat="1" ht="28.5" x14ac:dyDescent="0.45">
      <c r="A261" s="7" t="str">
        <f>Languages!B248</f>
        <v>You are assigned $800. The other participant is assigned $800.</v>
      </c>
      <c r="B261" s="6" t="str">
        <f>VLOOKUP(
    Languages!A248,
    Languages!$A$2:$AE$310,
    MATCH(
      _xlfn.XLOOKUP(B$1, 'Language &amp; Currency Data'!$A$2:$A$100, 'Language &amp; Currency Data'!$B$2:$B$100),
      Languages!$A$1:$AE$1,
      0),
    FALSE)</f>
        <v>Usted recibe $800. El otro participante recibe $800.</v>
      </c>
      <c r="C261" s="6" t="str">
        <f>VLOOKUP(
    Languages!A248,
    Languages!$A$2:$AE$310,
    MATCH(
      _xlfn.XLOOKUP(C$1, 'Language &amp; Currency Data'!$A$2:$A$100, 'Language &amp; Currency Data'!$B$2:$B$100),
      Languages!$A$1:$AE$1,
      0),
    FALSE)</f>
        <v>You are assigned $800. The other participant is assigned $800.</v>
      </c>
      <c r="D261" s="6" t="str">
        <f>VLOOKUP(
    Languages!A248,
    Languages!$A$2:$AE$310,
    MATCH(
      _xlfn.XLOOKUP(D$1, 'Language &amp; Currency Data'!$A$2:$A$100, 'Language &amp; Currency Data'!$B$2:$B$100),
      Languages!$A$1:$AE$1,
      0),
    FALSE)</f>
        <v>Ihnen werden $800 zugewiesen. Dem anderen Teilnehmer werden $800 zugewiesen.</v>
      </c>
      <c r="E261" s="14" t="str">
        <f>VLOOKUP(
    Languages!A248,
    Languages!$A$2:$AE$310,
    MATCH(
      _xlfn.XLOOKUP(E$1, 'Language &amp; Currency Data'!$A$2:$A$100, 'Language &amp; Currency Data'!$B$2:$B$100),
      Languages!$A$1:$AE$1,
      0),
    FALSE)</f>
        <v>São-lhe atribuídos $800. Ao outro participante são atribuídos $800.</v>
      </c>
      <c r="F261" s="4" t="str">
        <f>VLOOKUP(
    Languages!A248,
    Languages!$A$2:$AE$310,
    MATCH(
      _xlfn.XLOOKUP(F$1, 'Language &amp; Currency Data'!$A$2:$A$100, 'Language &amp; Currency Data'!$B$2:$B$100),
      Languages!$A$1:$AE$1,
      0),
    FALSE)</f>
        <v>You are assigned $800. The other participant is assigned $800.</v>
      </c>
      <c r="G261" s="14" t="str">
        <f>VLOOKUP(
    Languages!A248,
    Languages!$A$2:$AE$310,
    MATCH(
      _xlfn.XLOOKUP(G$1, 'Language &amp; Currency Data'!$A$2:$A$100, 'Language &amp; Currency Data'!$B$2:$B$100),
      Languages!$A$1:$AE$1,
      0),
    FALSE)</f>
        <v>为您发放 $800。为另一位参与者发放 $800。</v>
      </c>
      <c r="H261" s="6" t="str">
        <f>VLOOKUP(
    Languages!A248,
    Languages!$A$2:$AE$310,
    MATCH(
      _xlfn.XLOOKUP(H$1, 'Language &amp; Currency Data'!$A$2:$A$100, 'Language &amp; Currency Data'!$B$2:$B$100),
      Languages!$A$1:$AE$1,
      0),
    FALSE)</f>
        <v>Usted recibe $800. El otro participante recibe $800.</v>
      </c>
      <c r="I261" s="6" t="str">
        <f>VLOOKUP(
    Languages!A248,
    Languages!$A$2:$AE$310,
    MATCH(
      _xlfn.XLOOKUP(I$1, 'Language &amp; Currency Data'!$A$2:$A$100, 'Language &amp; Currency Data'!$B$2:$B$100),
      Languages!$A$1:$AE$1,
      0),
    FALSE)</f>
        <v>Usted recibe $800. El otro participante recibe $800.</v>
      </c>
      <c r="J261" s="6" t="str">
        <f>VLOOKUP(
    Languages!A248,
    Languages!$A$2:$AE$310,
    MATCH(
      _xlfn.XLOOKUP(J$1, 'Language &amp; Currency Data'!$A$2:$A$100, 'Language &amp; Currency Data'!$B$2:$B$100),
      Languages!$A$1:$AE$1,
      0),
    FALSE)</f>
        <v>Je vám přiděleno $800. Druhému účastníkovi je přiděleno $800.</v>
      </c>
      <c r="K261" s="6" t="str">
        <f>VLOOKUP(
    Languages!A248,
    Languages!$A$2:$AE$310,
    MATCH(
      _xlfn.XLOOKUP(K$1, 'Language &amp; Currency Data'!$A$2:$A$100, 'Language &amp; Currency Data'!$B$2:$B$100),
      Languages!$A$1:$AE$1,
      0),
    FALSE)</f>
        <v>Sinulle annetaan $800. Toinen osallistuja saa $800.</v>
      </c>
      <c r="L261" s="32" t="str">
        <f>VLOOKUP(
    Languages!A248,
    Languages!$A$2:$AE$310,
    MATCH(
      _xlfn.XLOOKUP(L$1, 'Language &amp; Currency Data'!$A$2:$A$100, 'Language &amp; Currency Data'!$B$2:$B$100),
      Languages!$A$1:$AE$1,
      0),
    FALSE)</f>
        <v>On vous attribue $800. L'autre participant•e se voit attribuer $800.</v>
      </c>
      <c r="M261" s="32" t="str">
        <f>VLOOKUP(
    Languages!A248,
    Languages!$A$2:$AE$310,
    MATCH(
      _xlfn.XLOOKUP(M$1, 'Language &amp; Currency Data'!$A$2:$A$100, 'Language &amp; Currency Data'!$B$2:$B$100),
      Languages!$A$1:$AE$1,
      0),
    FALSE)</f>
        <v>Ihnen werden $800 zugewiesen. Dem anderen Teilnehmer werden $800 zugewiesen.</v>
      </c>
      <c r="N261" s="6" t="str">
        <f>VLOOKUP(
    Languages!A248,
    Languages!$A$2:$AE$310,
    MATCH(
      _xlfn.XLOOKUP(N$1, 'Language &amp; Currency Data'!$A$2:$A$100, 'Language &amp; Currency Data'!$B$2:$B$100),
      Languages!$A$1:$AE$1,
      0),
    FALSE)</f>
        <v>Σας έχουν εκχωρηθεί $800. Στον άλλο συμμετέχοντα έχουν εκχωρηθεί $800.</v>
      </c>
      <c r="O261" s="32" t="str">
        <f>VLOOKUP(
    Languages!A248,
    Languages!$A$2:$AE$310,
    MATCH(
      _xlfn.XLOOKUP(O$1, 'Language &amp; Currency Data'!$A$2:$A$100, 'Language &amp; Currency Data'!$B$2:$B$100),
      Languages!$A$1:$AE$1,
      0),
    FALSE)</f>
        <v>Ön $800 összeget kap. A másik résztvevő $800 összeget kap.</v>
      </c>
      <c r="P261" s="6" t="str">
        <f>VLOOKUP(
    Languages!A248,
    Languages!$A$2:$AE$310,
    MATCH(
      _xlfn.XLOOKUP(P$1, 'Language &amp; Currency Data'!$A$2:$A$100, 'Language &amp; Currency Data'!$B$2:$B$100),
      Languages!$A$1:$AE$1,
      0),
    FALSE)</f>
        <v>आपको $800 असाइन किया जाता है। दूसरे प्रतिभागी को $800 असाइन किया जाता है।</v>
      </c>
      <c r="Q261" s="6" t="str">
        <f>VLOOKUP(
    Languages!A248,
    Languages!$A$2:$AE$310,
    MATCH(
      _xlfn.XLOOKUP(Q$1, 'Language &amp; Currency Data'!$A$2:$A$100, 'Language &amp; Currency Data'!$B$2:$B$100),
      Languages!$A$1:$AE$1,
      0),
    FALSE)</f>
        <v>Anda akan diberi $800. Peserta lain akan diberi $800.</v>
      </c>
      <c r="R261" s="6" t="str">
        <f>VLOOKUP(
    Languages!A248,
    Languages!$A$2:$AE$310,
    MATCH(
      _xlfn.XLOOKUP(R$1, 'Language &amp; Currency Data'!$A$2:$A$100, 'Language &amp; Currency Data'!$B$2:$B$100),
      Languages!$A$1:$AE$1,
      0),
    FALSE)</f>
        <v>You are assigned $800. The other participant is assigned $800.</v>
      </c>
      <c r="S261" s="14" t="str">
        <f>VLOOKUP(
    Languages!A248,
    Languages!$A$2:$AE$310,
    MATCH(
      _xlfn.XLOOKUP(S$1, 'Language &amp; Currency Data'!$A$2:$A$100, 'Language &amp; Currency Data'!$B$2:$B$100),
      Languages!$A$1:$AE$1,
      0),
    FALSE)</f>
        <v>Le sono stati assegnati $800. All'altro partecipante vengono assegnati $800.</v>
      </c>
      <c r="T261" s="14" t="str">
        <f>VLOOKUP(
    Languages!A248,
    Languages!$A$2:$AE$310,
    MATCH(
      _xlfn.XLOOKUP(T$1, 'Language &amp; Currency Data'!$A$2:$A$100, 'Language &amp; Currency Data'!$B$2:$B$100),
      Languages!$A$1:$AE$1,
      0),
    FALSE)</f>
        <v>あなたには $800 が割り当てられています。 相手には $800 が割り当てられています。</v>
      </c>
      <c r="U261" s="32" t="str">
        <f>VLOOKUP(
    Languages!A248,
    Languages!$A$2:$AE$310,
    MATCH(
      _xlfn.XLOOKUP(U$1, 'Language &amp; Currency Data'!$A$2:$A$100, 'Language &amp; Currency Data'!$B$2:$B$100),
      Languages!$A$1:$AE$1,
      0),
    FALSE)</f>
        <v>Anda diberikan $800. Peserta lain diberikan $800.</v>
      </c>
      <c r="V261" s="32" t="str">
        <f>VLOOKUP(
    Languages!A248,
    Languages!$A$2:$AE$310,
    MATCH(
      _xlfn.XLOOKUP(V$1, 'Language &amp; Currency Data'!$A$2:$A$100, 'Language &amp; Currency Data'!$B$2:$B$100),
      Languages!$A$1:$AE$1,
      0),
    FALSE)</f>
        <v>Usted recibe $800. El otro participante recibe $800.</v>
      </c>
      <c r="W261" s="14" t="str">
        <f>VLOOKUP(
    Languages!A248,
    Languages!$A$2:$AE$310,
    MATCH(
      _xlfn.XLOOKUP(W$1, 'Language &amp; Currency Data'!$A$2:$A$100, 'Language &amp; Currency Data'!$B$2:$B$100),
      Languages!$A$1:$AE$1,
      0),
    FALSE)</f>
        <v>U krijgt $800 toegewezen. De andere deelnemer krijgt $800 toegewezen.</v>
      </c>
      <c r="X261" s="32" t="str">
        <f>VLOOKUP(
    Languages!A248,
    Languages!$A$2:$AE$310,
    MATCH(
      _xlfn.XLOOKUP(X$1, 'Language &amp; Currency Data'!$A$2:$A$100, 'Language &amp; Currency Data'!$B$2:$B$100),
      Languages!$A$1:$AE$1,
      0),
    FALSE)</f>
        <v>You are assigned $800. The other participant is assigned $800.</v>
      </c>
      <c r="Y261" s="32" t="str">
        <f>VLOOKUP(
    Languages!A248,
    Languages!$A$2:$AE$310,
    MATCH(
      _xlfn.XLOOKUP(Y$1, 'Language &amp; Currency Data'!$A$2:$A$100, 'Language &amp; Currency Data'!$B$2:$B$100),
      Languages!$A$1:$AE$1,
      0),
    FALSE)</f>
        <v>Du har blitt tildelt $800. Den andre deltakeren har blitt tildelt $800.</v>
      </c>
      <c r="Z261" s="32" t="str">
        <f>VLOOKUP(
    Languages!A248,
    Languages!$A$2:$AE$310,
    MATCH(
      _xlfn.XLOOKUP(Z$1, 'Language &amp; Currency Data'!$A$2:$A$100, 'Language &amp; Currency Data'!$B$2:$B$100),
      Languages!$A$1:$AE$1,
      0),
    FALSE)</f>
        <v>آپ کو $800 تفویض کیے گئے ہیں۔ دوسرے شرکت کنندہ کو $800 تفویض کیے گئے ہیں۔</v>
      </c>
      <c r="AA261" s="32" t="str">
        <f>VLOOKUP(
    Languages!A248,
    Languages!$A$2:$AE$310,
    MATCH(
      _xlfn.XLOOKUP(AA$1, 'Language &amp; Currency Data'!$A$2:$A$100, 'Language &amp; Currency Data'!$B$2:$B$100),
      Languages!$A$1:$AE$1,
      0),
    FALSE)</f>
        <v>Nakatalaga ka sa $800. Ang kabilang kalahok ay nakatalaga sa $800.</v>
      </c>
      <c r="AB261" s="32" t="str">
        <f>VLOOKUP(
    Languages!A248,
    Languages!$A$2:$AE$310,
    MATCH(
      _xlfn.XLOOKUP(AB$1, 'Language &amp; Currency Data'!$A$2:$A$100, 'Language &amp; Currency Data'!$B$2:$B$100),
      Languages!$A$1:$AE$1,
      0),
    FALSE)</f>
        <v>Otrzymał(a) Pan(i)  $800. Drugi uczestnik otrzymał $800.</v>
      </c>
      <c r="AC261" t="str">
        <f>VLOOKUP(
    Languages!A248,
    Languages!$A$2:$AE$310,
    MATCH(
      _xlfn.XLOOKUP(AC$1, 'Language &amp; Currency Data'!$A$2:$A$100, 'Language &amp; Currency Data'!$B$2:$B$100),
      Languages!$A$1:$AE$1,
      0),
    FALSE)</f>
        <v>São-lhe atribuídos $800. Ao outro participante são atribuídos $800.</v>
      </c>
      <c r="AD261" s="32" t="str">
        <f>VLOOKUP(
    Languages!A248,
    Languages!$A$2:$AE$310,
    MATCH(
      _xlfn.XLOOKUP(AD$1, 'Language &amp; Currency Data'!$A$2:$A$100, 'Language &amp; Currency Data'!$B$2:$B$100),
      Languages!$A$1:$AE$1,
      0),
    FALSE)</f>
        <v>Vi se acordă suma de $800 Celuilalt participant i se acordă suma de $800.</v>
      </c>
      <c r="AE261" s="6" t="str">
        <f>VLOOKUP(
    Languages!A248,
    Languages!$A$2:$AE$310,
    MATCH(
      _xlfn.XLOOKUP(AE$1, 'Language &amp; Currency Data'!$A$2:$A$100, 'Language &amp; Currency Data'!$B$2:$B$100),
      Languages!$A$1:$AE$1,
      0),
    FALSE)</f>
        <v>Bolo vám pripísaných $800. Druhému účastníkovi bolo pripísaných $800.</v>
      </c>
      <c r="AF261" s="6" t="str">
        <f>VLOOKUP(
    Languages!A248,
    Languages!$A$2:$AE$310,
    MATCH(
      _xlfn.XLOOKUP(AF$1, 'Language &amp; Currency Data'!$A$2:$A$100, 'Language &amp; Currency Data'!$B$2:$B$100),
      Languages!$A$1:$AE$1,
      0),
    FALSE)</f>
        <v>$800 is aan u toegeken. $800 is aan die ander deelnemer toegeken.</v>
      </c>
      <c r="AG261" s="6" t="str">
        <f>VLOOKUP(
    Languages!A248,
    Languages!$A$2:$AE$310,
    MATCH(
      _xlfn.XLOOKUP(AG$1, 'Language &amp; Currency Data'!$A$2:$A$100, 'Language &amp; Currency Data'!$B$2:$B$100),
      Languages!$A$1:$AE$1,
      0),
    FALSE)</f>
        <v>귀하에게는 $800가 할당되었습니다. 다른 참가자에게는 $800가 할당되었습니다.</v>
      </c>
      <c r="AH261" s="32" t="str">
        <f>VLOOKUP(
    Languages!A248,
    Languages!$A$2:$AE$310,
    MATCH(
      _xlfn.XLOOKUP(AH$1, 'Language &amp; Currency Data'!$A$2:$A$100, 'Language &amp; Currency Data'!$B$2:$B$100),
      Languages!$A$1:$AE$1,
      0),
    FALSE)</f>
        <v>Usted recibe $800. El otro participante recibe $800.</v>
      </c>
      <c r="AI261" s="32" t="str">
        <f>VLOOKUP(
    Languages!A248,
    Languages!$A$2:$AE$310,
    MATCH(
      _xlfn.XLOOKUP(AI$1, 'Language &amp; Currency Data'!$A$2:$A$100, 'Language &amp; Currency Data'!$B$2:$B$100),
      Languages!$A$1:$AE$1,
      0),
    FALSE)</f>
        <v>Du tilldelas $800. Den andra deltagaren tilldelas $800.</v>
      </c>
      <c r="AJ261" s="6" t="str">
        <f>VLOOKUP(
    Languages!A248,
    Languages!$A$2:$AE$310,
    MATCH(
      _xlfn.XLOOKUP(AJ$1, 'Language &amp; Currency Data'!$A$2:$A$100, 'Language &amp; Currency Data'!$B$2:$B$100),
      Languages!$A$1:$AE$1,
      0),
    FALSE)</f>
        <v>您獲得了 $800。 另一位參與者則獲得了 $800。</v>
      </c>
      <c r="AK261" s="32" t="str">
        <f>VLOOKUP(
    Languages!A248,
    Languages!$A$2:$AE$310,
    MATCH(
      _xlfn.XLOOKUP(AK$1, 'Language &amp; Currency Data'!$A$2:$A$100, 'Language &amp; Currency Data'!$B$2:$B$100),
      Languages!$A$1:$AE$1,
      0),
    FALSE)</f>
        <v>คุณจะได้รับ $800 ผู้เข้าร่วมอีกคนจะได้รับ $800</v>
      </c>
      <c r="AL261" s="37" t="str">
        <f>VLOOKUP(
    Languages!A248,
    Languages!$A$2:$AE$310,
    MATCH(
      _xlfn.XLOOKUP(AL$1, 'Language &amp; Currency Data'!$A$2:$A$100, 'Language &amp; Currency Data'!$B$2:$B$100),
      Languages!$A$1:$AE$1,
      0),
    FALSE)</f>
        <v>Size $800 verilmiştir. Diğer katılımcıya $800 verilmiştir.</v>
      </c>
      <c r="AM261" s="6" t="str">
        <f>VLOOKUP(
    Languages!A248,
    Languages!$A$2:$AE$310,
    MATCH(
      _xlfn.XLOOKUP(AM$1, 'Language &amp; Currency Data'!$A$2:$A$100, 'Language &amp; Currency Data'!$B$2:$B$100),
      Languages!$A$1:$AE$1,
      0),
    FALSE)</f>
        <v>You are assigned $800. The other participant is assigned $800.</v>
      </c>
      <c r="AN261" s="6" t="str">
        <f>VLOOKUP(
    Languages!A248,
    Languages!$A$2:$AE$310,
    MATCH(
      _xlfn.XLOOKUP(AN$1, 'Language &amp; Currency Data'!$A$2:$A$100, 'Language &amp; Currency Data'!$B$2:$B$100),
      Languages!$A$1:$AE$1,
      0),
    FALSE)</f>
        <v>You are assigned $800. The other participant is assigned $800.</v>
      </c>
      <c r="AO261" s="32" t="str">
        <f>VLOOKUP(
    Languages!A248,
    Languages!$A$2:$AE$310,
    MATCH(
      _xlfn.XLOOKUP(AO$1, 'Language &amp; Currency Data'!$A$2:$A$100, 'Language &amp; Currency Data'!$B$2:$B$100),
      Languages!$A$1:$AE$1,
      0),
    FALSE)</f>
        <v>Quý vị được chia $800. Người tham gia kia được chia $800.</v>
      </c>
      <c r="AP261" s="7" t="str">
        <f>VLOOKUP(
    Languages!A248,
    Languages!$A$2:$AE$310,
    MATCH(
      _xlfn.XLOOKUP("United Kingdom", 'Language &amp; Currency Data'!$A$2:$A$100, 'Language &amp; Currency Data'!$B$2:$B$100),
      Languages!$A$1:$AE$1,
      0),
    FALSE)</f>
        <v>You are assigned $800. The other participant is assigned $800.</v>
      </c>
      <c r="AQ261" s="7" t="str">
        <f>VLOOKUP(
    Languages!A248,
    Languages!$A$2:$AE$310,
    MATCH(
      _xlfn.XLOOKUP("United Kingdom", 'Language &amp; Currency Data'!$A$2:$A$100, 'Language &amp; Currency Data'!$B$2:$B$100),
      Languages!$A$1:$AE$1,
      0),
    FALSE)</f>
        <v>You are assigned $800. The other participant is assigned $800.</v>
      </c>
      <c r="AR261" s="7" t="str">
        <f>VLOOKUP(
    Languages!A248,
    Languages!$A$2:$AE$310,
    MATCH(
      _xlfn.XLOOKUP("United Kingdom", 'Language &amp; Currency Data'!$A$2:$A$100, 'Language &amp; Currency Data'!$B$2:$B$100),
      Languages!$A$1:$AE$1,
      0),
    FALSE)</f>
        <v>You are assigned $800. The other participant is assigned $800.</v>
      </c>
      <c r="AS261" s="7" t="str">
        <f>VLOOKUP(
    Languages!A248,
    Languages!$A$2:$AE$310,
    MATCH(
      _xlfn.XLOOKUP("United Kingdom", 'Language &amp; Currency Data'!$A$2:$A$100, 'Language &amp; Currency Data'!$B$2:$B$100),
      Languages!$A$1:$AE$1,
      0),
    FALSE)</f>
        <v>You are assigned $800. The other participant is assigned $800.</v>
      </c>
      <c r="AT261" s="7" t="str">
        <f>VLOOKUP(
    Languages!A248,
    Languages!$A$2:$AE$310,
    MATCH(
      _xlfn.XLOOKUP("United Kingdom", 'Language &amp; Currency Data'!$A$2:$A$100, 'Language &amp; Currency Data'!$B$2:$B$100),
      Languages!$A$1:$AE$1,
      0),
    FALSE)</f>
        <v>You are assigned $800. The other participant is assigned $800.</v>
      </c>
      <c r="AU261" s="7" t="str">
        <f>VLOOKUP(
    Languages!A248,
    Languages!$A$2:$AE$310,
    MATCH(
      _xlfn.XLOOKUP("United Kingdom", 'Language &amp; Currency Data'!$A$2:$A$100, 'Language &amp; Currency Data'!$B$2:$B$100),
      Languages!$A$1:$AE$1,
      0),
    FALSE)</f>
        <v>You are assigned $800. The other participant is assigned $800.</v>
      </c>
      <c r="AV261" s="7" t="str">
        <f>VLOOKUP(
    Languages!A248,
    Languages!$A$2:$AE$310,
    MATCH(
      _xlfn.XLOOKUP("United Kingdom", 'Language &amp; Currency Data'!$A$2:$A$100, 'Language &amp; Currency Data'!$B$2:$B$100),
      Languages!$A$1:$AE$1,
      0),
    FALSE)</f>
        <v>You are assigned $800. The other participant is assigned $800.</v>
      </c>
      <c r="AW261" s="7" t="str">
        <f>VLOOKUP(
    Languages!A248,
    Languages!$A$2:$AE$310,
    MATCH(
      _xlfn.XLOOKUP("United Kingdom", 'Language &amp; Currency Data'!$A$2:$A$100, 'Language &amp; Currency Data'!$B$2:$B$100),
      Languages!$A$1:$AE$1,
      0),
    FALSE)</f>
        <v>You are assigned $800. The other participant is assigned $800.</v>
      </c>
    </row>
    <row r="262" spans="1:49" s="7" customFormat="1" ht="85.5" x14ac:dyDescent="0.45">
      <c r="A262" s="7" t="str">
        <f>Languages!B249</f>
        <v>The other participant has the choice to send you either &lt;b&gt;$0, $100, or $200&lt;\/b&gt; from their amount ($800). They know that after their decision, you will have the opportunity to &lt;b&gt;take $600 from them to receive an additional $100 yourself.&lt;\/b&gt;</v>
      </c>
      <c r="B262" s="6" t="str">
        <f>VLOOKUP(
    Languages!A249,
    Languages!$A$2:$AE$310,
    MATCH(
      _xlfn.XLOOKUP(B$1, 'Language &amp; Currency Data'!$A$2:$A$100, 'Language &amp; Currency Data'!$B$2:$B$100),
      Languages!$A$1:$AE$1,
      0),
    FALSE)</f>
        <v>El otro participante tiene la opción de enviarle &lt;b&gt;$0, $100 o $200&lt;\/b&gt; de su importe ($800). El otro participante sabe que, tras su decisión, usted tendrá la oportunidad de &lt;b&gt;quitarle $600 para recibir usted otros $100.&lt;\/b&gt;</v>
      </c>
      <c r="C262" s="6" t="str">
        <f>VLOOKUP(
    Languages!A249,
    Languages!$A$2:$AE$310,
    MATCH(
      _xlfn.XLOOKUP(C$1, 'Language &amp; Currency Data'!$A$2:$A$100, 'Language &amp; Currency Data'!$B$2:$B$100),
      Languages!$A$1:$AE$1,
      0),
    FALSE)</f>
        <v>The other participant has the choice to send you either &lt;b&gt;$0, $100, or $200&lt;\/b&gt; from their amount ($800). They know that after their decision, you will have the opportunity to &lt;b&gt;take $600 from them to receive an additional $100 yourself.&lt;\/b&gt;</v>
      </c>
      <c r="D262" s="6" t="str">
        <f>VLOOKUP(
    Languages!A249,
    Languages!$A$2:$AE$310,
    MATCH(
      _xlfn.XLOOKUP(D$1, 'Language &amp; Currency Data'!$A$2:$A$100, 'Language &amp; Currency Data'!$B$2:$B$100),
      Languages!$A$1:$AE$1,
      0),
    FALSE)</f>
        <v>Der andere Teilnehmer hat die Wahl, Ihnen &lt;b&gt;$0, $100 oder $200&lt;\/b&gt; von seinem Betrag ($800) zu senden. Der andere Teilnehmer weiß, dass Sie nach seiner Entscheidung die Chance haben, &lt;b&gt;sich $600 von ihm zu nehmen, sodass Sie weitere $100 erhalten.&lt;\/b&gt;</v>
      </c>
      <c r="E262" s="14" t="str">
        <f>VLOOKUP(
    Languages!A249,
    Languages!$A$2:$AE$310,
    MATCH(
      _xlfn.XLOOKUP(E$1, 'Language &amp; Currency Data'!$A$2:$A$100, 'Language &amp; Currency Data'!$B$2:$B$100),
      Languages!$A$1:$AE$1,
      0),
    FALSE)</f>
        <v>O outro participante pode optar por enviar-lhe &lt;b&gt;$0, $100 ou $200&lt;\/b&gt; do seu montante ($800). O outro participante sabe que uma vez tomada a decisão, você poderá &lt;b&gt;ficar com $600 do outro participante para receber $100 adicionais.&lt;\/b&gt;</v>
      </c>
      <c r="F262" s="4" t="str">
        <f>VLOOKUP(
    Languages!A249,
    Languages!$A$2:$AE$310,
    MATCH(
      _xlfn.XLOOKUP(F$1, 'Language &amp; Currency Data'!$A$2:$A$100, 'Language &amp; Currency Data'!$B$2:$B$100),
      Languages!$A$1:$AE$1,
      0),
    FALSE)</f>
        <v>The other participant has the choice to send you either &lt;b&gt;$0, $100, or $200&lt;\/b&gt; from their amount ($800). They know that after their decision, you will have the opportunity to &lt;b&gt;take $600 from them to receive an additional $100 yourself.&lt;\/b&gt;</v>
      </c>
      <c r="G262" s="14" t="str">
        <f>VLOOKUP(
    Languages!A249,
    Languages!$A$2:$AE$310,
    MATCH(
      _xlfn.XLOOKUP(G$1, 'Language &amp; Currency Data'!$A$2:$A$100, 'Language &amp; Currency Data'!$B$2:$B$100),
      Languages!$A$1:$AE$1,
      0),
    FALSE)</f>
        <v>另一位参与者可选择将其所持金额（$800）中的 &lt;b&gt;$0、$100 或 $200&lt;\/b&gt; 赠送给您。对方知道，在其做出决定之后，您将有机会 &lt;b&gt;让其损失 $600，从而让您自己额外获得 $100。&lt;\/b&gt;</v>
      </c>
      <c r="H262" s="6" t="str">
        <f>VLOOKUP(
    Languages!A249,
    Languages!$A$2:$AE$310,
    MATCH(
      _xlfn.XLOOKUP(H$1, 'Language &amp; Currency Data'!$A$2:$A$100, 'Language &amp; Currency Data'!$B$2:$B$100),
      Languages!$A$1:$AE$1,
      0),
    FALSE)</f>
        <v>El otro participante tiene la opción de enviarle &lt;b&gt;$0, $100 o $200&lt;\/b&gt; de su importe ($800). El otro participante sabe que, tras su decisión, usted tendrá la oportunidad de &lt;b&gt;quitarle $600 para recibir usted otros $100.&lt;\/b&gt;</v>
      </c>
      <c r="I262" s="6" t="str">
        <f>VLOOKUP(
    Languages!A249,
    Languages!$A$2:$AE$310,
    MATCH(
      _xlfn.XLOOKUP(I$1, 'Language &amp; Currency Data'!$A$2:$A$100, 'Language &amp; Currency Data'!$B$2:$B$100),
      Languages!$A$1:$AE$1,
      0),
    FALSE)</f>
        <v>El otro participante tiene la opción de enviarle &lt;b&gt;$0, $100 o $200&lt;\/b&gt; de su importe ($800). El otro participante sabe que, tras su decisión, usted tendrá la oportunidad de &lt;b&gt;quitarle $600 para recibir usted otros $100.&lt;\/b&gt;</v>
      </c>
      <c r="J262" s="6" t="str">
        <f>VLOOKUP(
    Languages!A249,
    Languages!$A$2:$AE$310,
    MATCH(
      _xlfn.XLOOKUP(J$1, 'Language &amp; Currency Data'!$A$2:$A$100, 'Language &amp; Currency Data'!$B$2:$B$100),
      Languages!$A$1:$AE$1,
      0),
    FALSE)</f>
        <v>Druhý účastník má na výběr, zda vám ze své částky ($800) pošle &lt;b&gt;$0, $100 nebo $200&lt;\/b&gt;. Ví, že po jeho rozhodnutí budete mít možnost &lt;b&gt;odebrat mu $600 a získat tak dalších $100 pro sebe.&lt;\/b&gt;</v>
      </c>
      <c r="K262" s="6" t="str">
        <f>VLOOKUP(
    Languages!A249,
    Languages!$A$2:$AE$310,
    MATCH(
      _xlfn.XLOOKUP(K$1, 'Language &amp; Currency Data'!$A$2:$A$100, 'Language &amp; Currency Data'!$B$2:$B$100),
      Languages!$A$1:$AE$1,
      0),
    FALSE)</f>
        <v>Toisella osallistujalla on mahdollisuus lähettää sinulle joko &lt;b&gt;$0, $100, tai $200&lt;\/b&gt; hänelle annetusta summasta ($800). Hän tietää, että hänen päätöksensä jälkeen sinulla on mahdollisuus &lt;b&gt;ottaa häneltä $600 saadaksesi $100 lisäsumman itsellesi.&lt;\/b&gt;</v>
      </c>
      <c r="L262" s="32" t="str">
        <f>VLOOKUP(
    Languages!A249,
    Languages!$A$2:$AE$310,
    MATCH(
      _xlfn.XLOOKUP(L$1, 'Language &amp; Currency Data'!$A$2:$A$100, 'Language &amp; Currency Data'!$B$2:$B$100),
      Languages!$A$1:$AE$1,
      0),
    FALSE)</f>
        <v>L'autre participant•e a le choix de vous envoyer &lt;b&gt;$0, $100, ou $200&lt;\/b&gt; de son solde ($800). Il\/elle sait qu'après leur décision, vous aurez la possibilité de &lt;b&gt;leur retirer $600 afin de recevoir $100 supplémentaires&lt;\/b&gt;</v>
      </c>
      <c r="M262" s="32" t="str">
        <f>VLOOKUP(
    Languages!A249,
    Languages!$A$2:$AE$310,
    MATCH(
      _xlfn.XLOOKUP(M$1, 'Language &amp; Currency Data'!$A$2:$A$100, 'Language &amp; Currency Data'!$B$2:$B$100),
      Languages!$A$1:$AE$1,
      0),
    FALSE)</f>
        <v>Der andere Teilnehmer hat die Wahl, Ihnen &lt;b&gt;$0, $100 oder $200&lt;\/b&gt; von seinem Betrag ($800) zu senden. Der andere Teilnehmer weiß, dass Sie nach seiner Entscheidung die Chance haben, &lt;b&gt;sich $600 von ihm zu nehmen, sodass Sie weitere $100 erhalten.&lt;\/b&gt;</v>
      </c>
      <c r="N262" s="6" t="str">
        <f>VLOOKUP(
    Languages!A249,
    Languages!$A$2:$AE$310,
    MATCH(
      _xlfn.XLOOKUP(N$1, 'Language &amp; Currency Data'!$A$2:$A$100, 'Language &amp; Currency Data'!$B$2:$B$100),
      Languages!$A$1:$AE$1,
      0),
    FALSE)</f>
        <v>Ο άλλος συμμετέχων έχει την επιλογή να σας στείλει είτε &lt;b&gt;$0, $100 ή $200&lt;\/b&gt; από το ποσό του ($800). Γνωρίζει ότι μετά την απόφασή του, θα έχετε την ευκαιρία να &lt;b&gt;λάβετε $600 από αυτόν για να λάβετε εσείς επιπλέον $100.&lt;\/b&gt;</v>
      </c>
      <c r="O262" s="32" t="str">
        <f>VLOOKUP(
    Languages!A249,
    Languages!$A$2:$AE$310,
    MATCH(
      _xlfn.XLOOKUP(O$1, 'Language &amp; Currency Data'!$A$2:$A$100, 'Language &amp; Currency Data'!$B$2:$B$100),
      Languages!$A$1:$AE$1,
      0),
    FALSE)</f>
        <v>A másik résztvevő választhat, hogy a saját összegéből ($800) küld-e Önnek &lt;b&gt;$0, $100 vagy $200&lt;\/b&gt; összeget. Ő tudja, hogy a döntése után Önnek lehetősége lesz &lt;b&gt;elvenni tőle $600ot, hogy Ön további $100ot kapjon.&lt;\/b&gt;</v>
      </c>
      <c r="P262" s="6" t="str">
        <f>VLOOKUP(
    Languages!A249,
    Languages!$A$2:$AE$310,
    MATCH(
      _xlfn.XLOOKUP(P$1, 'Language &amp; Currency Data'!$A$2:$A$100, 'Language &amp; Currency Data'!$B$2:$B$100),
      Languages!$A$1:$AE$1,
      0),
    FALSE)</f>
        <v>दूसरे प्रतिभागी के पास अपनी राशि ($800) में से आपको &lt;b&gt;$0, $100, या $200&lt;\/b&gt; भेजने का विकल्प है। वे जानते हैं कि उनके निर्णय के बाद, आपको &lt;b&gt;खुद अतिरिक्त $100 प्राप्त करने के लिए उनसे $600 लेने&lt;\/b&gt; का मौका मिलेगा।</v>
      </c>
      <c r="Q262" s="6" t="str">
        <f>VLOOKUP(
    Languages!A249,
    Languages!$A$2:$AE$310,
    MATCH(
      _xlfn.XLOOKUP(Q$1, 'Language &amp; Currency Data'!$A$2:$A$100, 'Language &amp; Currency Data'!$B$2:$B$100),
      Languages!$A$1:$AE$1,
      0),
    FALSE)</f>
        <v>Peserta lain dapat memilih untuk mengirimkan kepada Anda &lt;b&gt;$0, $100, atau $200&lt;\/b&gt; dari jumlah uang mereka ($800). Mereka mengetahui bahwa setelah keputusan tersebut, Anda akan memiliki kesempatan untuk &lt;b&gt;mengambil $600 dari mereka untuk mendapatkan tambahan $100 untuk diri Anda sendiri.&lt;\/b&gt;</v>
      </c>
      <c r="R262" s="6" t="str">
        <f>VLOOKUP(
    Languages!A249,
    Languages!$A$2:$AE$310,
    MATCH(
      _xlfn.XLOOKUP(R$1, 'Language &amp; Currency Data'!$A$2:$A$100, 'Language &amp; Currency Data'!$B$2:$B$100),
      Languages!$A$1:$AE$1,
      0),
    FALSE)</f>
        <v>The other participant has the choice to send you either &lt;b&gt;$0, $100, or $200&lt;\/b&gt; from their amount ($800). They know that after their decision, you will have the opportunity to &lt;b&gt;take $600 from them to receive an additional $100 yourself.&lt;\/b&gt;</v>
      </c>
      <c r="S262" s="14" t="str">
        <f>VLOOKUP(
    Languages!A249,
    Languages!$A$2:$AE$310,
    MATCH(
      _xlfn.XLOOKUP(S$1, 'Language &amp; Currency Data'!$A$2:$A$100, 'Language &amp; Currency Data'!$B$2:$B$100),
      Languages!$A$1:$AE$1,
      0),
    FALSE)</f>
        <v>L'altro partecipante può scegliere di inviarLe &lt;b&gt;$0, $100, o $200&lt;\/b&gt; dal suo importo ($800). Lui sa che dopo la sua decisione, Lei avrà la possibilità di &lt;b&gt;prendere $600 da lui per ricavarne altri $100 per Lei.&lt;\/b&gt;</v>
      </c>
      <c r="T262" s="14" t="str">
        <f>VLOOKUP(
    Languages!A249,
    Languages!$A$2:$AE$310,
    MATCH(
      _xlfn.XLOOKUP(T$1, 'Language &amp; Currency Data'!$A$2:$A$100, 'Language &amp; Currency Data'!$B$2:$B$100),
      Languages!$A$1:$AE$1,
      0),
    FALSE)</f>
        <v>相手は、持分の金額（$800）から&lt;b&gt;$0、$100、または$200&lt;\/b&gt;のいずれかをあなたに送金できます。相手はその金額を決定後、あなたが&lt;b&gt;相手から$600を取り、さらに$100を受け取る機会&lt;\/b&gt;があることを知っています。</v>
      </c>
      <c r="U262" s="32" t="str">
        <f>VLOOKUP(
    Languages!A249,
    Languages!$A$2:$AE$310,
    MATCH(
      _xlfn.XLOOKUP(U$1, 'Language &amp; Currency Data'!$A$2:$A$100, 'Language &amp; Currency Data'!$B$2:$B$100),
      Languages!$A$1:$AE$1,
      0),
    FALSE)</f>
        <v>Peserta lain mempunyai pilihan untuk menghantar kepada anda sama ada &lt;b&gt;$0, $100, atau $200&lt;\/b&gt; daripada akaun mereka ($800). Mereka tahu bahawa selepas membuat keputusan mereka, anda akan  berpeluang untuk &lt;b&gt;merebut $600 daripada mereka untuk mendapatkan tambahan $100 bagi diri anda.&lt;\/b&gt;</v>
      </c>
      <c r="V262" s="32" t="str">
        <f>VLOOKUP(
    Languages!A249,
    Languages!$A$2:$AE$310,
    MATCH(
      _xlfn.XLOOKUP(V$1, 'Language &amp; Currency Data'!$A$2:$A$100, 'Language &amp; Currency Data'!$B$2:$B$100),
      Languages!$A$1:$AE$1,
      0),
    FALSE)</f>
        <v>El otro participante tiene la opción de enviarle &lt;b&gt;$0, $100 o $200&lt;\/b&gt; de su importe ($800). El otro participante sabe que, tras su decisión, usted tendrá la oportunidad de &lt;b&gt;quitarle $600 para recibir usted otros $100.&lt;\/b&gt;</v>
      </c>
      <c r="W262" s="14" t="str">
        <f>VLOOKUP(
    Languages!A249,
    Languages!$A$2:$AE$310,
    MATCH(
      _xlfn.XLOOKUP(W$1, 'Language &amp; Currency Data'!$A$2:$A$100, 'Language &amp; Currency Data'!$B$2:$B$100),
      Languages!$A$1:$AE$1,
      0),
    FALSE)</f>
        <v>De andere deelnemer heeft de keuze u hetzij &lt;b&gt;$0, hetzij $100, hetzij $200&lt;\/b&gt; van zijn bedrag ($800) te sturen. De andere deelnemer weet dat u na het besluit van deze deelnemer de mogelijkheid heeft &lt;b&gt;$600 van de andere deelnemer af te nemen om zelf een aanvullend bedrag van $100 te ontvangen.&lt;\/b&gt;</v>
      </c>
      <c r="X262" s="32" t="str">
        <f>VLOOKUP(
    Languages!A249,
    Languages!$A$2:$AE$310,
    MATCH(
      _xlfn.XLOOKUP(X$1, 'Language &amp; Currency Data'!$A$2:$A$100, 'Language &amp; Currency Data'!$B$2:$B$100),
      Languages!$A$1:$AE$1,
      0),
    FALSE)</f>
        <v>The other participant has the choice to send you either &lt;b&gt;$0, $100, or $200&lt;\/b&gt; from their amount ($800). They know that after their decision, you will have the opportunity to &lt;b&gt;take $600 from them to receive an additional $100 yourself.&lt;\/b&gt;</v>
      </c>
      <c r="Y262" s="32" t="str">
        <f>VLOOKUP(
    Languages!A249,
    Languages!$A$2:$AE$310,
    MATCH(
      _xlfn.XLOOKUP(Y$1, 'Language &amp; Currency Data'!$A$2:$A$100, 'Language &amp; Currency Data'!$B$2:$B$100),
      Languages!$A$1:$AE$1,
      0),
    FALSE)</f>
        <v xml:space="preserve"> Den andre deltakeren kan velge å sende deg enten &lt;b&gt;$0, $100 eller $200&lt;\/b&gt; fra sitt beløp ($800). De vet at du etter deres beslutning vil få mulighet til å &lt;b&gt;ta $600 fra dem for selv å motta $100 ekstra.&lt;\/b&gt;</v>
      </c>
      <c r="Z262" s="32" t="str">
        <f>VLOOKUP(
    Languages!A249,
    Languages!$A$2:$AE$310,
    MATCH(
      _xlfn.XLOOKUP(Z$1, 'Language &amp; Currency Data'!$A$2:$A$100, 'Language &amp; Currency Data'!$B$2:$B$100),
      Languages!$A$1:$AE$1,
      0),
    FALSE)</f>
        <v>دوسرے شرکت کنندہ کو یہ اختیار حاصل ہے کہ وہ آپ کو اپنی رقم (800$) میں سے &lt;b&gt;$0، $100، یا 200$&lt;\/b&gt; بھیجیں۔ انہیں معلوم ہے کہ ان کے فیصلے کے بعد، آپ کو &lt;b&gt;$600 ان سے لینے کا موقع ملے گا تاکہ آپ اضافی 100$ حاصل کر سکیں۔&lt;\/b&gt;</v>
      </c>
      <c r="AA262" s="32" t="str">
        <f>VLOOKUP(
    Languages!A249,
    Languages!$A$2:$AE$310,
    MATCH(
      _xlfn.XLOOKUP(AA$1, 'Language &amp; Currency Data'!$A$2:$A$100, 'Language &amp; Currency Data'!$B$2:$B$100),
      Languages!$A$1:$AE$1,
      0),
    FALSE)</f>
        <v>May opsyon ang isa pang participant na padalhan ka ng &lt;b&gt;$0, $100, o $200&lt;\/b&gt; mula sa kanilang halaga ($800). Alam nila na pagkatapos nilang magdesisyon, may pagkakataon kang &lt;b&gt;kunin ang $600 sa kanila para tumanggap ng karagdagang $100 para sa sarili mo.&lt;\/b&gt;</v>
      </c>
      <c r="AB262" s="32" t="str">
        <f>VLOOKUP(
    Languages!A249,
    Languages!$A$2:$AE$310,
    MATCH(
      _xlfn.XLOOKUP(AB$1, 'Language &amp; Currency Data'!$A$2:$A$100, 'Language &amp; Currency Data'!$B$2:$B$100),
      Languages!$A$1:$AE$1,
      0),
    FALSE)</f>
        <v>Inny uczestnik ma możliwość wysłania Panu\/Pani &lt;b&gt;$0, $100 lub $200&lt;\/b&gt; z jego kwoty ($800). Drugi uczestnik wie, że po podjęciu przez niego decyzji, będzie mieć Pan\/Pani możliwość &lt;b&gt;odebrania od niego $600, aby otrzymać dodatkowe $100.&lt;\/b&gt;</v>
      </c>
      <c r="AC262" t="str">
        <f>VLOOKUP(
    Languages!A249,
    Languages!$A$2:$AE$310,
    MATCH(
      _xlfn.XLOOKUP(AC$1, 'Language &amp; Currency Data'!$A$2:$A$100, 'Language &amp; Currency Data'!$B$2:$B$100),
      Languages!$A$1:$AE$1,
      0),
    FALSE)</f>
        <v>O outro participante pode optar por enviar-lhe &lt;b&gt;$0, $100 ou $200&lt;\/b&gt; do seu montante ($800). O outro participante sabe que uma vez tomada a decisão, você poderá &lt;b&gt;ficar com $600 do outro participante para receber $100 adicionais.&lt;\/b&gt;</v>
      </c>
      <c r="AD262" s="32" t="str">
        <f>VLOOKUP(
    Languages!A249,
    Languages!$A$2:$AE$310,
    MATCH(
      _xlfn.XLOOKUP(AD$1, 'Language &amp; Currency Data'!$A$2:$A$100, 'Language &amp; Currency Data'!$B$2:$B$100),
      Languages!$A$1:$AE$1,
      0),
    FALSE)</f>
        <v>Celălalt participant are opțiunea de a vă trimite &lt;b&gt;$0, $100 sau $200&lt;\/b&gt; din suma lor ($800). Acesta știe că, după decizia sa, veți avea posibilitatea de a &lt;b&gt;lua $600 de la el pentru a prelua o sumă suplimentară de $100.&lt;\/b&gt;</v>
      </c>
      <c r="AE262" s="6" t="str">
        <f>VLOOKUP(
    Languages!A249,
    Languages!$A$2:$AE$310,
    MATCH(
      _xlfn.XLOOKUP(AE$1, 'Language &amp; Currency Data'!$A$2:$A$100, 'Language &amp; Currency Data'!$B$2:$B$100),
      Languages!$A$1:$AE$1,
      0),
    FALSE)</f>
        <v>Druhý účastník sa môže rozhodnúť, či vám pošle &lt;b&gt;$0, $100 alebo 200$&lt;\/b&gt; zo svojej čiastky ($800). Vie, že po prijatí rozhodnutia mu budete môcť &lt;b&gt;vziať $600, aby ste dostali ďalších $100 pre seba.&lt;\/b&gt;</v>
      </c>
      <c r="AF262" s="6" t="str">
        <f>VLOOKUP(
    Languages!A249,
    Languages!$A$2:$AE$310,
    MATCH(
      _xlfn.XLOOKUP(AF$1, 'Language &amp; Currency Data'!$A$2:$A$100, 'Language &amp; Currency Data'!$B$2:$B$100),
      Languages!$A$1:$AE$1,
      0),
    FALSE)</f>
        <v>Die ander deelnemer het die keuse om vir jou óf &lt;b&gt;$0, $100 óf $200&lt;\/b&gt; van hul bedrag ($800) te stuur. Hulle weet dat jy na hul besluit die geleentheid sal hê om &lt;b&gt;$600 van hulle te neem om self 'n bykomende $100 te ontvang.&lt;\/b&gt;</v>
      </c>
      <c r="AG262" s="6" t="str">
        <f>VLOOKUP(
    Languages!A249,
    Languages!$A$2:$AE$310,
    MATCH(
      _xlfn.XLOOKUP(AG$1, 'Language &amp; Currency Data'!$A$2:$A$100, 'Language &amp; Currency Data'!$B$2:$B$100),
      Languages!$A$1:$AE$1,
      0),
    FALSE)</f>
        <v>다른 참여자는 자신이 가진 금액($800)에서 &lt;b&gt;$0, $100, 또는 $200&lt;\/b&gt; 중 하나를 귀하에게 보낼 수 있는 선택권이 있습니다. 그들은 자신의 결정 후, 귀하가 그들로부터 &lt;b&gt;$600를 가져가고 추가로 $100를 받을&lt;\/b&gt; 기회를 갖게 될 것임을 알고 있습니다.</v>
      </c>
      <c r="AH262" s="32" t="str">
        <f>VLOOKUP(
    Languages!A249,
    Languages!$A$2:$AE$310,
    MATCH(
      _xlfn.XLOOKUP(AH$1, 'Language &amp; Currency Data'!$A$2:$A$100, 'Language &amp; Currency Data'!$B$2:$B$100),
      Languages!$A$1:$AE$1,
      0),
    FALSE)</f>
        <v>El otro participante tiene la opción de enviarle &lt;b&gt;$0, $100 o $200&lt;\/b&gt; de su importe ($800). El otro participante sabe que, tras su decisión, usted tendrá la oportunidad de &lt;b&gt;quitarle $600 para recibir usted otros $100.&lt;\/b&gt;</v>
      </c>
      <c r="AI262" s="32" t="str">
        <f>VLOOKUP(
    Languages!A249,
    Languages!$A$2:$AE$310,
    MATCH(
      _xlfn.XLOOKUP(AI$1, 'Language &amp; Currency Data'!$A$2:$A$100, 'Language &amp; Currency Data'!$B$2:$B$100),
      Languages!$A$1:$AE$1,
      0),
    FALSE)</f>
        <v>Den andra deltagaren kan välja att skicka dig antingen &lt;b&gt;$0, $100 eller $200&lt;\/b&gt; från sitt belopp ($800). De vet att du efter deras beslut kommer att ha möjlighet att &lt;b&gt;ta $600 från dem för att själv få ytterligare $100.&lt;\/b&gt;</v>
      </c>
      <c r="AJ262" s="6" t="str">
        <f>VLOOKUP(
    Languages!A249,
    Languages!$A$2:$AE$310,
    MATCH(
      _xlfn.XLOOKUP(AJ$1, 'Language &amp; Currency Data'!$A$2:$A$100, 'Language &amp; Currency Data'!$B$2:$B$100),
      Languages!$A$1:$AE$1,
      0),
    FALSE)</f>
        <v>這位參與者可以選擇把他們的錢 ($800) 轉給您 &lt;b&gt;$0、$100 或 $200&lt;\/b&gt;。這位參與者會知道在決定好金額後，您有機會&lt;b&gt;從他那裡拿走 $600，讓自己額外獲得l $100。&lt;\/b&gt;</v>
      </c>
      <c r="AK262" s="32" t="str">
        <f>VLOOKUP(
    Languages!A249,
    Languages!$A$2:$AE$310,
    MATCH(
      _xlfn.XLOOKUP(AK$1, 'Language &amp; Currency Data'!$A$2:$A$100, 'Language &amp; Currency Data'!$B$2:$B$100),
      Languages!$A$1:$AE$1,
      0),
    FALSE)</f>
        <v>ผู้เข้าร่วมอีกคนมีทางเลือกที่จะส่งเงินให้คุณ &lt;b&gt;$0, $100 หรือ $200&lt;\/b&gt; จากจำนวนเงินของตน ($800) ผู้เข้าร่วมอีกคนทราบว่าหลังจากที่ตัดสินใจแล้ว คุณมีโอกาสที่จะ&lt;b&gt;ยึดเงิน $600 จากตนเพื่อให้ตัวคุณเองได้รับเงินเพิ่มเติมอีก $100&lt;\/b&gt;</v>
      </c>
      <c r="AL262" s="37" t="str">
        <f>VLOOKUP(
    Languages!A249,
    Languages!$A$2:$AE$310,
    MATCH(
      _xlfn.XLOOKUP(AL$1, 'Language &amp; Currency Data'!$A$2:$A$100, 'Language &amp; Currency Data'!$B$2:$B$100),
      Languages!$A$1:$AE$1,
      0),
    FALSE)</f>
        <v>Diğer katılımcı size kendi miktarından ($800) &lt;b&gt;$0, $100 ya da $200&lt;\/b&gt; gönderme seçeneğine sahiptir. Kararlarını verdikten sonra sizin &lt;b&gt;onlardan $600 alıp kendinize fazladan $100 alma&lt;\/b&gt; fırsatınız olacağını biliyorlar.</v>
      </c>
      <c r="AM262" s="6" t="str">
        <f>VLOOKUP(
    Languages!A249,
    Languages!$A$2:$AE$310,
    MATCH(
      _xlfn.XLOOKUP(AM$1, 'Language &amp; Currency Data'!$A$2:$A$100, 'Language &amp; Currency Data'!$B$2:$B$100),
      Languages!$A$1:$AE$1,
      0),
    FALSE)</f>
        <v>The other participant has the choice to send you either &lt;b&gt;$0, $100, or $200&lt;\/b&gt; from their amount ($800). They know that after their decision, you will have the opportunity to &lt;b&gt;take $600 from them to receive an additional $100 yourself.&lt;\/b&gt;</v>
      </c>
      <c r="AN262" s="6" t="str">
        <f>VLOOKUP(
    Languages!A249,
    Languages!$A$2:$AE$310,
    MATCH(
      _xlfn.XLOOKUP(AN$1, 'Language &amp; Currency Data'!$A$2:$A$100, 'Language &amp; Currency Data'!$B$2:$B$100),
      Languages!$A$1:$AE$1,
      0),
    FALSE)</f>
        <v>The other participant has the choice to send you either &lt;b&gt;$0, $100, or $200&lt;\/b&gt; from their amount ($800). They know that after their decision, you will have the opportunity to &lt;b&gt;take $600 from them to receive an additional $100 yourself.&lt;\/b&gt;</v>
      </c>
      <c r="AO262" s="32" t="str">
        <f>VLOOKUP(
    Languages!A249,
    Languages!$A$2:$AE$310,
    MATCH(
      _xlfn.XLOOKUP(AO$1, 'Language &amp; Currency Data'!$A$2:$A$100, 'Language &amp; Currency Data'!$B$2:$B$100),
      Languages!$A$1:$AE$1,
      0),
    FALSE)</f>
        <v>Người tham gia kia có lựa chọn gửi cho quý vị &lt;b&gt;$0, $100, hoặc $200&lt;\/b&gt; từ số tiền của họ ($800). Họ biết rằng sau khi đưa ra quyết định, quý vị sẽ có cơ hội &lt;b&gt;lấy $600 từ họ để được nhận thêm $100.&lt;\/b&gt;</v>
      </c>
      <c r="AP262" s="7" t="str">
        <f>VLOOKUP(
    Languages!A249,
    Languages!$A$2:$AE$310,
    MATCH(
      _xlfn.XLOOKUP("United Kingdom", 'Language &amp; Currency Data'!$A$2:$A$100, 'Language &amp; Currency Data'!$B$2:$B$100),
      Languages!$A$1:$AE$1,
      0),
    FALSE)</f>
        <v>The other participant has the choice to send you either &lt;b&gt;$0, $100, or $200&lt;\/b&gt; from their amount ($800). They know that after their decision, you will have the opportunity to &lt;b&gt;take $600 from them to receive an additional $100 yourself.&lt;\/b&gt;</v>
      </c>
      <c r="AQ262" s="7" t="str">
        <f>VLOOKUP(
    Languages!A249,
    Languages!$A$2:$AE$310,
    MATCH(
      _xlfn.XLOOKUP("United Kingdom", 'Language &amp; Currency Data'!$A$2:$A$100, 'Language &amp; Currency Data'!$B$2:$B$100),
      Languages!$A$1:$AE$1,
      0),
    FALSE)</f>
        <v>The other participant has the choice to send you either &lt;b&gt;$0, $100, or $200&lt;\/b&gt; from their amount ($800). They know that after their decision, you will have the opportunity to &lt;b&gt;take $600 from them to receive an additional $100 yourself.&lt;\/b&gt;</v>
      </c>
      <c r="AR262" s="7" t="str">
        <f>VLOOKUP(
    Languages!A249,
    Languages!$A$2:$AE$310,
    MATCH(
      _xlfn.XLOOKUP("United Kingdom", 'Language &amp; Currency Data'!$A$2:$A$100, 'Language &amp; Currency Data'!$B$2:$B$100),
      Languages!$A$1:$AE$1,
      0),
    FALSE)</f>
        <v>The other participant has the choice to send you either &lt;b&gt;$0, $100, or $200&lt;\/b&gt; from their amount ($800). They know that after their decision, you will have the opportunity to &lt;b&gt;take $600 from them to receive an additional $100 yourself.&lt;\/b&gt;</v>
      </c>
      <c r="AS262" s="7" t="str">
        <f>VLOOKUP(
    Languages!A249,
    Languages!$A$2:$AE$310,
    MATCH(
      _xlfn.XLOOKUP("United Kingdom", 'Language &amp; Currency Data'!$A$2:$A$100, 'Language &amp; Currency Data'!$B$2:$B$100),
      Languages!$A$1:$AE$1,
      0),
    FALSE)</f>
        <v>The other participant has the choice to send you either &lt;b&gt;$0, $100, or $200&lt;\/b&gt; from their amount ($800). They know that after their decision, you will have the opportunity to &lt;b&gt;take $600 from them to receive an additional $100 yourself.&lt;\/b&gt;</v>
      </c>
      <c r="AT262" s="7" t="str">
        <f>VLOOKUP(
    Languages!A249,
    Languages!$A$2:$AE$310,
    MATCH(
      _xlfn.XLOOKUP("United Kingdom", 'Language &amp; Currency Data'!$A$2:$A$100, 'Language &amp; Currency Data'!$B$2:$B$100),
      Languages!$A$1:$AE$1,
      0),
    FALSE)</f>
        <v>The other participant has the choice to send you either &lt;b&gt;$0, $100, or $200&lt;\/b&gt; from their amount ($800). They know that after their decision, you will have the opportunity to &lt;b&gt;take $600 from them to receive an additional $100 yourself.&lt;\/b&gt;</v>
      </c>
      <c r="AU262" s="7" t="str">
        <f>VLOOKUP(
    Languages!A249,
    Languages!$A$2:$AE$310,
    MATCH(
      _xlfn.XLOOKUP("United Kingdom", 'Language &amp; Currency Data'!$A$2:$A$100, 'Language &amp; Currency Data'!$B$2:$B$100),
      Languages!$A$1:$AE$1,
      0),
    FALSE)</f>
        <v>The other participant has the choice to send you either &lt;b&gt;$0, $100, or $200&lt;\/b&gt; from their amount ($800). They know that after their decision, you will have the opportunity to &lt;b&gt;take $600 from them to receive an additional $100 yourself.&lt;\/b&gt;</v>
      </c>
      <c r="AV262" s="7" t="str">
        <f>VLOOKUP(
    Languages!A249,
    Languages!$A$2:$AE$310,
    MATCH(
      _xlfn.XLOOKUP("United Kingdom", 'Language &amp; Currency Data'!$A$2:$A$100, 'Language &amp; Currency Data'!$B$2:$B$100),
      Languages!$A$1:$AE$1,
      0),
    FALSE)</f>
        <v>The other participant has the choice to send you either &lt;b&gt;$0, $100, or $200&lt;\/b&gt; from their amount ($800). They know that after their decision, you will have the opportunity to &lt;b&gt;take $600 from them to receive an additional $100 yourself.&lt;\/b&gt;</v>
      </c>
      <c r="AW262" s="7" t="str">
        <f>VLOOKUP(
    Languages!A249,
    Languages!$A$2:$AE$310,
    MATCH(
      _xlfn.XLOOKUP("United Kingdom", 'Language &amp; Currency Data'!$A$2:$A$100, 'Language &amp; Currency Data'!$B$2:$B$100),
      Languages!$A$1:$AE$1,
      0),
    FALSE)</f>
        <v>The other participant has the choice to send you either &lt;b&gt;$0, $100, or $200&lt;\/b&gt; from their amount ($800). They know that after their decision, you will have the opportunity to &lt;b&gt;take $600 from them to receive an additional $100 yourself.&lt;\/b&gt;</v>
      </c>
    </row>
    <row r="263" spans="1:49" s="7" customFormat="1" ht="85.5" x14ac:dyDescent="0.45">
      <c r="A263" s="7" t="str">
        <f>Languages!B250</f>
        <v>We are interested in whether you would take this $600 to receive $100. Regardless of your decision, you will keep your original $800 and whatever amount the other participant sends ($0, $100, or $200).</v>
      </c>
      <c r="B263" s="6" t="str">
        <f>VLOOKUP(
    Languages!A250,
    Languages!$A$2:$AE$310,
    MATCH(
      _xlfn.XLOOKUP(B$1, 'Language &amp; Currency Data'!$A$2:$A$100, 'Language &amp; Currency Data'!$B$2:$B$100),
      Languages!$A$1:$AE$1,
      0),
    FALSE)</f>
        <v>Nos interesa saber si le quitaría esos $600 para recibir $100. Independientemente de su decisión, usted conservará sus $800 originales y la cantidad que le envíe el otro participante ($0, $100 o $200).</v>
      </c>
      <c r="C263" s="6" t="str">
        <f>VLOOKUP(
    Languages!A250,
    Languages!$A$2:$AE$310,
    MATCH(
      _xlfn.XLOOKUP(C$1, 'Language &amp; Currency Data'!$A$2:$A$100, 'Language &amp; Currency Data'!$B$2:$B$100),
      Languages!$A$1:$AE$1,
      0),
    FALSE)</f>
        <v>We are interested in whether you would take this $600 to receive $100. Regardless of your decision, you will keep your original $800 and whatever amount the other participant sends ($0, $100, or $200).</v>
      </c>
      <c r="D263" s="6" t="str">
        <f>VLOOKUP(
    Languages!A250,
    Languages!$A$2:$AE$310,
    MATCH(
      _xlfn.XLOOKUP(D$1, 'Language &amp; Currency Data'!$A$2:$A$100, 'Language &amp; Currency Data'!$B$2:$B$100),
      Languages!$A$1:$AE$1,
      0),
    FALSE)</f>
        <v>Wir würden gern erfahren, ob Sie sich diese $600 nehmen würden, um $100 zu erhalten. Ganz egal, wie Sie sich entscheiden, behalten Sie in jedem Fall Ihre ursprünglichen $800 – auch unabhängig davon, welchen Betrag Ihnen der andere Teilnehmer sendet ($0, $100 oder $200).</v>
      </c>
      <c r="E263" s="14" t="str">
        <f>VLOOKUP(
    Languages!A250,
    Languages!$A$2:$AE$310,
    MATCH(
      _xlfn.XLOOKUP(E$1, 'Language &amp; Currency Data'!$A$2:$A$100, 'Language &amp; Currency Data'!$B$2:$B$100),
      Languages!$A$1:$AE$1,
      0),
    FALSE)</f>
        <v>Estamos interessados em saber se tiraria estes $600 para receber $100 adicionais. Independentemente da sua decisão, manterá os seus $800 originais e qualquer montante que o outro participante decida enviar-lhe ($0, $100 ou $200).</v>
      </c>
      <c r="F263" s="4" t="str">
        <f>VLOOKUP(
    Languages!A250,
    Languages!$A$2:$AE$310,
    MATCH(
      _xlfn.XLOOKUP(F$1, 'Language &amp; Currency Data'!$A$2:$A$100, 'Language &amp; Currency Data'!$B$2:$B$100),
      Languages!$A$1:$AE$1,
      0),
    FALSE)</f>
        <v>We are interested in whether you would take this $600 to receive $100. Regardless of your decision, you will keep your original $800 and whatever amount the other participant sends ($0, $100, or $200).</v>
      </c>
      <c r="G263" s="14" t="str">
        <f>VLOOKUP(
    Languages!A250,
    Languages!$A$2:$AE$310,
    MATCH(
      _xlfn.XLOOKUP(G$1, 'Language &amp; Currency Data'!$A$2:$A$100, 'Language &amp; Currency Data'!$B$2:$B$100),
      Languages!$A$1:$AE$1,
      0),
    FALSE)</f>
        <v>我们想了解，在面对获得 $100 的诱惑时，您是否会选择让对方损失 $600。无论您的决定如何，您都将保留自己最初的 $800，以及对方可能赠送的金额（$0、$100 或 $200）。</v>
      </c>
      <c r="H263" s="6" t="str">
        <f>VLOOKUP(
    Languages!A250,
    Languages!$A$2:$AE$310,
    MATCH(
      _xlfn.XLOOKUP(H$1, 'Language &amp; Currency Data'!$A$2:$A$100, 'Language &amp; Currency Data'!$B$2:$B$100),
      Languages!$A$1:$AE$1,
      0),
    FALSE)</f>
        <v>Nos interesa saber si le quitaría esos $600 para recibir $100. Independientemente de su decisión, usted conservará sus $800 originales y la cantidad que le envíe el otro participante ($0, $100 o $200).</v>
      </c>
      <c r="I263" s="6" t="str">
        <f>VLOOKUP(
    Languages!A250,
    Languages!$A$2:$AE$310,
    MATCH(
      _xlfn.XLOOKUP(I$1, 'Language &amp; Currency Data'!$A$2:$A$100, 'Language &amp; Currency Data'!$B$2:$B$100),
      Languages!$A$1:$AE$1,
      0),
    FALSE)</f>
        <v>Nos interesa saber si le quitaría esos $600 para recibir $100. Independientemente de su decisión, usted conservará sus $800 originales y la cantidad que le envíe el otro participante ($0, $100 o $200).</v>
      </c>
      <c r="J263" s="6" t="str">
        <f>VLOOKUP(
    Languages!A250,
    Languages!$A$2:$AE$310,
    MATCH(
      _xlfn.XLOOKUP(J$1, 'Language &amp; Currency Data'!$A$2:$A$100, 'Language &amp; Currency Data'!$B$2:$B$100),
      Languages!$A$1:$AE$1,
      0),
    FALSE)</f>
        <v>Zajímá nás, zda byste mu odebrali těchto $600, abyste získali $100. Bez ohledu na vaše rozhodnutí si ponecháte svých původních $800 a částku, kterou vám druhý účastník pošle ($0, $100 nebo $200).</v>
      </c>
      <c r="K263" s="6" t="str">
        <f>VLOOKUP(
    Languages!A250,
    Languages!$A$2:$AE$310,
    MATCH(
      _xlfn.XLOOKUP(K$1, 'Language &amp; Currency Data'!$A$2:$A$100, 'Language &amp; Currency Data'!$B$2:$B$100),
      Languages!$A$1:$AE$1,
      0),
    FALSE)</f>
        <v>Meitä kiinnostaa tietää, ottaisitko tämän $600 saadaksesi $100. Päätöksestäsi riippumatta saat pitää omat alkuperäiset $800 ja sen summan, jonka toinen osallistuja lähettää ($0, $100, tai $200).</v>
      </c>
      <c r="L263" s="32" t="str">
        <f>VLOOKUP(
    Languages!A250,
    Languages!$A$2:$AE$310,
    MATCH(
      _xlfn.XLOOKUP(L$1, 'Language &amp; Currency Data'!$A$2:$A$100, 'Language &amp; Currency Data'!$B$2:$B$100),
      Languages!$A$1:$AE$1,
      0),
    FALSE)</f>
        <v>Nous souhaitons savoir si vous retireriez $600 pour recevoir $100. Quelle que soit votre décision, vous conserverez vos $800 initiaux et le montant envoyé par l'autre participant•e ($0, $100, or $200).</v>
      </c>
      <c r="M263" s="32" t="str">
        <f>VLOOKUP(
    Languages!A250,
    Languages!$A$2:$AE$310,
    MATCH(
      _xlfn.XLOOKUP(M$1, 'Language &amp; Currency Data'!$A$2:$A$100, 'Language &amp; Currency Data'!$B$2:$B$100),
      Languages!$A$1:$AE$1,
      0),
    FALSE)</f>
        <v>Wir würden gern erfahren, ob Sie sich diese $600 nehmen würden, um $100 zu erhalten. Ganz egal, wie Sie sich entscheiden, behalten Sie in jedem Fall Ihre ursprünglichen $800 – auch unabhängig davon, welchen Betrag Ihnen der andere Teilnehmer sendet ($0, $100 oder $200).</v>
      </c>
      <c r="N263" s="6" t="str">
        <f>VLOOKUP(
    Languages!A250,
    Languages!$A$2:$AE$310,
    MATCH(
      _xlfn.XLOOKUP(N$1, 'Language &amp; Currency Data'!$A$2:$A$100, 'Language &amp; Currency Data'!$B$2:$B$100),
      Languages!$A$1:$AE$1,
      0),
    FALSE)</f>
        <v>Μας ενδιαφέρει να μάθουμε, εάν θα πάρετε αυτά τα $600 για να λάβετε $100. Ανεξάρτητα από την απόφασή σας, θα κρατήσετε τα αρχικά σας $800 και όποιο ποσό στείλει ο άλλος συμμετέχων ($0, $100 ή $200).</v>
      </c>
      <c r="O263" s="32" t="str">
        <f>VLOOKUP(
    Languages!A250,
    Languages!$A$2:$AE$310,
    MATCH(
      _xlfn.XLOOKUP(O$1, 'Language &amp; Currency Data'!$A$2:$A$100, 'Language &amp; Currency Data'!$B$2:$B$100),
      Languages!$A$1:$AE$1,
      0),
    FALSE)</f>
        <v>Az érdekel minket, hogy ezt a $600ot Ön elvenné-e, azért, hogy $100ot kapjon. Döntésétől függetlenül Ön megtartja az eredeti $800ot, valamint azt az összeget, amelyet a másik résztvevő küld Önnek ($0, $100, vagy $200).</v>
      </c>
      <c r="P263" s="6" t="str">
        <f>VLOOKUP(
    Languages!A250,
    Languages!$A$2:$AE$310,
    MATCH(
      _xlfn.XLOOKUP(P$1, 'Language &amp; Currency Data'!$A$2:$A$100, 'Language &amp; Currency Data'!$B$2:$B$100),
      Languages!$A$1:$AE$1,
      0),
    FALSE)</f>
        <v>हमें इस बात में दिलचस्पी है कि क्या आप $100 प्राप्त करने के लिए यह $600 लेंगे। आपके निर्णय से स्वतंत्र होकर, आप अपने मूल $800 और अन्य प्रतिभागी द्वारा भेजी गई राशि ($0, $100, या $200) को अपने पास रखेंगे।</v>
      </c>
      <c r="Q263" s="6" t="str">
        <f>VLOOKUP(
    Languages!A250,
    Languages!$A$2:$AE$310,
    MATCH(
      _xlfn.XLOOKUP(Q$1, 'Language &amp; Currency Data'!$A$2:$A$100, 'Language &amp; Currency Data'!$B$2:$B$100),
      Languages!$A$1:$AE$1,
      0),
    FALSE)</f>
        <v>Kami ingin mengetahui apakah Anda akan mengambil $600 dari peserta lain untuk mendapatkan tambahan $100. Apa pun keputusan Anda, Anda tetap akan mempertahankan $800 milik Anda sendiri dan jumlah apa pun yang dikirim oleh peserta lainnya ($0, $100, atau $200).</v>
      </c>
      <c r="R263" s="6" t="str">
        <f>VLOOKUP(
    Languages!A250,
    Languages!$A$2:$AE$310,
    MATCH(
      _xlfn.XLOOKUP(R$1, 'Language &amp; Currency Data'!$A$2:$A$100, 'Language &amp; Currency Data'!$B$2:$B$100),
      Languages!$A$1:$AE$1,
      0),
    FALSE)</f>
        <v>We are interested in whether you would take this $600 to receive $100. Regardless of your decision, you will keep your original $800 and whatever amount the other participant sends ($0, $100, or $200).</v>
      </c>
      <c r="S263" s="14" t="str">
        <f>VLOOKUP(
    Languages!A250,
    Languages!$A$2:$AE$310,
    MATCH(
      _xlfn.XLOOKUP(S$1, 'Language &amp; Currency Data'!$A$2:$A$100, 'Language &amp; Currency Data'!$B$2:$B$100),
      Languages!$A$1:$AE$1,
      0),
    FALSE)</f>
        <v>Ci interessa sapere se prenderebbe questi $600 per riceverne $100. Indipendentemente dalla Sua decisione, terrebbe i Suoi $800 originali e qualsiasi importo inviato dall'altro partecipante ($0, $100, o $200).</v>
      </c>
      <c r="T263" s="14" t="str">
        <f>VLOOKUP(
    Languages!A250,
    Languages!$A$2:$AE$310,
    MATCH(
      _xlfn.XLOOKUP(T$1, 'Language &amp; Currency Data'!$A$2:$A$100, 'Language &amp; Currency Data'!$B$2:$B$100),
      Languages!$A$1:$AE$1,
      0),
    FALSE)</f>
        <v>あなたはこの$100を受け取るために相手から$600を取るか否かをお聞かせください。どちらの選択をしても、元の$800と、相手から送られた金額（$0、$100、または$200）はそのまま残ります。</v>
      </c>
      <c r="U263" s="32" t="str">
        <f>VLOOKUP(
    Languages!A250,
    Languages!$A$2:$AE$310,
    MATCH(
      _xlfn.XLOOKUP(U$1, 'Language &amp; Currency Data'!$A$2:$A$100, 'Language &amp; Currency Data'!$B$2:$B$100),
      Languages!$A$1:$AE$1,
      0),
    FALSE)</f>
        <v>Kami berminat untuk mengetahui sama ada anda akan merebut $600 ini untuk mendapatkan $100. Tidak kira apa pun keputusan anda, anda akan menyimpan $800 anda yang asal dan apa-apa jumlah yang peserta lain hantar ($0, $100, atau $200).</v>
      </c>
      <c r="V263" s="32" t="str">
        <f>VLOOKUP(
    Languages!A250,
    Languages!$A$2:$AE$310,
    MATCH(
      _xlfn.XLOOKUP(V$1, 'Language &amp; Currency Data'!$A$2:$A$100, 'Language &amp; Currency Data'!$B$2:$B$100),
      Languages!$A$1:$AE$1,
      0),
    FALSE)</f>
        <v>Nos interesa saber si le quitaría esos $600 para recibir $100. Independientemente de su decisión, usted conservará sus $800 originales y la cantidad que le envíe el otro participante ($0, $100 o $200).</v>
      </c>
      <c r="W263" s="14" t="str">
        <f>VLOOKUP(
    Languages!A250,
    Languages!$A$2:$AE$310,
    MATCH(
      _xlfn.XLOOKUP(W$1, 'Language &amp; Currency Data'!$A$2:$A$100, 'Language &amp; Currency Data'!$B$2:$B$100),
      Languages!$A$1:$AE$1,
      0),
    FALSE)</f>
        <v>We zijn benieuwd of u bereid bent $600 van de andere deelnemer af te nemen om zelf $100 te ontvangen. Ongeacht uw besluit, behoudt u uw oorspronkelijke bedrag van $800 plus het bedrag dat deze deelnemer u stuurt ($0, $100 of $200).</v>
      </c>
      <c r="X263" s="32" t="str">
        <f>VLOOKUP(
    Languages!A250,
    Languages!$A$2:$AE$310,
    MATCH(
      _xlfn.XLOOKUP(X$1, 'Language &amp; Currency Data'!$A$2:$A$100, 'Language &amp; Currency Data'!$B$2:$B$100),
      Languages!$A$1:$AE$1,
      0),
    FALSE)</f>
        <v>We are interested in whether you would take this $600 to receive $100. Regardless of your decision, you will keep your original $800 and whatever amount the other participant sends ($0, $100, or $200).</v>
      </c>
      <c r="Y263" s="32" t="str">
        <f>VLOOKUP(
    Languages!A250,
    Languages!$A$2:$AE$310,
    MATCH(
      _xlfn.XLOOKUP(Y$1, 'Language &amp; Currency Data'!$A$2:$A$100, 'Language &amp; Currency Data'!$B$2:$B$100),
      Languages!$A$1:$AE$1,
      0),
    FALSE)</f>
        <v>Vi er interessert i om du ville tatt disse $600 for å motta $100. Uansett hva du bestemmer deg for, beholder du dine opprinnelige $800 og det beløpet den andre deltakeren sender deg ($0, $100 eller $200).</v>
      </c>
      <c r="Z263" s="32" t="str">
        <f>VLOOKUP(
    Languages!A250,
    Languages!$A$2:$AE$310,
    MATCH(
      _xlfn.XLOOKUP(Z$1, 'Language &amp; Currency Data'!$A$2:$A$100, 'Language &amp; Currency Data'!$B$2:$B$100),
      Languages!$A$1:$AE$1,
      0),
    FALSE)</f>
        <v>ہم یہ جاننا چاہتے ہیں کہ آیا آپ 100$ حاصل کرنے کے لیے یہ 600$ لیں گے۔ آپ جو بھی فیصلہ کریں، آپ اپنی اصل رقم 800$ اور دوسرے شرکت کنندہ کی بھیجی گئی کسی بھی رقم (0$، 100$، یا $200) کو برقرار رکھیں گے۔</v>
      </c>
      <c r="AA263" s="32" t="str">
        <f>VLOOKUP(
    Languages!A250,
    Languages!$A$2:$AE$310,
    MATCH(
      _xlfn.XLOOKUP(AA$1, 'Language &amp; Currency Data'!$A$2:$A$100, 'Language &amp; Currency Data'!$B$2:$B$100),
      Languages!$A$1:$AE$1,
      0),
    FALSE)</f>
        <v>Interesado kaming malamang kung kukunin mo ang $600 na ito para tumanggap ng $100. Anuman ang desisyon mo, sa iyo na ang orihinal na $800 at kung magkano ang ipapadala ng isa pang participant ($0, $100, o $200).</v>
      </c>
      <c r="AB263" s="32" t="str">
        <f>VLOOKUP(
    Languages!A250,
    Languages!$A$2:$AE$310,
    MATCH(
      _xlfn.XLOOKUP(AB$1, 'Language &amp; Currency Data'!$A$2:$A$100, 'Language &amp; Currency Data'!$B$2:$B$100),
      Languages!$A$1:$AE$1,
      0),
    FALSE)</f>
        <v>Jesteśmy zainteresowani, czy wziąłby\/wzięłaby Pan\/Pani te $600, aby otrzymać $100. Bez względu na Pana\/Pani decyzję, zatrzyma Pan\/Pani swoje pierwotne $800 i dowolną kwotę, którą wyśle ​​inny uczestnik ($0, $100 lub $200).</v>
      </c>
      <c r="AC263" t="str">
        <f>VLOOKUP(
    Languages!A250,
    Languages!$A$2:$AE$310,
    MATCH(
      _xlfn.XLOOKUP(AC$1, 'Language &amp; Currency Data'!$A$2:$A$100, 'Language &amp; Currency Data'!$B$2:$B$100),
      Languages!$A$1:$AE$1,
      0),
    FALSE)</f>
        <v>Estamos interessados em saber se tiraria estes $600 para receber $100 adicionais. Independentemente da sua decisão, manterá os seus $800 originais e qualquer montante que o outro participante decida enviar-lhe ($0, $100 ou $200).</v>
      </c>
      <c r="AD263" s="32" t="str">
        <f>VLOOKUP(
    Languages!A250,
    Languages!$A$2:$AE$310,
    MATCH(
      _xlfn.XLOOKUP(AD$1, 'Language &amp; Currency Data'!$A$2:$A$100, 'Language &amp; Currency Data'!$B$2:$B$100),
      Languages!$A$1:$AE$1,
      0),
    FALSE)</f>
        <v xml:space="preserve">Ne interesează dacă veți lua suma de $600 pentru a prelua $100. Indiferent de decizia dvs., veți păstra suma inițială de $800 și suma trimisă de celălalt participant ($0, $100 sau $200). </v>
      </c>
      <c r="AE263" s="6" t="str">
        <f>VLOOKUP(
    Languages!A250,
    Languages!$A$2:$AE$310,
    MATCH(
      _xlfn.XLOOKUP(AE$1, 'Language &amp; Currency Data'!$A$2:$A$100, 'Language &amp; Currency Data'!$B$2:$B$100),
      Languages!$A$1:$AE$1,
      0),
    FALSE)</f>
        <v>Chceme vedieť, či by ste zobrali týchto $600, aby ste získali $100. Bez ohľadu na vaše rozhodnutie si ponecháte svojich pôvodných $800 a sumu, ktorú vám pošle druhý účastník ($0, $100, alebo $200).</v>
      </c>
      <c r="AF263" s="6" t="str">
        <f>VLOOKUP(
    Languages!A250,
    Languages!$A$2:$AE$310,
    MATCH(
      _xlfn.XLOOKUP(AF$1, 'Language &amp; Currency Data'!$A$2:$A$100, 'Language &amp; Currency Data'!$B$2:$B$100),
      Languages!$A$1:$AE$1,
      0),
    FALSE)</f>
        <v>Ons stel belang in of u hierdie $600 sou neem om $100 te ontvang. Ongeag jou besluit, sal jy jou oorspronklike $800 en enige bedrag wat die ander deelnemer stuur ($0, $100 of $200) behou.</v>
      </c>
      <c r="AG263" s="6" t="str">
        <f>VLOOKUP(
    Languages!A250,
    Languages!$A$2:$AE$310,
    MATCH(
      _xlfn.XLOOKUP(AG$1, 'Language &amp; Currency Data'!$A$2:$A$100, 'Language &amp; Currency Data'!$B$2:$B$100),
      Languages!$A$1:$AE$1,
      0),
    FALSE)</f>
        <v>저희는 귀하가 이 $600를 받아 $100를 추가로 받는 선택을 할 것인지 알고 싶습니다. 귀하의 결정과 관계없이, 원래의 $800와 다른 참여자가 보내는 금액($0, $100, 또는 $200)은 그대로 받게 됩니다.</v>
      </c>
      <c r="AH263" s="32" t="str">
        <f>VLOOKUP(
    Languages!A250,
    Languages!$A$2:$AE$310,
    MATCH(
      _xlfn.XLOOKUP(AH$1, 'Language &amp; Currency Data'!$A$2:$A$100, 'Language &amp; Currency Data'!$B$2:$B$100),
      Languages!$A$1:$AE$1,
      0),
    FALSE)</f>
        <v>Nos interesa saber si le quitaría esos $600 para recibir $100. Independientemente de su decisión, usted conservará sus $800 originales y la cantidad que le envíe el otro participante ($0, $100 o $200).</v>
      </c>
      <c r="AI263" s="32" t="str">
        <f>VLOOKUP(
    Languages!A250,
    Languages!$A$2:$AE$310,
    MATCH(
      _xlfn.XLOOKUP(AI$1, 'Language &amp; Currency Data'!$A$2:$A$100, 'Language &amp; Currency Data'!$B$2:$B$100),
      Languages!$A$1:$AE$1,
      0),
    FALSE)</f>
        <v>Vi vill veta om du skulle ta dessa $600 för att få $100. Oavsett ditt beslut kommer du att behålla dina ursprungliga $800 och det belopp som den andra deltagaren skickar ($0, $100 eller $200).</v>
      </c>
      <c r="AJ263" s="6" t="str">
        <f>VLOOKUP(
    Languages!A250,
    Languages!$A$2:$AE$310,
    MATCH(
      _xlfn.XLOOKUP(AJ$1, 'Language &amp; Currency Data'!$A$2:$A$100, 'Language &amp; Currency Data'!$B$2:$B$100),
      Languages!$A$1:$AE$1,
      0),
    FALSE)</f>
        <v>我們想知道，在這樣的情況下，您會不會選擇拿走這 $600，來換取 $100 的額外收入。不論您是否選擇拿這筆錢，您原本的 $800 仍會保留，同時也會保留對方轉給您的金額（$0、$100 或 $200）。</v>
      </c>
      <c r="AK263" s="32" t="str">
        <f>VLOOKUP(
    Languages!A250,
    Languages!$A$2:$AE$310,
    MATCH(
      _xlfn.XLOOKUP(AK$1, 'Language &amp; Currency Data'!$A$2:$A$100, 'Language &amp; Currency Data'!$B$2:$B$100),
      Languages!$A$1:$AE$1,
      0),
    FALSE)</f>
        <v>เราต้องการทราบว่าคุณจะยึดเงิน $600 นี้เพื่อรับเงินเพิ่มเติมอีก $100 หรือไม่ ไม่ว่าจะตัดสินใจอย่างไรก็ตาม คุณจะยังคงได้รับเงิน $800 เดิมพร้อมเงินตามจำนวนที่ผู้เข้าร่วมอีกรายส่งให้ ($0, $100 หรือ $200)</v>
      </c>
      <c r="AL263" s="37" t="str">
        <f>VLOOKUP(
    Languages!A250,
    Languages!$A$2:$AE$310,
    MATCH(
      _xlfn.XLOOKUP(AL$1, 'Language &amp; Currency Data'!$A$2:$A$100, 'Language &amp; Currency Data'!$B$2:$B$100),
      Languages!$A$1:$AE$1,
      0),
    FALSE)</f>
        <v>Bu $600 tutarı $100 almak için kabul edip etmeyeceğinizle ilgileniyoruz. Kararınız ne olursa olsun mevcut $800 tutar ve diğer katılımcının gönderdiği miktar ($0, $100 veya $200) sizde kalacaktır.</v>
      </c>
      <c r="AM263" s="6" t="str">
        <f>VLOOKUP(
    Languages!A250,
    Languages!$A$2:$AE$310,
    MATCH(
      _xlfn.XLOOKUP(AM$1, 'Language &amp; Currency Data'!$A$2:$A$100, 'Language &amp; Currency Data'!$B$2:$B$100),
      Languages!$A$1:$AE$1,
      0),
    FALSE)</f>
        <v>We are interested in whether you would take this $600 to receive $100. Regardless of your decision, you will keep your original $800 and whatever amount the other participant sends ($0, $100, or $200).</v>
      </c>
      <c r="AN263" s="6" t="str">
        <f>VLOOKUP(
    Languages!A250,
    Languages!$A$2:$AE$310,
    MATCH(
      _xlfn.XLOOKUP(AN$1, 'Language &amp; Currency Data'!$A$2:$A$100, 'Language &amp; Currency Data'!$B$2:$B$100),
      Languages!$A$1:$AE$1,
      0),
    FALSE)</f>
        <v>We are interested in whether you would take this $600 to receive $100. Regardless of your decision, you will keep your original $800 and whatever amount the other participant sends ($0, $100, or $200).</v>
      </c>
      <c r="AO263" s="32" t="str">
        <f>VLOOKUP(
    Languages!A250,
    Languages!$A$2:$AE$310,
    MATCH(
      _xlfn.XLOOKUP(AO$1, 'Language &amp; Currency Data'!$A$2:$A$100, 'Language &amp; Currency Data'!$B$2:$B$100),
      Languages!$A$1:$AE$1,
      0),
    FALSE)</f>
        <v>Chúng tôi muốn biết liệu quý vị có lấy khoản $600 này để nhận $100 hay không. Bất kể quyết định của quý vị có như thế nào, quý vị sẽ giữ $800 ban đầu của mình cộng thêm bất kỳ khoản tiền nào mà người tham gia kia gửi ($0, $100 hoặc $200).</v>
      </c>
      <c r="AP263" s="7" t="str">
        <f>VLOOKUP(
    Languages!A250,
    Languages!$A$2:$AE$310,
    MATCH(
      _xlfn.XLOOKUP("United Kingdom", 'Language &amp; Currency Data'!$A$2:$A$100, 'Language &amp; Currency Data'!$B$2:$B$100),
      Languages!$A$1:$AE$1,
      0),
    FALSE)</f>
        <v>We are interested in whether you would take this $600 to receive $100. Regardless of your decision, you will keep your original $800 and whatever amount the other participant sends ($0, $100, or $200).</v>
      </c>
      <c r="AQ263" s="7" t="str">
        <f>VLOOKUP(
    Languages!A250,
    Languages!$A$2:$AE$310,
    MATCH(
      _xlfn.XLOOKUP("United Kingdom", 'Language &amp; Currency Data'!$A$2:$A$100, 'Language &amp; Currency Data'!$B$2:$B$100),
      Languages!$A$1:$AE$1,
      0),
    FALSE)</f>
        <v>We are interested in whether you would take this $600 to receive $100. Regardless of your decision, you will keep your original $800 and whatever amount the other participant sends ($0, $100, or $200).</v>
      </c>
      <c r="AR263" s="7" t="str">
        <f>VLOOKUP(
    Languages!A250,
    Languages!$A$2:$AE$310,
    MATCH(
      _xlfn.XLOOKUP("United Kingdom", 'Language &amp; Currency Data'!$A$2:$A$100, 'Language &amp; Currency Data'!$B$2:$B$100),
      Languages!$A$1:$AE$1,
      0),
    FALSE)</f>
        <v>We are interested in whether you would take this $600 to receive $100. Regardless of your decision, you will keep your original $800 and whatever amount the other participant sends ($0, $100, or $200).</v>
      </c>
      <c r="AS263" s="7" t="str">
        <f>VLOOKUP(
    Languages!A250,
    Languages!$A$2:$AE$310,
    MATCH(
      _xlfn.XLOOKUP("United Kingdom", 'Language &amp; Currency Data'!$A$2:$A$100, 'Language &amp; Currency Data'!$B$2:$B$100),
      Languages!$A$1:$AE$1,
      0),
    FALSE)</f>
        <v>We are interested in whether you would take this $600 to receive $100. Regardless of your decision, you will keep your original $800 and whatever amount the other participant sends ($0, $100, or $200).</v>
      </c>
      <c r="AT263" s="7" t="str">
        <f>VLOOKUP(
    Languages!A250,
    Languages!$A$2:$AE$310,
    MATCH(
      _xlfn.XLOOKUP("United Kingdom", 'Language &amp; Currency Data'!$A$2:$A$100, 'Language &amp; Currency Data'!$B$2:$B$100),
      Languages!$A$1:$AE$1,
      0),
    FALSE)</f>
        <v>We are interested in whether you would take this $600 to receive $100. Regardless of your decision, you will keep your original $800 and whatever amount the other participant sends ($0, $100, or $200).</v>
      </c>
      <c r="AU263" s="7" t="str">
        <f>VLOOKUP(
    Languages!A250,
    Languages!$A$2:$AE$310,
    MATCH(
      _xlfn.XLOOKUP("United Kingdom", 'Language &amp; Currency Data'!$A$2:$A$100, 'Language &amp; Currency Data'!$B$2:$B$100),
      Languages!$A$1:$AE$1,
      0),
    FALSE)</f>
        <v>We are interested in whether you would take this $600 to receive $100. Regardless of your decision, you will keep your original $800 and whatever amount the other participant sends ($0, $100, or $200).</v>
      </c>
      <c r="AV263" s="7" t="str">
        <f>VLOOKUP(
    Languages!A250,
    Languages!$A$2:$AE$310,
    MATCH(
      _xlfn.XLOOKUP("United Kingdom", 'Language &amp; Currency Data'!$A$2:$A$100, 'Language &amp; Currency Data'!$B$2:$B$100),
      Languages!$A$1:$AE$1,
      0),
    FALSE)</f>
        <v>We are interested in whether you would take this $600 to receive $100. Regardless of your decision, you will keep your original $800 and whatever amount the other participant sends ($0, $100, or $200).</v>
      </c>
      <c r="AW263" s="7" t="str">
        <f>VLOOKUP(
    Languages!A250,
    Languages!$A$2:$AE$310,
    MATCH(
      _xlfn.XLOOKUP("United Kingdom", 'Language &amp; Currency Data'!$A$2:$A$100, 'Language &amp; Currency Data'!$B$2:$B$100),
      Languages!$A$1:$AE$1,
      0),
    FALSE)</f>
        <v>We are interested in whether you would take this $600 to receive $100. Regardless of your decision, you will keep your original $800 and whatever amount the other participant sends ($0, $100, or $200).</v>
      </c>
    </row>
    <row r="264" spans="1:49" s="7" customFormat="1" ht="85.5" x14ac:dyDescent="0.45">
      <c r="A264" s="7" t="str">
        <f>Languages!B251</f>
        <v>We are interested in whether you would take this $600 to receive $100. Regardless of your decision, you will keep your original $600 and whatever amount the other participant sends ($0, $100, or $200).</v>
      </c>
      <c r="B264" s="6" t="str">
        <f>VLOOKUP(
    Languages!A251,
    Languages!$A$2:$AE$310,
    MATCH(
      _xlfn.XLOOKUP(B$1, 'Language &amp; Currency Data'!$A$2:$A$100, 'Language &amp; Currency Data'!$B$2:$B$100),
      Languages!$A$1:$AE$1,
      0),
    FALSE)</f>
        <v>Nos interesa saber si le quitaría esos $600 para recibir $100. Independientemente de su decisión, usted conservará sus $600 originales y la cantidad que le envíe el otro participante ($0, $100 o $200).</v>
      </c>
      <c r="C264" s="6" t="str">
        <f>VLOOKUP(
    Languages!A251,
    Languages!$A$2:$AE$310,
    MATCH(
      _xlfn.XLOOKUP(C$1, 'Language &amp; Currency Data'!$A$2:$A$100, 'Language &amp; Currency Data'!$B$2:$B$100),
      Languages!$A$1:$AE$1,
      0),
    FALSE)</f>
        <v>We are interested in whether you would take this $600 to receive $100. Regardless of your decision, you will keep your original $600 and whatever amount the other participant sends ($0, $100, or $200).</v>
      </c>
      <c r="D264" s="6" t="str">
        <f>VLOOKUP(
    Languages!A251,
    Languages!$A$2:$AE$310,
    MATCH(
      _xlfn.XLOOKUP(D$1, 'Language &amp; Currency Data'!$A$2:$A$100, 'Language &amp; Currency Data'!$B$2:$B$100),
      Languages!$A$1:$AE$1,
      0),
    FALSE)</f>
        <v>Wir würden gern erfahren, ob Sie sich diese $600 nehmen würden, um $100 zu erhalten. Ganz egal, wie Sie sich entscheiden, behalten Sie in jedem Fall Ihre ursprünglichen $600 – auch unabhängig davon, welchen Betrag Ihnen der andere Teilnehmer sendet ($0, $100 oder $200).</v>
      </c>
      <c r="E264" s="14" t="str">
        <f>VLOOKUP(
    Languages!A251,
    Languages!$A$2:$AE$310,
    MATCH(
      _xlfn.XLOOKUP(E$1, 'Language &amp; Currency Data'!$A$2:$A$100, 'Language &amp; Currency Data'!$B$2:$B$100),
      Languages!$A$1:$AE$1,
      0),
    FALSE)</f>
        <v>Estamos interessados em saber se tiraria estes $600 para receber $100 adicionais. Independentemente da sua decisão, manterá os seus $600 originais e qualquer montante que o outro participante decida enviar-lhe ($0, $100 ou $200).</v>
      </c>
      <c r="F264" s="4" t="str">
        <f>VLOOKUP(
    Languages!A251,
    Languages!$A$2:$AE$310,
    MATCH(
      _xlfn.XLOOKUP(F$1, 'Language &amp; Currency Data'!$A$2:$A$100, 'Language &amp; Currency Data'!$B$2:$B$100),
      Languages!$A$1:$AE$1,
      0),
    FALSE)</f>
        <v>We are interested in whether you would take this $600 to receive $100. Regardless of your decision, you will keep your original $600 and whatever amount the other participant sends ($0, $100, or $200).</v>
      </c>
      <c r="G264" s="14" t="str">
        <f>VLOOKUP(
    Languages!A251,
    Languages!$A$2:$AE$310,
    MATCH(
      _xlfn.XLOOKUP(G$1, 'Language &amp; Currency Data'!$A$2:$A$100, 'Language &amp; Currency Data'!$B$2:$B$100),
      Languages!$A$1:$AE$1,
      0),
    FALSE)</f>
        <v>我们想了解，在面对获得 $100 的诱惑时，您是否会选择让对方损失 $600。无论您的决定如何，您都将保留自己最初的 $600，以及对方可能赠送的金额（$0、$100 或 $200）。</v>
      </c>
      <c r="H264" s="6" t="str">
        <f>VLOOKUP(
    Languages!A251,
    Languages!$A$2:$AE$310,
    MATCH(
      _xlfn.XLOOKUP(H$1, 'Language &amp; Currency Data'!$A$2:$A$100, 'Language &amp; Currency Data'!$B$2:$B$100),
      Languages!$A$1:$AE$1,
      0),
    FALSE)</f>
        <v>Nos interesa saber si le quitaría esos $600 para recibir $100. Independientemente de su decisión, usted conservará sus $600 originales y la cantidad que le envíe el otro participante ($0, $100 o $200).</v>
      </c>
      <c r="I264" s="6" t="str">
        <f>VLOOKUP(
    Languages!A251,
    Languages!$A$2:$AE$310,
    MATCH(
      _xlfn.XLOOKUP(I$1, 'Language &amp; Currency Data'!$A$2:$A$100, 'Language &amp; Currency Data'!$B$2:$B$100),
      Languages!$A$1:$AE$1,
      0),
    FALSE)</f>
        <v>Nos interesa saber si le quitaría esos $600 para recibir $100. Independientemente de su decisión, usted conservará sus $600 originales y la cantidad que le envíe el otro participante ($0, $100 o $200).</v>
      </c>
      <c r="J264" s="6" t="str">
        <f>VLOOKUP(
    Languages!A251,
    Languages!$A$2:$AE$310,
    MATCH(
      _xlfn.XLOOKUP(J$1, 'Language &amp; Currency Data'!$A$2:$A$100, 'Language &amp; Currency Data'!$B$2:$B$100),
      Languages!$A$1:$AE$1,
      0),
    FALSE)</f>
        <v>Zajímá nás, zda byste odebrali těchto $600, abyste získali $100. Bez ohledu na vaše rozhodnutí si ponecháte svých původních $600 a částku, kterou vám druhý účastník pošle ($0, $100 nebo $200).</v>
      </c>
      <c r="K264" s="6" t="str">
        <f>VLOOKUP(
    Languages!A251,
    Languages!$A$2:$AE$310,
    MATCH(
      _xlfn.XLOOKUP(K$1, 'Language &amp; Currency Data'!$A$2:$A$100, 'Language &amp; Currency Data'!$B$2:$B$100),
      Languages!$A$1:$AE$1,
      0),
    FALSE)</f>
        <v>Meitä kiinnostaa tietää, ottaisitko tämän $600 saadaksesi $100. Päätöksestäsi riippumatta saat pitää omat alkuperäiset $600 ja sen summan, jonka toinen osallistuja lähettää ($0, $100, tai $200).</v>
      </c>
      <c r="L264" s="32" t="str">
        <f>VLOOKUP(
    Languages!A251,
    Languages!$A$2:$AE$310,
    MATCH(
      _xlfn.XLOOKUP(L$1, 'Language &amp; Currency Data'!$A$2:$A$100, 'Language &amp; Currency Data'!$B$2:$B$100),
      Languages!$A$1:$AE$1,
      0),
    FALSE)</f>
        <v>Nous souhaitons savoir si vous retireriez $600 pour recevoir $100. Quelle que soit votre décision, vous conserverez vos $600 initiaux et le montant envoyé par l'autre participant•e ($0, $100, or $200).</v>
      </c>
      <c r="M264" s="32" t="str">
        <f>VLOOKUP(
    Languages!A251,
    Languages!$A$2:$AE$310,
    MATCH(
      _xlfn.XLOOKUP(M$1, 'Language &amp; Currency Data'!$A$2:$A$100, 'Language &amp; Currency Data'!$B$2:$B$100),
      Languages!$A$1:$AE$1,
      0),
    FALSE)</f>
        <v>Wir würden gern erfahren, ob Sie sich diese $600 nehmen würden, um $100 zu erhalten. Ganz egal, wie Sie sich entscheiden, behalten Sie in jedem Fall Ihre ursprünglichen $600 – auch unabhängig davon, welchen Betrag Ihnen der andere Teilnehmer sendet ($0, $100 oder $200).</v>
      </c>
      <c r="N264" s="6" t="str">
        <f>VLOOKUP(
    Languages!A251,
    Languages!$A$2:$AE$310,
    MATCH(
      _xlfn.XLOOKUP(N$1, 'Language &amp; Currency Data'!$A$2:$A$100, 'Language &amp; Currency Data'!$B$2:$B$100),
      Languages!$A$1:$AE$1,
      0),
    FALSE)</f>
        <v>Μας ενδιαφέρει να μάθουμε, εάν θα πάρετε αυτά τα $600 για να λάβετε $100. Ανεξάρτητα από την απόφασή σας, θα κρατήσετε τα αρχικά σας $600 και όποιο ποσό στείλει ο άλλος συμμετέχων ($0, $100 ή $200).</v>
      </c>
      <c r="O264" s="32" t="str">
        <f>VLOOKUP(
    Languages!A251,
    Languages!$A$2:$AE$310,
    MATCH(
      _xlfn.XLOOKUP(O$1, 'Language &amp; Currency Data'!$A$2:$A$100, 'Language &amp; Currency Data'!$B$2:$B$100),
      Languages!$A$1:$AE$1,
      0),
    FALSE)</f>
        <v>Az érdekel minket, hogy ezt a $600ot Ön elvenné-e, azért, hogy $100ot kapjon. Döntésétől függetlenül Ön megtartja az eredeti $600ot, valamint azt az összeget, amelyet a másik résztvevő küld Önnek ($0, $100, vagy $200).</v>
      </c>
      <c r="P264" s="6" t="str">
        <f>VLOOKUP(
    Languages!A251,
    Languages!$A$2:$AE$310,
    MATCH(
      _xlfn.XLOOKUP(P$1, 'Language &amp; Currency Data'!$A$2:$A$100, 'Language &amp; Currency Data'!$B$2:$B$100),
      Languages!$A$1:$AE$1,
      0),
    FALSE)</f>
        <v>हमें इस बात में दिलचस्पी है कि क्या आप $100 प्राप्त करने के लिए यह $600 लेंगे। आपके निर्णय से स्वतंत्र होकर, आप अपने मूल $600 और अन्य प्रतिभागी द्वारा भेजी गई राशि ($0, $100, या $200) को अपने पास रखेंगे।</v>
      </c>
      <c r="Q264" s="6" t="str">
        <f>VLOOKUP(
    Languages!A251,
    Languages!$A$2:$AE$310,
    MATCH(
      _xlfn.XLOOKUP(Q$1, 'Language &amp; Currency Data'!$A$2:$A$100, 'Language &amp; Currency Data'!$B$2:$B$100),
      Languages!$A$1:$AE$1,
      0),
    FALSE)</f>
        <v>Kami ingin mengetahui apakah Anda akan mengambil $600 dari peserta lain untuk mendapatkan tambahan $100. Apa pun keputusan Anda, Anda tetap akan mempertahankan $600 milik Anda sendiri dan jumlah apa pun yang dikirim oleh peserta lainnya ($0, $100, atau $200).</v>
      </c>
      <c r="R264" s="6" t="str">
        <f>VLOOKUP(
    Languages!A251,
    Languages!$A$2:$AE$310,
    MATCH(
      _xlfn.XLOOKUP(R$1, 'Language &amp; Currency Data'!$A$2:$A$100, 'Language &amp; Currency Data'!$B$2:$B$100),
      Languages!$A$1:$AE$1,
      0),
    FALSE)</f>
        <v>We are interested in whether you would take this $600 to receive $100. Regardless of your decision, you will keep your original $600 and whatever amount the other participant sends ($0, $100, or $200).</v>
      </c>
      <c r="S264" s="14" t="str">
        <f>VLOOKUP(
    Languages!A251,
    Languages!$A$2:$AE$310,
    MATCH(
      _xlfn.XLOOKUP(S$1, 'Language &amp; Currency Data'!$A$2:$A$100, 'Language &amp; Currency Data'!$B$2:$B$100),
      Languages!$A$1:$AE$1,
      0),
    FALSE)</f>
        <v>Ci interessa sapere se prenderebbe questi $600 per riceverne $100. Indipendentemente dalla Sua decisione, terrebbe i Suoi $600 originali e qualsiasi importo inviato dall'altro partecipante ($0, $100, o $200).</v>
      </c>
      <c r="T264" s="14" t="str">
        <f>VLOOKUP(
    Languages!A251,
    Languages!$A$2:$AE$310,
    MATCH(
      _xlfn.XLOOKUP(T$1, 'Language &amp; Currency Data'!$A$2:$A$100, 'Language &amp; Currency Data'!$B$2:$B$100),
      Languages!$A$1:$AE$1,
      0),
    FALSE)</f>
        <v>あなたはこの$100を受け取るために相手から$600を取るか否かをお聞かせください。どちらの選択をしても、元の$600と、相手から送られた金額（$0、$100、または$200）はそのまま残ります。</v>
      </c>
      <c r="U264" s="32" t="str">
        <f>VLOOKUP(
    Languages!A251,
    Languages!$A$2:$AE$310,
    MATCH(
      _xlfn.XLOOKUP(U$1, 'Language &amp; Currency Data'!$A$2:$A$100, 'Language &amp; Currency Data'!$B$2:$B$100),
      Languages!$A$1:$AE$1,
      0),
    FALSE)</f>
        <v>Kami berminat untuk mengetahui sama ada anda akan merebut $600 ini untuk mendapatkan $100. Tidak kira apa pun keputusan anda, anda akan menyimpan $600 anda yang asal dan apa-apa jumlah yang peserta lain hantar ($0, $100, atau $200).</v>
      </c>
      <c r="V264" s="32" t="str">
        <f>VLOOKUP(
    Languages!A251,
    Languages!$A$2:$AE$310,
    MATCH(
      _xlfn.XLOOKUP(V$1, 'Language &amp; Currency Data'!$A$2:$A$100, 'Language &amp; Currency Data'!$B$2:$B$100),
      Languages!$A$1:$AE$1,
      0),
    FALSE)</f>
        <v>Nos interesa saber si le quitaría esos $600 para recibir $100. Independientemente de su decisión, usted conservará sus $600 originales y la cantidad que le envíe el otro participante ($0, $100 o $200).</v>
      </c>
      <c r="W264" s="14" t="str">
        <f>VLOOKUP(
    Languages!A251,
    Languages!$A$2:$AE$310,
    MATCH(
      _xlfn.XLOOKUP(W$1, 'Language &amp; Currency Data'!$A$2:$A$100, 'Language &amp; Currency Data'!$B$2:$B$100),
      Languages!$A$1:$AE$1,
      0),
    FALSE)</f>
        <v>We zijn benieuwd of u bereid bent $600 van de andere deelnemer af te nemen om zelf $100 te ontvangen. Ongeacht uw besluit, behoudt u uw oorspronkelijke bedrag van $600 plus het bedrag dat deze deelnemer u stuurt ($0, $100 of $200).</v>
      </c>
      <c r="X264" s="32" t="str">
        <f>VLOOKUP(
    Languages!A251,
    Languages!$A$2:$AE$310,
    MATCH(
      _xlfn.XLOOKUP(X$1, 'Language &amp; Currency Data'!$A$2:$A$100, 'Language &amp; Currency Data'!$B$2:$B$100),
      Languages!$A$1:$AE$1,
      0),
    FALSE)</f>
        <v>We are interested in whether you would take this $600 to receive $100. Regardless of your decision, you will keep your original $600 and whatever amount the other participant sends ($0, $100, or $200).</v>
      </c>
      <c r="Y264" s="32" t="str">
        <f>VLOOKUP(
    Languages!A251,
    Languages!$A$2:$AE$310,
    MATCH(
      _xlfn.XLOOKUP(Y$1, 'Language &amp; Currency Data'!$A$2:$A$100, 'Language &amp; Currency Data'!$B$2:$B$100),
      Languages!$A$1:$AE$1,
      0),
    FALSE)</f>
        <v>Vi er interessert i om du ville tatt disse $600 for å motta $100. Uansett hva du bestemmer deg for, beholder du dine opprinnelige $600 og det beløpet den andre deltakeren sender deg ($0, $100 eller $200).</v>
      </c>
      <c r="Z264" s="32" t="str">
        <f>VLOOKUP(
    Languages!A251,
    Languages!$A$2:$AE$310,
    MATCH(
      _xlfn.XLOOKUP(Z$1, 'Language &amp; Currency Data'!$A$2:$A$100, 'Language &amp; Currency Data'!$B$2:$B$100),
      Languages!$A$1:$AE$1,
      0),
    FALSE)</f>
        <v>ہم یہ جاننا چاہتے ہیں کہ آیا آپ 100$ حاصل کرنے کے لیے یہ 600$ لیں گے۔ آپ جو بھی فیصلہ کریں، آپ اپنی اصل رقم 600$ اور دوسرے شرکت کنندہ کی بھیجی گئی کسی بھی رقم (0$، 100$، یا $200) کو برقرار رکھیں گے۔</v>
      </c>
      <c r="AA264" s="32" t="str">
        <f>VLOOKUP(
    Languages!A251,
    Languages!$A$2:$AE$310,
    MATCH(
      _xlfn.XLOOKUP(AA$1, 'Language &amp; Currency Data'!$A$2:$A$100, 'Language &amp; Currency Data'!$B$2:$B$100),
      Languages!$A$1:$AE$1,
      0),
    FALSE)</f>
        <v>Interesado kaming malamang kung kukunin mo ang $600 na ito para tumanggap ng $100. Anuman ang desisyon mo, sa iyo na ang orihinal na $600 at kung magkano ang ipapadala ng isa pang participant ($0, $100, o $200).</v>
      </c>
      <c r="AB264" s="32" t="str">
        <f>VLOOKUP(
    Languages!A251,
    Languages!$A$2:$AE$310,
    MATCH(
      _xlfn.XLOOKUP(AB$1, 'Language &amp; Currency Data'!$A$2:$A$100, 'Language &amp; Currency Data'!$B$2:$B$100),
      Languages!$A$1:$AE$1,
      0),
    FALSE)</f>
        <v>Jesteśmy zainteresowani, czy wziąłby\/wzięłaby Pan\/Pani te $600, aby otrzymać $100. Bez względu na Pana\/Pani decyzję, zatrzyma Pan\/Pani swoje pierwotne $600 i dowolną kwotę, którą wyśle ​​inny uczestnik ($0, $100 lub $200).</v>
      </c>
      <c r="AC264" t="str">
        <f>VLOOKUP(
    Languages!A251,
    Languages!$A$2:$AE$310,
    MATCH(
      _xlfn.XLOOKUP(AC$1, 'Language &amp; Currency Data'!$A$2:$A$100, 'Language &amp; Currency Data'!$B$2:$B$100),
      Languages!$A$1:$AE$1,
      0),
    FALSE)</f>
        <v>Estamos interessados em saber se tiraria estes $600 para receber $100 adicionais. Independentemente da sua decisão, manterá os seus $600 originais e qualquer montante que o outro participante decida enviar-lhe ($0, $100 ou $200).</v>
      </c>
      <c r="AD264" s="32" t="str">
        <f>VLOOKUP(
    Languages!A251,
    Languages!$A$2:$AE$310,
    MATCH(
      _xlfn.XLOOKUP(AD$1, 'Language &amp; Currency Data'!$A$2:$A$100, 'Language &amp; Currency Data'!$B$2:$B$100),
      Languages!$A$1:$AE$1,
      0),
    FALSE)</f>
        <v>Ne interesează dacă veți lua suma de $600 pentru a prelua $100. Indiferent de decizia dvs., veți păstra suma inițială de $600 și suma trimisă de celălalt participant ($0, $100, or $200).</v>
      </c>
      <c r="AE264" s="6" t="str">
        <f>VLOOKUP(
    Languages!A251,
    Languages!$A$2:$AE$310,
    MATCH(
      _xlfn.XLOOKUP(AE$1, 'Language &amp; Currency Data'!$A$2:$A$100, 'Language &amp; Currency Data'!$B$2:$B$100),
      Languages!$A$1:$AE$1,
      0),
    FALSE)</f>
        <v>Chceme vedieť, či by ste zobrali týchto $600, aby ste získali $100. Bez ohľadu na vaše rozhodnutie si ponecháte svojich pôvodných $600 a sumu, ktorú vám pošle druhý účastník ($0, $100, alebo $200).</v>
      </c>
      <c r="AF264" s="6" t="str">
        <f>VLOOKUP(
    Languages!A251,
    Languages!$A$2:$AE$310,
    MATCH(
      _xlfn.XLOOKUP(AF$1, 'Language &amp; Currency Data'!$A$2:$A$100, 'Language &amp; Currency Data'!$B$2:$B$100),
      Languages!$A$1:$AE$1,
      0),
    FALSE)</f>
        <v>Ons stel belang in of u hierdie $600 sou neem om $100 te ontvang. Ongeag jou besluit, sal jy jou oorspronklike $600 en enige bedrag wat die ander deelnemer stuur ($0, $100 of $200) behou.</v>
      </c>
      <c r="AG264" s="6" t="str">
        <f>VLOOKUP(
    Languages!A251,
    Languages!$A$2:$AE$310,
    MATCH(
      _xlfn.XLOOKUP(AG$1, 'Language &amp; Currency Data'!$A$2:$A$100, 'Language &amp; Currency Data'!$B$2:$B$100),
      Languages!$A$1:$AE$1,
      0),
    FALSE)</f>
        <v>저희는 귀하가 이 $600를 받아 $100를 추가로 받는 선택을 할 것인지 알고 싶습니다. 귀하의 결정과 관계없이, 원래의 $600와 다른 참여자가 보내는 금액($0, $100, 또는 $200)은 그대로 받게 됩니다.</v>
      </c>
      <c r="AH264" s="32" t="str">
        <f>VLOOKUP(
    Languages!A251,
    Languages!$A$2:$AE$310,
    MATCH(
      _xlfn.XLOOKUP(AH$1, 'Language &amp; Currency Data'!$A$2:$A$100, 'Language &amp; Currency Data'!$B$2:$B$100),
      Languages!$A$1:$AE$1,
      0),
    FALSE)</f>
        <v>Nos interesa saber si le quitaría esos $600 para recibir $100. Independientemente de su decisión, usted conservará sus $600 originales y la cantidad que le envíe el otro participante ($0, $100 o $200).</v>
      </c>
      <c r="AI264" s="32" t="str">
        <f>VLOOKUP(
    Languages!A251,
    Languages!$A$2:$AE$310,
    MATCH(
      _xlfn.XLOOKUP(AI$1, 'Language &amp; Currency Data'!$A$2:$A$100, 'Language &amp; Currency Data'!$B$2:$B$100),
      Languages!$A$1:$AE$1,
      0),
    FALSE)</f>
        <v>Vi vill veta om du skulle ta dessa $600 för att få $100. Oavsett ditt beslut kommer du att behålla dina ursprungliga $600 och det belopp som den andra deltagaren skickar ($0, $100 eller $200).</v>
      </c>
      <c r="AJ264" s="6" t="str">
        <f>VLOOKUP(
    Languages!A251,
    Languages!$A$2:$AE$310,
    MATCH(
      _xlfn.XLOOKUP(AJ$1, 'Language &amp; Currency Data'!$A$2:$A$100, 'Language &amp; Currency Data'!$B$2:$B$100),
      Languages!$A$1:$AE$1,
      0),
    FALSE)</f>
        <v>我們想知道，在這樣的情況下，您會不會選擇拿走這 $600，來換取 $100 的額外收入。不論您是否選擇拿這筆錢，您原本的 $600 仍會保留，同時也會保留對方轉給您的金額（$0、$100 或 $200）。</v>
      </c>
      <c r="AK264" s="32" t="str">
        <f>VLOOKUP(
    Languages!A251,
    Languages!$A$2:$AE$310,
    MATCH(
      _xlfn.XLOOKUP(AK$1, 'Language &amp; Currency Data'!$A$2:$A$100, 'Language &amp; Currency Data'!$B$2:$B$100),
      Languages!$A$1:$AE$1,
      0),
    FALSE)</f>
        <v>เราต้องการทราบว่าคุณจะยึดเงิน $600 นี้เพื่อรับเงินเพิ่มเติมอีก $100 หรือไม่ ไม่ว่าจะตัดสินใจอย่างไรก็ตาม คุณจะยังคงได้รับเงิน $600 เดิมพร้อมเงินตามจำนวนที่ผู้เข้าร่วมอีกรายส่งให้ ($0, $100 หรือ $200)</v>
      </c>
      <c r="AL264" s="37" t="str">
        <f>VLOOKUP(
    Languages!A251,
    Languages!$A$2:$AE$310,
    MATCH(
      _xlfn.XLOOKUP(AL$1, 'Language &amp; Currency Data'!$A$2:$A$100, 'Language &amp; Currency Data'!$B$2:$B$100),
      Languages!$A$1:$AE$1,
      0),
    FALSE)</f>
        <v>Bu $600 tutarı $100 almak için kabul edip etmeyeceğinizle ilgileniyoruz. Kararınız ne olursa olsun mevcut $600 tutarınız ve diğer katılımcının gönderdiği miktar ($0, $100 veya $200) sizde kalacaktır.</v>
      </c>
      <c r="AM264" s="6" t="str">
        <f>VLOOKUP(
    Languages!A251,
    Languages!$A$2:$AE$310,
    MATCH(
      _xlfn.XLOOKUP(AM$1, 'Language &amp; Currency Data'!$A$2:$A$100, 'Language &amp; Currency Data'!$B$2:$B$100),
      Languages!$A$1:$AE$1,
      0),
    FALSE)</f>
        <v>We are interested in whether you would take this $600 to receive $100. Regardless of your decision, you will keep your original $600 and whatever amount the other participant sends ($0, $100, or $200).</v>
      </c>
      <c r="AN264" s="6" t="str">
        <f>VLOOKUP(
    Languages!A251,
    Languages!$A$2:$AE$310,
    MATCH(
      _xlfn.XLOOKUP(AN$1, 'Language &amp; Currency Data'!$A$2:$A$100, 'Language &amp; Currency Data'!$B$2:$B$100),
      Languages!$A$1:$AE$1,
      0),
    FALSE)</f>
        <v>We are interested in whether you would take this $600 to receive $100. Regardless of your decision, you will keep your original $600 and whatever amount the other participant sends ($0, $100, or $200).</v>
      </c>
      <c r="AO264" s="32" t="str">
        <f>VLOOKUP(
    Languages!A251,
    Languages!$A$2:$AE$310,
    MATCH(
      _xlfn.XLOOKUP(AO$1, 'Language &amp; Currency Data'!$A$2:$A$100, 'Language &amp; Currency Data'!$B$2:$B$100),
      Languages!$A$1:$AE$1,
      0),
    FALSE)</f>
        <v>Chúng tôi muốn biết liệu quý vị có lấy khoản $600 này để nhận $100 hay không. Bất kể quyết định của quý vị có như thế nào, quý vị sẽ giữ $600 ban đầu của mình cộng thêm bất kỳ khoản tiền nào mà người tham gia kia gửi ($0, $100 hoặc $200).</v>
      </c>
      <c r="AP264" s="7" t="str">
        <f>VLOOKUP(
    Languages!A251,
    Languages!$A$2:$AE$310,
    MATCH(
      _xlfn.XLOOKUP("United Kingdom", 'Language &amp; Currency Data'!$A$2:$A$100, 'Language &amp; Currency Data'!$B$2:$B$100),
      Languages!$A$1:$AE$1,
      0),
    FALSE)</f>
        <v>We are interested in whether you would take this $600 to receive $100. Regardless of your decision, you will keep your original $600 and whatever amount the other participant sends ($0, $100, or $200).</v>
      </c>
      <c r="AQ264" s="7" t="str">
        <f>VLOOKUP(
    Languages!A251,
    Languages!$A$2:$AE$310,
    MATCH(
      _xlfn.XLOOKUP("United Kingdom", 'Language &amp; Currency Data'!$A$2:$A$100, 'Language &amp; Currency Data'!$B$2:$B$100),
      Languages!$A$1:$AE$1,
      0),
    FALSE)</f>
        <v>We are interested in whether you would take this $600 to receive $100. Regardless of your decision, you will keep your original $600 and whatever amount the other participant sends ($0, $100, or $200).</v>
      </c>
      <c r="AR264" s="7" t="str">
        <f>VLOOKUP(
    Languages!A251,
    Languages!$A$2:$AE$310,
    MATCH(
      _xlfn.XLOOKUP("United Kingdom", 'Language &amp; Currency Data'!$A$2:$A$100, 'Language &amp; Currency Data'!$B$2:$B$100),
      Languages!$A$1:$AE$1,
      0),
    FALSE)</f>
        <v>We are interested in whether you would take this $600 to receive $100. Regardless of your decision, you will keep your original $600 and whatever amount the other participant sends ($0, $100, or $200).</v>
      </c>
      <c r="AS264" s="7" t="str">
        <f>VLOOKUP(
    Languages!A251,
    Languages!$A$2:$AE$310,
    MATCH(
      _xlfn.XLOOKUP("United Kingdom", 'Language &amp; Currency Data'!$A$2:$A$100, 'Language &amp; Currency Data'!$B$2:$B$100),
      Languages!$A$1:$AE$1,
      0),
    FALSE)</f>
        <v>We are interested in whether you would take this $600 to receive $100. Regardless of your decision, you will keep your original $600 and whatever amount the other participant sends ($0, $100, or $200).</v>
      </c>
      <c r="AT264" s="7" t="str">
        <f>VLOOKUP(
    Languages!A251,
    Languages!$A$2:$AE$310,
    MATCH(
      _xlfn.XLOOKUP("United Kingdom", 'Language &amp; Currency Data'!$A$2:$A$100, 'Language &amp; Currency Data'!$B$2:$B$100),
      Languages!$A$1:$AE$1,
      0),
    FALSE)</f>
        <v>We are interested in whether you would take this $600 to receive $100. Regardless of your decision, you will keep your original $600 and whatever amount the other participant sends ($0, $100, or $200).</v>
      </c>
      <c r="AU264" s="7" t="str">
        <f>VLOOKUP(
    Languages!A251,
    Languages!$A$2:$AE$310,
    MATCH(
      _xlfn.XLOOKUP("United Kingdom", 'Language &amp; Currency Data'!$A$2:$A$100, 'Language &amp; Currency Data'!$B$2:$B$100),
      Languages!$A$1:$AE$1,
      0),
    FALSE)</f>
        <v>We are interested in whether you would take this $600 to receive $100. Regardless of your decision, you will keep your original $600 and whatever amount the other participant sends ($0, $100, or $200).</v>
      </c>
      <c r="AV264" s="7" t="str">
        <f>VLOOKUP(
    Languages!A251,
    Languages!$A$2:$AE$310,
    MATCH(
      _xlfn.XLOOKUP("United Kingdom", 'Language &amp; Currency Data'!$A$2:$A$100, 'Language &amp; Currency Data'!$B$2:$B$100),
      Languages!$A$1:$AE$1,
      0),
    FALSE)</f>
        <v>We are interested in whether you would take this $600 to receive $100. Regardless of your decision, you will keep your original $600 and whatever amount the other participant sends ($0, $100, or $200).</v>
      </c>
      <c r="AW264" s="7" t="str">
        <f>VLOOKUP(
    Languages!A251,
    Languages!$A$2:$AE$310,
    MATCH(
      _xlfn.XLOOKUP("United Kingdom", 'Language &amp; Currency Data'!$A$2:$A$100, 'Language &amp; Currency Data'!$B$2:$B$100),
      Languages!$A$1:$AE$1,
      0),
    FALSE)</f>
        <v>We are interested in whether you would take this $600 to receive $100. Regardless of your decision, you will keep your original $600 and whatever amount the other participant sends ($0, $100, or $200).</v>
      </c>
    </row>
    <row r="265" spans="1:49" s="7" customFormat="1" ht="114" x14ac:dyDescent="0.45">
      <c r="A265" s="7" t="str">
        <f>Languages!B252</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c r="B265" s="6" t="str">
        <f>VLOOKUP(
    Languages!A252,
    Languages!$A$2:$AE$310,
    MATCH(
      _xlfn.XLOOKUP(B$1, 'Language &amp; Currency Data'!$A$2:$A$100, 'Language &amp; Currency Data'!$B$2:$B$100),
      Languages!$A$1:$AE$1,
      0),
    FALSE)</f>
        <v>Como aún no conocemos la decisión del otro participante, indique qué decidiría usted en función de cada importe que el otro participante podría enviar. Si es seleccionado, su decisión se aplicará a la decisión del otro participante. Su decisión es completamente anónima y no volverá a tener contacto con el otro participante.</v>
      </c>
      <c r="C265" s="6" t="str">
        <f>VLOOKUP(
    Languages!A252,
    Languages!$A$2:$AE$310,
    MATCH(
      _xlfn.XLOOKUP(C$1, 'Language &amp; Currency Data'!$A$2:$A$100, 'Language &amp; Currency Data'!$B$2:$B$100),
      Languages!$A$1:$AE$1,
      0),
    FALSE)</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c r="D265" s="6" t="str">
        <f>VLOOKUP(
    Languages!A252,
    Languages!$A$2:$AE$310,
    MATCH(
      _xlfn.XLOOKUP(D$1, 'Language &amp; Currency Data'!$A$2:$A$100, 'Language &amp; Currency Data'!$B$2:$B$100),
      Languages!$A$1:$AE$1,
      0),
    FALSE)</f>
        <v>Da wir die Entscheidung des anderen Teilnehmers noch nicht kennen, geben Sie bitte Ihre Entscheidung für jeden möglichen Betrag an, den dieser Ihnen senden könnte. Wenn Sie gewählt werden, wird Ihre zum anderen Teilnehmer passende Entscheidung realisiert. Ihre Entscheidungen sind völlig anonym, und Sie haben danach nichts mehr mit diesem Teilnehmer zu tun.</v>
      </c>
      <c r="E265" s="14" t="str">
        <f>VLOOKUP(
    Languages!A252,
    Languages!$A$2:$AE$310,
    MATCH(
      _xlfn.XLOOKUP(E$1, 'Language &amp; Currency Data'!$A$2:$A$100, 'Language &amp; Currency Data'!$B$2:$B$100),
      Languages!$A$1:$AE$1,
      0),
    FALSE)</f>
        <v>Como ainda não sabemos a decisão do outro participante, indique a sua decisão para cada valor possível que o outro participante poderia enviar. Se for selecionado, a sua decisão correspondente à escolha do outro participante será implementada. As suas escolhas são totalmente anónimas e não irá interagir novamente com este participante.</v>
      </c>
      <c r="F265" s="4" t="str">
        <f>VLOOKUP(
    Languages!A252,
    Languages!$A$2:$AE$310,
    MATCH(
      _xlfn.XLOOKUP(F$1, 'Language &amp; Currency Data'!$A$2:$A$100, 'Language &amp; Currency Data'!$B$2:$B$100),
      Languages!$A$1:$AE$1,
      0),
    FALSE)</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c r="G265" s="14" t="str">
        <f>VLOOKUP(
    Languages!A252,
    Languages!$A$2:$AE$310,
    MATCH(
      _xlfn.XLOOKUP(G$1, 'Language &amp; Currency Data'!$A$2:$A$100, 'Language &amp; Currency Data'!$B$2:$B$100),
      Languages!$A$1:$AE$1,
      0),
    FALSE)</f>
        <v>由于我们尚未知道另一位参与者的赠送决定，请您为对方可能赠送的每一个金额情境都预先作出决定。如果您被选中，系统将根据对方的实际行为，执行您对相应情境的选择。您的所有决定将完全匿名，您也不会再与该参与者有任何互动。</v>
      </c>
      <c r="H265" s="6" t="str">
        <f>VLOOKUP(
    Languages!A252,
    Languages!$A$2:$AE$310,
    MATCH(
      _xlfn.XLOOKUP(H$1, 'Language &amp; Currency Data'!$A$2:$A$100, 'Language &amp; Currency Data'!$B$2:$B$100),
      Languages!$A$1:$AE$1,
      0),
    FALSE)</f>
        <v>Como aún no conocemos la decisión del otro participante, indique qué decidiría usted en función de cada importe que el otro participante podría enviar. Si es seleccionado, su decisión se aplicará a la decisión del otro participante. Su decisión es completamente anónima y no volverá a tener contacto con el otro participante.</v>
      </c>
      <c r="I265" s="6" t="str">
        <f>VLOOKUP(
    Languages!A252,
    Languages!$A$2:$AE$310,
    MATCH(
      _xlfn.XLOOKUP(I$1, 'Language &amp; Currency Data'!$A$2:$A$100, 'Language &amp; Currency Data'!$B$2:$B$100),
      Languages!$A$1:$AE$1,
      0),
    FALSE)</f>
        <v>Como aún no conocemos la decisión del otro participante, indique qué decidiría usted en función de cada importe que el otro participante podría enviar. Si es seleccionado, su decisión se aplicará a la decisión del otro participante. Su decisión es completamente anónima y no volverá a tener contacto con el otro participante.</v>
      </c>
      <c r="J265" s="6" t="str">
        <f>VLOOKUP(
    Languages!A252,
    Languages!$A$2:$AE$310,
    MATCH(
      _xlfn.XLOOKUP(J$1, 'Language &amp; Currency Data'!$A$2:$A$100, 'Language &amp; Currency Data'!$B$2:$B$100),
      Languages!$A$1:$AE$1,
      0),
    FALSE)</f>
        <v>Jelikož ještě neznáme rozhodnutí druhého účastníka, uveďte prosím své rozhodnutí pro každou možnou částku, kterou by mohl poslat. Pokud budete vybráni, bude provedeno vaše rozhodnutí odpovídající volbě druhého účastníka. Vaše volby jsou zcela anonymní a s tímto účastníkem již nebudete dále komunikovat.</v>
      </c>
      <c r="K265" s="6" t="str">
        <f>VLOOKUP(
    Languages!A252,
    Languages!$A$2:$AE$310,
    MATCH(
      _xlfn.XLOOKUP(K$1, 'Language &amp; Currency Data'!$A$2:$A$100, 'Language &amp; Currency Data'!$B$2:$B$100),
      Languages!$A$1:$AE$1,
      0),
    FALSE)</f>
        <v>Koska emme vielä tiedä toisen osallistujan päätöstä, kerro oma päätöksesi koskien jokaista mahdollista summaa, jonka hän voisi lähettää. Jos sinut valitaan, toisen osallistujan päätöstä vastaava päätöksesi pannaan täytäntöön. Päätöksesi ovat täysin anonyymejä, etkä ole enää tekemisissä tämän toisen osallistujan kanssa.</v>
      </c>
      <c r="L265" s="32" t="str">
        <f>VLOOKUP(
    Languages!A252,
    Languages!$A$2:$AE$310,
    MATCH(
      _xlfn.XLOOKUP(L$1, 'Language &amp; Currency Data'!$A$2:$A$100, 'Language &amp; Currency Data'!$B$2:$B$100),
      Languages!$A$1:$AE$1,
      0),
    FALSE)</f>
        <v>Comme nous ne connaissons pas encore la décision de l'autre participant•e, veuillez indiquer votre décision pour chaque montant possible qu'il\/elle pourrait envoyer. Si vous êtes sélectionné•e, la décision correspondante sera mise en œuvre en fonction du choix de l'autre participant•e. Vos choix sont complètement anonymes et vous n'interagirez plus avec ce•tte participant•e.</v>
      </c>
      <c r="M265" s="32" t="str">
        <f>VLOOKUP(
    Languages!A252,
    Languages!$A$2:$AE$310,
    MATCH(
      _xlfn.XLOOKUP(M$1, 'Language &amp; Currency Data'!$A$2:$A$100, 'Language &amp; Currency Data'!$B$2:$B$100),
      Languages!$A$1:$AE$1,
      0),
    FALSE)</f>
        <v>Da wir die Entscheidung des anderen Teilnehmers noch nicht kennen, geben Sie bitte Ihre Entscheidung für jeden möglichen Betrag an, den dieser Ihnen senden könnte. Wenn Sie gewählt werden, wird Ihre zum anderen Teilnehmer passende Entscheidung realisiert. Ihre Entscheidungen sind völlig anonym, und Sie haben danach nichts mehr mit diesem Teilnehmer zu tun.</v>
      </c>
      <c r="N265" s="6" t="str">
        <f>VLOOKUP(
    Languages!A252,
    Languages!$A$2:$AE$310,
    MATCH(
      _xlfn.XLOOKUP(N$1, 'Language &amp; Currency Data'!$A$2:$A$100, 'Language &amp; Currency Data'!$B$2:$B$100),
      Languages!$A$1:$AE$1,
      0),
    FALSE)</f>
        <v>Δεδομένου ότι δεν γνωρίζουμε ακόμη την απόφαση του άλλου συμμετέχοντα, υποδείξετε την απόφασή σας για κάθε πιθανό ποσό που θα μπορούσε να στείλει. Εάν επιλεγείτε, η απόφασή σας που αντιστοιχεί στην επιλογή του άλλου συμμετέχοντα θα εφαρμοστεί. Οι επιλογές σας είναι εντελώς ανώνυμες και δεν θα αλληλεπιδράσετε ξανά με αυτόν τον συμμετέχοντα.</v>
      </c>
      <c r="O265" s="32" t="str">
        <f>VLOOKUP(
    Languages!A252,
    Languages!$A$2:$AE$310,
    MATCH(
      _xlfn.XLOOKUP(O$1, 'Language &amp; Currency Data'!$A$2:$A$100, 'Language &amp; Currency Data'!$B$2:$B$100),
      Languages!$A$1:$AE$1,
      0),
    FALSE)</f>
        <v>Mivel még nem ismerjük a másik résztvevő döntését, kérjük, jelezze döntését minden egyes lehetséges összegre vonatkozóan, amelyet küldhet Önnek. Ha kiválasztásra kerül, akkor a másik résztvevő választásának megfelelő döntését végrehajtjuk. Választása egyébként teljesen névtelen, és Ön többé nem kerül kapcsolatba ezzel a résztvevővel.</v>
      </c>
      <c r="P265" s="6" t="str">
        <f>VLOOKUP(
    Languages!A252,
    Languages!$A$2:$AE$310,
    MATCH(
      _xlfn.XLOOKUP(P$1, 'Language &amp; Currency Data'!$A$2:$A$100, 'Language &amp; Currency Data'!$B$2:$B$100),
      Languages!$A$1:$AE$1,
      0),
    FALSE)</f>
        <v>चूंकि हमें अभी तक अन्य प्रतिभागी के निर्णय के बारे में पता नहीं है, कृपया उनके द्वारा भेजी जा सकने वाली हरेक संभावित राशि के लिए अपने निर्णय का संकेत करें। अगर चुना जाता है, तो अन्य प्रतिभागी की पसंद के अनुरूप आपका निर्णय लागू किया जाएगा। आपके विकल्प पूरी तरह से गुमनाम होते हैं, और आप इस प्रतिभागी के साथ दोबारा बातचीत नहीं करेंगे।</v>
      </c>
      <c r="Q265" s="6" t="str">
        <f>VLOOKUP(
    Languages!A252,
    Languages!$A$2:$AE$310,
    MATCH(
      _xlfn.XLOOKUP(Q$1, 'Language &amp; Currency Data'!$A$2:$A$100, 'Language &amp; Currency Data'!$B$2:$B$100),
      Languages!$A$1:$AE$1,
      0),
    FALSE)</f>
        <v>Karena kami belum mengetahui keputusan peserta lainnya, harap nyatakan keputusan Anda untuk setiap kemungkinan jumlah yang mereka kirimkan. Jika Anda terpilih, keputusan Anda yang sesuai dengan pilihan peserta lain akan dilaksanakan. Pilihan Anda sepenuhnya anonim, dan Anda tidak akan berinteraksi kembali dengan peserta tersebut.</v>
      </c>
      <c r="R265" s="6" t="str">
        <f>VLOOKUP(
    Languages!A252,
    Languages!$A$2:$AE$310,
    MATCH(
      _xlfn.XLOOKUP(R$1, 'Language &amp; Currency Data'!$A$2:$A$100, 'Language &amp; Currency Data'!$B$2:$B$100),
      Languages!$A$1:$AE$1,
      0),
    FALSE)</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c r="S265" s="14" t="str">
        <f>VLOOKUP(
    Languages!A252,
    Languages!$A$2:$AE$310,
    MATCH(
      _xlfn.XLOOKUP(S$1, 'Language &amp; Currency Data'!$A$2:$A$100, 'Language &amp; Currency Data'!$B$2:$B$100),
      Languages!$A$1:$AE$1,
      0),
    FALSE)</f>
        <v>Poiché non conosciamo ancora la decisione dell'altro partecipante, La preghiamo di indicare la Sua decisione per ogni possibile importo che potrebbe inviare. Se selezionata, la Sua decisione corrispondente alla scelta dell'altro partecipante verrà attuata. Le Sue scelte sono completamente anonima e Lei non interagirà più con questo partecipante.</v>
      </c>
      <c r="T265" s="14" t="str">
        <f>VLOOKUP(
    Languages!A252,
    Languages!$A$2:$AE$310,
    MATCH(
      _xlfn.XLOOKUP(T$1, 'Language &amp; Currency Data'!$A$2:$A$100, 'Language &amp; Currency Data'!$B$2:$B$100),
      Languages!$A$1:$AE$1,
      0),
    FALSE)</f>
        <v>相手の決定はまだ不明のため、相手が送金可能な金額ごとに、それに対応するご自身の決定をお知らせください。あなたが選択された場合、相手の選択に対応するあなたの決定が実行されます。あなたの選択は完全に匿名であり、この参加者と今後やり取りすることはありません。</v>
      </c>
      <c r="U265" s="32" t="str">
        <f>VLOOKUP(
    Languages!A252,
    Languages!$A$2:$AE$310,
    MATCH(
      _xlfn.XLOOKUP(U$1, 'Language &amp; Currency Data'!$A$2:$A$100, 'Language &amp; Currency Data'!$B$2:$B$100),
      Languages!$A$1:$AE$1,
      0),
    FALSE)</f>
        <v>Memandangkan kami belum tahu keputusan peserta lain, sila nyatakan keputusan anda bagi setiap potensi jumlah yang mereka boleh hantar.  Jika terpilih, keputusan anda yang sepadan dengan pilihan peserta lain akan dilaksanakan. Pilihan anda adalah tanpa nama sepenuhnya, dan anda tidak akan berinteraksi dengan peserta ini lagi.</v>
      </c>
      <c r="V265" s="32" t="str">
        <f>VLOOKUP(
    Languages!A252,
    Languages!$A$2:$AE$310,
    MATCH(
      _xlfn.XLOOKUP(V$1, 'Language &amp; Currency Data'!$A$2:$A$100, 'Language &amp; Currency Data'!$B$2:$B$100),
      Languages!$A$1:$AE$1,
      0),
    FALSE)</f>
        <v>Como aún no conocemos la decisión del otro participante, indique qué decidiría usted en función de cada importe que el otro participante podría enviar. Si es seleccionado, su decisión se aplicará a la decisión del otro participante. Su decisión es completamente anónima y no volverá a tener contacto con el otro participante.</v>
      </c>
      <c r="W265" s="14" t="str">
        <f>VLOOKUP(
    Languages!A252,
    Languages!$A$2:$AE$310,
    MATCH(
      _xlfn.XLOOKUP(W$1, 'Language &amp; Currency Data'!$A$2:$A$100, 'Language &amp; Currency Data'!$B$2:$B$100),
      Languages!$A$1:$AE$1,
      0),
    FALSE)</f>
        <v>Omdat we nog niet weten wat de andere deelnemer besluit, vragen we u voor elk bedrag dat de andere deelnemer u kan sturen aan te geven wat u dan zou besluiten. Indien geselecteerd, wordt het aan het besluit van de andere deelnemer gekoppelde besluit geïmplementeerd. Uw keuzes zijn volstrekt anoniem en u zult niet opnieuw in interactie met de desbetreffende deelnemer komen.</v>
      </c>
      <c r="X265" s="32" t="str">
        <f>VLOOKUP(
    Languages!A252,
    Languages!$A$2:$AE$310,
    MATCH(
      _xlfn.XLOOKUP(X$1, 'Language &amp; Currency Data'!$A$2:$A$100, 'Language &amp; Currency Data'!$B$2:$B$100),
      Languages!$A$1:$AE$1,
      0),
    FALSE)</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c r="Y265" s="32" t="str">
        <f>VLOOKUP(
    Languages!A252,
    Languages!$A$2:$AE$310,
    MATCH(
      _xlfn.XLOOKUP(Y$1, 'Language &amp; Currency Data'!$A$2:$A$100, 'Language &amp; Currency Data'!$B$2:$B$100),
      Languages!$A$1:$AE$1,
      0),
    FALSE)</f>
        <v>Siden vi ennå ikke vet hva den andre deltakeren kommer til å gjøre, ber vi deg angi hva du ville gjort for hvert av de tre beløpene vedkommende kan sende. Hvis du blir trukket ut, vil det valget som samsvarer med deres beslutning bli gjennomført. Valgene dine er helt anonyme, og du vil ikke ha ytterligere kontakt med denne deltakeren.</v>
      </c>
      <c r="Z265" s="32" t="str">
        <f>VLOOKUP(
    Languages!A252,
    Languages!$A$2:$AE$310,
    MATCH(
      _xlfn.XLOOKUP(Z$1, 'Language &amp; Currency Data'!$A$2:$A$100, 'Language &amp; Currency Data'!$B$2:$B$100),
      Languages!$A$1:$AE$1,
      0),
    FALSE)</f>
        <v>چونکہ ہمیں ابھی دوسرے شرکت کنندہ کے فیصلے کا علم نہیں ہے، اس لیے براہ کرم ہر ممکنہ رقم کے لیے اپنا فیصلہ بتائیں جو وہ بھیج سکتے ہیں۔ اگر آپ کا انتخاب چنا گیا، تو آپ کے فیصلے کو دوسرے شرکت کنندہ کے انتخاب کے مطابق نافذ کیا جائے گا۔ آپ کے انتخابات مکمل طور پر گمنام ہیں، اور آپ اس شرکت کنندہ کے ساتھ دوبارہ تعامل نہیں کریں گے۔</v>
      </c>
      <c r="AA265" s="32" t="str">
        <f>VLOOKUP(
    Languages!A252,
    Languages!$A$2:$AE$310,
    MATCH(
      _xlfn.XLOOKUP(AA$1, 'Language &amp; Currency Data'!$A$2:$A$100, 'Language &amp; Currency Data'!$B$2:$B$100),
      Languages!$A$1:$AE$1,
      0),
    FALSE)</f>
        <v>Dahil hindi pa natin alam ang desisyon ng isa pang participant, pakisabi ang iyong desisyon para sa bawat posibleng halaga na ipapadala nila. Kung mapili, ipapatupad ang desisyon mo na tumutugma sa pinili ng isa pang participant. Ganap na anonymous ang mga pagpili mo, at hindi ka na ulit makikipag-interact sa participant na ito.</v>
      </c>
      <c r="AB265" s="32" t="str">
        <f>VLOOKUP(
    Languages!A252,
    Languages!$A$2:$AE$310,
    MATCH(
      _xlfn.XLOOKUP(AB$1, 'Language &amp; Currency Data'!$A$2:$A$100, 'Language &amp; Currency Data'!$B$2:$B$100),
      Languages!$A$1:$AE$1,
      0),
    FALSE)</f>
        <v>Ponieważ nie znamy jeszcze decyzji drugiego uczestnika, prosimy o podjęcie swojej decyzji dla każdej możliwej kwoty, którą mógłby wysłać. Po dokonaniu wyboru, Pana\/Pani decyzja odpowiadająca wyborowi drugiego uczestnika zostanie wcielona w życie. Pana\/Pani wybory są całkowicie anonimowe i nie będzie już Pan\/Pani więcej wchodzić w interakcję z tym uczestnikiem.</v>
      </c>
      <c r="AC265" t="str">
        <f>VLOOKUP(
    Languages!A252,
    Languages!$A$2:$AE$310,
    MATCH(
      _xlfn.XLOOKUP(AC$1, 'Language &amp; Currency Data'!$A$2:$A$100, 'Language &amp; Currency Data'!$B$2:$B$100),
      Languages!$A$1:$AE$1,
      0),
    FALSE)</f>
        <v>Como ainda não sabemos a decisão do outro participante, indique a sua decisão para cada valor possível que o outro participante poderia enviar. Se for selecionado, a sua decisão correspondente à escolha do outro participante será implementada. As suas escolhas são totalmente anónimas e não irá interagir novamente com este participante.</v>
      </c>
      <c r="AD265" s="32" t="str">
        <f>VLOOKUP(
    Languages!A252,
    Languages!$A$2:$AE$310,
    MATCH(
      _xlfn.XLOOKUP(AD$1, 'Language &amp; Currency Data'!$A$2:$A$100, 'Language &amp; Currency Data'!$B$2:$B$100),
      Languages!$A$1:$AE$1,
      0),
    FALSE)</f>
        <v>Întrucât nu cunoaștem încă decizia celuilalt participant, vă rugăm să indicați decizia dvs. pentru fiecare sumă pe care ar putea-o trimite. Dacă sunteți selectat, decizia dvs. care corespunde alegerii celuilalt participant va fi pusă în aplicare.</v>
      </c>
      <c r="AE265" s="6" t="str">
        <f>VLOOKUP(
    Languages!A252,
    Languages!$A$2:$AE$310,
    MATCH(
      _xlfn.XLOOKUP(AE$1, 'Language &amp; Currency Data'!$A$2:$A$100, 'Language &amp; Currency Data'!$B$2:$B$100),
      Languages!$A$1:$AE$1,
      0),
    FALSE)</f>
        <v>Keďže ešte nepoznáme rozhodnutie druhého účastníka, uveďte svoje rozhodnutie pre každú možnú sumu, ktorú by vám mohol poslať. Ak vás vyberieme, bude platiť vaše rozhodnutie zodpovedajúce rozhodnutiu druhého účastníka. Vaše rozhodnutia sú úplne anonymné a s týmto účastníkom už nebudete viac v interakcii.</v>
      </c>
      <c r="AF265" s="6" t="str">
        <f>VLOOKUP(
    Languages!A252,
    Languages!$A$2:$AE$310,
    MATCH(
      _xlfn.XLOOKUP(AF$1, 'Language &amp; Currency Data'!$A$2:$A$100, 'Language &amp; Currency Data'!$B$2:$B$100),
      Languages!$A$1:$AE$1,
      0),
    FALSE)</f>
        <v>Aangesien ons nog nie die ander deelnemer se besluit ken nie, dui asseblief u besluit aan vir elke moontlike bedrag wat hulle kan stuur. Indien gekies, sal jou besluit wat ooreenstem met die ander deelnemer se keuse, geïmplementeer word. Jou keuses is heeltemal anoniem, en jy sal nie weer met hierdie deelnemer interaksie hê nie.</v>
      </c>
      <c r="AG265" s="6" t="str">
        <f>VLOOKUP(
    Languages!A252,
    Languages!$A$2:$AE$310,
    MATCH(
      _xlfn.XLOOKUP(AG$1, 'Language &amp; Currency Data'!$A$2:$A$100, 'Language &amp; Currency Data'!$B$2:$B$100),
      Languages!$A$1:$AE$1,
      0),
    FALSE)</f>
        <v>아직 다른 참여자가 어떤 결정을 내릴지 모르기 때문에, 그들이 보낼 수 있는 각 금액에 대해 당신의 결정을 알려주십시오. 선택을 마치면, 다른 참가자의 선택과 일치하는 귀하의 결정이 실행됩니다. 귀하의 선택은 완전히 익명이며, 이 참여자와는 다시 교류할 일이 없습니다.</v>
      </c>
      <c r="AH265" s="32" t="str">
        <f>VLOOKUP(
    Languages!A252,
    Languages!$A$2:$AE$310,
    MATCH(
      _xlfn.XLOOKUP(AH$1, 'Language &amp; Currency Data'!$A$2:$A$100, 'Language &amp; Currency Data'!$B$2:$B$100),
      Languages!$A$1:$AE$1,
      0),
    FALSE)</f>
        <v>Como aún no conocemos la decisión del otro participante, indique qué decidiría usted en función de cada importe que el otro participante podría enviar. Si es seleccionado, su decisión se aplicará a la decisión del otro participante. Su decisión es completamente anónima y no volverá a tener contacto con el otro participante.</v>
      </c>
      <c r="AI265" s="32" t="str">
        <f>VLOOKUP(
    Languages!A252,
    Languages!$A$2:$AE$310,
    MATCH(
      _xlfn.XLOOKUP(AI$1, 'Language &amp; Currency Data'!$A$2:$A$100, 'Language &amp; Currency Data'!$B$2:$B$100),
      Languages!$A$1:$AE$1,
      0),
    FALSE)</f>
        <v>Eftersom vi ännu inte känner till den andra deltagarens beslut, vänligen ange ditt beslut för varje möjligt belopp som de kan skicka. Om du väljs kommer ditt beslut som motsvarar den andra deltagarens val att genomföras. Dina val är helt anonyma och du kommer inte att interagera med den här deltagaren igen.</v>
      </c>
      <c r="AJ265" s="6" t="str">
        <f>VLOOKUP(
    Languages!A252,
    Languages!$A$2:$AE$310,
    MATCH(
      _xlfn.XLOOKUP(AJ$1, 'Language &amp; Currency Data'!$A$2:$A$100, 'Language &amp; Currency Data'!$B$2:$B$100),
      Languages!$A$1:$AE$1,
      0),
    FALSE)</f>
        <v>由於我們目前還不知道對方會轉多少給您，請針對每一種可能的金額，預先做出您的選擇。如果被選中，我們會根據對方實際轉出的金額，執行您當時對應的決定。您的選擇將完全匿名，而且您不會再與這位參與者有進一步的互動。</v>
      </c>
      <c r="AK265" s="32" t="str">
        <f>VLOOKUP(
    Languages!A252,
    Languages!$A$2:$AE$310,
    MATCH(
      _xlfn.XLOOKUP(AK$1, 'Language &amp; Currency Data'!$A$2:$A$100, 'Language &amp; Currency Data'!$B$2:$B$100),
      Languages!$A$1:$AE$1,
      0),
    FALSE)</f>
        <v>เนื่องจากเรายังไม่ทราบถึงการตัดสินใจของผู้เข้าร่วมอีกคน ดังนั้นโปรดระบุการตัดสินใจของคุณสำหรับจำนวนเงินที่ผู้เข้าร่วมอีกคนสามารถส่งได้ หากได้รับเลือก การตัดสินใจของคุณที่สอดคล้องกับตัวเลือกของผู้เข้าร่วมอีกคนจะได้รับการนำไปดำเนินการ ตัวเลือกของคุณจะไม่มีการเปิดเผยตัวตนโดยสมบูรณ์ และคุณจะไม่ต้องโต้ตอบกับผู้เข้าร่วมคนนี้อีก</v>
      </c>
      <c r="AL265" s="37" t="str">
        <f>VLOOKUP(
    Languages!A252,
    Languages!$A$2:$AE$310,
    MATCH(
      _xlfn.XLOOKUP(AL$1, 'Language &amp; Currency Data'!$A$2:$A$100, 'Language &amp; Currency Data'!$B$2:$B$100),
      Languages!$A$1:$AE$1,
      0),
    FALSE)</f>
        <v>Diğer katılımcının kararını henüz bilmediğimiz için lütfen gönderebilecekleri her olası miktar için kararınızı belirtin. Seçilmeniz durumunda diğer katılımcının seçimine karşılık gelecek kararınız uygulanacaktır. Seçimleriniz tamamen anonimdir ve bu katılımcıyla tekrar etkileşime girmeyeceksiniz.</v>
      </c>
      <c r="AM265" s="6" t="str">
        <f>VLOOKUP(
    Languages!A252,
    Languages!$A$2:$AE$310,
    MATCH(
      _xlfn.XLOOKUP(AM$1, 'Language &amp; Currency Data'!$A$2:$A$100, 'Language &amp; Currency Data'!$B$2:$B$100),
      Languages!$A$1:$AE$1,
      0),
    FALSE)</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c r="AN265" s="6" t="str">
        <f>VLOOKUP(
    Languages!A252,
    Languages!$A$2:$AE$310,
    MATCH(
      _xlfn.XLOOKUP(AN$1, 'Language &amp; Currency Data'!$A$2:$A$100, 'Language &amp; Currency Data'!$B$2:$B$100),
      Languages!$A$1:$AE$1,
      0),
    FALSE)</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c r="AO265" s="32" t="str">
        <f>VLOOKUP(
    Languages!A252,
    Languages!$A$2:$AE$310,
    MATCH(
      _xlfn.XLOOKUP(AO$1, 'Language &amp; Currency Data'!$A$2:$A$100, 'Language &amp; Currency Data'!$B$2:$B$100),
      Languages!$A$1:$AE$1,
      0),
    FALSE)</f>
        <v>Do chúng tôi chưa biết quyết định của người tham gia kia, vui lòng cho biết quyết định của quý vị với từng số tiền mà họ có thể gửi. Nếu chọn, quyết định của quý vị tương ứng với lựa chọn của người tham gia kia sẽ được thực hiện. Các lựa chọn của quý vị là hoàn toàn ẩn danh, và quý vị sẽ không tương tác với người tham gia này nữa.</v>
      </c>
      <c r="AP265" s="7" t="str">
        <f>VLOOKUP(
    Languages!A252,
    Languages!$A$2:$AE$310,
    MATCH(
      _xlfn.XLOOKUP("United Kingdom", 'Language &amp; Currency Data'!$A$2:$A$100, 'Language &amp; Currency Data'!$B$2:$B$100),
      Languages!$A$1:$AE$1,
      0),
    FALSE)</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c r="AQ265" s="7" t="str">
        <f>VLOOKUP(
    Languages!A252,
    Languages!$A$2:$AE$310,
    MATCH(
      _xlfn.XLOOKUP("United Kingdom", 'Language &amp; Currency Data'!$A$2:$A$100, 'Language &amp; Currency Data'!$B$2:$B$100),
      Languages!$A$1:$AE$1,
      0),
    FALSE)</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c r="AR265" s="7" t="str">
        <f>VLOOKUP(
    Languages!A252,
    Languages!$A$2:$AE$310,
    MATCH(
      _xlfn.XLOOKUP("United Kingdom", 'Language &amp; Currency Data'!$A$2:$A$100, 'Language &amp; Currency Data'!$B$2:$B$100),
      Languages!$A$1:$AE$1,
      0),
    FALSE)</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c r="AS265" s="7" t="str">
        <f>VLOOKUP(
    Languages!A252,
    Languages!$A$2:$AE$310,
    MATCH(
      _xlfn.XLOOKUP("United Kingdom", 'Language &amp; Currency Data'!$A$2:$A$100, 'Language &amp; Currency Data'!$B$2:$B$100),
      Languages!$A$1:$AE$1,
      0),
    FALSE)</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c r="AT265" s="7" t="str">
        <f>VLOOKUP(
    Languages!A252,
    Languages!$A$2:$AE$310,
    MATCH(
      _xlfn.XLOOKUP("United Kingdom", 'Language &amp; Currency Data'!$A$2:$A$100, 'Language &amp; Currency Data'!$B$2:$B$100),
      Languages!$A$1:$AE$1,
      0),
    FALSE)</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c r="AU265" s="7" t="str">
        <f>VLOOKUP(
    Languages!A252,
    Languages!$A$2:$AE$310,
    MATCH(
      _xlfn.XLOOKUP("United Kingdom", 'Language &amp; Currency Data'!$A$2:$A$100, 'Language &amp; Currency Data'!$B$2:$B$100),
      Languages!$A$1:$AE$1,
      0),
    FALSE)</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c r="AV265" s="7" t="str">
        <f>VLOOKUP(
    Languages!A252,
    Languages!$A$2:$AE$310,
    MATCH(
      _xlfn.XLOOKUP("United Kingdom", 'Language &amp; Currency Data'!$A$2:$A$100, 'Language &amp; Currency Data'!$B$2:$B$100),
      Languages!$A$1:$AE$1,
      0),
    FALSE)</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c r="AW265" s="7" t="str">
        <f>VLOOKUP(
    Languages!A252,
    Languages!$A$2:$AE$310,
    MATCH(
      _xlfn.XLOOKUP("United Kingdom", 'Language &amp; Currency Data'!$A$2:$A$100, 'Language &amp; Currency Data'!$B$2:$B$100),
      Languages!$A$1:$AE$1,
      0),
    FALSE)</f>
        <v>Since we do not yet know the other participant's decision, please indicate your decision for each possible amount they could send. If selected, your decision corresponding to the other participant's choice will be implemented. Your choices are completely anonymous, and you will not interact with this participant again.</v>
      </c>
    </row>
    <row r="266" spans="1:49" s="7" customFormat="1" ht="42.75" x14ac:dyDescent="0.45">
      <c r="A266" s="7" t="str">
        <f>Languages!B253</f>
        <v>Suppose the other participant &lt;b&gt;sends you $0.&lt;\/b&gt; Would you take $600 from them to receive an additional $100?</v>
      </c>
      <c r="B266" s="6" t="str">
        <f>VLOOKUP(
    Languages!A253,
    Languages!$A$2:$AE$310,
    MATCH(
      _xlfn.XLOOKUP(B$1, 'Language &amp; Currency Data'!$A$2:$A$100, 'Language &amp; Currency Data'!$B$2:$B$100),
      Languages!$A$1:$AE$1,
      0),
    FALSE)</f>
        <v>Supongamos que el otro participante &lt;b&gt;le envía $0.&lt;\/b&gt; ¿Le quitaría $600 para recibir $100 más?</v>
      </c>
      <c r="C266" s="6" t="str">
        <f>VLOOKUP(
    Languages!A253,
    Languages!$A$2:$AE$310,
    MATCH(
      _xlfn.XLOOKUP(C$1, 'Language &amp; Currency Data'!$A$2:$A$100, 'Language &amp; Currency Data'!$B$2:$B$100),
      Languages!$A$1:$AE$1,
      0),
    FALSE)</f>
        <v>Suppose the other participant &lt;b&gt;sends you $0.&lt;\/b&gt; Would you take $600 from them to receive an additional $100?</v>
      </c>
      <c r="D266" s="6" t="str">
        <f>VLOOKUP(
    Languages!A253,
    Languages!$A$2:$AE$310,
    MATCH(
      _xlfn.XLOOKUP(D$1, 'Language &amp; Currency Data'!$A$2:$A$100, 'Language &amp; Currency Data'!$B$2:$B$100),
      Languages!$A$1:$AE$1,
      0),
    FALSE)</f>
        <v>Nehmen wir an, der andere Teilnehmer &lt;b&gt;sendet Ihnen $0.&lt;\/b&gt; Würden Sie sich $600 von ihm nehmen, um zusätzlich $100 zu erhalten?</v>
      </c>
      <c r="E266" s="14" t="str">
        <f>VLOOKUP(
    Languages!A253,
    Languages!$A$2:$AE$310,
    MATCH(
      _xlfn.XLOOKUP(E$1, 'Language &amp; Currency Data'!$A$2:$A$100, 'Language &amp; Currency Data'!$B$2:$B$100),
      Languages!$A$1:$AE$1,
      0),
    FALSE)</f>
        <v>Suponhamos que o outro participante &lt;b&gt;lhe envia $0.&lt;\/b&gt; Tiraria $600 do outro participante para receber $100 adicionais?</v>
      </c>
      <c r="F266" s="4" t="str">
        <f>VLOOKUP(
    Languages!A253,
    Languages!$A$2:$AE$310,
    MATCH(
      _xlfn.XLOOKUP(F$1, 'Language &amp; Currency Data'!$A$2:$A$100, 'Language &amp; Currency Data'!$B$2:$B$100),
      Languages!$A$1:$AE$1,
      0),
    FALSE)</f>
        <v>Suppose the other participant &lt;b&gt;sends you $0.&lt;\/b&gt; Would you take $600 from them to receive an additional $100?</v>
      </c>
      <c r="G266" s="14" t="str">
        <f>VLOOKUP(
    Languages!A253,
    Languages!$A$2:$AE$310,
    MATCH(
      _xlfn.XLOOKUP(G$1, 'Language &amp; Currency Data'!$A$2:$A$100, 'Language &amp; Currency Data'!$B$2:$B$100),
      Languages!$A$1:$AE$1,
      0),
    FALSE)</f>
        <v>假设另一位参与者 &lt;b&gt;赠送了您 $0。&lt;\/b&gt;您是否会选择让对方损失 $600，以让您自己额外获得 $100？</v>
      </c>
      <c r="H266" s="6" t="str">
        <f>VLOOKUP(
    Languages!A253,
    Languages!$A$2:$AE$310,
    MATCH(
      _xlfn.XLOOKUP(H$1, 'Language &amp; Currency Data'!$A$2:$A$100, 'Language &amp; Currency Data'!$B$2:$B$100),
      Languages!$A$1:$AE$1,
      0),
    FALSE)</f>
        <v>Supongamos que el otro participante &lt;b&gt;le envía $0.&lt;\/b&gt; ¿Le quitaría $600 para recibir $100 más?</v>
      </c>
      <c r="I266" s="6" t="str">
        <f>VLOOKUP(
    Languages!A253,
    Languages!$A$2:$AE$310,
    MATCH(
      _xlfn.XLOOKUP(I$1, 'Language &amp; Currency Data'!$A$2:$A$100, 'Language &amp; Currency Data'!$B$2:$B$100),
      Languages!$A$1:$AE$1,
      0),
    FALSE)</f>
        <v>Supongamos que el otro participante &lt;b&gt;le envía $0.&lt;\/b&gt; ¿Le quitaría $600 para recibir $100 más?</v>
      </c>
      <c r="J266" s="6" t="str">
        <f>VLOOKUP(
    Languages!A253,
    Languages!$A$2:$AE$310,
    MATCH(
      _xlfn.XLOOKUP(J$1, 'Language &amp; Currency Data'!$A$2:$A$100, 'Language &amp; Currency Data'!$B$2:$B$100),
      Languages!$A$1:$AE$1,
      0),
    FALSE)</f>
        <v>Předpokládejme, že druhý účastník &lt;b&gt;vám pošle $0.&lt;\/b&gt; Vzali byste si od něj $600, abyste získali dalších $100?</v>
      </c>
      <c r="K266" s="6" t="str">
        <f>VLOOKUP(
    Languages!A253,
    Languages!$A$2:$AE$310,
    MATCH(
      _xlfn.XLOOKUP(K$1, 'Language &amp; Currency Data'!$A$2:$A$100, 'Language &amp; Currency Data'!$B$2:$B$100),
      Languages!$A$1:$AE$1,
      0),
    FALSE)</f>
        <v>Oleta, että toinen osallistuja &lt;b&gt;lähettää sinulle $0.&lt;\/b&gt; Ottaisitko häneltä $600 saadaksesi $100 lisäsumman itsellesi?</v>
      </c>
      <c r="L266" s="32" t="str">
        <f>VLOOKUP(
    Languages!A253,
    Languages!$A$2:$AE$310,
    MATCH(
      _xlfn.XLOOKUP(L$1, 'Language &amp; Currency Data'!$A$2:$A$100, 'Language &amp; Currency Data'!$B$2:$B$100),
      Languages!$A$1:$AE$1,
      0),
    FALSE)</f>
        <v>Supposons que l'autre participant•e &lt;b&gt;vous envoie $0.&lt;\/b&gt; Lui retireriez-vous $600 pour recevoir $100 de plus ?</v>
      </c>
      <c r="M266" s="32" t="str">
        <f>VLOOKUP(
    Languages!A253,
    Languages!$A$2:$AE$310,
    MATCH(
      _xlfn.XLOOKUP(M$1, 'Language &amp; Currency Data'!$A$2:$A$100, 'Language &amp; Currency Data'!$B$2:$B$100),
      Languages!$A$1:$AE$1,
      0),
    FALSE)</f>
        <v>Nehmen wir an, der andere Teilnehmer &lt;b&gt;sendet Ihnen $0.&lt;\/b&gt; Würden Sie sich $600 von ihm nehmen, um zusätzlich $100 zu erhalten?</v>
      </c>
      <c r="N266" s="6" t="str">
        <f>VLOOKUP(
    Languages!A253,
    Languages!$A$2:$AE$310,
    MATCH(
      _xlfn.XLOOKUP(N$1, 'Language &amp; Currency Data'!$A$2:$A$100, 'Language &amp; Currency Data'!$B$2:$B$100),
      Languages!$A$1:$AE$1,
      0),
    FALSE)</f>
        <v>Ας υποθέσουμε ότι ο άλλος συμμετέχων &lt;b&gt;σας στέλνει $0.&lt;\/b&gt; Θα παίρνατε $600 από αυτόν για να λάβετε επιπλέον $100;</v>
      </c>
      <c r="O266" s="32" t="str">
        <f>VLOOKUP(
    Languages!A253,
    Languages!$A$2:$AE$310,
    MATCH(
      _xlfn.XLOOKUP(O$1, 'Language &amp; Currency Data'!$A$2:$A$100, 'Language &amp; Currency Data'!$B$2:$B$100),
      Languages!$A$1:$AE$1,
      0),
    FALSE)</f>
        <v>Tegyük fel, hogy a másik résztvevő &lt;b&gt;$0-ot küld Önnek.&lt;\/b&gt; Elvenné tőle a $600ot, hogy Ön további $100ot kapjon?</v>
      </c>
      <c r="P266" s="6" t="str">
        <f>VLOOKUP(
    Languages!A253,
    Languages!$A$2:$AE$310,
    MATCH(
      _xlfn.XLOOKUP(P$1, 'Language &amp; Currency Data'!$A$2:$A$100, 'Language &amp; Currency Data'!$B$2:$B$100),
      Languages!$A$1:$AE$1,
      0),
    FALSE)</f>
        <v>मान लीजिए कि दूसरा प्रतिभागी &lt;b&gt;आपको $0 भेजता है।&lt;\/b&gt; क्या आप अतिरिक्त $100 प्राप्त करने के लिए उनसे $600 लेंगे?</v>
      </c>
      <c r="Q266" s="6" t="str">
        <f>VLOOKUP(
    Languages!A253,
    Languages!$A$2:$AE$310,
    MATCH(
      _xlfn.XLOOKUP(Q$1, 'Language &amp; Currency Data'!$A$2:$A$100, 'Language &amp; Currency Data'!$B$2:$B$100),
      Languages!$A$1:$AE$1,
      0),
    FALSE)</f>
        <v>Misalkan peserta lain &lt;b&gt;mengirimkan $0 kepada Anda.&lt;\/b&gt; Apakah Anda akan mengambil $600 dari mereka untuk mendapatkan tambahan $100?</v>
      </c>
      <c r="R266" s="6" t="str">
        <f>VLOOKUP(
    Languages!A253,
    Languages!$A$2:$AE$310,
    MATCH(
      _xlfn.XLOOKUP(R$1, 'Language &amp; Currency Data'!$A$2:$A$100, 'Language &amp; Currency Data'!$B$2:$B$100),
      Languages!$A$1:$AE$1,
      0),
    FALSE)</f>
        <v>Suppose the other participant &lt;b&gt;sends you $0.&lt;\/b&gt; Would you take $600 from them to receive an additional $100?</v>
      </c>
      <c r="S266" s="14" t="str">
        <f>VLOOKUP(
    Languages!A253,
    Languages!$A$2:$AE$310,
    MATCH(
      _xlfn.XLOOKUP(S$1, 'Language &amp; Currency Data'!$A$2:$A$100, 'Language &amp; Currency Data'!$B$2:$B$100),
      Languages!$A$1:$AE$1,
      0),
    FALSE)</f>
        <v>Supponiamo che l'altro partecipante Le &lt;b&gt;invii $0.&lt;\/b&gt; Prenderebbe $600 da lui per riceverne altri $100?</v>
      </c>
      <c r="T266" s="14" t="str">
        <f>VLOOKUP(
    Languages!A253,
    Languages!$A$2:$AE$310,
    MATCH(
      _xlfn.XLOOKUP(T$1, 'Language &amp; Currency Data'!$A$2:$A$100, 'Language &amp; Currency Data'!$B$2:$B$100),
      Languages!$A$1:$AE$1,
      0),
    FALSE)</f>
        <v>相手が &lt;b&gt;あなたに$0を送金したとします。&lt;\/b&gt; あな​​たは追加の$100を受け取るために、相手から$600を取りますか?</v>
      </c>
      <c r="U266" s="32" t="str">
        <f>VLOOKUP(
    Languages!A253,
    Languages!$A$2:$AE$310,
    MATCH(
      _xlfn.XLOOKUP(U$1, 'Language &amp; Currency Data'!$A$2:$A$100, 'Language &amp; Currency Data'!$B$2:$B$100),
      Languages!$A$1:$AE$1,
      0),
    FALSE)</f>
        <v>Andaikan peserta lain &lt;b&gt;menghantar $0 kepada anda.&lt;\/b&gt; Adakah anda akan merebut $600 daripada mereka untuk mendapatkan tambahan $100?</v>
      </c>
      <c r="V266" s="32" t="str">
        <f>VLOOKUP(
    Languages!A253,
    Languages!$A$2:$AE$310,
    MATCH(
      _xlfn.XLOOKUP(V$1, 'Language &amp; Currency Data'!$A$2:$A$100, 'Language &amp; Currency Data'!$B$2:$B$100),
      Languages!$A$1:$AE$1,
      0),
    FALSE)</f>
        <v>Supongamos que el otro participante &lt;b&gt;le envía $0.&lt;\/b&gt; ¿Le quitaría $600 para recibir $100 más?</v>
      </c>
      <c r="W266" s="14" t="str">
        <f>VLOOKUP(
    Languages!A253,
    Languages!$A$2:$AE$310,
    MATCH(
      _xlfn.XLOOKUP(W$1, 'Language &amp; Currency Data'!$A$2:$A$100, 'Language &amp; Currency Data'!$B$2:$B$100),
      Languages!$A$1:$AE$1,
      0),
    FALSE)</f>
        <v>Stel dat de andere deelnemer &lt;b&gt;u $0 stuurt.&lt;\/b&gt; Zou u $600 van deze deelnemer afpakken om een aanvullend bedrag van $100 te ontvangen?</v>
      </c>
      <c r="X266" s="32" t="str">
        <f>VLOOKUP(
    Languages!A253,
    Languages!$A$2:$AE$310,
    MATCH(
      _xlfn.XLOOKUP(X$1, 'Language &amp; Currency Data'!$A$2:$A$100, 'Language &amp; Currency Data'!$B$2:$B$100),
      Languages!$A$1:$AE$1,
      0),
    FALSE)</f>
        <v>Suppose the other participant &lt;b&gt;sends you $0.&lt;\/b&gt; Would you take $600 from them to receive an additional $100?</v>
      </c>
      <c r="Y266" s="32" t="str">
        <f>VLOOKUP(
    Languages!A253,
    Languages!$A$2:$AE$310,
    MATCH(
      _xlfn.XLOOKUP(Y$1, 'Language &amp; Currency Data'!$A$2:$A$100, 'Language &amp; Currency Data'!$B$2:$B$100),
      Languages!$A$1:$AE$1,
      0),
    FALSE)</f>
        <v>Anta at den andre deltakeren &lt;b&gt;sender deg $0.&lt;\/b&gt; Vil du ta $600 fra dem for å få $100 mer selv?</v>
      </c>
      <c r="Z266" s="32" t="str">
        <f>VLOOKUP(
    Languages!A253,
    Languages!$A$2:$AE$310,
    MATCH(
      _xlfn.XLOOKUP(Z$1, 'Language &amp; Currency Data'!$A$2:$A$100, 'Language &amp; Currency Data'!$B$2:$B$100),
      Languages!$A$1:$AE$1,
      0),
    FALSE)</f>
        <v>فرض کریں کہ دوسرا شرکت کنندہ &lt;b&gt;آپ کو 0$ بھیجتا&lt;\/b&gt; ہے۔ کیا آپ 600$ ان سے لے کر اضافی $100 حاصل کریں گے؟</v>
      </c>
      <c r="AA266" s="32" t="str">
        <f>VLOOKUP(
    Languages!A253,
    Languages!$A$2:$AE$310,
    MATCH(
      _xlfn.XLOOKUP(AA$1, 'Language &amp; Currency Data'!$A$2:$A$100, 'Language &amp; Currency Data'!$B$2:$B$100),
      Languages!$A$1:$AE$1,
      0),
    FALSE)</f>
        <v>Ipagpalagay nating &lt;b&gt;pinadalhan ka ng $0&lt;\/b&gt; ng isa pang participant. Kukunin mo ba ang $600 sa kaniya para tumanggap ng karagdgang $100?</v>
      </c>
      <c r="AB266" s="32" t="str">
        <f>VLOOKUP(
    Languages!A253,
    Languages!$A$2:$AE$310,
    MATCH(
      _xlfn.XLOOKUP(AB$1, 'Language &amp; Currency Data'!$A$2:$A$100, 'Language &amp; Currency Data'!$B$2:$B$100),
      Languages!$A$1:$AE$1,
      0),
    FALSE)</f>
        <v>Załóżmy, że drugi uczestnik &lt;b&gt;wyśle ​​Panu\/Pani 0$.&lt;\/b&gt; Czy wziąłby\/wzięłaby Pan\/Pani od niego 600$, aby otrzymać dodatkowe 100$?</v>
      </c>
      <c r="AC266" t="str">
        <f>VLOOKUP(
    Languages!A253,
    Languages!$A$2:$AE$310,
    MATCH(
      _xlfn.XLOOKUP(AC$1, 'Language &amp; Currency Data'!$A$2:$A$100, 'Language &amp; Currency Data'!$B$2:$B$100),
      Languages!$A$1:$AE$1,
      0),
    FALSE)</f>
        <v>Suponhamos que o outro participante &lt;b&gt;lhe envia $0.&lt;\/b&gt; Tiraria $600 do outro participante para receber $100 adicionais?</v>
      </c>
      <c r="AD266" s="32" t="str">
        <f>VLOOKUP(
    Languages!A253,
    Languages!$A$2:$AE$310,
    MATCH(
      _xlfn.XLOOKUP(AD$1, 'Language &amp; Currency Data'!$A$2:$A$100, 'Language &amp; Currency Data'!$B$2:$B$100),
      Languages!$A$1:$AE$1,
      0),
    FALSE)</f>
        <v>Să presupunem că celălalt participant  &lt;b&gt;vă trimite $0.&lt;\/b&gt; Ar trebui să luați $600 de la acesta pentru a prelua o sumă suplimentară de $100?</v>
      </c>
      <c r="AE266" s="6" t="str">
        <f>VLOOKUP(
    Languages!A253,
    Languages!$A$2:$AE$310,
    MATCH(
      _xlfn.XLOOKUP(AE$1, 'Language &amp; Currency Data'!$A$2:$A$100, 'Language &amp; Currency Data'!$B$2:$B$100),
      Languages!$A$1:$AE$1,
      0),
    FALSE)</f>
        <v>Predpokladajte, že druhý účastník &lt;b&gt;vám pošle $0.&lt;\/b&gt; Zobrali by ste mu $600, aby ste získali ďalších $100?</v>
      </c>
      <c r="AF266" s="6" t="str">
        <f>VLOOKUP(
    Languages!A253,
    Languages!$A$2:$AE$310,
    MATCH(
      _xlfn.XLOOKUP(AF$1, 'Language &amp; Currency Data'!$A$2:$A$100, 'Language &amp; Currency Data'!$B$2:$B$100),
      Languages!$A$1:$AE$1,
      0),
    FALSE)</f>
        <v>Gestel die ander deelnemer &lt;b&gt;stuur vir jou $0.&lt;\/b&gt; Sal jy $600 van hulle neem om 'n bykomende $100 te ontvang?</v>
      </c>
      <c r="AG266" s="6" t="str">
        <f>VLOOKUP(
    Languages!A253,
    Languages!$A$2:$AE$310,
    MATCH(
      _xlfn.XLOOKUP(AG$1, 'Language &amp; Currency Data'!$A$2:$A$100, 'Language &amp; Currency Data'!$B$2:$B$100),
      Languages!$A$1:$AE$1,
      0),
    FALSE)</f>
        <v>다른 참여자가 &lt;b&gt;$0를 보낸다&lt;\/b&gt;고 가정했을 때, 귀하는 그들로부터 $600를 가져가고 추가로 $100를 받으시겠습니까?</v>
      </c>
      <c r="AH266" s="32" t="str">
        <f>VLOOKUP(
    Languages!A253,
    Languages!$A$2:$AE$310,
    MATCH(
      _xlfn.XLOOKUP(AH$1, 'Language &amp; Currency Data'!$A$2:$A$100, 'Language &amp; Currency Data'!$B$2:$B$100),
      Languages!$A$1:$AE$1,
      0),
    FALSE)</f>
        <v>Supongamos que el otro participante &lt;b&gt;le envía $0.&lt;\/b&gt; ¿Le quitaría $600 para recibir $100 más?</v>
      </c>
      <c r="AI266" s="32" t="str">
        <f>VLOOKUP(
    Languages!A253,
    Languages!$A$2:$AE$310,
    MATCH(
      _xlfn.XLOOKUP(AI$1, 'Language &amp; Currency Data'!$A$2:$A$100, 'Language &amp; Currency Data'!$B$2:$B$100),
      Languages!$A$1:$AE$1,
      0),
    FALSE)</f>
        <v>Anta att den andra deltagaren &lt;b&gt;skickar dig $0.&lt;\/b&gt; Skulle du ta $600 från den andra  för att få ytterligare $100?</v>
      </c>
      <c r="AJ266" s="6" t="str">
        <f>VLOOKUP(
    Languages!A253,
    Languages!$A$2:$AE$310,
    MATCH(
      _xlfn.XLOOKUP(AJ$1, 'Language &amp; Currency Data'!$A$2:$A$100, 'Language &amp; Currency Data'!$B$2:$B$100),
      Languages!$A$1:$AE$1,
      0),
    FALSE)</f>
        <v>假設對方&lt;b&gt;轉給您 $0。&lt;\/b&gt;您會選擇從他那裡拿走 $600，以獲得額外 $100 嗎？</v>
      </c>
      <c r="AK266" s="32" t="str">
        <f>VLOOKUP(
    Languages!A253,
    Languages!$A$2:$AE$310,
    MATCH(
      _xlfn.XLOOKUP(AK$1, 'Language &amp; Currency Data'!$A$2:$A$100, 'Language &amp; Currency Data'!$B$2:$B$100),
      Languages!$A$1:$AE$1,
      0),
    FALSE)</f>
        <v>สมมติว่าผู้เข้าร่วมอีกคน&lt;b&gt;ส่งเงินให้คุณ $0&lt;\/b&gt; คุณจะยึดเงิน $600 จากผู้เข้าร่วมรายนี้เพื่อรับเงินเพิ่มเติมอีก $100 หรือไม่</v>
      </c>
      <c r="AL266" s="37" t="str">
        <f>VLOOKUP(
    Languages!A253,
    Languages!$A$2:$AE$310,
    MATCH(
      _xlfn.XLOOKUP(AL$1, 'Language &amp; Currency Data'!$A$2:$A$100, 'Language &amp; Currency Data'!$B$2:$B$100),
      Languages!$A$1:$AE$1,
      0),
    FALSE)</f>
        <v>Diğer katılımcının &lt;b&gt;size $0 gönderdiğini varsayalım.&lt;\/b&gt; Fazladan $100 almak için ondan $600 alır mıydınız?</v>
      </c>
      <c r="AM266" s="6" t="str">
        <f>VLOOKUP(
    Languages!A253,
    Languages!$A$2:$AE$310,
    MATCH(
      _xlfn.XLOOKUP(AM$1, 'Language &amp; Currency Data'!$A$2:$A$100, 'Language &amp; Currency Data'!$B$2:$B$100),
      Languages!$A$1:$AE$1,
      0),
    FALSE)</f>
        <v>Suppose the other participant &lt;b&gt;sends you $0.&lt;\/b&gt; Would you take $600 from them to receive an additional $100?</v>
      </c>
      <c r="AN266" s="6" t="str">
        <f>VLOOKUP(
    Languages!A253,
    Languages!$A$2:$AE$310,
    MATCH(
      _xlfn.XLOOKUP(AN$1, 'Language &amp; Currency Data'!$A$2:$A$100, 'Language &amp; Currency Data'!$B$2:$B$100),
      Languages!$A$1:$AE$1,
      0),
    FALSE)</f>
        <v>Suppose the other participant &lt;b&gt;sends you $0.&lt;\/b&gt; Would you take $600 from them to receive an additional $100?</v>
      </c>
      <c r="AO266" s="32" t="str">
        <f>VLOOKUP(
    Languages!A253,
    Languages!$A$2:$AE$310,
    MATCH(
      _xlfn.XLOOKUP(AO$1, 'Language &amp; Currency Data'!$A$2:$A$100, 'Language &amp; Currency Data'!$B$2:$B$100),
      Languages!$A$1:$AE$1,
      0),
    FALSE)</f>
        <v>Giả sử người tham gia kia &lt;b&gt;gửi cho quý vị $0.&lt;\/b&gt; Quý vị có lấy $600 từ họ để nhận thêm $100 không?</v>
      </c>
      <c r="AP266" s="7" t="str">
        <f>VLOOKUP(
    Languages!A253,
    Languages!$A$2:$AE$310,
    MATCH(
      _xlfn.XLOOKUP("United Kingdom", 'Language &amp; Currency Data'!$A$2:$A$100, 'Language &amp; Currency Data'!$B$2:$B$100),
      Languages!$A$1:$AE$1,
      0),
    FALSE)</f>
        <v>Suppose the other participant &lt;b&gt;sends you $0.&lt;\/b&gt; Would you take $600 from them to receive an additional $100?</v>
      </c>
      <c r="AQ266" s="7" t="str">
        <f>VLOOKUP(
    Languages!A253,
    Languages!$A$2:$AE$310,
    MATCH(
      _xlfn.XLOOKUP("United Kingdom", 'Language &amp; Currency Data'!$A$2:$A$100, 'Language &amp; Currency Data'!$B$2:$B$100),
      Languages!$A$1:$AE$1,
      0),
    FALSE)</f>
        <v>Suppose the other participant &lt;b&gt;sends you $0.&lt;\/b&gt; Would you take $600 from them to receive an additional $100?</v>
      </c>
      <c r="AR266" s="7" t="str">
        <f>VLOOKUP(
    Languages!A253,
    Languages!$A$2:$AE$310,
    MATCH(
      _xlfn.XLOOKUP("United Kingdom", 'Language &amp; Currency Data'!$A$2:$A$100, 'Language &amp; Currency Data'!$B$2:$B$100),
      Languages!$A$1:$AE$1,
      0),
    FALSE)</f>
        <v>Suppose the other participant &lt;b&gt;sends you $0.&lt;\/b&gt; Would you take $600 from them to receive an additional $100?</v>
      </c>
      <c r="AS266" s="7" t="str">
        <f>VLOOKUP(
    Languages!A253,
    Languages!$A$2:$AE$310,
    MATCH(
      _xlfn.XLOOKUP("United Kingdom", 'Language &amp; Currency Data'!$A$2:$A$100, 'Language &amp; Currency Data'!$B$2:$B$100),
      Languages!$A$1:$AE$1,
      0),
    FALSE)</f>
        <v>Suppose the other participant &lt;b&gt;sends you $0.&lt;\/b&gt; Would you take $600 from them to receive an additional $100?</v>
      </c>
      <c r="AT266" s="7" t="str">
        <f>VLOOKUP(
    Languages!A253,
    Languages!$A$2:$AE$310,
    MATCH(
      _xlfn.XLOOKUP("United Kingdom", 'Language &amp; Currency Data'!$A$2:$A$100, 'Language &amp; Currency Data'!$B$2:$B$100),
      Languages!$A$1:$AE$1,
      0),
    FALSE)</f>
        <v>Suppose the other participant &lt;b&gt;sends you $0.&lt;\/b&gt; Would you take $600 from them to receive an additional $100?</v>
      </c>
      <c r="AU266" s="7" t="str">
        <f>VLOOKUP(
    Languages!A253,
    Languages!$A$2:$AE$310,
    MATCH(
      _xlfn.XLOOKUP("United Kingdom", 'Language &amp; Currency Data'!$A$2:$A$100, 'Language &amp; Currency Data'!$B$2:$B$100),
      Languages!$A$1:$AE$1,
      0),
    FALSE)</f>
        <v>Suppose the other participant &lt;b&gt;sends you $0.&lt;\/b&gt; Would you take $600 from them to receive an additional $100?</v>
      </c>
      <c r="AV266" s="7" t="str">
        <f>VLOOKUP(
    Languages!A253,
    Languages!$A$2:$AE$310,
    MATCH(
      _xlfn.XLOOKUP("United Kingdom", 'Language &amp; Currency Data'!$A$2:$A$100, 'Language &amp; Currency Data'!$B$2:$B$100),
      Languages!$A$1:$AE$1,
      0),
    FALSE)</f>
        <v>Suppose the other participant &lt;b&gt;sends you $0.&lt;\/b&gt; Would you take $600 from them to receive an additional $100?</v>
      </c>
      <c r="AW266" s="7" t="str">
        <f>VLOOKUP(
    Languages!A253,
    Languages!$A$2:$AE$310,
    MATCH(
      _xlfn.XLOOKUP("United Kingdom", 'Language &amp; Currency Data'!$A$2:$A$100, 'Language &amp; Currency Data'!$B$2:$B$100),
      Languages!$A$1:$AE$1,
      0),
    FALSE)</f>
        <v>Suppose the other participant &lt;b&gt;sends you $0.&lt;\/b&gt; Would you take $600 from them to receive an additional $100?</v>
      </c>
    </row>
    <row r="267" spans="1:49" s="7" customFormat="1" ht="28.5" x14ac:dyDescent="0.45">
      <c r="A267" s="7" t="str">
        <f>Languages!B254</f>
        <v>I keep things as they are (You: $800, Them: $800).</v>
      </c>
      <c r="B267" s="6" t="str">
        <f>VLOOKUP(
    Languages!A254,
    Languages!$A$2:$AE$310,
    MATCH(
      _xlfn.XLOOKUP(B$1, 'Language &amp; Currency Data'!$A$2:$A$100, 'Language &amp; Currency Data'!$B$2:$B$100),
      Languages!$A$1:$AE$1,
      0),
    FALSE)</f>
        <v>Dejo las cosas como están (usted: $800, el otro participante: $800.)</v>
      </c>
      <c r="C267" s="6" t="str">
        <f>VLOOKUP(
    Languages!A254,
    Languages!$A$2:$AE$310,
    MATCH(
      _xlfn.XLOOKUP(C$1, 'Language &amp; Currency Data'!$A$2:$A$100, 'Language &amp; Currency Data'!$B$2:$B$100),
      Languages!$A$1:$AE$1,
      0),
    FALSE)</f>
        <v>I keep things as they are (You: $800, Them: $800).</v>
      </c>
      <c r="D267" s="6" t="str">
        <f>VLOOKUP(
    Languages!A254,
    Languages!$A$2:$AE$310,
    MATCH(
      _xlfn.XLOOKUP(D$1, 'Language &amp; Currency Data'!$A$2:$A$100, 'Language &amp; Currency Data'!$B$2:$B$100),
      Languages!$A$1:$AE$1,
      0),
    FALSE)</f>
        <v>Ich lasse alles so, wie es ist (Sie: $800, der andere Teilnehmer: $800.)</v>
      </c>
      <c r="E267" s="14" t="str">
        <f>VLOOKUP(
    Languages!A254,
    Languages!$A$2:$AE$310,
    MATCH(
      _xlfn.XLOOKUP(E$1, 'Language &amp; Currency Data'!$A$2:$A$100, 'Language &amp; Currency Data'!$B$2:$B$100),
      Languages!$A$1:$AE$1,
      0),
    FALSE)</f>
        <v>Mantenho as coisas como estão (você: $800, o outro participante: $800.)</v>
      </c>
      <c r="F267" s="4" t="str">
        <f>VLOOKUP(
    Languages!A254,
    Languages!$A$2:$AE$310,
    MATCH(
      _xlfn.XLOOKUP(F$1, 'Language &amp; Currency Data'!$A$2:$A$100, 'Language &amp; Currency Data'!$B$2:$B$100),
      Languages!$A$1:$AE$1,
      0),
    FALSE)</f>
        <v>I keep things as they are (You: $800, Them: $800).</v>
      </c>
      <c r="G267" s="14" t="str">
        <f>VLOOKUP(
    Languages!A254,
    Languages!$A$2:$AE$310,
    MATCH(
      _xlfn.XLOOKUP(G$1, 'Language &amp; Currency Data'!$A$2:$A$100, 'Language &amp; Currency Data'!$B$2:$B$100),
      Languages!$A$1:$AE$1,
      0),
    FALSE)</f>
        <v>我保持现状（您：$800，他们：$800）。</v>
      </c>
      <c r="H267" s="6" t="str">
        <f>VLOOKUP(
    Languages!A254,
    Languages!$A$2:$AE$310,
    MATCH(
      _xlfn.XLOOKUP(H$1, 'Language &amp; Currency Data'!$A$2:$A$100, 'Language &amp; Currency Data'!$B$2:$B$100),
      Languages!$A$1:$AE$1,
      0),
    FALSE)</f>
        <v>Dejo las cosas como están (usted: $800, el otro participante: $800.)</v>
      </c>
      <c r="I267" s="6" t="str">
        <f>VLOOKUP(
    Languages!A254,
    Languages!$A$2:$AE$310,
    MATCH(
      _xlfn.XLOOKUP(I$1, 'Language &amp; Currency Data'!$A$2:$A$100, 'Language &amp; Currency Data'!$B$2:$B$100),
      Languages!$A$1:$AE$1,
      0),
    FALSE)</f>
        <v>Dejo las cosas como están (usted: $800, el otro participante: $800.)</v>
      </c>
      <c r="J267" s="6" t="str">
        <f>VLOOKUP(
    Languages!A254,
    Languages!$A$2:$AE$310,
    MATCH(
      _xlfn.XLOOKUP(J$1, 'Language &amp; Currency Data'!$A$2:$A$100, 'Language &amp; Currency Data'!$B$2:$B$100),
      Languages!$A$1:$AE$1,
      0),
    FALSE)</f>
        <v>Nechávám věci tak, jak jsou (Vy: $800, Oni: $800.)</v>
      </c>
      <c r="K267" s="6" t="str">
        <f>VLOOKUP(
    Languages!A254,
    Languages!$A$2:$AE$310,
    MATCH(
      _xlfn.XLOOKUP(K$1, 'Language &amp; Currency Data'!$A$2:$A$100, 'Language &amp; Currency Data'!$B$2:$B$100),
      Languages!$A$1:$AE$1,
      0),
    FALSE)</f>
        <v>Pidän asiat ennallaan (Sinä: $800, Hän: $800.)</v>
      </c>
      <c r="L267" s="32" t="str">
        <f>VLOOKUP(
    Languages!A254,
    Languages!$A$2:$AE$310,
    MATCH(
      _xlfn.XLOOKUP(L$1, 'Language &amp; Currency Data'!$A$2:$A$100, 'Language &amp; Currency Data'!$B$2:$B$100),
      Languages!$A$1:$AE$1,
      0),
    FALSE)</f>
        <v>Je garde les choses telles qu'elles sont (vous : $800, lui\/elle : $800.)</v>
      </c>
      <c r="M267" s="32" t="str">
        <f>VLOOKUP(
    Languages!A254,
    Languages!$A$2:$AE$310,
    MATCH(
      _xlfn.XLOOKUP(M$1, 'Language &amp; Currency Data'!$A$2:$A$100, 'Language &amp; Currency Data'!$B$2:$B$100),
      Languages!$A$1:$AE$1,
      0),
    FALSE)</f>
        <v>Ich lasse alles so, wie es ist (Sie: $800, der andere Teilnehmer: $800.)</v>
      </c>
      <c r="N267" s="6" t="str">
        <f>VLOOKUP(
    Languages!A254,
    Languages!$A$2:$AE$310,
    MATCH(
      _xlfn.XLOOKUP(N$1, 'Language &amp; Currency Data'!$A$2:$A$100, 'Language &amp; Currency Data'!$B$2:$B$100),
      Languages!$A$1:$AE$1,
      0),
    FALSE)</f>
        <v>Αφήνω τα πράγματα όπως είναι (Εσείς: $800, Εκείνοι: $800.)</v>
      </c>
      <c r="O267" s="32" t="str">
        <f>VLOOKUP(
    Languages!A254,
    Languages!$A$2:$AE$310,
    MATCH(
      _xlfn.XLOOKUP(O$1, 'Language &amp; Currency Data'!$A$2:$A$100, 'Language &amp; Currency Data'!$B$2:$B$100),
      Languages!$A$1:$AE$1,
      0),
    FALSE)</f>
        <v>A dolgokat úgy hagyom, ahogy vannak (Ön: $800, Ő: $800.)</v>
      </c>
      <c r="P267" s="6" t="str">
        <f>VLOOKUP(
    Languages!A254,
    Languages!$A$2:$AE$310,
    MATCH(
      _xlfn.XLOOKUP(P$1, 'Language &amp; Currency Data'!$A$2:$A$100, 'Language &amp; Currency Data'!$B$2:$B$100),
      Languages!$A$1:$AE$1,
      0),
    FALSE)</f>
        <v>मैं चीजों को वैसे ही रखता हूं, जैसे वे हैं (आप: $800, उन्हें: $800।)</v>
      </c>
      <c r="Q267" s="6" t="str">
        <f>VLOOKUP(
    Languages!A254,
    Languages!$A$2:$AE$310,
    MATCH(
      _xlfn.XLOOKUP(Q$1, 'Language &amp; Currency Data'!$A$2:$A$100, 'Language &amp; Currency Data'!$B$2:$B$100),
      Languages!$A$1:$AE$1,
      0),
    FALSE)</f>
        <v>Saya akan mempertahankan keadaan seperti semula (Anda: $800, Peserta lain: $800.)</v>
      </c>
      <c r="R267" s="6" t="str">
        <f>VLOOKUP(
    Languages!A254,
    Languages!$A$2:$AE$310,
    MATCH(
      _xlfn.XLOOKUP(R$1, 'Language &amp; Currency Data'!$A$2:$A$100, 'Language &amp; Currency Data'!$B$2:$B$100),
      Languages!$A$1:$AE$1,
      0),
    FALSE)</f>
        <v>I keep things as they are (You: $800, Them: $800).</v>
      </c>
      <c r="S267" s="14" t="str">
        <f>VLOOKUP(
    Languages!A254,
    Languages!$A$2:$AE$310,
    MATCH(
      _xlfn.XLOOKUP(S$1, 'Language &amp; Currency Data'!$A$2:$A$100, 'Language &amp; Currency Data'!$B$2:$B$100),
      Languages!$A$1:$AE$1,
      0),
    FALSE)</f>
        <v>Mantengo le cose come sono (Lei: $800, Lui: $800.)</v>
      </c>
      <c r="T267" s="14" t="str">
        <f>VLOOKUP(
    Languages!A254,
    Languages!$A$2:$AE$310,
    MATCH(
      _xlfn.XLOOKUP(T$1, 'Language &amp; Currency Data'!$A$2:$A$100, 'Language &amp; Currency Data'!$B$2:$B$100),
      Languages!$A$1:$AE$1,
      0),
    FALSE)</f>
        <v>何もしない (自分: $800、相手: $800)</v>
      </c>
      <c r="U267" s="32" t="str">
        <f>VLOOKUP(
    Languages!A254,
    Languages!$A$2:$AE$310,
    MATCH(
      _xlfn.XLOOKUP(U$1, 'Language &amp; Currency Data'!$A$2:$A$100, 'Language &amp; Currency Data'!$B$2:$B$100),
      Languages!$A$1:$AE$1,
      0),
    FALSE)</f>
        <v>Saya membiarkan seperti seadanya (Anda: $800, Mereka: $800.)</v>
      </c>
      <c r="V267" s="32" t="str">
        <f>VLOOKUP(
    Languages!A254,
    Languages!$A$2:$AE$310,
    MATCH(
      _xlfn.XLOOKUP(V$1, 'Language &amp; Currency Data'!$A$2:$A$100, 'Language &amp; Currency Data'!$B$2:$B$100),
      Languages!$A$1:$AE$1,
      0),
    FALSE)</f>
        <v>Dejo las cosas como están (usted: $800, el otro participante: $800.)</v>
      </c>
      <c r="W267" s="14" t="str">
        <f>VLOOKUP(
    Languages!A254,
    Languages!$A$2:$AE$310,
    MATCH(
      _xlfn.XLOOKUP(W$1, 'Language &amp; Currency Data'!$A$2:$A$100, 'Language &amp; Currency Data'!$B$2:$B$100),
      Languages!$A$1:$AE$1,
      0),
    FALSE)</f>
        <v>Ik houd de dingen zoals ze zijn (U: $800, Zij: $800.)</v>
      </c>
      <c r="X267" s="32" t="str">
        <f>VLOOKUP(
    Languages!A254,
    Languages!$A$2:$AE$310,
    MATCH(
      _xlfn.XLOOKUP(X$1, 'Language &amp; Currency Data'!$A$2:$A$100, 'Language &amp; Currency Data'!$B$2:$B$100),
      Languages!$A$1:$AE$1,
      0),
    FALSE)</f>
        <v>I keep things as they are (You: $800, Them: $800).</v>
      </c>
      <c r="Y267" s="32" t="str">
        <f>VLOOKUP(
    Languages!A254,
    Languages!$A$2:$AE$310,
    MATCH(
      _xlfn.XLOOKUP(Y$1, 'Language &amp; Currency Data'!$A$2:$A$100, 'Language &amp; Currency Data'!$B$2:$B$100),
      Languages!$A$1:$AE$1,
      0),
    FALSE)</f>
        <v>Jeg lar ting forbli som de er (Du: $800, Dem: $800.)</v>
      </c>
      <c r="Z267" s="32" t="str">
        <f>VLOOKUP(
    Languages!A254,
    Languages!$A$2:$AE$310,
    MATCH(
      _xlfn.XLOOKUP(Z$1, 'Language &amp; Currency Data'!$A$2:$A$100, 'Language &amp; Currency Data'!$B$2:$B$100),
      Languages!$A$1:$AE$1,
      0),
    FALSE)</f>
        <v>میں چیزوں کو جوں کا توں برقرار رکھتا\/رکھتی ہوں (آپ کے پاس: $800، ان کے پاس: $800۔)</v>
      </c>
      <c r="AA267" s="32" t="str">
        <f>VLOOKUP(
    Languages!A254,
    Languages!$A$2:$AE$310,
    MATCH(
      _xlfn.XLOOKUP(AA$1, 'Language &amp; Currency Data'!$A$2:$A$100, 'Language &amp; Currency Data'!$B$2:$B$100),
      Languages!$A$1:$AE$1,
      0),
    FALSE)</f>
        <v>Pinananatili ko ang mga bagay kung paano sila (You: $800, Sila: $800.)</v>
      </c>
      <c r="AB267" s="32" t="str">
        <f>VLOOKUP(
    Languages!A254,
    Languages!$A$2:$AE$310,
    MATCH(
      _xlfn.XLOOKUP(AB$1, 'Language &amp; Currency Data'!$A$2:$A$100, 'Language &amp; Currency Data'!$B$2:$B$100),
      Languages!$A$1:$AE$1,
      0),
    FALSE)</f>
        <v>Niech wszystko będzie tak, jak jest (Pan(i): $800, On(a): $800.)</v>
      </c>
      <c r="AC267" t="str">
        <f>VLOOKUP(
    Languages!A254,
    Languages!$A$2:$AE$310,
    MATCH(
      _xlfn.XLOOKUP(AC$1, 'Language &amp; Currency Data'!$A$2:$A$100, 'Language &amp; Currency Data'!$B$2:$B$100),
      Languages!$A$1:$AE$1,
      0),
    FALSE)</f>
        <v>Mantenho as coisas como estão (você: $800, o outro participante: $800.)</v>
      </c>
      <c r="AD267" s="32" t="str">
        <f>VLOOKUP(
    Languages!A254,
    Languages!$A$2:$AE$310,
    MATCH(
      _xlfn.XLOOKUP(AD$1, 'Language &amp; Currency Data'!$A$2:$A$100, 'Language &amp; Currency Data'!$B$2:$B$100),
      Languages!$A$1:$AE$1,
      0),
    FALSE)</f>
        <v>Mențin situația așa cum este (dvs.: $800, Celălalt: $800.)</v>
      </c>
      <c r="AE267" s="6" t="str">
        <f>VLOOKUP(
    Languages!A254,
    Languages!$A$2:$AE$310,
    MATCH(
      _xlfn.XLOOKUP(AE$1, 'Language &amp; Currency Data'!$A$2:$A$100, 'Language &amp; Currency Data'!$B$2:$B$100),
      Languages!$A$1:$AE$1,
      0),
    FALSE)</f>
        <v>Ponechám veci, ako sú (vy: $800, druhý účastník: $800.)</v>
      </c>
      <c r="AF267" s="6" t="str">
        <f>VLOOKUP(
    Languages!A254,
    Languages!$A$2:$AE$310,
    MATCH(
      _xlfn.XLOOKUP(AF$1, 'Language &amp; Currency Data'!$A$2:$A$100, 'Language &amp; Currency Data'!$B$2:$B$100),
      Languages!$A$1:$AE$1,
      0),
    FALSE)</f>
        <v>Ek hou dinge soos dit is (U: $800, Hulle: $800.)</v>
      </c>
      <c r="AG267" s="6" t="str">
        <f>VLOOKUP(
    Languages!A254,
    Languages!$A$2:$AE$310,
    MATCH(
      _xlfn.XLOOKUP(AG$1, 'Language &amp; Currency Data'!$A$2:$A$100, 'Language &amp; Currency Data'!$B$2:$B$100),
      Languages!$A$1:$AE$1,
      0),
    FALSE)</f>
        <v>그대로 유지한다(본인: $800, 다른 참가자: $800)</v>
      </c>
      <c r="AH267" s="32" t="str">
        <f>VLOOKUP(
    Languages!A254,
    Languages!$A$2:$AE$310,
    MATCH(
      _xlfn.XLOOKUP(AH$1, 'Language &amp; Currency Data'!$A$2:$A$100, 'Language &amp; Currency Data'!$B$2:$B$100),
      Languages!$A$1:$AE$1,
      0),
    FALSE)</f>
        <v>Dejo las cosas como están (usted: $800, el otro participante: $800.)</v>
      </c>
      <c r="AI267" s="32" t="str">
        <f>VLOOKUP(
    Languages!A254,
    Languages!$A$2:$AE$310,
    MATCH(
      _xlfn.XLOOKUP(AI$1, 'Language &amp; Currency Data'!$A$2:$A$100, 'Language &amp; Currency Data'!$B$2:$B$100),
      Languages!$A$1:$AE$1,
      0),
    FALSE)</f>
        <v>Jag behåller saker som de är (Du: $800, De: $800.)</v>
      </c>
      <c r="AJ267" s="6" t="str">
        <f>VLOOKUP(
    Languages!A254,
    Languages!$A$2:$AE$310,
    MATCH(
      _xlfn.XLOOKUP(AJ$1, 'Language &amp; Currency Data'!$A$2:$A$100, 'Language &amp; Currency Data'!$B$2:$B$100),
      Languages!$A$1:$AE$1,
      0),
    FALSE)</f>
        <v>我保持不動（您：$800，他們：$800。）</v>
      </c>
      <c r="AK267" s="32" t="str">
        <f>VLOOKUP(
    Languages!A254,
    Languages!$A$2:$AE$310,
    MATCH(
      _xlfn.XLOOKUP(AK$1, 'Language &amp; Currency Data'!$A$2:$A$100, 'Language &amp; Currency Data'!$B$2:$B$100),
      Languages!$A$1:$AE$1,
      0),
    FALSE)</f>
        <v>ฉันเก็บไว้ตามที่ได้รับมา (คุณ: $800 ผู้เข้าร่วมอีกคน: $800)</v>
      </c>
      <c r="AL267" s="37" t="str">
        <f>VLOOKUP(
    Languages!A254,
    Languages!$A$2:$AE$310,
    MATCH(
      _xlfn.XLOOKUP(AL$1, 'Language &amp; Currency Data'!$A$2:$A$100, 'Language &amp; Currency Data'!$B$2:$B$100),
      Languages!$A$1:$AE$1,
      0),
    FALSE)</f>
        <v>Her şeyi olduğu gibi bırakıyorum (Siz: $800, Onlar: $800).</v>
      </c>
      <c r="AM267" s="6" t="str">
        <f>VLOOKUP(
    Languages!A254,
    Languages!$A$2:$AE$310,
    MATCH(
      _xlfn.XLOOKUP(AM$1, 'Language &amp; Currency Data'!$A$2:$A$100, 'Language &amp; Currency Data'!$B$2:$B$100),
      Languages!$A$1:$AE$1,
      0),
    FALSE)</f>
        <v>I keep things as they are (You: $800, Them: $800).</v>
      </c>
      <c r="AN267" s="6" t="str">
        <f>VLOOKUP(
    Languages!A254,
    Languages!$A$2:$AE$310,
    MATCH(
      _xlfn.XLOOKUP(AN$1, 'Language &amp; Currency Data'!$A$2:$A$100, 'Language &amp; Currency Data'!$B$2:$B$100),
      Languages!$A$1:$AE$1,
      0),
    FALSE)</f>
        <v>I keep things as they are (You: $800, Them: $800).</v>
      </c>
      <c r="AO267" s="32" t="str">
        <f>VLOOKUP(
    Languages!A254,
    Languages!$A$2:$AE$310,
    MATCH(
      _xlfn.XLOOKUP(AO$1, 'Language &amp; Currency Data'!$A$2:$A$100, 'Language &amp; Currency Data'!$B$2:$B$100),
      Languages!$A$1:$AE$1,
      0),
    FALSE)</f>
        <v>Tôi giữ nguyên mọi thứ như hiện tại (Quý vị: $800, Họ: $800.)</v>
      </c>
      <c r="AP267" s="7" t="str">
        <f>VLOOKUP(
    Languages!A254,
    Languages!$A$2:$AE$310,
    MATCH(
      _xlfn.XLOOKUP("United Kingdom", 'Language &amp; Currency Data'!$A$2:$A$100, 'Language &amp; Currency Data'!$B$2:$B$100),
      Languages!$A$1:$AE$1,
      0),
    FALSE)</f>
        <v>I keep things as they are (You: $800, Them: $800).</v>
      </c>
      <c r="AQ267" s="7" t="str">
        <f>VLOOKUP(
    Languages!A254,
    Languages!$A$2:$AE$310,
    MATCH(
      _xlfn.XLOOKUP("United Kingdom", 'Language &amp; Currency Data'!$A$2:$A$100, 'Language &amp; Currency Data'!$B$2:$B$100),
      Languages!$A$1:$AE$1,
      0),
    FALSE)</f>
        <v>I keep things as they are (You: $800, Them: $800).</v>
      </c>
      <c r="AR267" s="7" t="str">
        <f>VLOOKUP(
    Languages!A254,
    Languages!$A$2:$AE$310,
    MATCH(
      _xlfn.XLOOKUP("United Kingdom", 'Language &amp; Currency Data'!$A$2:$A$100, 'Language &amp; Currency Data'!$B$2:$B$100),
      Languages!$A$1:$AE$1,
      0),
    FALSE)</f>
        <v>I keep things as they are (You: $800, Them: $800).</v>
      </c>
      <c r="AS267" s="7" t="str">
        <f>VLOOKUP(
    Languages!A254,
    Languages!$A$2:$AE$310,
    MATCH(
      _xlfn.XLOOKUP("United Kingdom", 'Language &amp; Currency Data'!$A$2:$A$100, 'Language &amp; Currency Data'!$B$2:$B$100),
      Languages!$A$1:$AE$1,
      0),
    FALSE)</f>
        <v>I keep things as they are (You: $800, Them: $800).</v>
      </c>
      <c r="AT267" s="7" t="str">
        <f>VLOOKUP(
    Languages!A254,
    Languages!$A$2:$AE$310,
    MATCH(
      _xlfn.XLOOKUP("United Kingdom", 'Language &amp; Currency Data'!$A$2:$A$100, 'Language &amp; Currency Data'!$B$2:$B$100),
      Languages!$A$1:$AE$1,
      0),
    FALSE)</f>
        <v>I keep things as they are (You: $800, Them: $800).</v>
      </c>
      <c r="AU267" s="7" t="str">
        <f>VLOOKUP(
    Languages!A254,
    Languages!$A$2:$AE$310,
    MATCH(
      _xlfn.XLOOKUP("United Kingdom", 'Language &amp; Currency Data'!$A$2:$A$100, 'Language &amp; Currency Data'!$B$2:$B$100),
      Languages!$A$1:$AE$1,
      0),
    FALSE)</f>
        <v>I keep things as they are (You: $800, Them: $800).</v>
      </c>
      <c r="AV267" s="7" t="str">
        <f>VLOOKUP(
    Languages!A254,
    Languages!$A$2:$AE$310,
    MATCH(
      _xlfn.XLOOKUP("United Kingdom", 'Language &amp; Currency Data'!$A$2:$A$100, 'Language &amp; Currency Data'!$B$2:$B$100),
      Languages!$A$1:$AE$1,
      0),
    FALSE)</f>
        <v>I keep things as they are (You: $800, Them: $800).</v>
      </c>
      <c r="AW267" s="7" t="str">
        <f>VLOOKUP(
    Languages!A254,
    Languages!$A$2:$AE$310,
    MATCH(
      _xlfn.XLOOKUP("United Kingdom", 'Language &amp; Currency Data'!$A$2:$A$100, 'Language &amp; Currency Data'!$B$2:$B$100),
      Languages!$A$1:$AE$1,
      0),
    FALSE)</f>
        <v>I keep things as they are (You: $800, Them: $800).</v>
      </c>
    </row>
    <row r="268" spans="1:49" s="7" customFormat="1" ht="28.5" x14ac:dyDescent="0.45">
      <c r="A268" s="7" t="str">
        <f>Languages!B255</f>
        <v>I take $600 to receive an additional $100 (You: $900, Them: $200).</v>
      </c>
      <c r="B268" s="6" t="str">
        <f>VLOOKUP(
    Languages!A255,
    Languages!$A$2:$AE$310,
    MATCH(
      _xlfn.XLOOKUP(B$1, 'Language &amp; Currency Data'!$A$2:$A$100, 'Language &amp; Currency Data'!$B$2:$B$100),
      Languages!$A$1:$AE$1,
      0),
    FALSE)</f>
        <v>Le quito $600 para recibir $100 más (usted: $900, el otro participante: $200).</v>
      </c>
      <c r="C268" s="6" t="str">
        <f>VLOOKUP(
    Languages!A255,
    Languages!$A$2:$AE$310,
    MATCH(
      _xlfn.XLOOKUP(C$1, 'Language &amp; Currency Data'!$A$2:$A$100, 'Language &amp; Currency Data'!$B$2:$B$100),
      Languages!$A$1:$AE$1,
      0),
    FALSE)</f>
        <v>I take $600 to receive an additional $100 (You: $900, Them: $200).</v>
      </c>
      <c r="D268" s="6" t="str">
        <f>VLOOKUP(
    Languages!A255,
    Languages!$A$2:$AE$310,
    MATCH(
      _xlfn.XLOOKUP(D$1, 'Language &amp; Currency Data'!$A$2:$A$100, 'Language &amp; Currency Data'!$B$2:$B$100),
      Languages!$A$1:$AE$1,
      0),
    FALSE)</f>
        <v>Ich nehme mir $600, um zusätzlich $100 zu erhalten (Sie: $900, anderer Teilnehmer: $200).</v>
      </c>
      <c r="E268" s="14" t="str">
        <f>VLOOKUP(
    Languages!A255,
    Languages!$A$2:$AE$310,
    MATCH(
      _xlfn.XLOOKUP(E$1, 'Language &amp; Currency Data'!$A$2:$A$100, 'Language &amp; Currency Data'!$B$2:$B$100),
      Languages!$A$1:$AE$1,
      0),
    FALSE)</f>
        <v>Tiraria $600 para receber $100 adicionais (você: $900, o outro participante: $200).</v>
      </c>
      <c r="F268" s="4" t="str">
        <f>VLOOKUP(
    Languages!A255,
    Languages!$A$2:$AE$310,
    MATCH(
      _xlfn.XLOOKUP(F$1, 'Language &amp; Currency Data'!$A$2:$A$100, 'Language &amp; Currency Data'!$B$2:$B$100),
      Languages!$A$1:$AE$1,
      0),
    FALSE)</f>
        <v>I take $600 to receive an additional $100 (You: $900, Them: $200).</v>
      </c>
      <c r="G268" s="14" t="str">
        <f>VLOOKUP(
    Languages!A255,
    Languages!$A$2:$AE$310,
    MATCH(
      _xlfn.XLOOKUP(G$1, 'Language &amp; Currency Data'!$A$2:$A$100, 'Language &amp; Currency Data'!$B$2:$B$100),
      Languages!$A$1:$AE$1,
      0),
    FALSE)</f>
        <v>我选择让对方损失 $600，以让自己额外获得 $100（您：$900，对方：$200）。</v>
      </c>
      <c r="H268" s="6" t="str">
        <f>VLOOKUP(
    Languages!A255,
    Languages!$A$2:$AE$310,
    MATCH(
      _xlfn.XLOOKUP(H$1, 'Language &amp; Currency Data'!$A$2:$A$100, 'Language &amp; Currency Data'!$B$2:$B$100),
      Languages!$A$1:$AE$1,
      0),
    FALSE)</f>
        <v>Le quito $600 para recibir $100 más (usted: $900, el otro participante: $200).</v>
      </c>
      <c r="I268" s="6" t="str">
        <f>VLOOKUP(
    Languages!A255,
    Languages!$A$2:$AE$310,
    MATCH(
      _xlfn.XLOOKUP(I$1, 'Language &amp; Currency Data'!$A$2:$A$100, 'Language &amp; Currency Data'!$B$2:$B$100),
      Languages!$A$1:$AE$1,
      0),
    FALSE)</f>
        <v>Le quito $600 para recibir $100 más (usted: $900, el otro participante: $200).</v>
      </c>
      <c r="J268" s="6" t="str">
        <f>VLOOKUP(
    Languages!A255,
    Languages!$A$2:$AE$310,
    MATCH(
      _xlfn.XLOOKUP(J$1, 'Language &amp; Currency Data'!$A$2:$A$100, 'Language &amp; Currency Data'!$B$2:$B$100),
      Languages!$A$1:$AE$1,
      0),
    FALSE)</f>
        <v>Vezmu si $600, abych získal\/s dalších $100 (vy: $900, oni: $200).</v>
      </c>
      <c r="K268" s="6" t="str">
        <f>VLOOKUP(
    Languages!A255,
    Languages!$A$2:$AE$310,
    MATCH(
      _xlfn.XLOOKUP(K$1, 'Language &amp; Currency Data'!$A$2:$A$100, 'Language &amp; Currency Data'!$B$2:$B$100),
      Languages!$A$1:$AE$1,
      0),
    FALSE)</f>
        <v>Otan $600 saadakseni $100 lisäsumman (Sinä: $900, Hän: $200).</v>
      </c>
      <c r="L268" s="32" t="str">
        <f>VLOOKUP(
    Languages!A255,
    Languages!$A$2:$AE$310,
    MATCH(
      _xlfn.XLOOKUP(L$1, 'Language &amp; Currency Data'!$A$2:$A$100, 'Language &amp; Currency Data'!$B$2:$B$100),
      Languages!$A$1:$AE$1,
      0),
    FALSE)</f>
        <v>Je retire $600 pour recevoir $100 supplémentaires (Vous : $900, lui : $200).</v>
      </c>
      <c r="M268" s="32" t="str">
        <f>VLOOKUP(
    Languages!A255,
    Languages!$A$2:$AE$310,
    MATCH(
      _xlfn.XLOOKUP(M$1, 'Language &amp; Currency Data'!$A$2:$A$100, 'Language &amp; Currency Data'!$B$2:$B$100),
      Languages!$A$1:$AE$1,
      0),
    FALSE)</f>
        <v>Ich nehme mir $600, um zusätzlich $100 zu erhalten (Sie: $900, anderer Teilnehmer: $200).</v>
      </c>
      <c r="N268" s="6" t="str">
        <f>VLOOKUP(
    Languages!A255,
    Languages!$A$2:$AE$310,
    MATCH(
      _xlfn.XLOOKUP(N$1, 'Language &amp; Currency Data'!$A$2:$A$100, 'Language &amp; Currency Data'!$B$2:$B$100),
      Languages!$A$1:$AE$1,
      0),
    FALSE)</f>
        <v>Παίρνω $600 για να λάβω επιπλέον $100 (Εσείς: $900, ο άλλος: $200).</v>
      </c>
      <c r="O268" s="32" t="str">
        <f>VLOOKUP(
    Languages!A255,
    Languages!$A$2:$AE$310,
    MATCH(
      _xlfn.XLOOKUP(O$1, 'Language &amp; Currency Data'!$A$2:$A$100, 'Language &amp; Currency Data'!$B$2:$B$100),
      Languages!$A$1:$AE$1,
      0),
    FALSE)</f>
        <v>Elvennék $600ot, hogy további $100ot kapjak. (Ön: $900, Ő: $200).</v>
      </c>
      <c r="P268" s="6" t="str">
        <f>VLOOKUP(
    Languages!A255,
    Languages!$A$2:$AE$310,
    MATCH(
      _xlfn.XLOOKUP(P$1, 'Language &amp; Currency Data'!$A$2:$A$100, 'Language &amp; Currency Data'!$B$2:$B$100),
      Languages!$A$1:$AE$1,
      0),
    FALSE)</f>
        <v>मैं अतिरिक्त $100 प्राप्त करने के लिए दूसरे प्रतिभागी से $600 लेता हूं (आप: $900, वे: $200)।</v>
      </c>
      <c r="Q268" s="6" t="str">
        <f>VLOOKUP(
    Languages!A255,
    Languages!$A$2:$AE$310,
    MATCH(
      _xlfn.XLOOKUP(Q$1, 'Language &amp; Currency Data'!$A$2:$A$100, 'Language &amp; Currency Data'!$B$2:$B$100),
      Languages!$A$1:$AE$1,
      0),
    FALSE)</f>
        <v>Saya mengambil $600 dari mereka untuk mendapatkan tambahan $100 (Anda: $900, Mereka: $200).</v>
      </c>
      <c r="R268" s="6" t="str">
        <f>VLOOKUP(
    Languages!A255,
    Languages!$A$2:$AE$310,
    MATCH(
      _xlfn.XLOOKUP(R$1, 'Language &amp; Currency Data'!$A$2:$A$100, 'Language &amp; Currency Data'!$B$2:$B$100),
      Languages!$A$1:$AE$1,
      0),
    FALSE)</f>
        <v>I take $600 to receive an additional $100 (You: $900, Them: $200).</v>
      </c>
      <c r="S268" s="14" t="str">
        <f>VLOOKUP(
    Languages!A255,
    Languages!$A$2:$AE$310,
    MATCH(
      _xlfn.XLOOKUP(S$1, 'Language &amp; Currency Data'!$A$2:$A$100, 'Language &amp; Currency Data'!$B$2:$B$100),
      Languages!$A$1:$AE$1,
      0),
    FALSE)</f>
        <v>Prendo $600 dollari per riceverne altri $100 (Lei: $900, Lui: $200).</v>
      </c>
      <c r="T268" s="14" t="str">
        <f>VLOOKUP(
    Languages!A255,
    Languages!$A$2:$AE$310,
    MATCH(
      _xlfn.XLOOKUP(T$1, 'Language &amp; Currency Data'!$A$2:$A$100, 'Language &amp; Currency Data'!$B$2:$B$100),
      Languages!$A$1:$AE$1,
      0),
    FALSE)</f>
        <v>追加の$100を受け取るために、相手から$600を取る（自分：$900、相手：$200）</v>
      </c>
      <c r="U268" s="32" t="str">
        <f>VLOOKUP(
    Languages!A255,
    Languages!$A$2:$AE$310,
    MATCH(
      _xlfn.XLOOKUP(U$1, 'Language &amp; Currency Data'!$A$2:$A$100, 'Language &amp; Currency Data'!$B$2:$B$100),
      Languages!$A$1:$AE$1,
      0),
    FALSE)</f>
        <v>Saya rebut $600 untuk mendapatkan tambahan $100 (Anda: $900, Mereka: $200).</v>
      </c>
      <c r="V268" s="32" t="str">
        <f>VLOOKUP(
    Languages!A255,
    Languages!$A$2:$AE$310,
    MATCH(
      _xlfn.XLOOKUP(V$1, 'Language &amp; Currency Data'!$A$2:$A$100, 'Language &amp; Currency Data'!$B$2:$B$100),
      Languages!$A$1:$AE$1,
      0),
    FALSE)</f>
        <v>Le quito $600 para recibir $100 más (usted: $900, el otro participante: $200).</v>
      </c>
      <c r="W268" s="14" t="str">
        <f>VLOOKUP(
    Languages!A255,
    Languages!$A$2:$AE$310,
    MATCH(
      _xlfn.XLOOKUP(W$1, 'Language &amp; Currency Data'!$A$2:$A$100, 'Language &amp; Currency Data'!$B$2:$B$100),
      Languages!$A$1:$AE$1,
      0),
    FALSE)</f>
        <v>Ik neem $600 van die ander af om zelf $100 te ontvangen (U: $900, Zij: $200).</v>
      </c>
      <c r="X268" s="32" t="str">
        <f>VLOOKUP(
    Languages!A255,
    Languages!$A$2:$AE$310,
    MATCH(
      _xlfn.XLOOKUP(X$1, 'Language &amp; Currency Data'!$A$2:$A$100, 'Language &amp; Currency Data'!$B$2:$B$100),
      Languages!$A$1:$AE$1,
      0),
    FALSE)</f>
        <v>I take $600 to receive an additional $100 (You: $900, Them: $200).</v>
      </c>
      <c r="Y268" s="32" t="str">
        <f>VLOOKUP(
    Languages!A255,
    Languages!$A$2:$AE$310,
    MATCH(
      _xlfn.XLOOKUP(Y$1, 'Language &amp; Currency Data'!$A$2:$A$100, 'Language &amp; Currency Data'!$B$2:$B$100),
      Languages!$A$1:$AE$1,
      0),
    FALSE)</f>
        <v>Jeg tar $600 fra dem for å få $100 mer selv (Du: $900, Dem: $200).</v>
      </c>
      <c r="Z268" s="32" t="str">
        <f>VLOOKUP(
    Languages!A255,
    Languages!$A$2:$AE$310,
    MATCH(
      _xlfn.XLOOKUP(Z$1, 'Language &amp; Currency Data'!$A$2:$A$100, 'Language &amp; Currency Data'!$B$2:$B$100),
      Languages!$A$1:$AE$1,
      0),
    FALSE)</f>
        <v>میں 600$ لوں گا\/گی تاکہ اضافی 100$ حاصل کر سکوں (آپ: 900$، وہ: 200$)۔</v>
      </c>
      <c r="AA268" s="32" t="str">
        <f>VLOOKUP(
    Languages!A255,
    Languages!$A$2:$AE$310,
    MATCH(
      _xlfn.XLOOKUP(AA$1, 'Language &amp; Currency Data'!$A$2:$A$100, 'Language &amp; Currency Data'!$B$2:$B$100),
      Languages!$A$1:$AE$1,
      0),
    FALSE)</f>
        <v>Kukunin ko ang $600 para tumanggap ng karagdagang $100 (Ikaw: $900, Siya: $200).</v>
      </c>
      <c r="AB268" s="32" t="str">
        <f>VLOOKUP(
    Languages!A255,
    Languages!$A$2:$AE$310,
    MATCH(
      _xlfn.XLOOKUP(AB$1, 'Language &amp; Currency Data'!$A$2:$A$100, 'Language &amp; Currency Data'!$B$2:$B$100),
      Languages!$A$1:$AE$1,
      0),
    FALSE)</f>
        <v>Biorę 600$, aby otrzymać dodatkowe 100$ (Pan\/Pani: 900$, Drugi uczestnik: 200$).</v>
      </c>
      <c r="AC268" t="str">
        <f>VLOOKUP(
    Languages!A255,
    Languages!$A$2:$AE$310,
    MATCH(
      _xlfn.XLOOKUP(AC$1, 'Language &amp; Currency Data'!$A$2:$A$100, 'Language &amp; Currency Data'!$B$2:$B$100),
      Languages!$A$1:$AE$1,
      0),
    FALSE)</f>
        <v>Tiraria $600 para receber $100 adicionais (você: $900, o outro participante: $200).</v>
      </c>
      <c r="AD268" s="32" t="str">
        <f>VLOOKUP(
    Languages!A255,
    Languages!$A$2:$AE$310,
    MATCH(
      _xlfn.XLOOKUP(AD$1, 'Language &amp; Currency Data'!$A$2:$A$100, 'Language &amp; Currency Data'!$B$2:$B$100),
      Languages!$A$1:$AE$1,
      0),
    FALSE)</f>
        <v>Iau $600 pentru a prelua o sumă suplimentară de $100 (Dvs.: $900, Celălalt: $200).</v>
      </c>
      <c r="AE268" s="6" t="str">
        <f>VLOOKUP(
    Languages!A255,
    Languages!$A$2:$AE$310,
    MATCH(
      _xlfn.XLOOKUP(AE$1, 'Language &amp; Currency Data'!$A$2:$A$100, 'Language &amp; Currency Data'!$B$2:$B$100),
      Languages!$A$1:$AE$1,
      0),
    FALSE)</f>
        <v>Vezmem $600, aby som získal(a) ďalších $100 (Vy: $900, Druhý účastník: $200).</v>
      </c>
      <c r="AF268" s="6" t="str">
        <f>VLOOKUP(
    Languages!A255,
    Languages!$A$2:$AE$310,
    MATCH(
      _xlfn.XLOOKUP(AF$1, 'Language &amp; Currency Data'!$A$2:$A$100, 'Language &amp; Currency Data'!$B$2:$B$100),
      Languages!$A$1:$AE$1,
      0),
    FALSE)</f>
        <v>Ek neem $600 om 'n bykomende $100 te ontvang (Jy: $900, Hulle: $200).</v>
      </c>
      <c r="AG268" s="6" t="str">
        <f>VLOOKUP(
    Languages!A255,
    Languages!$A$2:$AE$310,
    MATCH(
      _xlfn.XLOOKUP(AG$1, 'Language &amp; Currency Data'!$A$2:$A$100, 'Language &amp; Currency Data'!$B$2:$B$100),
      Languages!$A$1:$AE$1,
      0),
    FALSE)</f>
        <v>$600를 가져가고 추가로 $100를 받는다(귀하: $900, 그들: $200).</v>
      </c>
      <c r="AH268" s="32" t="str">
        <f>VLOOKUP(
    Languages!A255,
    Languages!$A$2:$AE$310,
    MATCH(
      _xlfn.XLOOKUP(AH$1, 'Language &amp; Currency Data'!$A$2:$A$100, 'Language &amp; Currency Data'!$B$2:$B$100),
      Languages!$A$1:$AE$1,
      0),
    FALSE)</f>
        <v>Le quito $600 para recibir $100 más (usted: $900, el otro participante: $200).</v>
      </c>
      <c r="AI268" s="32" t="str">
        <f>VLOOKUP(
    Languages!A255,
    Languages!$A$2:$AE$310,
    MATCH(
      _xlfn.XLOOKUP(AI$1, 'Language &amp; Currency Data'!$A$2:$A$100, 'Language &amp; Currency Data'!$B$2:$B$100),
      Languages!$A$1:$AE$1,
      0),
    FALSE)</f>
        <v>Jag tar 600 dollar för att få ytterligare $100 (Du: $900, den andra deltagaren: $200).</v>
      </c>
      <c r="AJ268" s="6" t="str">
        <f>VLOOKUP(
    Languages!A255,
    Languages!$A$2:$AE$310,
    MATCH(
      _xlfn.XLOOKUP(AJ$1, 'Language &amp; Currency Data'!$A$2:$A$100, 'Language &amp; Currency Data'!$B$2:$B$100),
      Languages!$A$1:$AE$1,
      0),
    FALSE)</f>
        <v>我選擇拿走 $600，換取額外 $100（您：$900，他們：$200）。</v>
      </c>
      <c r="AK268" s="32" t="str">
        <f>VLOOKUP(
    Languages!A255,
    Languages!$A$2:$AE$310,
    MATCH(
      _xlfn.XLOOKUP(AK$1, 'Language &amp; Currency Data'!$A$2:$A$100, 'Language &amp; Currency Data'!$B$2:$B$100),
      Languages!$A$1:$AE$1,
      0),
    FALSE)</f>
        <v>ฉันจะยึดเงิน $600 เพื่อรับเงินเพิ่มเติมอีก $100 (คุณได้รับ: $900, ผู้เข้าร่วมอีกคนได้รับ: $200)</v>
      </c>
      <c r="AL268" s="37" t="str">
        <f>VLOOKUP(
    Languages!A255,
    Languages!$A$2:$AE$310,
    MATCH(
      _xlfn.XLOOKUP(AL$1, 'Language &amp; Currency Data'!$A$2:$A$100, 'Language &amp; Currency Data'!$B$2:$B$100),
      Languages!$A$1:$AE$1,
      0),
    FALSE)</f>
        <v>Fazladan $100 almak için $600 alırım (Siz: $900, Onlar: $200).</v>
      </c>
      <c r="AM268" s="6" t="str">
        <f>VLOOKUP(
    Languages!A255,
    Languages!$A$2:$AE$310,
    MATCH(
      _xlfn.XLOOKUP(AM$1, 'Language &amp; Currency Data'!$A$2:$A$100, 'Language &amp; Currency Data'!$B$2:$B$100),
      Languages!$A$1:$AE$1,
      0),
    FALSE)</f>
        <v>I take $600 to receive an additional $100 (You: $900, Them: $200).</v>
      </c>
      <c r="AN268" s="6" t="str">
        <f>VLOOKUP(
    Languages!A255,
    Languages!$A$2:$AE$310,
    MATCH(
      _xlfn.XLOOKUP(AN$1, 'Language &amp; Currency Data'!$A$2:$A$100, 'Language &amp; Currency Data'!$B$2:$B$100),
      Languages!$A$1:$AE$1,
      0),
    FALSE)</f>
        <v>I take $600 to receive an additional $100 (You: $900, Them: $200).</v>
      </c>
      <c r="AO268" s="32" t="str">
        <f>VLOOKUP(
    Languages!A255,
    Languages!$A$2:$AE$310,
    MATCH(
      _xlfn.XLOOKUP(AO$1, 'Language &amp; Currency Data'!$A$2:$A$100, 'Language &amp; Currency Data'!$B$2:$B$100),
      Languages!$A$1:$AE$1,
      0),
    FALSE)</f>
        <v>Tôi lấy $600 để nhận thêm $100 (Quý vị: $900, Họ: $200).</v>
      </c>
      <c r="AP268" s="7" t="str">
        <f>VLOOKUP(
    Languages!A255,
    Languages!$A$2:$AE$310,
    MATCH(
      _xlfn.XLOOKUP("United Kingdom", 'Language &amp; Currency Data'!$A$2:$A$100, 'Language &amp; Currency Data'!$B$2:$B$100),
      Languages!$A$1:$AE$1,
      0),
    FALSE)</f>
        <v>I take $600 to receive an additional $100 (You: $900, Them: $200).</v>
      </c>
      <c r="AQ268" s="7" t="str">
        <f>VLOOKUP(
    Languages!A255,
    Languages!$A$2:$AE$310,
    MATCH(
      _xlfn.XLOOKUP("United Kingdom", 'Language &amp; Currency Data'!$A$2:$A$100, 'Language &amp; Currency Data'!$B$2:$B$100),
      Languages!$A$1:$AE$1,
      0),
    FALSE)</f>
        <v>I take $600 to receive an additional $100 (You: $900, Them: $200).</v>
      </c>
      <c r="AR268" s="7" t="str">
        <f>VLOOKUP(
    Languages!A255,
    Languages!$A$2:$AE$310,
    MATCH(
      _xlfn.XLOOKUP("United Kingdom", 'Language &amp; Currency Data'!$A$2:$A$100, 'Language &amp; Currency Data'!$B$2:$B$100),
      Languages!$A$1:$AE$1,
      0),
    FALSE)</f>
        <v>I take $600 to receive an additional $100 (You: $900, Them: $200).</v>
      </c>
      <c r="AS268" s="7" t="str">
        <f>VLOOKUP(
    Languages!A255,
    Languages!$A$2:$AE$310,
    MATCH(
      _xlfn.XLOOKUP("United Kingdom", 'Language &amp; Currency Data'!$A$2:$A$100, 'Language &amp; Currency Data'!$B$2:$B$100),
      Languages!$A$1:$AE$1,
      0),
    FALSE)</f>
        <v>I take $600 to receive an additional $100 (You: $900, Them: $200).</v>
      </c>
      <c r="AT268" s="7" t="str">
        <f>VLOOKUP(
    Languages!A255,
    Languages!$A$2:$AE$310,
    MATCH(
      _xlfn.XLOOKUP("United Kingdom", 'Language &amp; Currency Data'!$A$2:$A$100, 'Language &amp; Currency Data'!$B$2:$B$100),
      Languages!$A$1:$AE$1,
      0),
    FALSE)</f>
        <v>I take $600 to receive an additional $100 (You: $900, Them: $200).</v>
      </c>
      <c r="AU268" s="7" t="str">
        <f>VLOOKUP(
    Languages!A255,
    Languages!$A$2:$AE$310,
    MATCH(
      _xlfn.XLOOKUP("United Kingdom", 'Language &amp; Currency Data'!$A$2:$A$100, 'Language &amp; Currency Data'!$B$2:$B$100),
      Languages!$A$1:$AE$1,
      0),
    FALSE)</f>
        <v>I take $600 to receive an additional $100 (You: $900, Them: $200).</v>
      </c>
      <c r="AV268" s="7" t="str">
        <f>VLOOKUP(
    Languages!A255,
    Languages!$A$2:$AE$310,
    MATCH(
      _xlfn.XLOOKUP("United Kingdom", 'Language &amp; Currency Data'!$A$2:$A$100, 'Language &amp; Currency Data'!$B$2:$B$100),
      Languages!$A$1:$AE$1,
      0),
    FALSE)</f>
        <v>I take $600 to receive an additional $100 (You: $900, Them: $200).</v>
      </c>
      <c r="AW268" s="7" t="str">
        <f>VLOOKUP(
    Languages!A255,
    Languages!$A$2:$AE$310,
    MATCH(
      _xlfn.XLOOKUP("United Kingdom", 'Language &amp; Currency Data'!$A$2:$A$100, 'Language &amp; Currency Data'!$B$2:$B$100),
      Languages!$A$1:$AE$1,
      0),
    FALSE)</f>
        <v>I take $600 to receive an additional $100 (You: $900, Them: $200).</v>
      </c>
    </row>
    <row r="269" spans="1:49" s="7" customFormat="1" ht="42.75" x14ac:dyDescent="0.45">
      <c r="A269" s="7" t="str">
        <f>Languages!B256</f>
        <v>Suppose the other participant &lt;b&gt;sends you $100.&lt;\/b&gt; Would you take $600 from them to receive an additional $100?</v>
      </c>
      <c r="B269" s="6" t="str">
        <f>VLOOKUP(
    Languages!A256,
    Languages!$A$2:$AE$310,
    MATCH(
      _xlfn.XLOOKUP(B$1, 'Language &amp; Currency Data'!$A$2:$A$100, 'Language &amp; Currency Data'!$B$2:$B$100),
      Languages!$A$1:$AE$1,
      0),
    FALSE)</f>
        <v>Supongamos que el otro participante &lt;b&gt;le envía $100.&lt;\/b&gt; ¿Le quitaría $600 para recibir $100 más?</v>
      </c>
      <c r="C269" s="6" t="str">
        <f>VLOOKUP(
    Languages!A256,
    Languages!$A$2:$AE$310,
    MATCH(
      _xlfn.XLOOKUP(C$1, 'Language &amp; Currency Data'!$A$2:$A$100, 'Language &amp; Currency Data'!$B$2:$B$100),
      Languages!$A$1:$AE$1,
      0),
    FALSE)</f>
        <v>Suppose the other participant &lt;b&gt;sends you $100.&lt;\/b&gt; Would you take $600 from them to receive an additional $100?</v>
      </c>
      <c r="D269" s="6" t="str">
        <f>VLOOKUP(
    Languages!A256,
    Languages!$A$2:$AE$310,
    MATCH(
      _xlfn.XLOOKUP(D$1, 'Language &amp; Currency Data'!$A$2:$A$100, 'Language &amp; Currency Data'!$B$2:$B$100),
      Languages!$A$1:$AE$1,
      0),
    FALSE)</f>
        <v>Nehmen wir an, der andere Teilnehmer &lt;b&gt;sendet Ihnen $100.&lt;\/b&gt; Würden Sie sich $600 von ihm nehmen, um zusätzlich $100 zu erhalten?</v>
      </c>
      <c r="E269" s="14" t="str">
        <f>VLOOKUP(
    Languages!A256,
    Languages!$A$2:$AE$310,
    MATCH(
      _xlfn.XLOOKUP(E$1, 'Language &amp; Currency Data'!$A$2:$A$100, 'Language &amp; Currency Data'!$B$2:$B$100),
      Languages!$A$1:$AE$1,
      0),
    FALSE)</f>
        <v>Suponhamos que o outro participante &lt;b&gt;lhe envia $100.&lt;\/b&gt; Tiraria $600 do outro participante para receber $100 adicionais?</v>
      </c>
      <c r="F269" s="4" t="str">
        <f>VLOOKUP(
    Languages!A256,
    Languages!$A$2:$AE$310,
    MATCH(
      _xlfn.XLOOKUP(F$1, 'Language &amp; Currency Data'!$A$2:$A$100, 'Language &amp; Currency Data'!$B$2:$B$100),
      Languages!$A$1:$AE$1,
      0),
    FALSE)</f>
        <v>Suppose the other participant &lt;b&gt;sends you $100.&lt;\/b&gt; Would you take $600 from them to receive an additional $100?</v>
      </c>
      <c r="G269" s="14" t="str">
        <f>VLOOKUP(
    Languages!A256,
    Languages!$A$2:$AE$310,
    MATCH(
      _xlfn.XLOOKUP(G$1, 'Language &amp; Currency Data'!$A$2:$A$100, 'Language &amp; Currency Data'!$B$2:$B$100),
      Languages!$A$1:$AE$1,
      0),
    FALSE)</f>
        <v>假设另一位参与者 &lt;b&gt;赠送了您 $100。&lt;\/b&gt;您是否会选择让对方损失 $600，以让您自己额外获得 $100？</v>
      </c>
      <c r="H269" s="6" t="str">
        <f>VLOOKUP(
    Languages!A256,
    Languages!$A$2:$AE$310,
    MATCH(
      _xlfn.XLOOKUP(H$1, 'Language &amp; Currency Data'!$A$2:$A$100, 'Language &amp; Currency Data'!$B$2:$B$100),
      Languages!$A$1:$AE$1,
      0),
    FALSE)</f>
        <v>Supongamos que el otro participante &lt;b&gt;le envía $100.&lt;\/b&gt; ¿Le quitaría $600 para recibir $100 más?</v>
      </c>
      <c r="I269" s="6" t="str">
        <f>VLOOKUP(
    Languages!A256,
    Languages!$A$2:$AE$310,
    MATCH(
      _xlfn.XLOOKUP(I$1, 'Language &amp; Currency Data'!$A$2:$A$100, 'Language &amp; Currency Data'!$B$2:$B$100),
      Languages!$A$1:$AE$1,
      0),
    FALSE)</f>
        <v>Supongamos que el otro participante &lt;b&gt;le envía $100.&lt;\/b&gt; ¿Le quitaría $600 para recibir $100 más?</v>
      </c>
      <c r="J269" s="6" t="str">
        <f>VLOOKUP(
    Languages!A256,
    Languages!$A$2:$AE$310,
    MATCH(
      _xlfn.XLOOKUP(J$1, 'Language &amp; Currency Data'!$A$2:$A$100, 'Language &amp; Currency Data'!$B$2:$B$100),
      Languages!$A$1:$AE$1,
      0),
    FALSE)</f>
        <v>Předpokládejme, že druhý účastník &lt;b&gt;vám pošle $100.&lt;\/b&gt; Vzali byste si od něj $600, abyste získali dalších $100?</v>
      </c>
      <c r="K269" s="6" t="str">
        <f>VLOOKUP(
    Languages!A256,
    Languages!$A$2:$AE$310,
    MATCH(
      _xlfn.XLOOKUP(K$1, 'Language &amp; Currency Data'!$A$2:$A$100, 'Language &amp; Currency Data'!$B$2:$B$100),
      Languages!$A$1:$AE$1,
      0),
    FALSE)</f>
        <v>Oleta, että toinen osallistuja &lt;b&gt;lähettää sinulle $100.&lt;\/b&gt; Ottaisitko häneltä $600 saadaksesi $100 lisäsumman itsellesi?</v>
      </c>
      <c r="L269" s="32" t="str">
        <f>VLOOKUP(
    Languages!A256,
    Languages!$A$2:$AE$310,
    MATCH(
      _xlfn.XLOOKUP(L$1, 'Language &amp; Currency Data'!$A$2:$A$100, 'Language &amp; Currency Data'!$B$2:$B$100),
      Languages!$A$1:$AE$1,
      0),
    FALSE)</f>
        <v>Supposons que l'autre participant•e &lt;b&gt;vous envoie $100.&lt;\/b&gt; Lui retireriez-vous $600 pour recevoir $100 de plus ?</v>
      </c>
      <c r="M269" s="32" t="str">
        <f>VLOOKUP(
    Languages!A256,
    Languages!$A$2:$AE$310,
    MATCH(
      _xlfn.XLOOKUP(M$1, 'Language &amp; Currency Data'!$A$2:$A$100, 'Language &amp; Currency Data'!$B$2:$B$100),
      Languages!$A$1:$AE$1,
      0),
    FALSE)</f>
        <v>Nehmen wir an, der andere Teilnehmer &lt;b&gt;sendet Ihnen $100.&lt;\/b&gt; Würden Sie sich $600 von ihm nehmen, um zusätzlich $100 zu erhalten?</v>
      </c>
      <c r="N269" s="6" t="str">
        <f>VLOOKUP(
    Languages!A256,
    Languages!$A$2:$AE$310,
    MATCH(
      _xlfn.XLOOKUP(N$1, 'Language &amp; Currency Data'!$A$2:$A$100, 'Language &amp; Currency Data'!$B$2:$B$100),
      Languages!$A$1:$AE$1,
      0),
    FALSE)</f>
        <v>Ας υποθέσουμε ότι ο άλλος συμμετέχων &lt;b&gt;σας στέλνει $100.&lt;\/b&gt; Θα παίρνατε $600 από αυτόν για να λάβετε άλλα $100;</v>
      </c>
      <c r="O269" s="32" t="str">
        <f>VLOOKUP(
    Languages!A256,
    Languages!$A$2:$AE$310,
    MATCH(
      _xlfn.XLOOKUP(O$1, 'Language &amp; Currency Data'!$A$2:$A$100, 'Language &amp; Currency Data'!$B$2:$B$100),
      Languages!$A$1:$AE$1,
      0),
    FALSE)</f>
        <v>Tegyük fel, hogy a másik résztvevő &lt;b&gt;$100ot küld Önnek.&lt;\/b&gt; Elvenné tőle a $600ot, hogy Ön további $100ot kapjon?</v>
      </c>
      <c r="P269" s="6" t="str">
        <f>VLOOKUP(
    Languages!A256,
    Languages!$A$2:$AE$310,
    MATCH(
      _xlfn.XLOOKUP(P$1, 'Language &amp; Currency Data'!$A$2:$A$100, 'Language &amp; Currency Data'!$B$2:$B$100),
      Languages!$A$1:$AE$1,
      0),
    FALSE)</f>
        <v>मान लीजिए कि दूसरा प्रतिभागी &lt;b&gt;आपको $100 भेजता है।&lt;\/b&gt; क्या आप अतिरिक्त $100 प्राप्त करने के लिए उनसे $600 लेंगे?</v>
      </c>
      <c r="Q269" s="6" t="str">
        <f>VLOOKUP(
    Languages!A256,
    Languages!$A$2:$AE$310,
    MATCH(
      _xlfn.XLOOKUP(Q$1, 'Language &amp; Currency Data'!$A$2:$A$100, 'Language &amp; Currency Data'!$B$2:$B$100),
      Languages!$A$1:$AE$1,
      0),
    FALSE)</f>
        <v>Misalkan peserta lain &lt;b&gt;mengirimkan $100 kepada Anda.&lt;\/b&gt; Apakah Anda akan mengambil $600 dari mereka untuk mendapatkan tambahan $100?</v>
      </c>
      <c r="R269" s="6" t="str">
        <f>VLOOKUP(
    Languages!A256,
    Languages!$A$2:$AE$310,
    MATCH(
      _xlfn.XLOOKUP(R$1, 'Language &amp; Currency Data'!$A$2:$A$100, 'Language &amp; Currency Data'!$B$2:$B$100),
      Languages!$A$1:$AE$1,
      0),
    FALSE)</f>
        <v>Suppose the other participant &lt;b&gt;sends you $100.&lt;\/b&gt; Would you take $600 from them to receive an additional $100?</v>
      </c>
      <c r="S269" s="14" t="str">
        <f>VLOOKUP(
    Languages!A256,
    Languages!$A$2:$AE$310,
    MATCH(
      _xlfn.XLOOKUP(S$1, 'Language &amp; Currency Data'!$A$2:$A$100, 'Language &amp; Currency Data'!$B$2:$B$100),
      Languages!$A$1:$AE$1,
      0),
    FALSE)</f>
        <v>Supponiamo che l'altro partecipante Le &lt;b&gt;invii $100.&lt;\/b&gt; Prenderebbe $600 da lui per riceverne altri $100?</v>
      </c>
      <c r="T269" s="14" t="str">
        <f>VLOOKUP(
    Languages!A256,
    Languages!$A$2:$AE$310,
    MATCH(
      _xlfn.XLOOKUP(T$1, 'Language &amp; Currency Data'!$A$2:$A$100, 'Language &amp; Currency Data'!$B$2:$B$100),
      Languages!$A$1:$AE$1,
      0),
    FALSE)</f>
        <v>相手が &lt;b&gt;あなたに$100を送金したとします。&lt;\/b&gt; あな​​たは追加の$100を受け取るために、相手から$600を取りますか?</v>
      </c>
      <c r="U269" s="32" t="str">
        <f>VLOOKUP(
    Languages!A256,
    Languages!$A$2:$AE$310,
    MATCH(
      _xlfn.XLOOKUP(U$1, 'Language &amp; Currency Data'!$A$2:$A$100, 'Language &amp; Currency Data'!$B$2:$B$100),
      Languages!$A$1:$AE$1,
      0),
    FALSE)</f>
        <v>Andaikan peserta lain &lt;b&gt;menghantar $100 kepada anda.&lt;\/b&gt; Adakah anda akan merebut $600 daripada mereka untuk mendapatkan tambahan $100?</v>
      </c>
      <c r="V269" s="32" t="str">
        <f>VLOOKUP(
    Languages!A256,
    Languages!$A$2:$AE$310,
    MATCH(
      _xlfn.XLOOKUP(V$1, 'Language &amp; Currency Data'!$A$2:$A$100, 'Language &amp; Currency Data'!$B$2:$B$100),
      Languages!$A$1:$AE$1,
      0),
    FALSE)</f>
        <v>Supongamos que el otro participante &lt;b&gt;le envía $100.&lt;\/b&gt; ¿Le quitaría $600 para recibir $100 más?</v>
      </c>
      <c r="W269" s="14" t="str">
        <f>VLOOKUP(
    Languages!A256,
    Languages!$A$2:$AE$310,
    MATCH(
      _xlfn.XLOOKUP(W$1, 'Language &amp; Currency Data'!$A$2:$A$100, 'Language &amp; Currency Data'!$B$2:$B$100),
      Languages!$A$1:$AE$1,
      0),
    FALSE)</f>
        <v>Stel dat de andere deelnemer &lt;b&gt;u $100 stuurt.&lt;\/b&gt; Zou u $600 van deze deelnemer afpakken om een aanvullend bedrag van $100 te ontvangen?</v>
      </c>
      <c r="X269" s="32" t="str">
        <f>VLOOKUP(
    Languages!A256,
    Languages!$A$2:$AE$310,
    MATCH(
      _xlfn.XLOOKUP(X$1, 'Language &amp; Currency Data'!$A$2:$A$100, 'Language &amp; Currency Data'!$B$2:$B$100),
      Languages!$A$1:$AE$1,
      0),
    FALSE)</f>
        <v>Suppose the other participant &lt;b&gt;sends you $100.&lt;\/b&gt; Would you take $600 from them to receive an additional $100?</v>
      </c>
      <c r="Y269" s="32" t="str">
        <f>VLOOKUP(
    Languages!A256,
    Languages!$A$2:$AE$310,
    MATCH(
      _xlfn.XLOOKUP(Y$1, 'Language &amp; Currency Data'!$A$2:$A$100, 'Language &amp; Currency Data'!$B$2:$B$100),
      Languages!$A$1:$AE$1,
      0),
    FALSE)</f>
        <v>Anta at den andre deltakeren &lt;b&gt;sender deg $100.&lt;\/b&gt; Vil du ta $600 fra dem for å få $100 mer selv?</v>
      </c>
      <c r="Z269" s="32" t="str">
        <f>VLOOKUP(
    Languages!A256,
    Languages!$A$2:$AE$310,
    MATCH(
      _xlfn.XLOOKUP(Z$1, 'Language &amp; Currency Data'!$A$2:$A$100, 'Language &amp; Currency Data'!$B$2:$B$100),
      Languages!$A$1:$AE$1,
      0),
    FALSE)</f>
        <v>فرض کریں کہ دوسرا شرکت کنندہ &lt;b&gt;آپ کو 100$ بھیجتا&lt;\/b&gt; ہے۔ کیا آپ 600$ ان سے لے کر اضافی 100$ حاصل کریں گے؟</v>
      </c>
      <c r="AA269" s="32" t="str">
        <f>VLOOKUP(
    Languages!A256,
    Languages!$A$2:$AE$310,
    MATCH(
      _xlfn.XLOOKUP(AA$1, 'Language &amp; Currency Data'!$A$2:$A$100, 'Language &amp; Currency Data'!$B$2:$B$100),
      Languages!$A$1:$AE$1,
      0),
    FALSE)</f>
        <v>Ipagpalagay nating &lt;b&gt;pinadalhan ka ng $100&lt;\/b&gt; ng isa pang participant. Kukunin mo ba ang $600 sa kaniya para tumanggap ng karagdgang $100?</v>
      </c>
      <c r="AB269" s="32" t="str">
        <f>VLOOKUP(
    Languages!A256,
    Languages!$A$2:$AE$310,
    MATCH(
      _xlfn.XLOOKUP(AB$1, 'Language &amp; Currency Data'!$A$2:$A$100, 'Language &amp; Currency Data'!$B$2:$B$100),
      Languages!$A$1:$AE$1,
      0),
    FALSE)</f>
        <v>Załóżmy, że drugi uczestnik &lt;b&gt;wyśle ​​Panu\/Pani 100$.&lt;\/b&gt; Czy wziąłby\/wzięłaby Pan\/Pani od niego 600$, aby otrzymać dodatkowe 100$?</v>
      </c>
      <c r="AC269" t="str">
        <f>VLOOKUP(
    Languages!A256,
    Languages!$A$2:$AE$310,
    MATCH(
      _xlfn.XLOOKUP(AC$1, 'Language &amp; Currency Data'!$A$2:$A$100, 'Language &amp; Currency Data'!$B$2:$B$100),
      Languages!$A$1:$AE$1,
      0),
    FALSE)</f>
        <v>Suponhamos que o outro participante &lt;b&gt;lhe envia $100.&lt;\/b&gt; Tiraria $600 do outro participante para receber $100 adicionais?</v>
      </c>
      <c r="AD269" s="32" t="str">
        <f>VLOOKUP(
    Languages!A256,
    Languages!$A$2:$AE$310,
    MATCH(
      _xlfn.XLOOKUP(AD$1, 'Language &amp; Currency Data'!$A$2:$A$100, 'Language &amp; Currency Data'!$B$2:$B$100),
      Languages!$A$1:$AE$1,
      0),
    FALSE)</f>
        <v>Să presupunem că celălalt participant &lt;b&gt;vă trimite $100.&lt;\/b&gt; Ați lua $600 de la acesta pentru a prelua o sumă suplimentară de $100?</v>
      </c>
      <c r="AE269" s="6" t="str">
        <f>VLOOKUP(
    Languages!A256,
    Languages!$A$2:$AE$310,
    MATCH(
      _xlfn.XLOOKUP(AE$1, 'Language &amp; Currency Data'!$A$2:$A$100, 'Language &amp; Currency Data'!$B$2:$B$100),
      Languages!$A$1:$AE$1,
      0),
    FALSE)</f>
        <v>Predpokladajte, že druhý účastník &lt;b&gt;vám pošle $100.&lt;\/b&gt; Zobrali by ste mu $600, aby ste získali ďalších $100?</v>
      </c>
      <c r="AF269" s="6" t="str">
        <f>VLOOKUP(
    Languages!A256,
    Languages!$A$2:$AE$310,
    MATCH(
      _xlfn.XLOOKUP(AF$1, 'Language &amp; Currency Data'!$A$2:$A$100, 'Language &amp; Currency Data'!$B$2:$B$100),
      Languages!$A$1:$AE$1,
      0),
    FALSE)</f>
        <v>Gestel die ander deelnemer &lt;b&gt;stuur vir jou $100.&lt;\/b&gt; Sal jy $600 van hulle neem om 'n bykomende $100 te ontvang?</v>
      </c>
      <c r="AG269" s="6" t="str">
        <f>VLOOKUP(
    Languages!A256,
    Languages!$A$2:$AE$310,
    MATCH(
      _xlfn.XLOOKUP(AG$1, 'Language &amp; Currency Data'!$A$2:$A$100, 'Language &amp; Currency Data'!$B$2:$B$100),
      Languages!$A$1:$AE$1,
      0),
    FALSE)</f>
        <v>다른 참여자가 &lt;b&gt;$100를 보낸다&lt;\/b&gt;고 가정했을 때, 귀하는 그들로부터 $600를 가져가고 추가로 $100를 받으시겠습니까?</v>
      </c>
      <c r="AH269" s="32" t="str">
        <f>VLOOKUP(
    Languages!A256,
    Languages!$A$2:$AE$310,
    MATCH(
      _xlfn.XLOOKUP(AH$1, 'Language &amp; Currency Data'!$A$2:$A$100, 'Language &amp; Currency Data'!$B$2:$B$100),
      Languages!$A$1:$AE$1,
      0),
    FALSE)</f>
        <v>Supongamos que el otro participante &lt;b&gt;le envía $100.&lt;\/b&gt; ¿Le quitaría $600 para recibir $100 más?</v>
      </c>
      <c r="AI269" s="32" t="str">
        <f>VLOOKUP(
    Languages!A256,
    Languages!$A$2:$AE$310,
    MATCH(
      _xlfn.XLOOKUP(AI$1, 'Language &amp; Currency Data'!$A$2:$A$100, 'Language &amp; Currency Data'!$B$2:$B$100),
      Languages!$A$1:$AE$1,
      0),
    FALSE)</f>
        <v>Anta att den andra deltagaren &lt;b&gt;skickar dig $100.&lt;\/b&gt; Skulle du ta $600 från denna för att få ytterligare $100?</v>
      </c>
      <c r="AJ269" s="6" t="str">
        <f>VLOOKUP(
    Languages!A256,
    Languages!$A$2:$AE$310,
    MATCH(
      _xlfn.XLOOKUP(AJ$1, 'Language &amp; Currency Data'!$A$2:$A$100, 'Language &amp; Currency Data'!$B$2:$B$100),
      Languages!$A$1:$AE$1,
      0),
    FALSE)</f>
        <v>假設對方&lt;b&gt;轉給您 $100。&lt;\/b&gt;您會選擇從他那裡拿走 $600，以獲得額外 $100 嗎？</v>
      </c>
      <c r="AK269" s="32" t="str">
        <f>VLOOKUP(
    Languages!A256,
    Languages!$A$2:$AE$310,
    MATCH(
      _xlfn.XLOOKUP(AK$1, 'Language &amp; Currency Data'!$A$2:$A$100, 'Language &amp; Currency Data'!$B$2:$B$100),
      Languages!$A$1:$AE$1,
      0),
    FALSE)</f>
        <v>สมมติว่าผู้เข้าร่วมอีกคน&lt;b&gt;ส่งเงินให้คุณ $100&lt;\/b&gt; คุณจะยึดเงิน $600 จากผู้เข้าร่วมรายนี้เพื่อรับเงินเพิ่มเติมอีก $100 หรือไม่</v>
      </c>
      <c r="AL269" s="37" t="str">
        <f>VLOOKUP(
    Languages!A256,
    Languages!$A$2:$AE$310,
    MATCH(
      _xlfn.XLOOKUP(AL$1, 'Language &amp; Currency Data'!$A$2:$A$100, 'Language &amp; Currency Data'!$B$2:$B$100),
      Languages!$A$1:$AE$1,
      0),
    FALSE)</f>
        <v>Diğer katılımcının &lt;b&gt;size $100 gönderdiğini varsayalım.&lt;\/b&gt; Fazladan $100 almak için ondan $600 alır mıydınız?</v>
      </c>
      <c r="AM269" s="6" t="str">
        <f>VLOOKUP(
    Languages!A256,
    Languages!$A$2:$AE$310,
    MATCH(
      _xlfn.XLOOKUP(AM$1, 'Language &amp; Currency Data'!$A$2:$A$100, 'Language &amp; Currency Data'!$B$2:$B$100),
      Languages!$A$1:$AE$1,
      0),
    FALSE)</f>
        <v>Suppose the other participant &lt;b&gt;sends you $100.&lt;\/b&gt; Would you take $600 from them to receive an additional $100?</v>
      </c>
      <c r="AN269" s="6" t="str">
        <f>VLOOKUP(
    Languages!A256,
    Languages!$A$2:$AE$310,
    MATCH(
      _xlfn.XLOOKUP(AN$1, 'Language &amp; Currency Data'!$A$2:$A$100, 'Language &amp; Currency Data'!$B$2:$B$100),
      Languages!$A$1:$AE$1,
      0),
    FALSE)</f>
        <v>Suppose the other participant &lt;b&gt;sends you $100.&lt;\/b&gt; Would you take $600 from them to receive an additional $100?</v>
      </c>
      <c r="AO269" s="32" t="str">
        <f>VLOOKUP(
    Languages!A256,
    Languages!$A$2:$AE$310,
    MATCH(
      _xlfn.XLOOKUP(AO$1, 'Language &amp; Currency Data'!$A$2:$A$100, 'Language &amp; Currency Data'!$B$2:$B$100),
      Languages!$A$1:$AE$1,
      0),
    FALSE)</f>
        <v>Giả sử người tham gia kia &lt;b&gt;gửi cho quý vị $100.&lt;\/b&gt; Quý vị có lấy $600 từ họ để nhận thêm $100 không?</v>
      </c>
      <c r="AP269" s="7" t="str">
        <f>VLOOKUP(
    Languages!A256,
    Languages!$A$2:$AE$310,
    MATCH(
      _xlfn.XLOOKUP("United Kingdom", 'Language &amp; Currency Data'!$A$2:$A$100, 'Language &amp; Currency Data'!$B$2:$B$100),
      Languages!$A$1:$AE$1,
      0),
    FALSE)</f>
        <v>Suppose the other participant &lt;b&gt;sends you $100.&lt;\/b&gt; Would you take $600 from them to receive an additional $100?</v>
      </c>
      <c r="AQ269" s="7" t="str">
        <f>VLOOKUP(
    Languages!A256,
    Languages!$A$2:$AE$310,
    MATCH(
      _xlfn.XLOOKUP("United Kingdom", 'Language &amp; Currency Data'!$A$2:$A$100, 'Language &amp; Currency Data'!$B$2:$B$100),
      Languages!$A$1:$AE$1,
      0),
    FALSE)</f>
        <v>Suppose the other participant &lt;b&gt;sends you $100.&lt;\/b&gt; Would you take $600 from them to receive an additional $100?</v>
      </c>
      <c r="AR269" s="7" t="str">
        <f>VLOOKUP(
    Languages!A256,
    Languages!$A$2:$AE$310,
    MATCH(
      _xlfn.XLOOKUP("United Kingdom", 'Language &amp; Currency Data'!$A$2:$A$100, 'Language &amp; Currency Data'!$B$2:$B$100),
      Languages!$A$1:$AE$1,
      0),
    FALSE)</f>
        <v>Suppose the other participant &lt;b&gt;sends you $100.&lt;\/b&gt; Would you take $600 from them to receive an additional $100?</v>
      </c>
      <c r="AS269" s="7" t="str">
        <f>VLOOKUP(
    Languages!A256,
    Languages!$A$2:$AE$310,
    MATCH(
      _xlfn.XLOOKUP("United Kingdom", 'Language &amp; Currency Data'!$A$2:$A$100, 'Language &amp; Currency Data'!$B$2:$B$100),
      Languages!$A$1:$AE$1,
      0),
    FALSE)</f>
        <v>Suppose the other participant &lt;b&gt;sends you $100.&lt;\/b&gt; Would you take $600 from them to receive an additional $100?</v>
      </c>
      <c r="AT269" s="7" t="str">
        <f>VLOOKUP(
    Languages!A256,
    Languages!$A$2:$AE$310,
    MATCH(
      _xlfn.XLOOKUP("United Kingdom", 'Language &amp; Currency Data'!$A$2:$A$100, 'Language &amp; Currency Data'!$B$2:$B$100),
      Languages!$A$1:$AE$1,
      0),
    FALSE)</f>
        <v>Suppose the other participant &lt;b&gt;sends you $100.&lt;\/b&gt; Would you take $600 from them to receive an additional $100?</v>
      </c>
      <c r="AU269" s="7" t="str">
        <f>VLOOKUP(
    Languages!A256,
    Languages!$A$2:$AE$310,
    MATCH(
      _xlfn.XLOOKUP("United Kingdom", 'Language &amp; Currency Data'!$A$2:$A$100, 'Language &amp; Currency Data'!$B$2:$B$100),
      Languages!$A$1:$AE$1,
      0),
    FALSE)</f>
        <v>Suppose the other participant &lt;b&gt;sends you $100.&lt;\/b&gt; Would you take $600 from them to receive an additional $100?</v>
      </c>
      <c r="AV269" s="7" t="str">
        <f>VLOOKUP(
    Languages!A256,
    Languages!$A$2:$AE$310,
    MATCH(
      _xlfn.XLOOKUP("United Kingdom", 'Language &amp; Currency Data'!$A$2:$A$100, 'Language &amp; Currency Data'!$B$2:$B$100),
      Languages!$A$1:$AE$1,
      0),
    FALSE)</f>
        <v>Suppose the other participant &lt;b&gt;sends you $100.&lt;\/b&gt; Would you take $600 from them to receive an additional $100?</v>
      </c>
      <c r="AW269" s="7" t="str">
        <f>VLOOKUP(
    Languages!A256,
    Languages!$A$2:$AE$310,
    MATCH(
      _xlfn.XLOOKUP("United Kingdom", 'Language &amp; Currency Data'!$A$2:$A$100, 'Language &amp; Currency Data'!$B$2:$B$100),
      Languages!$A$1:$AE$1,
      0),
    FALSE)</f>
        <v>Suppose the other participant &lt;b&gt;sends you $100.&lt;\/b&gt; Would you take $600 from them to receive an additional $100?</v>
      </c>
    </row>
    <row r="270" spans="1:49" s="7" customFormat="1" ht="28.5" x14ac:dyDescent="0.45">
      <c r="A270" s="7" t="str">
        <f>Languages!B257</f>
        <v>I keep things as they are (You: $900, Them: $700).</v>
      </c>
      <c r="B270" s="6" t="str">
        <f>VLOOKUP(
    Languages!A257,
    Languages!$A$2:$AE$310,
    MATCH(
      _xlfn.XLOOKUP(B$1, 'Language &amp; Currency Data'!$A$2:$A$100, 'Language &amp; Currency Data'!$B$2:$B$100),
      Languages!$A$1:$AE$1,
      0),
    FALSE)</f>
        <v>Dejo las cosas como están (usted: $900, el otro participante: $700.)</v>
      </c>
      <c r="C270" s="6" t="str">
        <f>VLOOKUP(
    Languages!A257,
    Languages!$A$2:$AE$310,
    MATCH(
      _xlfn.XLOOKUP(C$1, 'Language &amp; Currency Data'!$A$2:$A$100, 'Language &amp; Currency Data'!$B$2:$B$100),
      Languages!$A$1:$AE$1,
      0),
    FALSE)</f>
        <v>I keep things as they are (You: $900, Them: $700).</v>
      </c>
      <c r="D270" s="6" t="str">
        <f>VLOOKUP(
    Languages!A257,
    Languages!$A$2:$AE$310,
    MATCH(
      _xlfn.XLOOKUP(D$1, 'Language &amp; Currency Data'!$A$2:$A$100, 'Language &amp; Currency Data'!$B$2:$B$100),
      Languages!$A$1:$AE$1,
      0),
    FALSE)</f>
        <v>Ich lasse alles so, wie es ist (Sie: $900, der andere Teilnehmer: $700.)</v>
      </c>
      <c r="E270" s="14" t="str">
        <f>VLOOKUP(
    Languages!A257,
    Languages!$A$2:$AE$310,
    MATCH(
      _xlfn.XLOOKUP(E$1, 'Language &amp; Currency Data'!$A$2:$A$100, 'Language &amp; Currency Data'!$B$2:$B$100),
      Languages!$A$1:$AE$1,
      0),
    FALSE)</f>
        <v>Mantenho as coisas como estão (você: $900, o outro participante: $700.)</v>
      </c>
      <c r="F270" s="4" t="str">
        <f>VLOOKUP(
    Languages!A257,
    Languages!$A$2:$AE$310,
    MATCH(
      _xlfn.XLOOKUP(F$1, 'Language &amp; Currency Data'!$A$2:$A$100, 'Language &amp; Currency Data'!$B$2:$B$100),
      Languages!$A$1:$AE$1,
      0),
    FALSE)</f>
        <v>I keep things as they are (You: $900, Them: $700).</v>
      </c>
      <c r="G270" s="14" t="str">
        <f>VLOOKUP(
    Languages!A257,
    Languages!$A$2:$AE$310,
    MATCH(
      _xlfn.XLOOKUP(G$1, 'Language &amp; Currency Data'!$A$2:$A$100, 'Language &amp; Currency Data'!$B$2:$B$100),
      Languages!$A$1:$AE$1,
      0),
    FALSE)</f>
        <v>我保持现状（您：$900，他们：$700）。</v>
      </c>
      <c r="H270" s="6" t="str">
        <f>VLOOKUP(
    Languages!A257,
    Languages!$A$2:$AE$310,
    MATCH(
      _xlfn.XLOOKUP(H$1, 'Language &amp; Currency Data'!$A$2:$A$100, 'Language &amp; Currency Data'!$B$2:$B$100),
      Languages!$A$1:$AE$1,
      0),
    FALSE)</f>
        <v>Dejo las cosas como están (usted: $900, el otro participante: $700.)</v>
      </c>
      <c r="I270" s="6" t="str">
        <f>VLOOKUP(
    Languages!A257,
    Languages!$A$2:$AE$310,
    MATCH(
      _xlfn.XLOOKUP(I$1, 'Language &amp; Currency Data'!$A$2:$A$100, 'Language &amp; Currency Data'!$B$2:$B$100),
      Languages!$A$1:$AE$1,
      0),
    FALSE)</f>
        <v>Dejo las cosas como están (usted: $900, el otro participante: $700.)</v>
      </c>
      <c r="J270" s="6" t="str">
        <f>VLOOKUP(
    Languages!A257,
    Languages!$A$2:$AE$310,
    MATCH(
      _xlfn.XLOOKUP(J$1, 'Language &amp; Currency Data'!$A$2:$A$100, 'Language &amp; Currency Data'!$B$2:$B$100),
      Languages!$A$1:$AE$1,
      0),
    FALSE)</f>
        <v>Nechávám věci tak, jak jsou (Vy: $900, Oni: $700.)</v>
      </c>
      <c r="K270" s="6" t="str">
        <f>VLOOKUP(
    Languages!A257,
    Languages!$A$2:$AE$310,
    MATCH(
      _xlfn.XLOOKUP(K$1, 'Language &amp; Currency Data'!$A$2:$A$100, 'Language &amp; Currency Data'!$B$2:$B$100),
      Languages!$A$1:$AE$1,
      0),
    FALSE)</f>
        <v>Pidän asiat ennallaan (Sinä: $900, Hän: $700.)</v>
      </c>
      <c r="L270" s="32" t="str">
        <f>VLOOKUP(
    Languages!A257,
    Languages!$A$2:$AE$310,
    MATCH(
      _xlfn.XLOOKUP(L$1, 'Language &amp; Currency Data'!$A$2:$A$100, 'Language &amp; Currency Data'!$B$2:$B$100),
      Languages!$A$1:$AE$1,
      0),
    FALSE)</f>
        <v>Je garde les choses telles qu'elles sont (vous : $900, lui\/elle : $700.)</v>
      </c>
      <c r="M270" s="32" t="str">
        <f>VLOOKUP(
    Languages!A257,
    Languages!$A$2:$AE$310,
    MATCH(
      _xlfn.XLOOKUP(M$1, 'Language &amp; Currency Data'!$A$2:$A$100, 'Language &amp; Currency Data'!$B$2:$B$100),
      Languages!$A$1:$AE$1,
      0),
    FALSE)</f>
        <v>Ich lasse alles so, wie es ist (Sie: $900, der andere Teilnehmer: $700.)</v>
      </c>
      <c r="N270" s="6" t="str">
        <f>VLOOKUP(
    Languages!A257,
    Languages!$A$2:$AE$310,
    MATCH(
      _xlfn.XLOOKUP(N$1, 'Language &amp; Currency Data'!$A$2:$A$100, 'Language &amp; Currency Data'!$B$2:$B$100),
      Languages!$A$1:$AE$1,
      0),
    FALSE)</f>
        <v>Αφήνω τα πράγματα όπως είναι (Εσείς: $900, Εκείνοι: $700.)</v>
      </c>
      <c r="O270" s="32" t="str">
        <f>VLOOKUP(
    Languages!A257,
    Languages!$A$2:$AE$310,
    MATCH(
      _xlfn.XLOOKUP(O$1, 'Language &amp; Currency Data'!$A$2:$A$100, 'Language &amp; Currency Data'!$B$2:$B$100),
      Languages!$A$1:$AE$1,
      0),
    FALSE)</f>
        <v>A dolgokat úgy hagyom, ahogy vannak (Ön: $900, Ő: $700.)</v>
      </c>
      <c r="P270" s="6" t="str">
        <f>VLOOKUP(
    Languages!A257,
    Languages!$A$2:$AE$310,
    MATCH(
      _xlfn.XLOOKUP(P$1, 'Language &amp; Currency Data'!$A$2:$A$100, 'Language &amp; Currency Data'!$B$2:$B$100),
      Languages!$A$1:$AE$1,
      0),
    FALSE)</f>
        <v>मैं चीजों को वैसे ही रखता हूं, जैसे वे हैं (आप: $900, उन्हें: $700।)</v>
      </c>
      <c r="Q270" s="6" t="str">
        <f>VLOOKUP(
    Languages!A257,
    Languages!$A$2:$AE$310,
    MATCH(
      _xlfn.XLOOKUP(Q$1, 'Language &amp; Currency Data'!$A$2:$A$100, 'Language &amp; Currency Data'!$B$2:$B$100),
      Languages!$A$1:$AE$1,
      0),
    FALSE)</f>
        <v>Saya akan mempertahankan keadaan seperti semula (Anda: $900, Peserta lain: $700.)</v>
      </c>
      <c r="R270" s="6" t="str">
        <f>VLOOKUP(
    Languages!A257,
    Languages!$A$2:$AE$310,
    MATCH(
      _xlfn.XLOOKUP(R$1, 'Language &amp; Currency Data'!$A$2:$A$100, 'Language &amp; Currency Data'!$B$2:$B$100),
      Languages!$A$1:$AE$1,
      0),
    FALSE)</f>
        <v>I keep things as they are (You: $900, Them: $700).</v>
      </c>
      <c r="S270" s="14" t="str">
        <f>VLOOKUP(
    Languages!A257,
    Languages!$A$2:$AE$310,
    MATCH(
      _xlfn.XLOOKUP(S$1, 'Language &amp; Currency Data'!$A$2:$A$100, 'Language &amp; Currency Data'!$B$2:$B$100),
      Languages!$A$1:$AE$1,
      0),
    FALSE)</f>
        <v>Mantengo le cose come sono (Lei: $900, Lui: $700.)</v>
      </c>
      <c r="T270" s="14" t="str">
        <f>VLOOKUP(
    Languages!A257,
    Languages!$A$2:$AE$310,
    MATCH(
      _xlfn.XLOOKUP(T$1, 'Language &amp; Currency Data'!$A$2:$A$100, 'Language &amp; Currency Data'!$B$2:$B$100),
      Languages!$A$1:$AE$1,
      0),
    FALSE)</f>
        <v>何もしない (自分: $900、相手: $700)</v>
      </c>
      <c r="U270" s="32" t="str">
        <f>VLOOKUP(
    Languages!A257,
    Languages!$A$2:$AE$310,
    MATCH(
      _xlfn.XLOOKUP(U$1, 'Language &amp; Currency Data'!$A$2:$A$100, 'Language &amp; Currency Data'!$B$2:$B$100),
      Languages!$A$1:$AE$1,
      0),
    FALSE)</f>
        <v>Saya membiarkan seperti seadanya (Anda: $900, Mereka: $700.)</v>
      </c>
      <c r="V270" s="32" t="str">
        <f>VLOOKUP(
    Languages!A257,
    Languages!$A$2:$AE$310,
    MATCH(
      _xlfn.XLOOKUP(V$1, 'Language &amp; Currency Data'!$A$2:$A$100, 'Language &amp; Currency Data'!$B$2:$B$100),
      Languages!$A$1:$AE$1,
      0),
    FALSE)</f>
        <v>Dejo las cosas como están (usted: $900, el otro participante: $700.)</v>
      </c>
      <c r="W270" s="14" t="str">
        <f>VLOOKUP(
    Languages!A257,
    Languages!$A$2:$AE$310,
    MATCH(
      _xlfn.XLOOKUP(W$1, 'Language &amp; Currency Data'!$A$2:$A$100, 'Language &amp; Currency Data'!$B$2:$B$100),
      Languages!$A$1:$AE$1,
      0),
    FALSE)</f>
        <v>Ik houd de dingen zoals ze zijn (U: $900, Zij: $700.)</v>
      </c>
      <c r="X270" s="32" t="str">
        <f>VLOOKUP(
    Languages!A257,
    Languages!$A$2:$AE$310,
    MATCH(
      _xlfn.XLOOKUP(X$1, 'Language &amp; Currency Data'!$A$2:$A$100, 'Language &amp; Currency Data'!$B$2:$B$100),
      Languages!$A$1:$AE$1,
      0),
    FALSE)</f>
        <v>I keep things as they are (You: $900, Them: $700).</v>
      </c>
      <c r="Y270" s="32" t="str">
        <f>VLOOKUP(
    Languages!A257,
    Languages!$A$2:$AE$310,
    MATCH(
      _xlfn.XLOOKUP(Y$1, 'Language &amp; Currency Data'!$A$2:$A$100, 'Language &amp; Currency Data'!$B$2:$B$100),
      Languages!$A$1:$AE$1,
      0),
    FALSE)</f>
        <v>Jeg lar ting forbli som de er (Du: $900, Dem: $700.)</v>
      </c>
      <c r="Z270" s="32" t="str">
        <f>VLOOKUP(
    Languages!A257,
    Languages!$A$2:$AE$310,
    MATCH(
      _xlfn.XLOOKUP(Z$1, 'Language &amp; Currency Data'!$A$2:$A$100, 'Language &amp; Currency Data'!$B$2:$B$100),
      Languages!$A$1:$AE$1,
      0),
    FALSE)</f>
        <v>میں چیزوں کو جوں کا توں برقرار رکھتا\/رکھتی ہوں (آپ کے پاس: $900، ان کے پاس: $700۔)</v>
      </c>
      <c r="AA270" s="32" t="str">
        <f>VLOOKUP(
    Languages!A257,
    Languages!$A$2:$AE$310,
    MATCH(
      _xlfn.XLOOKUP(AA$1, 'Language &amp; Currency Data'!$A$2:$A$100, 'Language &amp; Currency Data'!$B$2:$B$100),
      Languages!$A$1:$AE$1,
      0),
    FALSE)</f>
        <v>Pinananatili ko ang mga bagay kung paano sila (You: $900, Sila: $700.)</v>
      </c>
      <c r="AB270" s="32" t="str">
        <f>VLOOKUP(
    Languages!A257,
    Languages!$A$2:$AE$310,
    MATCH(
      _xlfn.XLOOKUP(AB$1, 'Language &amp; Currency Data'!$A$2:$A$100, 'Language &amp; Currency Data'!$B$2:$B$100),
      Languages!$A$1:$AE$1,
      0),
    FALSE)</f>
        <v>Niech wszystko będzie tak, jak jest (Pan(i): $900, On(a): $700.)</v>
      </c>
      <c r="AC270" t="str">
        <f>VLOOKUP(
    Languages!A257,
    Languages!$A$2:$AE$310,
    MATCH(
      _xlfn.XLOOKUP(AC$1, 'Language &amp; Currency Data'!$A$2:$A$100, 'Language &amp; Currency Data'!$B$2:$B$100),
      Languages!$A$1:$AE$1,
      0),
    FALSE)</f>
        <v>Mantenho as coisas como estão (você: $900, o outro participante: $700.)</v>
      </c>
      <c r="AD270" s="32" t="str">
        <f>VLOOKUP(
    Languages!A257,
    Languages!$A$2:$AE$310,
    MATCH(
      _xlfn.XLOOKUP(AD$1, 'Language &amp; Currency Data'!$A$2:$A$100, 'Language &amp; Currency Data'!$B$2:$B$100),
      Languages!$A$1:$AE$1,
      0),
    FALSE)</f>
        <v>Mențin situația așa cum este (dvs.: $900, Celălalt: $700.)</v>
      </c>
      <c r="AE270" s="6" t="str">
        <f>VLOOKUP(
    Languages!A257,
    Languages!$A$2:$AE$310,
    MATCH(
      _xlfn.XLOOKUP(AE$1, 'Language &amp; Currency Data'!$A$2:$A$100, 'Language &amp; Currency Data'!$B$2:$B$100),
      Languages!$A$1:$AE$1,
      0),
    FALSE)</f>
        <v>Ponechám veci, ako sú (vy: $900, druhý účastník: $700.)</v>
      </c>
      <c r="AF270" s="6" t="str">
        <f>VLOOKUP(
    Languages!A257,
    Languages!$A$2:$AE$310,
    MATCH(
      _xlfn.XLOOKUP(AF$1, 'Language &amp; Currency Data'!$A$2:$A$100, 'Language &amp; Currency Data'!$B$2:$B$100),
      Languages!$A$1:$AE$1,
      0),
    FALSE)</f>
        <v>Ek hou dinge soos dit is (U: $900, Hulle: $700.)</v>
      </c>
      <c r="AG270" s="6" t="str">
        <f>VLOOKUP(
    Languages!A257,
    Languages!$A$2:$AE$310,
    MATCH(
      _xlfn.XLOOKUP(AG$1, 'Language &amp; Currency Data'!$A$2:$A$100, 'Language &amp; Currency Data'!$B$2:$B$100),
      Languages!$A$1:$AE$1,
      0),
    FALSE)</f>
        <v>그대로 유지한다(본인: $900, 다른 참가자: $700)</v>
      </c>
      <c r="AH270" s="32" t="str">
        <f>VLOOKUP(
    Languages!A257,
    Languages!$A$2:$AE$310,
    MATCH(
      _xlfn.XLOOKUP(AH$1, 'Language &amp; Currency Data'!$A$2:$A$100, 'Language &amp; Currency Data'!$B$2:$B$100),
      Languages!$A$1:$AE$1,
      0),
    FALSE)</f>
        <v>Dejo las cosas como están (usted: $900, el otro participante: $700.)</v>
      </c>
      <c r="AI270" s="32" t="str">
        <f>VLOOKUP(
    Languages!A257,
    Languages!$A$2:$AE$310,
    MATCH(
      _xlfn.XLOOKUP(AI$1, 'Language &amp; Currency Data'!$A$2:$A$100, 'Language &amp; Currency Data'!$B$2:$B$100),
      Languages!$A$1:$AE$1,
      0),
    FALSE)</f>
        <v>Jag behåller saker som de är (Du: $900, De: $700.)</v>
      </c>
      <c r="AJ270" s="6" t="str">
        <f>VLOOKUP(
    Languages!A257,
    Languages!$A$2:$AE$310,
    MATCH(
      _xlfn.XLOOKUP(AJ$1, 'Language &amp; Currency Data'!$A$2:$A$100, 'Language &amp; Currency Data'!$B$2:$B$100),
      Languages!$A$1:$AE$1,
      0),
    FALSE)</f>
        <v>我保持不動（您：$900，他們：$700。）</v>
      </c>
      <c r="AK270" s="32" t="str">
        <f>VLOOKUP(
    Languages!A257,
    Languages!$A$2:$AE$310,
    MATCH(
      _xlfn.XLOOKUP(AK$1, 'Language &amp; Currency Data'!$A$2:$A$100, 'Language &amp; Currency Data'!$B$2:$B$100),
      Languages!$A$1:$AE$1,
      0),
    FALSE)</f>
        <v>ฉันเก็บไว้ตามที่ได้รับมา (คุณ: $900 ผู้เข้าร่วมอีกคน: $700)</v>
      </c>
      <c r="AL270" s="37" t="str">
        <f>VLOOKUP(
    Languages!A257,
    Languages!$A$2:$AE$310,
    MATCH(
      _xlfn.XLOOKUP(AL$1, 'Language &amp; Currency Data'!$A$2:$A$100, 'Language &amp; Currency Data'!$B$2:$B$100),
      Languages!$A$1:$AE$1,
      0),
    FALSE)</f>
        <v>Her şeyi olduğu gibi bırakıyorum (Siz: $900, Onlar: $700).</v>
      </c>
      <c r="AM270" s="6" t="str">
        <f>VLOOKUP(
    Languages!A257,
    Languages!$A$2:$AE$310,
    MATCH(
      _xlfn.XLOOKUP(AM$1, 'Language &amp; Currency Data'!$A$2:$A$100, 'Language &amp; Currency Data'!$B$2:$B$100),
      Languages!$A$1:$AE$1,
      0),
    FALSE)</f>
        <v>I keep things as they are (You: $900, Them: $700).</v>
      </c>
      <c r="AN270" s="6" t="str">
        <f>VLOOKUP(
    Languages!A257,
    Languages!$A$2:$AE$310,
    MATCH(
      _xlfn.XLOOKUP(AN$1, 'Language &amp; Currency Data'!$A$2:$A$100, 'Language &amp; Currency Data'!$B$2:$B$100),
      Languages!$A$1:$AE$1,
      0),
    FALSE)</f>
        <v>I keep things as they are (You: $900, Them: $700).</v>
      </c>
      <c r="AO270" s="32" t="str">
        <f>VLOOKUP(
    Languages!A257,
    Languages!$A$2:$AE$310,
    MATCH(
      _xlfn.XLOOKUP(AO$1, 'Language &amp; Currency Data'!$A$2:$A$100, 'Language &amp; Currency Data'!$B$2:$B$100),
      Languages!$A$1:$AE$1,
      0),
    FALSE)</f>
        <v>Tôi giữ nguyên mọi thứ như hiện tại (Quý vị: $900, Họ: $700.)</v>
      </c>
      <c r="AP270" s="7" t="str">
        <f>VLOOKUP(
    Languages!A257,
    Languages!$A$2:$AE$310,
    MATCH(
      _xlfn.XLOOKUP("United Kingdom", 'Language &amp; Currency Data'!$A$2:$A$100, 'Language &amp; Currency Data'!$B$2:$B$100),
      Languages!$A$1:$AE$1,
      0),
    FALSE)</f>
        <v>I keep things as they are (You: $900, Them: $700).</v>
      </c>
      <c r="AQ270" s="7" t="str">
        <f>VLOOKUP(
    Languages!A257,
    Languages!$A$2:$AE$310,
    MATCH(
      _xlfn.XLOOKUP("United Kingdom", 'Language &amp; Currency Data'!$A$2:$A$100, 'Language &amp; Currency Data'!$B$2:$B$100),
      Languages!$A$1:$AE$1,
      0),
    FALSE)</f>
        <v>I keep things as they are (You: $900, Them: $700).</v>
      </c>
      <c r="AR270" s="7" t="str">
        <f>VLOOKUP(
    Languages!A257,
    Languages!$A$2:$AE$310,
    MATCH(
      _xlfn.XLOOKUP("United Kingdom", 'Language &amp; Currency Data'!$A$2:$A$100, 'Language &amp; Currency Data'!$B$2:$B$100),
      Languages!$A$1:$AE$1,
      0),
    FALSE)</f>
        <v>I keep things as they are (You: $900, Them: $700).</v>
      </c>
      <c r="AS270" s="7" t="str">
        <f>VLOOKUP(
    Languages!A257,
    Languages!$A$2:$AE$310,
    MATCH(
      _xlfn.XLOOKUP("United Kingdom", 'Language &amp; Currency Data'!$A$2:$A$100, 'Language &amp; Currency Data'!$B$2:$B$100),
      Languages!$A$1:$AE$1,
      0),
    FALSE)</f>
        <v>I keep things as they are (You: $900, Them: $700).</v>
      </c>
      <c r="AT270" s="7" t="str">
        <f>VLOOKUP(
    Languages!A257,
    Languages!$A$2:$AE$310,
    MATCH(
      _xlfn.XLOOKUP("United Kingdom", 'Language &amp; Currency Data'!$A$2:$A$100, 'Language &amp; Currency Data'!$B$2:$B$100),
      Languages!$A$1:$AE$1,
      0),
    FALSE)</f>
        <v>I keep things as they are (You: $900, Them: $700).</v>
      </c>
      <c r="AU270" s="7" t="str">
        <f>VLOOKUP(
    Languages!A257,
    Languages!$A$2:$AE$310,
    MATCH(
      _xlfn.XLOOKUP("United Kingdom", 'Language &amp; Currency Data'!$A$2:$A$100, 'Language &amp; Currency Data'!$B$2:$B$100),
      Languages!$A$1:$AE$1,
      0),
    FALSE)</f>
        <v>I keep things as they are (You: $900, Them: $700).</v>
      </c>
      <c r="AV270" s="7" t="str">
        <f>VLOOKUP(
    Languages!A257,
    Languages!$A$2:$AE$310,
    MATCH(
      _xlfn.XLOOKUP("United Kingdom", 'Language &amp; Currency Data'!$A$2:$A$100, 'Language &amp; Currency Data'!$B$2:$B$100),
      Languages!$A$1:$AE$1,
      0),
    FALSE)</f>
        <v>I keep things as they are (You: $900, Them: $700).</v>
      </c>
      <c r="AW270" s="7" t="str">
        <f>VLOOKUP(
    Languages!A257,
    Languages!$A$2:$AE$310,
    MATCH(
      _xlfn.XLOOKUP("United Kingdom", 'Language &amp; Currency Data'!$A$2:$A$100, 'Language &amp; Currency Data'!$B$2:$B$100),
      Languages!$A$1:$AE$1,
      0),
    FALSE)</f>
        <v>I keep things as they are (You: $900, Them: $700).</v>
      </c>
    </row>
    <row r="271" spans="1:49" s="7" customFormat="1" ht="28.5" x14ac:dyDescent="0.45">
      <c r="A271" s="7" t="str">
        <f>Languages!B258</f>
        <v>I take $600 to receive an additional $100 (You: $1000, Them: $100).</v>
      </c>
      <c r="B271" s="6" t="str">
        <f>VLOOKUP(
    Languages!A258,
    Languages!$A$2:$AE$310,
    MATCH(
      _xlfn.XLOOKUP(B$1, 'Language &amp; Currency Data'!$A$2:$A$100, 'Language &amp; Currency Data'!$B$2:$B$100),
      Languages!$A$1:$AE$1,
      0),
    FALSE)</f>
        <v>Le quito $600 para recibir $100 más (usted: $1000, el otro participante: $100).</v>
      </c>
      <c r="C271" s="6" t="str">
        <f>VLOOKUP(
    Languages!A258,
    Languages!$A$2:$AE$310,
    MATCH(
      _xlfn.XLOOKUP(C$1, 'Language &amp; Currency Data'!$A$2:$A$100, 'Language &amp; Currency Data'!$B$2:$B$100),
      Languages!$A$1:$AE$1,
      0),
    FALSE)</f>
        <v>I take $600 to receive an additional $100 (You: $1000, Them: $100).</v>
      </c>
      <c r="D271" s="6" t="str">
        <f>VLOOKUP(
    Languages!A258,
    Languages!$A$2:$AE$310,
    MATCH(
      _xlfn.XLOOKUP(D$1, 'Language &amp; Currency Data'!$A$2:$A$100, 'Language &amp; Currency Data'!$B$2:$B$100),
      Languages!$A$1:$AE$1,
      0),
    FALSE)</f>
        <v>Ich nehme mir $600, um zusätzlich $100 zu erhalten (Sie: $1000, anderer Teilnehmer: $100).</v>
      </c>
      <c r="E271" s="14" t="str">
        <f>VLOOKUP(
    Languages!A258,
    Languages!$A$2:$AE$310,
    MATCH(
      _xlfn.XLOOKUP(E$1, 'Language &amp; Currency Data'!$A$2:$A$100, 'Language &amp; Currency Data'!$B$2:$B$100),
      Languages!$A$1:$AE$1,
      0),
    FALSE)</f>
        <v>Tiraria $600 para receber $100 adicionais (você: $1000, o outro participante: $100).</v>
      </c>
      <c r="F271" s="4" t="str">
        <f>VLOOKUP(
    Languages!A258,
    Languages!$A$2:$AE$310,
    MATCH(
      _xlfn.XLOOKUP(F$1, 'Language &amp; Currency Data'!$A$2:$A$100, 'Language &amp; Currency Data'!$B$2:$B$100),
      Languages!$A$1:$AE$1,
      0),
    FALSE)</f>
        <v>I take $600 to receive an additional $100 (You: $1000, Them: $100).</v>
      </c>
      <c r="G271" s="14" t="str">
        <f>VLOOKUP(
    Languages!A258,
    Languages!$A$2:$AE$310,
    MATCH(
      _xlfn.XLOOKUP(G$1, 'Language &amp; Currency Data'!$A$2:$A$100, 'Language &amp; Currency Data'!$B$2:$B$100),
      Languages!$A$1:$AE$1,
      0),
    FALSE)</f>
        <v>我选择让对方损失 $600，以让自己额外获得 $100（您：$1000，对方：$100）。</v>
      </c>
      <c r="H271" s="6" t="str">
        <f>VLOOKUP(
    Languages!A258,
    Languages!$A$2:$AE$310,
    MATCH(
      _xlfn.XLOOKUP(H$1, 'Language &amp; Currency Data'!$A$2:$A$100, 'Language &amp; Currency Data'!$B$2:$B$100),
      Languages!$A$1:$AE$1,
      0),
    FALSE)</f>
        <v>Le quito $600 para recibir $100 más (usted: $1000, el otro participante: $100).</v>
      </c>
      <c r="I271" s="6" t="str">
        <f>VLOOKUP(
    Languages!A258,
    Languages!$A$2:$AE$310,
    MATCH(
      _xlfn.XLOOKUP(I$1, 'Language &amp; Currency Data'!$A$2:$A$100, 'Language &amp; Currency Data'!$B$2:$B$100),
      Languages!$A$1:$AE$1,
      0),
    FALSE)</f>
        <v>Le quito $600 para recibir $100 más (usted: $1000, el otro participante: $100).</v>
      </c>
      <c r="J271" s="6" t="str">
        <f>VLOOKUP(
    Languages!A258,
    Languages!$A$2:$AE$310,
    MATCH(
      _xlfn.XLOOKUP(J$1, 'Language &amp; Currency Data'!$A$2:$A$100, 'Language &amp; Currency Data'!$B$2:$B$100),
      Languages!$A$1:$AE$1,
      0),
    FALSE)</f>
        <v>Vezmu si 600 $, abych získal\/a dalších $100 (vy: $1000, oni: $100).</v>
      </c>
      <c r="K271" s="6" t="str">
        <f>VLOOKUP(
    Languages!A258,
    Languages!$A$2:$AE$310,
    MATCH(
      _xlfn.XLOOKUP(K$1, 'Language &amp; Currency Data'!$A$2:$A$100, 'Language &amp; Currency Data'!$B$2:$B$100),
      Languages!$A$1:$AE$1,
      0),
    FALSE)</f>
        <v>Otan $600 saadakseni $100 lisäsumman (Sinä: $1000, Hän: $100).</v>
      </c>
      <c r="L271" s="32" t="str">
        <f>VLOOKUP(
    Languages!A258,
    Languages!$A$2:$AE$310,
    MATCH(
      _xlfn.XLOOKUP(L$1, 'Language &amp; Currency Data'!$A$2:$A$100, 'Language &amp; Currency Data'!$B$2:$B$100),
      Languages!$A$1:$AE$1,
      0),
    FALSE)</f>
        <v>Je retire $600 pour recevoir $100 supplémentaires (Vous : $1000, lui\/elle : $100).</v>
      </c>
      <c r="M271" s="32" t="str">
        <f>VLOOKUP(
    Languages!A258,
    Languages!$A$2:$AE$310,
    MATCH(
      _xlfn.XLOOKUP(M$1, 'Language &amp; Currency Data'!$A$2:$A$100, 'Language &amp; Currency Data'!$B$2:$B$100),
      Languages!$A$1:$AE$1,
      0),
    FALSE)</f>
        <v>Ich nehme mir $600, um zusätzlich $100 zu erhalten (Sie: $1000, anderer Teilnehmer: $100).</v>
      </c>
      <c r="N271" s="6" t="str">
        <f>VLOOKUP(
    Languages!A258,
    Languages!$A$2:$AE$310,
    MATCH(
      _xlfn.XLOOKUP(N$1, 'Language &amp; Currency Data'!$A$2:$A$100, 'Language &amp; Currency Data'!$B$2:$B$100),
      Languages!$A$1:$AE$1,
      0),
    FALSE)</f>
        <v>Παίρνω $600 για να λάβω επιπλέον $100 (Εσείς: $1000, ο άλλος: $100).</v>
      </c>
      <c r="O271" s="32" t="str">
        <f>VLOOKUP(
    Languages!A258,
    Languages!$A$2:$AE$310,
    MATCH(
      _xlfn.XLOOKUP(O$1, 'Language &amp; Currency Data'!$A$2:$A$100, 'Language &amp; Currency Data'!$B$2:$B$100),
      Languages!$A$1:$AE$1,
      0),
    FALSE)</f>
        <v>Elvennék $600ot, hogy további $100ot kapjak. (Ön: $1000, Ő: $100).</v>
      </c>
      <c r="P271" s="6" t="str">
        <f>VLOOKUP(
    Languages!A258,
    Languages!$A$2:$AE$310,
    MATCH(
      _xlfn.XLOOKUP(P$1, 'Language &amp; Currency Data'!$A$2:$A$100, 'Language &amp; Currency Data'!$B$2:$B$100),
      Languages!$A$1:$AE$1,
      0),
    FALSE)</f>
        <v>मैं अतिरिक्त $100 प्राप्त करने के लिए दूसरे प्रतिभागी से $600 लेता हूं (आप: $1000, वे: $100)।</v>
      </c>
      <c r="Q271" s="6" t="str">
        <f>VLOOKUP(
    Languages!A258,
    Languages!$A$2:$AE$310,
    MATCH(
      _xlfn.XLOOKUP(Q$1, 'Language &amp; Currency Data'!$A$2:$A$100, 'Language &amp; Currency Data'!$B$2:$B$100),
      Languages!$A$1:$AE$1,
      0),
    FALSE)</f>
        <v>Saya mengambil $600 dari mereka untuk mendapatkan tambahan $100 (Anda: $1000, Mereka: $100).</v>
      </c>
      <c r="R271" s="6" t="str">
        <f>VLOOKUP(
    Languages!A258,
    Languages!$A$2:$AE$310,
    MATCH(
      _xlfn.XLOOKUP(R$1, 'Language &amp; Currency Data'!$A$2:$A$100, 'Language &amp; Currency Data'!$B$2:$B$100),
      Languages!$A$1:$AE$1,
      0),
    FALSE)</f>
        <v>I take $600 to receive an additional $100 (You: $1000, Them: $100).</v>
      </c>
      <c r="S271" s="14" t="str">
        <f>VLOOKUP(
    Languages!A258,
    Languages!$A$2:$AE$310,
    MATCH(
      _xlfn.XLOOKUP(S$1, 'Language &amp; Currency Data'!$A$2:$A$100, 'Language &amp; Currency Data'!$B$2:$B$100),
      Languages!$A$1:$AE$1,
      0),
    FALSE)</f>
        <v>Prendo $600 dollari per riceverne altri $100 (Lei: $1000, Lui: $100).</v>
      </c>
      <c r="T271" s="14" t="str">
        <f>VLOOKUP(
    Languages!A258,
    Languages!$A$2:$AE$310,
    MATCH(
      _xlfn.XLOOKUP(T$1, 'Language &amp; Currency Data'!$A$2:$A$100, 'Language &amp; Currency Data'!$B$2:$B$100),
      Languages!$A$1:$AE$1,
      0),
    FALSE)</f>
        <v>追加の$100を受け取るために、相手から$600を取る（自分：$1000、相手：$100）</v>
      </c>
      <c r="U271" s="32" t="str">
        <f>VLOOKUP(
    Languages!A258,
    Languages!$A$2:$AE$310,
    MATCH(
      _xlfn.XLOOKUP(U$1, 'Language &amp; Currency Data'!$A$2:$A$100, 'Language &amp; Currency Data'!$B$2:$B$100),
      Languages!$A$1:$AE$1,
      0),
    FALSE)</f>
        <v>Saya rebut $600 untuk mendapatkan tambahan $100 (Anda: $1000, Mereka: $100).</v>
      </c>
      <c r="V271" s="32" t="str">
        <f>VLOOKUP(
    Languages!A258,
    Languages!$A$2:$AE$310,
    MATCH(
      _xlfn.XLOOKUP(V$1, 'Language &amp; Currency Data'!$A$2:$A$100, 'Language &amp; Currency Data'!$B$2:$B$100),
      Languages!$A$1:$AE$1,
      0),
    FALSE)</f>
        <v>Le quito $600 para recibir $100 más (usted: $1000, el otro participante: $100).</v>
      </c>
      <c r="W271" s="14" t="str">
        <f>VLOOKUP(
    Languages!A258,
    Languages!$A$2:$AE$310,
    MATCH(
      _xlfn.XLOOKUP(W$1, 'Language &amp; Currency Data'!$A$2:$A$100, 'Language &amp; Currency Data'!$B$2:$B$100),
      Languages!$A$1:$AE$1,
      0),
    FALSE)</f>
        <v>Ik neem $600 van die ander af om zelf $100 te ontvangen (U: $1000, Zij: $100).</v>
      </c>
      <c r="X271" s="32" t="str">
        <f>VLOOKUP(
    Languages!A258,
    Languages!$A$2:$AE$310,
    MATCH(
      _xlfn.XLOOKUP(X$1, 'Language &amp; Currency Data'!$A$2:$A$100, 'Language &amp; Currency Data'!$B$2:$B$100),
      Languages!$A$1:$AE$1,
      0),
    FALSE)</f>
        <v>I take $600 to receive an additional $100 (You: $1000, Them: $100).</v>
      </c>
      <c r="Y271" s="32" t="str">
        <f>VLOOKUP(
    Languages!A258,
    Languages!$A$2:$AE$310,
    MATCH(
      _xlfn.XLOOKUP(Y$1, 'Language &amp; Currency Data'!$A$2:$A$100, 'Language &amp; Currency Data'!$B$2:$B$100),
      Languages!$A$1:$AE$1,
      0),
    FALSE)</f>
        <v>Jeg tar $600 fra dem for å få $100 mer selv (Du: $1000, Dem: $100).</v>
      </c>
      <c r="Z271" s="32" t="str">
        <f>VLOOKUP(
    Languages!A258,
    Languages!$A$2:$AE$310,
    MATCH(
      _xlfn.XLOOKUP(Z$1, 'Language &amp; Currency Data'!$A$2:$A$100, 'Language &amp; Currency Data'!$B$2:$B$100),
      Languages!$A$1:$AE$1,
      0),
    FALSE)</f>
        <v>میں 600$ لوں گا\/گی تاکہ اضافی 100$ حاصل کر سکوں (آپ: 1000$، وہ: 100$)۔</v>
      </c>
      <c r="AA271" s="32" t="str">
        <f>VLOOKUP(
    Languages!A258,
    Languages!$A$2:$AE$310,
    MATCH(
      _xlfn.XLOOKUP(AA$1, 'Language &amp; Currency Data'!$A$2:$A$100, 'Language &amp; Currency Data'!$B$2:$B$100),
      Languages!$A$1:$AE$1,
      0),
    FALSE)</f>
        <v>Kukunin ko ang $600 para tumanggap ng karagdagang $100 (Ikaw: $1000, Siya: $100).</v>
      </c>
      <c r="AB271" s="32" t="str">
        <f>VLOOKUP(
    Languages!A258,
    Languages!$A$2:$AE$310,
    MATCH(
      _xlfn.XLOOKUP(AB$1, 'Language &amp; Currency Data'!$A$2:$A$100, 'Language &amp; Currency Data'!$B$2:$B$100),
      Languages!$A$1:$AE$1,
      0),
    FALSE)</f>
        <v>Biorę 600$, aby otrzymać dodatkowe 100$ (Pan\/Pani: 1000$, Drugi uczestnik: 100$).</v>
      </c>
      <c r="AC271" t="str">
        <f>VLOOKUP(
    Languages!A258,
    Languages!$A$2:$AE$310,
    MATCH(
      _xlfn.XLOOKUP(AC$1, 'Language &amp; Currency Data'!$A$2:$A$100, 'Language &amp; Currency Data'!$B$2:$B$100),
      Languages!$A$1:$AE$1,
      0),
    FALSE)</f>
        <v>Tiraria $600 para receber $100 adicionais (você: $1000, o outro participante: $100).</v>
      </c>
      <c r="AD271" s="32" t="str">
        <f>VLOOKUP(
    Languages!A258,
    Languages!$A$2:$AE$310,
    MATCH(
      _xlfn.XLOOKUP(AD$1, 'Language &amp; Currency Data'!$A$2:$A$100, 'Language &amp; Currency Data'!$B$2:$B$100),
      Languages!$A$1:$AE$1,
      0),
    FALSE)</f>
        <v>Iau $600 pentru a prelua o sumă suplimentară de $100 (Dvs.: $1000, Celălalt: $100).</v>
      </c>
      <c r="AE271" s="6" t="str">
        <f>VLOOKUP(
    Languages!A258,
    Languages!$A$2:$AE$310,
    MATCH(
      _xlfn.XLOOKUP(AE$1, 'Language &amp; Currency Data'!$A$2:$A$100, 'Language &amp; Currency Data'!$B$2:$B$100),
      Languages!$A$1:$AE$1,
      0),
    FALSE)</f>
        <v>Vezmem $600, aby som získal(a) ďalších $100 (Vy: $1000, Druhý účastník: $100).</v>
      </c>
      <c r="AF271" s="6" t="str">
        <f>VLOOKUP(
    Languages!A258,
    Languages!$A$2:$AE$310,
    MATCH(
      _xlfn.XLOOKUP(AF$1, 'Language &amp; Currency Data'!$A$2:$A$100, 'Language &amp; Currency Data'!$B$2:$B$100),
      Languages!$A$1:$AE$1,
      0),
    FALSE)</f>
        <v>Ek neem $600 om 'n bykomende $100 te ontvang (Jy: $1000, Hulle: $100).</v>
      </c>
      <c r="AG271" s="6" t="str">
        <f>VLOOKUP(
    Languages!A258,
    Languages!$A$2:$AE$310,
    MATCH(
      _xlfn.XLOOKUP(AG$1, 'Language &amp; Currency Data'!$A$2:$A$100, 'Language &amp; Currency Data'!$B$2:$B$100),
      Languages!$A$1:$AE$1,
      0),
    FALSE)</f>
        <v>$600를 가져가고 추가로 $100를 받는다(귀하: $1000, 그들: $100).</v>
      </c>
      <c r="AH271" s="32" t="str">
        <f>VLOOKUP(
    Languages!A258,
    Languages!$A$2:$AE$310,
    MATCH(
      _xlfn.XLOOKUP(AH$1, 'Language &amp; Currency Data'!$A$2:$A$100, 'Language &amp; Currency Data'!$B$2:$B$100),
      Languages!$A$1:$AE$1,
      0),
    FALSE)</f>
        <v>Le quito $600 para recibir $100 más (usted: $1000, el otro participante: $100).</v>
      </c>
      <c r="AI271" s="32" t="str">
        <f>VLOOKUP(
    Languages!A258,
    Languages!$A$2:$AE$310,
    MATCH(
      _xlfn.XLOOKUP(AI$1, 'Language &amp; Currency Data'!$A$2:$A$100, 'Language &amp; Currency Data'!$B$2:$B$100),
      Languages!$A$1:$AE$1,
      0),
    FALSE)</f>
        <v>Jag tar $600 för att få ytterligare $100 (Du: $1000, den andra deltagaren: $100).</v>
      </c>
      <c r="AJ271" s="6" t="str">
        <f>VLOOKUP(
    Languages!A258,
    Languages!$A$2:$AE$310,
    MATCH(
      _xlfn.XLOOKUP(AJ$1, 'Language &amp; Currency Data'!$A$2:$A$100, 'Language &amp; Currency Data'!$B$2:$B$100),
      Languages!$A$1:$AE$1,
      0),
    FALSE)</f>
        <v>我選擇拿走 $600，換取額外 $100（您：$1000，他們：$100）。</v>
      </c>
      <c r="AK271" s="32" t="str">
        <f>VLOOKUP(
    Languages!A258,
    Languages!$A$2:$AE$310,
    MATCH(
      _xlfn.XLOOKUP(AK$1, 'Language &amp; Currency Data'!$A$2:$A$100, 'Language &amp; Currency Data'!$B$2:$B$100),
      Languages!$A$1:$AE$1,
      0),
    FALSE)</f>
        <v>ฉันจะยึดเงิน $600 เพื่อรับเงินเพิ่มเติมอีก $100 (คุณได้รับ: $1000, ผู้เข้าร่วมอีกคนได้รับ: $100)</v>
      </c>
      <c r="AL271" s="37" t="str">
        <f>VLOOKUP(
    Languages!A258,
    Languages!$A$2:$AE$310,
    MATCH(
      _xlfn.XLOOKUP(AL$1, 'Language &amp; Currency Data'!$A$2:$A$100, 'Language &amp; Currency Data'!$B$2:$B$100),
      Languages!$A$1:$AE$1,
      0),
    FALSE)</f>
        <v>Fazladan $100 almak için $600 alıyorum (Siz: $1000, Onlar: $100).</v>
      </c>
      <c r="AM271" s="6" t="str">
        <f>VLOOKUP(
    Languages!A258,
    Languages!$A$2:$AE$310,
    MATCH(
      _xlfn.XLOOKUP(AM$1, 'Language &amp; Currency Data'!$A$2:$A$100, 'Language &amp; Currency Data'!$B$2:$B$100),
      Languages!$A$1:$AE$1,
      0),
    FALSE)</f>
        <v>I take $600 to receive an additional $100 (You: $1000, Them: $100).</v>
      </c>
      <c r="AN271" s="6" t="str">
        <f>VLOOKUP(
    Languages!A258,
    Languages!$A$2:$AE$310,
    MATCH(
      _xlfn.XLOOKUP(AN$1, 'Language &amp; Currency Data'!$A$2:$A$100, 'Language &amp; Currency Data'!$B$2:$B$100),
      Languages!$A$1:$AE$1,
      0),
    FALSE)</f>
        <v>I take $600 to receive an additional $100 (You: $1000, Them: $100).</v>
      </c>
      <c r="AO271" s="32" t="str">
        <f>VLOOKUP(
    Languages!A258,
    Languages!$A$2:$AE$310,
    MATCH(
      _xlfn.XLOOKUP(AO$1, 'Language &amp; Currency Data'!$A$2:$A$100, 'Language &amp; Currency Data'!$B$2:$B$100),
      Languages!$A$1:$AE$1,
      0),
    FALSE)</f>
        <v>Tôi lấy $600 để nhận thêm $100 (Quý vị: $1000, Họ: $100).</v>
      </c>
      <c r="AP271" s="7" t="str">
        <f>VLOOKUP(
    Languages!A258,
    Languages!$A$2:$AE$310,
    MATCH(
      _xlfn.XLOOKUP("United Kingdom", 'Language &amp; Currency Data'!$A$2:$A$100, 'Language &amp; Currency Data'!$B$2:$B$100),
      Languages!$A$1:$AE$1,
      0),
    FALSE)</f>
        <v>I take $600 to receive an additional $100 (You: $1000, Them: $100).</v>
      </c>
      <c r="AQ271" s="7" t="str">
        <f>VLOOKUP(
    Languages!A258,
    Languages!$A$2:$AE$310,
    MATCH(
      _xlfn.XLOOKUP("United Kingdom", 'Language &amp; Currency Data'!$A$2:$A$100, 'Language &amp; Currency Data'!$B$2:$B$100),
      Languages!$A$1:$AE$1,
      0),
    FALSE)</f>
        <v>I take $600 to receive an additional $100 (You: $1000, Them: $100).</v>
      </c>
      <c r="AR271" s="7" t="str">
        <f>VLOOKUP(
    Languages!A258,
    Languages!$A$2:$AE$310,
    MATCH(
      _xlfn.XLOOKUP("United Kingdom", 'Language &amp; Currency Data'!$A$2:$A$100, 'Language &amp; Currency Data'!$B$2:$B$100),
      Languages!$A$1:$AE$1,
      0),
    FALSE)</f>
        <v>I take $600 to receive an additional $100 (You: $1000, Them: $100).</v>
      </c>
      <c r="AS271" s="7" t="str">
        <f>VLOOKUP(
    Languages!A258,
    Languages!$A$2:$AE$310,
    MATCH(
      _xlfn.XLOOKUP("United Kingdom", 'Language &amp; Currency Data'!$A$2:$A$100, 'Language &amp; Currency Data'!$B$2:$B$100),
      Languages!$A$1:$AE$1,
      0),
    FALSE)</f>
        <v>I take $600 to receive an additional $100 (You: $1000, Them: $100).</v>
      </c>
      <c r="AT271" s="7" t="str">
        <f>VLOOKUP(
    Languages!A258,
    Languages!$A$2:$AE$310,
    MATCH(
      _xlfn.XLOOKUP("United Kingdom", 'Language &amp; Currency Data'!$A$2:$A$100, 'Language &amp; Currency Data'!$B$2:$B$100),
      Languages!$A$1:$AE$1,
      0),
    FALSE)</f>
        <v>I take $600 to receive an additional $100 (You: $1000, Them: $100).</v>
      </c>
      <c r="AU271" s="7" t="str">
        <f>VLOOKUP(
    Languages!A258,
    Languages!$A$2:$AE$310,
    MATCH(
      _xlfn.XLOOKUP("United Kingdom", 'Language &amp; Currency Data'!$A$2:$A$100, 'Language &amp; Currency Data'!$B$2:$B$100),
      Languages!$A$1:$AE$1,
      0),
    FALSE)</f>
        <v>I take $600 to receive an additional $100 (You: $1000, Them: $100).</v>
      </c>
      <c r="AV271" s="7" t="str">
        <f>VLOOKUP(
    Languages!A258,
    Languages!$A$2:$AE$310,
    MATCH(
      _xlfn.XLOOKUP("United Kingdom", 'Language &amp; Currency Data'!$A$2:$A$100, 'Language &amp; Currency Data'!$B$2:$B$100),
      Languages!$A$1:$AE$1,
      0),
    FALSE)</f>
        <v>I take $600 to receive an additional $100 (You: $1000, Them: $100).</v>
      </c>
      <c r="AW271" s="7" t="str">
        <f>VLOOKUP(
    Languages!A258,
    Languages!$A$2:$AE$310,
    MATCH(
      _xlfn.XLOOKUP("United Kingdom", 'Language &amp; Currency Data'!$A$2:$A$100, 'Language &amp; Currency Data'!$B$2:$B$100),
      Languages!$A$1:$AE$1,
      0),
    FALSE)</f>
        <v>I take $600 to receive an additional $100 (You: $1000, Them: $100).</v>
      </c>
    </row>
    <row r="272" spans="1:49" s="7" customFormat="1" ht="42.75" x14ac:dyDescent="0.45">
      <c r="A272" s="7" t="str">
        <f>Languages!B259</f>
        <v>Suppose the other participant &lt;b&gt;sends you $200.&lt;\/b&gt; Would you take $600 from them to receive an additional $100?</v>
      </c>
      <c r="B272" s="6" t="str">
        <f>VLOOKUP(
    Languages!A259,
    Languages!$A$2:$AE$310,
    MATCH(
      _xlfn.XLOOKUP(B$1, 'Language &amp; Currency Data'!$A$2:$A$100, 'Language &amp; Currency Data'!$B$2:$B$100),
      Languages!$A$1:$AE$1,
      0),
    FALSE)</f>
        <v>Supongamos que el otro participante &lt;b&gt;le envía $200.&lt;\/b&gt; ¿Le quitaría $600 para recibir $100 más?</v>
      </c>
      <c r="C272" s="6" t="str">
        <f>VLOOKUP(
    Languages!A259,
    Languages!$A$2:$AE$310,
    MATCH(
      _xlfn.XLOOKUP(C$1, 'Language &amp; Currency Data'!$A$2:$A$100, 'Language &amp; Currency Data'!$B$2:$B$100),
      Languages!$A$1:$AE$1,
      0),
    FALSE)</f>
        <v>Suppose the other participant &lt;b&gt;sends you $200.&lt;\/b&gt; Would you take $600 from them to receive an additional $100?</v>
      </c>
      <c r="D272" s="6" t="str">
        <f>VLOOKUP(
    Languages!A259,
    Languages!$A$2:$AE$310,
    MATCH(
      _xlfn.XLOOKUP(D$1, 'Language &amp; Currency Data'!$A$2:$A$100, 'Language &amp; Currency Data'!$B$2:$B$100),
      Languages!$A$1:$AE$1,
      0),
    FALSE)</f>
        <v>Nehmen wir an, der andere Teilnehmer &lt;b&gt;sendet Ihnen $200.&lt;\/b&gt; Würden Sie sich $600 von ihm nehmen, um zusätzlich $100 zu erhalten?</v>
      </c>
      <c r="E272" s="14" t="str">
        <f>VLOOKUP(
    Languages!A259,
    Languages!$A$2:$AE$310,
    MATCH(
      _xlfn.XLOOKUP(E$1, 'Language &amp; Currency Data'!$A$2:$A$100, 'Language &amp; Currency Data'!$B$2:$B$100),
      Languages!$A$1:$AE$1,
      0),
    FALSE)</f>
        <v>Suponhamos que o outro participante &lt;b&gt;lhe envia $200.&lt;\/b&gt; Tiraria $600 do outro participante para receber $100 adicionais?</v>
      </c>
      <c r="F272" s="4" t="str">
        <f>VLOOKUP(
    Languages!A259,
    Languages!$A$2:$AE$310,
    MATCH(
      _xlfn.XLOOKUP(F$1, 'Language &amp; Currency Data'!$A$2:$A$100, 'Language &amp; Currency Data'!$B$2:$B$100),
      Languages!$A$1:$AE$1,
      0),
    FALSE)</f>
        <v>Suppose the other participant &lt;b&gt;sends you $200.&lt;\/b&gt; Would you take $600 from them to receive an additional $100?</v>
      </c>
      <c r="G272" s="14" t="str">
        <f>VLOOKUP(
    Languages!A259,
    Languages!$A$2:$AE$310,
    MATCH(
      _xlfn.XLOOKUP(G$1, 'Language &amp; Currency Data'!$A$2:$A$100, 'Language &amp; Currency Data'!$B$2:$B$100),
      Languages!$A$1:$AE$1,
      0),
    FALSE)</f>
        <v>假设另一位参与者 &lt;b&gt;赠送了您 $200。&lt;\/b&gt;您是否会选择让对方损失 $600，以让您自己额外获得 $100？</v>
      </c>
      <c r="H272" s="6" t="str">
        <f>VLOOKUP(
    Languages!A259,
    Languages!$A$2:$AE$310,
    MATCH(
      _xlfn.XLOOKUP(H$1, 'Language &amp; Currency Data'!$A$2:$A$100, 'Language &amp; Currency Data'!$B$2:$B$100),
      Languages!$A$1:$AE$1,
      0),
    FALSE)</f>
        <v>Supongamos que el otro participante &lt;b&gt;le envía $200.&lt;\/b&gt; ¿Le quitaría $600 para recibir $100 más?</v>
      </c>
      <c r="I272" s="6" t="str">
        <f>VLOOKUP(
    Languages!A259,
    Languages!$A$2:$AE$310,
    MATCH(
      _xlfn.XLOOKUP(I$1, 'Language &amp; Currency Data'!$A$2:$A$100, 'Language &amp; Currency Data'!$B$2:$B$100),
      Languages!$A$1:$AE$1,
      0),
    FALSE)</f>
        <v>Supongamos que el otro participante &lt;b&gt;le envía $200.&lt;\/b&gt; ¿Le quitaría $600 para recibir $100 más?</v>
      </c>
      <c r="J272" s="6" t="str">
        <f>VLOOKUP(
    Languages!A259,
    Languages!$A$2:$AE$310,
    MATCH(
      _xlfn.XLOOKUP(J$1, 'Language &amp; Currency Data'!$A$2:$A$100, 'Language &amp; Currency Data'!$B$2:$B$100),
      Languages!$A$1:$AE$1,
      0),
    FALSE)</f>
        <v>Předpokládejme, že druhý účastník &lt;b&gt;vám pošle $200.&lt;\/b&gt; Vezmete si od něj $600, abyste získali dalších $100?</v>
      </c>
      <c r="K272" s="6" t="str">
        <f>VLOOKUP(
    Languages!A259,
    Languages!$A$2:$AE$310,
    MATCH(
      _xlfn.XLOOKUP(K$1, 'Language &amp; Currency Data'!$A$2:$A$100, 'Language &amp; Currency Data'!$B$2:$B$100),
      Languages!$A$1:$AE$1,
      0),
    FALSE)</f>
        <v>Oleta, että toinen osallistuja &lt;b&gt;lähettää sinulle $200.&lt;\/b&gt; Ottaisitko häneltä $600 saadaksesi $100 lisäsumman itsellesi?</v>
      </c>
      <c r="L272" s="32" t="str">
        <f>VLOOKUP(
    Languages!A259,
    Languages!$A$2:$AE$310,
    MATCH(
      _xlfn.XLOOKUP(L$1, 'Language &amp; Currency Data'!$A$2:$A$100, 'Language &amp; Currency Data'!$B$2:$B$100),
      Languages!$A$1:$AE$1,
      0),
    FALSE)</f>
        <v>Supposons que l'autre participant•e &lt;b&gt;vous envoie $200.&lt;\/b&gt; Lui retireriez-vous $600 pour recevoir $100 de plus ?</v>
      </c>
      <c r="M272" s="32" t="str">
        <f>VLOOKUP(
    Languages!A259,
    Languages!$A$2:$AE$310,
    MATCH(
      _xlfn.XLOOKUP(M$1, 'Language &amp; Currency Data'!$A$2:$A$100, 'Language &amp; Currency Data'!$B$2:$B$100),
      Languages!$A$1:$AE$1,
      0),
    FALSE)</f>
        <v>Nehmen wir an, der andere Teilnehmer &lt;b&gt;sendet Ihnen $200.&lt;\/b&gt; Würden Sie sich $600 von ihm nehmen, um zusätzlich $100 zu erhalten?</v>
      </c>
      <c r="N272" s="6" t="str">
        <f>VLOOKUP(
    Languages!A259,
    Languages!$A$2:$AE$310,
    MATCH(
      _xlfn.XLOOKUP(N$1, 'Language &amp; Currency Data'!$A$2:$A$100, 'Language &amp; Currency Data'!$B$2:$B$100),
      Languages!$A$1:$AE$1,
      0),
    FALSE)</f>
        <v>Ας υποθέσουμε ότι ο άλλος συμμετέχων &lt;b&gt;σας στέλνει $200 ​.&lt;\/b&gt; Θα παίρνατε $600 από αυτόν για να λάβετε επιπλέον $100;</v>
      </c>
      <c r="O272" s="32" t="str">
        <f>VLOOKUP(
    Languages!A259,
    Languages!$A$2:$AE$310,
    MATCH(
      _xlfn.XLOOKUP(O$1, 'Language &amp; Currency Data'!$A$2:$A$100, 'Language &amp; Currency Data'!$B$2:$B$100),
      Languages!$A$1:$AE$1,
      0),
    FALSE)</f>
        <v>Tegyük fel, hogy a másik résztvevő &lt;b&gt;$200ot küld Önnek.&lt;\/b&gt; Elvenné tőle a $600ot, hogy Ön további $100ot kapjon?</v>
      </c>
      <c r="P272" s="6" t="str">
        <f>VLOOKUP(
    Languages!A259,
    Languages!$A$2:$AE$310,
    MATCH(
      _xlfn.XLOOKUP(P$1, 'Language &amp; Currency Data'!$A$2:$A$100, 'Language &amp; Currency Data'!$B$2:$B$100),
      Languages!$A$1:$AE$1,
      0),
    FALSE)</f>
        <v>मान लीजिए कि दूसरा प्रतिभागी &lt;b&gt;आपको $200 भेजता है।&lt;\/b&gt; क्या आप अतिरिक्त $100 प्राप्त करने के लिए उनसे $600 लेंगे?</v>
      </c>
      <c r="Q272" s="6" t="str">
        <f>VLOOKUP(
    Languages!A259,
    Languages!$A$2:$AE$310,
    MATCH(
      _xlfn.XLOOKUP(Q$1, 'Language &amp; Currency Data'!$A$2:$A$100, 'Language &amp; Currency Data'!$B$2:$B$100),
      Languages!$A$1:$AE$1,
      0),
    FALSE)</f>
        <v>Misalkan peserta lain &lt;b&gt;mengirimkan $200 kepada Anda.&lt;\/b&gt; Apakah Anda akan mengambil $600 dari mereka untuk mendapatkan tambahan $100?</v>
      </c>
      <c r="R272" s="6" t="str">
        <f>VLOOKUP(
    Languages!A259,
    Languages!$A$2:$AE$310,
    MATCH(
      _xlfn.XLOOKUP(R$1, 'Language &amp; Currency Data'!$A$2:$A$100, 'Language &amp; Currency Data'!$B$2:$B$100),
      Languages!$A$1:$AE$1,
      0),
    FALSE)</f>
        <v>Suppose the other participant &lt;b&gt;sends you $200.&lt;\/b&gt; Would you take $600 from them to receive an additional $100?</v>
      </c>
      <c r="S272" s="14" t="str">
        <f>VLOOKUP(
    Languages!A259,
    Languages!$A$2:$AE$310,
    MATCH(
      _xlfn.XLOOKUP(S$1, 'Language &amp; Currency Data'!$A$2:$A$100, 'Language &amp; Currency Data'!$B$2:$B$100),
      Languages!$A$1:$AE$1,
      0),
    FALSE)</f>
        <v>Supponiamo che l'altro partecipante Le &lt;b&gt;invii $200.&lt;\/b&gt; Prenderebbe $600 da lui per riceverne altri $100?</v>
      </c>
      <c r="T272" s="14" t="str">
        <f>VLOOKUP(
    Languages!A259,
    Languages!$A$2:$AE$310,
    MATCH(
      _xlfn.XLOOKUP(T$1, 'Language &amp; Currency Data'!$A$2:$A$100, 'Language &amp; Currency Data'!$B$2:$B$100),
      Languages!$A$1:$AE$1,
      0),
    FALSE)</f>
        <v>相手が &lt;b&gt;あなたに$200を送金したとします。&lt;\/b&gt; あな​​たは追加の$100を受け取るために、相手から$600を取りますか?</v>
      </c>
      <c r="U272" s="32" t="str">
        <f>VLOOKUP(
    Languages!A259,
    Languages!$A$2:$AE$310,
    MATCH(
      _xlfn.XLOOKUP(U$1, 'Language &amp; Currency Data'!$A$2:$A$100, 'Language &amp; Currency Data'!$B$2:$B$100),
      Languages!$A$1:$AE$1,
      0),
    FALSE)</f>
        <v>Andaikan peserta lain &lt;b&gt;menghantar $200 kepada anda.&lt;\/b&gt; Adakah anda akan merebut $600 daripada mereka untuk mendapatkan tambahan $100?</v>
      </c>
      <c r="V272" s="32" t="str">
        <f>VLOOKUP(
    Languages!A259,
    Languages!$A$2:$AE$310,
    MATCH(
      _xlfn.XLOOKUP(V$1, 'Language &amp; Currency Data'!$A$2:$A$100, 'Language &amp; Currency Data'!$B$2:$B$100),
      Languages!$A$1:$AE$1,
      0),
    FALSE)</f>
        <v>Supongamos que el otro participante &lt;b&gt;le envía $200.&lt;\/b&gt; ¿Le quitaría $600 para recibir $100 más?</v>
      </c>
      <c r="W272" s="14" t="str">
        <f>VLOOKUP(
    Languages!A259,
    Languages!$A$2:$AE$310,
    MATCH(
      _xlfn.XLOOKUP(W$1, 'Language &amp; Currency Data'!$A$2:$A$100, 'Language &amp; Currency Data'!$B$2:$B$100),
      Languages!$A$1:$AE$1,
      0),
    FALSE)</f>
        <v>Stel dat de andere deelnemer &lt;b&gt;u $200 stuurt.&lt;\/b&gt; Zou u $600 van deze deelnemer afpakken om een aanvullend bedrag van $100 te ontvangen?</v>
      </c>
      <c r="X272" s="32" t="str">
        <f>VLOOKUP(
    Languages!A259,
    Languages!$A$2:$AE$310,
    MATCH(
      _xlfn.XLOOKUP(X$1, 'Language &amp; Currency Data'!$A$2:$A$100, 'Language &amp; Currency Data'!$B$2:$B$100),
      Languages!$A$1:$AE$1,
      0),
    FALSE)</f>
        <v>Suppose the other participant &lt;b&gt;sends you $200.&lt;\/b&gt; Would you take $600 from them to receive an additional $100?</v>
      </c>
      <c r="Y272" s="32" t="str">
        <f>VLOOKUP(
    Languages!A259,
    Languages!$A$2:$AE$310,
    MATCH(
      _xlfn.XLOOKUP(Y$1, 'Language &amp; Currency Data'!$A$2:$A$100, 'Language &amp; Currency Data'!$B$2:$B$100),
      Languages!$A$1:$AE$1,
      0),
    FALSE)</f>
        <v>Anta at den andre deltakeren &lt;b&gt;sender deg $200.&lt;\/b&gt; Vil du ta $600 fra dem for å få $100 mer selv?</v>
      </c>
      <c r="Z272" s="32" t="str">
        <f>VLOOKUP(
    Languages!A259,
    Languages!$A$2:$AE$310,
    MATCH(
      _xlfn.XLOOKUP(Z$1, 'Language &amp; Currency Data'!$A$2:$A$100, 'Language &amp; Currency Data'!$B$2:$B$100),
      Languages!$A$1:$AE$1,
      0),
    FALSE)</f>
        <v>فرض کریں کہ دوسرا شرکت کنندہ &lt;b&gt;آپ کو 200$ بھیجتا&lt;\/b&gt; ہے۔ کیا آپ 600$ ان سے لے کر اضافی 100$ حاصل کریں گے؟</v>
      </c>
      <c r="AA272" s="32" t="str">
        <f>VLOOKUP(
    Languages!A259,
    Languages!$A$2:$AE$310,
    MATCH(
      _xlfn.XLOOKUP(AA$1, 'Language &amp; Currency Data'!$A$2:$A$100, 'Language &amp; Currency Data'!$B$2:$B$100),
      Languages!$A$1:$AE$1,
      0),
    FALSE)</f>
        <v>Ipagpalagay nating &lt;b&gt;pinadalhan ka ng $200&lt;\/b&gt; ng isa pang participant. Kukunin mo ba ang $600 sa kaniya para tumanggap ng karagdgang $100?</v>
      </c>
      <c r="AB272" s="32" t="str">
        <f>VLOOKUP(
    Languages!A259,
    Languages!$A$2:$AE$310,
    MATCH(
      _xlfn.XLOOKUP(AB$1, 'Language &amp; Currency Data'!$A$2:$A$100, 'Language &amp; Currency Data'!$B$2:$B$100),
      Languages!$A$1:$AE$1,
      0),
    FALSE)</f>
        <v>Załóżmy, że drugi uczestnik &lt;b&gt;wyśle ​​Panu\/Pani 200$.&lt;\/b&gt; Czy wziąłby\/wzięłaby Pan\/Pani od niego 600$, aby otrzymać dodatkowe 100$?</v>
      </c>
      <c r="AC272" t="str">
        <f>VLOOKUP(
    Languages!A259,
    Languages!$A$2:$AE$310,
    MATCH(
      _xlfn.XLOOKUP(AC$1, 'Language &amp; Currency Data'!$A$2:$A$100, 'Language &amp; Currency Data'!$B$2:$B$100),
      Languages!$A$1:$AE$1,
      0),
    FALSE)</f>
        <v>Suponhamos que o outro participante &lt;b&gt;lhe envia $200.&lt;\/b&gt; Tiraria $600 do outro participante para receber $100 adicionais?</v>
      </c>
      <c r="AD272" s="32" t="str">
        <f>VLOOKUP(
    Languages!A259,
    Languages!$A$2:$AE$310,
    MATCH(
      _xlfn.XLOOKUP(AD$1, 'Language &amp; Currency Data'!$A$2:$A$100, 'Language &amp; Currency Data'!$B$2:$B$100),
      Languages!$A$1:$AE$1,
      0),
    FALSE)</f>
        <v>Să presupunem că celălalt participant  &lt;b&gt;vă trimite $200.&lt;\/b&gt; Ar trebui să luați $600 de la acesta pentru a prelua o sumă suplimentară de $100?</v>
      </c>
      <c r="AE272" s="6" t="str">
        <f>VLOOKUP(
    Languages!A259,
    Languages!$A$2:$AE$310,
    MATCH(
      _xlfn.XLOOKUP(AE$1, 'Language &amp; Currency Data'!$A$2:$A$100, 'Language &amp; Currency Data'!$B$2:$B$100),
      Languages!$A$1:$AE$1,
      0),
    FALSE)</f>
        <v>Predpokladajte, že druhý účastník &lt;b&gt;vám pošle $200.&lt;\/b&gt; Zobrali by ste mu $600, aby ste získali ďalších $100?</v>
      </c>
      <c r="AF272" s="6" t="str">
        <f>VLOOKUP(
    Languages!A259,
    Languages!$A$2:$AE$310,
    MATCH(
      _xlfn.XLOOKUP(AF$1, 'Language &amp; Currency Data'!$A$2:$A$100, 'Language &amp; Currency Data'!$B$2:$B$100),
      Languages!$A$1:$AE$1,
      0),
    FALSE)</f>
        <v>Gestel die ander deelnemer &lt;b&gt;stuur vir jou $200.&lt;\/b&gt; Sal jy $600 van hulle neem om 'n bykomende $100 te ontvang?</v>
      </c>
      <c r="AG272" s="6" t="str">
        <f>VLOOKUP(
    Languages!A259,
    Languages!$A$2:$AE$310,
    MATCH(
      _xlfn.XLOOKUP(AG$1, 'Language &amp; Currency Data'!$A$2:$A$100, 'Language &amp; Currency Data'!$B$2:$B$100),
      Languages!$A$1:$AE$1,
      0),
    FALSE)</f>
        <v>다른 참여자가 &lt;b&gt;$200를 보낸다&lt;\/b&gt;고 가정했을 때, 귀하는 그들로부터 $600를 가져가고 추가로 $100를 받으시겠습니까?</v>
      </c>
      <c r="AH272" s="32" t="str">
        <f>VLOOKUP(
    Languages!A259,
    Languages!$A$2:$AE$310,
    MATCH(
      _xlfn.XLOOKUP(AH$1, 'Language &amp; Currency Data'!$A$2:$A$100, 'Language &amp; Currency Data'!$B$2:$B$100),
      Languages!$A$1:$AE$1,
      0),
    FALSE)</f>
        <v>Supongamos que el otro participante &lt;b&gt;le envía $200.&lt;\/b&gt; ¿Le quitaría $600 para recibir $100 más?</v>
      </c>
      <c r="AI272" s="32" t="str">
        <f>VLOOKUP(
    Languages!A259,
    Languages!$A$2:$AE$310,
    MATCH(
      _xlfn.XLOOKUP(AI$1, 'Language &amp; Currency Data'!$A$2:$A$100, 'Language &amp; Currency Data'!$B$2:$B$100),
      Languages!$A$1:$AE$1,
      0),
    FALSE)</f>
        <v>Anta att den andra deltagaren &lt;b&gt;skickar dig $200.&lt;\/b&gt; Skulle du ta $600 från den andra deltagaren för att få ytterligare $100?</v>
      </c>
      <c r="AJ272" s="6" t="str">
        <f>VLOOKUP(
    Languages!A259,
    Languages!$A$2:$AE$310,
    MATCH(
      _xlfn.XLOOKUP(AJ$1, 'Language &amp; Currency Data'!$A$2:$A$100, 'Language &amp; Currency Data'!$B$2:$B$100),
      Languages!$A$1:$AE$1,
      0),
    FALSE)</f>
        <v>假設對方&lt;b&gt;轉給您 $200。&lt;\/b&gt;您會選擇從他那裡拿走 $600，以獲得額外 $100 嗎？</v>
      </c>
      <c r="AK272" s="32" t="str">
        <f>VLOOKUP(
    Languages!A259,
    Languages!$A$2:$AE$310,
    MATCH(
      _xlfn.XLOOKUP(AK$1, 'Language &amp; Currency Data'!$A$2:$A$100, 'Language &amp; Currency Data'!$B$2:$B$100),
      Languages!$A$1:$AE$1,
      0),
    FALSE)</f>
        <v>สมมติว่าผู้เข้าร่วมอีกคน&lt;b&gt;ส่งเงินให้คุณ $200&lt;\/b&gt; คุณจะยึดเงิน $600 จากผู้เข้าร่วมรายนี้เพื่อรับเงินเพิ่มเติมอีก $100 หรือไม่</v>
      </c>
      <c r="AL272" s="37" t="str">
        <f>VLOOKUP(
    Languages!A259,
    Languages!$A$2:$AE$310,
    MATCH(
      _xlfn.XLOOKUP(AL$1, 'Language &amp; Currency Data'!$A$2:$A$100, 'Language &amp; Currency Data'!$B$2:$B$100),
      Languages!$A$1:$AE$1,
      0),
    FALSE)</f>
        <v>Diğer katılımcının &lt;b&gt;size $200 gönderdiğini varsayalım.&lt;\/b&gt; Fazladan $100 almak için ondan $600 alır mıydınız?</v>
      </c>
      <c r="AM272" s="6" t="str">
        <f>VLOOKUP(
    Languages!A259,
    Languages!$A$2:$AE$310,
    MATCH(
      _xlfn.XLOOKUP(AM$1, 'Language &amp; Currency Data'!$A$2:$A$100, 'Language &amp; Currency Data'!$B$2:$B$100),
      Languages!$A$1:$AE$1,
      0),
    FALSE)</f>
        <v>Suppose the other participant &lt;b&gt;sends you $200.&lt;\/b&gt; Would you take $600 from them to receive an additional $100?</v>
      </c>
      <c r="AN272" s="6" t="str">
        <f>VLOOKUP(
    Languages!A259,
    Languages!$A$2:$AE$310,
    MATCH(
      _xlfn.XLOOKUP(AN$1, 'Language &amp; Currency Data'!$A$2:$A$100, 'Language &amp; Currency Data'!$B$2:$B$100),
      Languages!$A$1:$AE$1,
      0),
    FALSE)</f>
        <v>Suppose the other participant &lt;b&gt;sends you $200.&lt;\/b&gt; Would you take $600 from them to receive an additional $100?</v>
      </c>
      <c r="AO272" s="32" t="str">
        <f>VLOOKUP(
    Languages!A259,
    Languages!$A$2:$AE$310,
    MATCH(
      _xlfn.XLOOKUP(AO$1, 'Language &amp; Currency Data'!$A$2:$A$100, 'Language &amp; Currency Data'!$B$2:$B$100),
      Languages!$A$1:$AE$1,
      0),
    FALSE)</f>
        <v>Giả sử người tham gia kia &lt;b&gt;gửi cho quý vị $200.&lt;\/b&gt; Quý vị có lấy $600 từ họ để nhận thêm $100 không?</v>
      </c>
      <c r="AP272" s="7" t="str">
        <f>VLOOKUP(
    Languages!A259,
    Languages!$A$2:$AE$310,
    MATCH(
      _xlfn.XLOOKUP("United Kingdom", 'Language &amp; Currency Data'!$A$2:$A$100, 'Language &amp; Currency Data'!$B$2:$B$100),
      Languages!$A$1:$AE$1,
      0),
    FALSE)</f>
        <v>Suppose the other participant &lt;b&gt;sends you $200.&lt;\/b&gt; Would you take $600 from them to receive an additional $100?</v>
      </c>
      <c r="AQ272" s="7" t="str">
        <f>VLOOKUP(
    Languages!A259,
    Languages!$A$2:$AE$310,
    MATCH(
      _xlfn.XLOOKUP("United Kingdom", 'Language &amp; Currency Data'!$A$2:$A$100, 'Language &amp; Currency Data'!$B$2:$B$100),
      Languages!$A$1:$AE$1,
      0),
    FALSE)</f>
        <v>Suppose the other participant &lt;b&gt;sends you $200.&lt;\/b&gt; Would you take $600 from them to receive an additional $100?</v>
      </c>
      <c r="AR272" s="7" t="str">
        <f>VLOOKUP(
    Languages!A259,
    Languages!$A$2:$AE$310,
    MATCH(
      _xlfn.XLOOKUP("United Kingdom", 'Language &amp; Currency Data'!$A$2:$A$100, 'Language &amp; Currency Data'!$B$2:$B$100),
      Languages!$A$1:$AE$1,
      0),
    FALSE)</f>
        <v>Suppose the other participant &lt;b&gt;sends you $200.&lt;\/b&gt; Would you take $600 from them to receive an additional $100?</v>
      </c>
      <c r="AS272" s="7" t="str">
        <f>VLOOKUP(
    Languages!A259,
    Languages!$A$2:$AE$310,
    MATCH(
      _xlfn.XLOOKUP("United Kingdom", 'Language &amp; Currency Data'!$A$2:$A$100, 'Language &amp; Currency Data'!$B$2:$B$100),
      Languages!$A$1:$AE$1,
      0),
    FALSE)</f>
        <v>Suppose the other participant &lt;b&gt;sends you $200.&lt;\/b&gt; Would you take $600 from them to receive an additional $100?</v>
      </c>
      <c r="AT272" s="7" t="str">
        <f>VLOOKUP(
    Languages!A259,
    Languages!$A$2:$AE$310,
    MATCH(
      _xlfn.XLOOKUP("United Kingdom", 'Language &amp; Currency Data'!$A$2:$A$100, 'Language &amp; Currency Data'!$B$2:$B$100),
      Languages!$A$1:$AE$1,
      0),
    FALSE)</f>
        <v>Suppose the other participant &lt;b&gt;sends you $200.&lt;\/b&gt; Would you take $600 from them to receive an additional $100?</v>
      </c>
      <c r="AU272" s="7" t="str">
        <f>VLOOKUP(
    Languages!A259,
    Languages!$A$2:$AE$310,
    MATCH(
      _xlfn.XLOOKUP("United Kingdom", 'Language &amp; Currency Data'!$A$2:$A$100, 'Language &amp; Currency Data'!$B$2:$B$100),
      Languages!$A$1:$AE$1,
      0),
    FALSE)</f>
        <v>Suppose the other participant &lt;b&gt;sends you $200.&lt;\/b&gt; Would you take $600 from them to receive an additional $100?</v>
      </c>
      <c r="AV272" s="7" t="str">
        <f>VLOOKUP(
    Languages!A259,
    Languages!$A$2:$AE$310,
    MATCH(
      _xlfn.XLOOKUP("United Kingdom", 'Language &amp; Currency Data'!$A$2:$A$100, 'Language &amp; Currency Data'!$B$2:$B$100),
      Languages!$A$1:$AE$1,
      0),
    FALSE)</f>
        <v>Suppose the other participant &lt;b&gt;sends you $200.&lt;\/b&gt; Would you take $600 from them to receive an additional $100?</v>
      </c>
      <c r="AW272" s="7" t="str">
        <f>VLOOKUP(
    Languages!A259,
    Languages!$A$2:$AE$310,
    MATCH(
      _xlfn.XLOOKUP("United Kingdom", 'Language &amp; Currency Data'!$A$2:$A$100, 'Language &amp; Currency Data'!$B$2:$B$100),
      Languages!$A$1:$AE$1,
      0),
    FALSE)</f>
        <v>Suppose the other participant &lt;b&gt;sends you $200.&lt;\/b&gt; Would you take $600 from them to receive an additional $100?</v>
      </c>
    </row>
    <row r="273" spans="1:49" s="7" customFormat="1" ht="28.5" x14ac:dyDescent="0.45">
      <c r="A273" s="7" t="str">
        <f>Languages!B260</f>
        <v>I keep things as they are (You: $1000, Them: $600).</v>
      </c>
      <c r="B273" s="6" t="str">
        <f>VLOOKUP(
    Languages!A260,
    Languages!$A$2:$AE$310,
    MATCH(
      _xlfn.XLOOKUP(B$1, 'Language &amp; Currency Data'!$A$2:$A$100, 'Language &amp; Currency Data'!$B$2:$B$100),
      Languages!$A$1:$AE$1,
      0),
    FALSE)</f>
        <v>Dejo las cosas como están (usted: $1000, el otro participante: $600.)</v>
      </c>
      <c r="C273" s="6" t="str">
        <f>VLOOKUP(
    Languages!A260,
    Languages!$A$2:$AE$310,
    MATCH(
      _xlfn.XLOOKUP(C$1, 'Language &amp; Currency Data'!$A$2:$A$100, 'Language &amp; Currency Data'!$B$2:$B$100),
      Languages!$A$1:$AE$1,
      0),
    FALSE)</f>
        <v>I keep things as they are (You: $1000, Them: $600).</v>
      </c>
      <c r="D273" s="6" t="str">
        <f>VLOOKUP(
    Languages!A260,
    Languages!$A$2:$AE$310,
    MATCH(
      _xlfn.XLOOKUP(D$1, 'Language &amp; Currency Data'!$A$2:$A$100, 'Language &amp; Currency Data'!$B$2:$B$100),
      Languages!$A$1:$AE$1,
      0),
    FALSE)</f>
        <v>Ich lasse alles so, wie es ist (Sie: $1000, der andere Teilnehmer: $600.)</v>
      </c>
      <c r="E273" s="14" t="str">
        <f>VLOOKUP(
    Languages!A260,
    Languages!$A$2:$AE$310,
    MATCH(
      _xlfn.XLOOKUP(E$1, 'Language &amp; Currency Data'!$A$2:$A$100, 'Language &amp; Currency Data'!$B$2:$B$100),
      Languages!$A$1:$AE$1,
      0),
    FALSE)</f>
        <v>Mantenho as coisas como estão (você: $1000, o outro participante: $600.)</v>
      </c>
      <c r="F273" s="4" t="str">
        <f>VLOOKUP(
    Languages!A260,
    Languages!$A$2:$AE$310,
    MATCH(
      _xlfn.XLOOKUP(F$1, 'Language &amp; Currency Data'!$A$2:$A$100, 'Language &amp; Currency Data'!$B$2:$B$100),
      Languages!$A$1:$AE$1,
      0),
    FALSE)</f>
        <v>I keep things as they are (You: $1000, Them: $600).</v>
      </c>
      <c r="G273" s="14" t="str">
        <f>VLOOKUP(
    Languages!A260,
    Languages!$A$2:$AE$310,
    MATCH(
      _xlfn.XLOOKUP(G$1, 'Language &amp; Currency Data'!$A$2:$A$100, 'Language &amp; Currency Data'!$B$2:$B$100),
      Languages!$A$1:$AE$1,
      0),
    FALSE)</f>
        <v>我保持现状（您：$1000，他们：$600）。</v>
      </c>
      <c r="H273" s="6" t="str">
        <f>VLOOKUP(
    Languages!A260,
    Languages!$A$2:$AE$310,
    MATCH(
      _xlfn.XLOOKUP(H$1, 'Language &amp; Currency Data'!$A$2:$A$100, 'Language &amp; Currency Data'!$B$2:$B$100),
      Languages!$A$1:$AE$1,
      0),
    FALSE)</f>
        <v>Dejo las cosas como están (usted: $1000, el otro participante: $600.)</v>
      </c>
      <c r="I273" s="6" t="str">
        <f>VLOOKUP(
    Languages!A260,
    Languages!$A$2:$AE$310,
    MATCH(
      _xlfn.XLOOKUP(I$1, 'Language &amp; Currency Data'!$A$2:$A$100, 'Language &amp; Currency Data'!$B$2:$B$100),
      Languages!$A$1:$AE$1,
      0),
    FALSE)</f>
        <v>Dejo las cosas como están (usted: $1000, el otro participante: $600.)</v>
      </c>
      <c r="J273" s="6" t="str">
        <f>VLOOKUP(
    Languages!A260,
    Languages!$A$2:$AE$310,
    MATCH(
      _xlfn.XLOOKUP(J$1, 'Language &amp; Currency Data'!$A$2:$A$100, 'Language &amp; Currency Data'!$B$2:$B$100),
      Languages!$A$1:$AE$1,
      0),
    FALSE)</f>
        <v>Nechávám věci tak, jak jsou (Vy: $1000, Oni: $600.)</v>
      </c>
      <c r="K273" s="6" t="str">
        <f>VLOOKUP(
    Languages!A260,
    Languages!$A$2:$AE$310,
    MATCH(
      _xlfn.XLOOKUP(K$1, 'Language &amp; Currency Data'!$A$2:$A$100, 'Language &amp; Currency Data'!$B$2:$B$100),
      Languages!$A$1:$AE$1,
      0),
    FALSE)</f>
        <v>Pidän asiat ennallaan (Sinä: $1000, Hän: $600.)</v>
      </c>
      <c r="L273" s="32" t="str">
        <f>VLOOKUP(
    Languages!A260,
    Languages!$A$2:$AE$310,
    MATCH(
      _xlfn.XLOOKUP(L$1, 'Language &amp; Currency Data'!$A$2:$A$100, 'Language &amp; Currency Data'!$B$2:$B$100),
      Languages!$A$1:$AE$1,
      0),
    FALSE)</f>
        <v>Je garde les choses telles qu'elles sont (vous : $1000, lui\/elle : $600.)</v>
      </c>
      <c r="M273" s="32" t="str">
        <f>VLOOKUP(
    Languages!A260,
    Languages!$A$2:$AE$310,
    MATCH(
      _xlfn.XLOOKUP(M$1, 'Language &amp; Currency Data'!$A$2:$A$100, 'Language &amp; Currency Data'!$B$2:$B$100),
      Languages!$A$1:$AE$1,
      0),
    FALSE)</f>
        <v>Ich lasse alles so, wie es ist (Sie: $1000, der andere Teilnehmer: $600.)</v>
      </c>
      <c r="N273" s="6" t="str">
        <f>VLOOKUP(
    Languages!A260,
    Languages!$A$2:$AE$310,
    MATCH(
      _xlfn.XLOOKUP(N$1, 'Language &amp; Currency Data'!$A$2:$A$100, 'Language &amp; Currency Data'!$B$2:$B$100),
      Languages!$A$1:$AE$1,
      0),
    FALSE)</f>
        <v>Αφήνω τα πράγματα όπως είναι (Εσείς: $1000, Εκείνοι: $600.)</v>
      </c>
      <c r="O273" s="32" t="str">
        <f>VLOOKUP(
    Languages!A260,
    Languages!$A$2:$AE$310,
    MATCH(
      _xlfn.XLOOKUP(O$1, 'Language &amp; Currency Data'!$A$2:$A$100, 'Language &amp; Currency Data'!$B$2:$B$100),
      Languages!$A$1:$AE$1,
      0),
    FALSE)</f>
        <v>A dolgokat úgy hagyom, ahogy vannak (Ön: $1000, Ő: $600.)</v>
      </c>
      <c r="P273" s="6" t="str">
        <f>VLOOKUP(
    Languages!A260,
    Languages!$A$2:$AE$310,
    MATCH(
      _xlfn.XLOOKUP(P$1, 'Language &amp; Currency Data'!$A$2:$A$100, 'Language &amp; Currency Data'!$B$2:$B$100),
      Languages!$A$1:$AE$1,
      0),
    FALSE)</f>
        <v>मैं चीजों को वैसे ही रखता हूं, जैसे वे हैं (आप: $1000, उन्हें: $600।)</v>
      </c>
      <c r="Q273" s="6" t="str">
        <f>VLOOKUP(
    Languages!A260,
    Languages!$A$2:$AE$310,
    MATCH(
      _xlfn.XLOOKUP(Q$1, 'Language &amp; Currency Data'!$A$2:$A$100, 'Language &amp; Currency Data'!$B$2:$B$100),
      Languages!$A$1:$AE$1,
      0),
    FALSE)</f>
        <v>Saya akan mempertahankan keadaan seperti semula (Anda: $1000, Peserta lain: $600.)</v>
      </c>
      <c r="R273" s="6" t="str">
        <f>VLOOKUP(
    Languages!A260,
    Languages!$A$2:$AE$310,
    MATCH(
      _xlfn.XLOOKUP(R$1, 'Language &amp; Currency Data'!$A$2:$A$100, 'Language &amp; Currency Data'!$B$2:$B$100),
      Languages!$A$1:$AE$1,
      0),
    FALSE)</f>
        <v>I keep things as they are (You: $1000, Them: $600).</v>
      </c>
      <c r="S273" s="14" t="str">
        <f>VLOOKUP(
    Languages!A260,
    Languages!$A$2:$AE$310,
    MATCH(
      _xlfn.XLOOKUP(S$1, 'Language &amp; Currency Data'!$A$2:$A$100, 'Language &amp; Currency Data'!$B$2:$B$100),
      Languages!$A$1:$AE$1,
      0),
    FALSE)</f>
        <v>Mantengo le cose come sono (Lei: $1000, Lui: $600.)</v>
      </c>
      <c r="T273" s="14" t="str">
        <f>VLOOKUP(
    Languages!A260,
    Languages!$A$2:$AE$310,
    MATCH(
      _xlfn.XLOOKUP(T$1, 'Language &amp; Currency Data'!$A$2:$A$100, 'Language &amp; Currency Data'!$B$2:$B$100),
      Languages!$A$1:$AE$1,
      0),
    FALSE)</f>
        <v>何もしない (自分: $1000、相手: $600)</v>
      </c>
      <c r="U273" s="32" t="str">
        <f>VLOOKUP(
    Languages!A260,
    Languages!$A$2:$AE$310,
    MATCH(
      _xlfn.XLOOKUP(U$1, 'Language &amp; Currency Data'!$A$2:$A$100, 'Language &amp; Currency Data'!$B$2:$B$100),
      Languages!$A$1:$AE$1,
      0),
    FALSE)</f>
        <v>Saya membiarkan seperti seadanya (Anda: $1000, Mereka: $600.)</v>
      </c>
      <c r="V273" s="32" t="str">
        <f>VLOOKUP(
    Languages!A260,
    Languages!$A$2:$AE$310,
    MATCH(
      _xlfn.XLOOKUP(V$1, 'Language &amp; Currency Data'!$A$2:$A$100, 'Language &amp; Currency Data'!$B$2:$B$100),
      Languages!$A$1:$AE$1,
      0),
    FALSE)</f>
        <v>Dejo las cosas como están (usted: $1000, el otro participante: $600.)</v>
      </c>
      <c r="W273" s="14" t="str">
        <f>VLOOKUP(
    Languages!A260,
    Languages!$A$2:$AE$310,
    MATCH(
      _xlfn.XLOOKUP(W$1, 'Language &amp; Currency Data'!$A$2:$A$100, 'Language &amp; Currency Data'!$B$2:$B$100),
      Languages!$A$1:$AE$1,
      0),
    FALSE)</f>
        <v>Ik houd de dingen zoals ze zijn (U: $1000, Zij: $600.)</v>
      </c>
      <c r="X273" s="32" t="str">
        <f>VLOOKUP(
    Languages!A260,
    Languages!$A$2:$AE$310,
    MATCH(
      _xlfn.XLOOKUP(X$1, 'Language &amp; Currency Data'!$A$2:$A$100, 'Language &amp; Currency Data'!$B$2:$B$100),
      Languages!$A$1:$AE$1,
      0),
    FALSE)</f>
        <v>I keep things as they are (You: $1000, Them: $600).</v>
      </c>
      <c r="Y273" s="32" t="str">
        <f>VLOOKUP(
    Languages!A260,
    Languages!$A$2:$AE$310,
    MATCH(
      _xlfn.XLOOKUP(Y$1, 'Language &amp; Currency Data'!$A$2:$A$100, 'Language &amp; Currency Data'!$B$2:$B$100),
      Languages!$A$1:$AE$1,
      0),
    FALSE)</f>
        <v>Jeg lar ting forbli som de er (Du: $1000, Dem: $600.)</v>
      </c>
      <c r="Z273" s="32" t="str">
        <f>VLOOKUP(
    Languages!A260,
    Languages!$A$2:$AE$310,
    MATCH(
      _xlfn.XLOOKUP(Z$1, 'Language &amp; Currency Data'!$A$2:$A$100, 'Language &amp; Currency Data'!$B$2:$B$100),
      Languages!$A$1:$AE$1,
      0),
    FALSE)</f>
        <v>میں چیزوں کو جوں کا توں برقرار رکھتا\/رکھتی ہوں (آپ کے پاس: $1000، ان کے پاس: $600۔)</v>
      </c>
      <c r="AA273" s="32" t="str">
        <f>VLOOKUP(
    Languages!A260,
    Languages!$A$2:$AE$310,
    MATCH(
      _xlfn.XLOOKUP(AA$1, 'Language &amp; Currency Data'!$A$2:$A$100, 'Language &amp; Currency Data'!$B$2:$B$100),
      Languages!$A$1:$AE$1,
      0),
    FALSE)</f>
        <v>Pinananatili ko ang mga bagay kung paano sila (You: $1000, Sila: $600.)</v>
      </c>
      <c r="AB273" s="32" t="str">
        <f>VLOOKUP(
    Languages!A260,
    Languages!$A$2:$AE$310,
    MATCH(
      _xlfn.XLOOKUP(AB$1, 'Language &amp; Currency Data'!$A$2:$A$100, 'Language &amp; Currency Data'!$B$2:$B$100),
      Languages!$A$1:$AE$1,
      0),
    FALSE)</f>
        <v>Niech wszystko będzie tak, jak jest (Pan(i): $1000, On(a): $600.)</v>
      </c>
      <c r="AC273" t="str">
        <f>VLOOKUP(
    Languages!A260,
    Languages!$A$2:$AE$310,
    MATCH(
      _xlfn.XLOOKUP(AC$1, 'Language &amp; Currency Data'!$A$2:$A$100, 'Language &amp; Currency Data'!$B$2:$B$100),
      Languages!$A$1:$AE$1,
      0),
    FALSE)</f>
        <v>Mantenho as coisas como estão (você: $1000, o outro participante: $600.)</v>
      </c>
      <c r="AD273" s="32" t="str">
        <f>VLOOKUP(
    Languages!A260,
    Languages!$A$2:$AE$310,
    MATCH(
      _xlfn.XLOOKUP(AD$1, 'Language &amp; Currency Data'!$A$2:$A$100, 'Language &amp; Currency Data'!$B$2:$B$100),
      Languages!$A$1:$AE$1,
      0),
    FALSE)</f>
        <v>Mențin situația așa cum este (dvs.: $1000, Celălalt: $600.)</v>
      </c>
      <c r="AE273" s="6" t="str">
        <f>VLOOKUP(
    Languages!A260,
    Languages!$A$2:$AE$310,
    MATCH(
      _xlfn.XLOOKUP(AE$1, 'Language &amp; Currency Data'!$A$2:$A$100, 'Language &amp; Currency Data'!$B$2:$B$100),
      Languages!$A$1:$AE$1,
      0),
    FALSE)</f>
        <v>Ponechám veci, ako sú (vy: $1000, druhý účastník: $600.)</v>
      </c>
      <c r="AF273" s="6" t="str">
        <f>VLOOKUP(
    Languages!A260,
    Languages!$A$2:$AE$310,
    MATCH(
      _xlfn.XLOOKUP(AF$1, 'Language &amp; Currency Data'!$A$2:$A$100, 'Language &amp; Currency Data'!$B$2:$B$100),
      Languages!$A$1:$AE$1,
      0),
    FALSE)</f>
        <v>Ek hou dinge soos dit is (U: $1000, Hulle: $600.)</v>
      </c>
      <c r="AG273" s="6" t="str">
        <f>VLOOKUP(
    Languages!A260,
    Languages!$A$2:$AE$310,
    MATCH(
      _xlfn.XLOOKUP(AG$1, 'Language &amp; Currency Data'!$A$2:$A$100, 'Language &amp; Currency Data'!$B$2:$B$100),
      Languages!$A$1:$AE$1,
      0),
    FALSE)</f>
        <v>그대로 유지한다(본인: $1000, 다른 참가자: $600)</v>
      </c>
      <c r="AH273" s="32" t="str">
        <f>VLOOKUP(
    Languages!A260,
    Languages!$A$2:$AE$310,
    MATCH(
      _xlfn.XLOOKUP(AH$1, 'Language &amp; Currency Data'!$A$2:$A$100, 'Language &amp; Currency Data'!$B$2:$B$100),
      Languages!$A$1:$AE$1,
      0),
    FALSE)</f>
        <v>Dejo las cosas como están (usted: $1000, el otro participante: $600.)</v>
      </c>
      <c r="AI273" s="32" t="str">
        <f>VLOOKUP(
    Languages!A260,
    Languages!$A$2:$AE$310,
    MATCH(
      _xlfn.XLOOKUP(AI$1, 'Language &amp; Currency Data'!$A$2:$A$100, 'Language &amp; Currency Data'!$B$2:$B$100),
      Languages!$A$1:$AE$1,
      0),
    FALSE)</f>
        <v>Jag behåller saker som de är (Du: $1000, De: $600.)</v>
      </c>
      <c r="AJ273" s="6" t="str">
        <f>VLOOKUP(
    Languages!A260,
    Languages!$A$2:$AE$310,
    MATCH(
      _xlfn.XLOOKUP(AJ$1, 'Language &amp; Currency Data'!$A$2:$A$100, 'Language &amp; Currency Data'!$B$2:$B$100),
      Languages!$A$1:$AE$1,
      0),
    FALSE)</f>
        <v>我保持不動（您：$1000，他們：$600。）</v>
      </c>
      <c r="AK273" s="32" t="str">
        <f>VLOOKUP(
    Languages!A260,
    Languages!$A$2:$AE$310,
    MATCH(
      _xlfn.XLOOKUP(AK$1, 'Language &amp; Currency Data'!$A$2:$A$100, 'Language &amp; Currency Data'!$B$2:$B$100),
      Languages!$A$1:$AE$1,
      0),
    FALSE)</f>
        <v>ฉันเก็บไว้ตามที่ได้รับมา (คุณ: $1000 ผู้เข้าร่วมอีกคน: $600)</v>
      </c>
      <c r="AL273" s="37" t="str">
        <f>VLOOKUP(
    Languages!A260,
    Languages!$A$2:$AE$310,
    MATCH(
      _xlfn.XLOOKUP(AL$1, 'Language &amp; Currency Data'!$A$2:$A$100, 'Language &amp; Currency Data'!$B$2:$B$100),
      Languages!$A$1:$AE$1,
      0),
    FALSE)</f>
        <v>Her şeyi olduğu gibi bırakıyorum (Siz: $1000, Onlar: $600).</v>
      </c>
      <c r="AM273" s="6" t="str">
        <f>VLOOKUP(
    Languages!A260,
    Languages!$A$2:$AE$310,
    MATCH(
      _xlfn.XLOOKUP(AM$1, 'Language &amp; Currency Data'!$A$2:$A$100, 'Language &amp; Currency Data'!$B$2:$B$100),
      Languages!$A$1:$AE$1,
      0),
    FALSE)</f>
        <v>I keep things as they are (You: $1000, Them: $600).</v>
      </c>
      <c r="AN273" s="6" t="str">
        <f>VLOOKUP(
    Languages!A260,
    Languages!$A$2:$AE$310,
    MATCH(
      _xlfn.XLOOKUP(AN$1, 'Language &amp; Currency Data'!$A$2:$A$100, 'Language &amp; Currency Data'!$B$2:$B$100),
      Languages!$A$1:$AE$1,
      0),
    FALSE)</f>
        <v>I keep things as they are (You: $1000, Them: $600).</v>
      </c>
      <c r="AO273" s="32" t="str">
        <f>VLOOKUP(
    Languages!A260,
    Languages!$A$2:$AE$310,
    MATCH(
      _xlfn.XLOOKUP(AO$1, 'Language &amp; Currency Data'!$A$2:$A$100, 'Language &amp; Currency Data'!$B$2:$B$100),
      Languages!$A$1:$AE$1,
      0),
    FALSE)</f>
        <v>Tôi giữ nguyên mọi thứ như hiện tại (Quý vị: $1000, Họ: $600.)</v>
      </c>
      <c r="AP273" s="7" t="str">
        <f>VLOOKUP(
    Languages!A260,
    Languages!$A$2:$AE$310,
    MATCH(
      _xlfn.XLOOKUP("United Kingdom", 'Language &amp; Currency Data'!$A$2:$A$100, 'Language &amp; Currency Data'!$B$2:$B$100),
      Languages!$A$1:$AE$1,
      0),
    FALSE)</f>
        <v>I keep things as they are (You: $1000, Them: $600).</v>
      </c>
      <c r="AQ273" s="7" t="str">
        <f>VLOOKUP(
    Languages!A260,
    Languages!$A$2:$AE$310,
    MATCH(
      _xlfn.XLOOKUP("United Kingdom", 'Language &amp; Currency Data'!$A$2:$A$100, 'Language &amp; Currency Data'!$B$2:$B$100),
      Languages!$A$1:$AE$1,
      0),
    FALSE)</f>
        <v>I keep things as they are (You: $1000, Them: $600).</v>
      </c>
      <c r="AR273" s="7" t="str">
        <f>VLOOKUP(
    Languages!A260,
    Languages!$A$2:$AE$310,
    MATCH(
      _xlfn.XLOOKUP("United Kingdom", 'Language &amp; Currency Data'!$A$2:$A$100, 'Language &amp; Currency Data'!$B$2:$B$100),
      Languages!$A$1:$AE$1,
      0),
    FALSE)</f>
        <v>I keep things as they are (You: $1000, Them: $600).</v>
      </c>
      <c r="AS273" s="7" t="str">
        <f>VLOOKUP(
    Languages!A260,
    Languages!$A$2:$AE$310,
    MATCH(
      _xlfn.XLOOKUP("United Kingdom", 'Language &amp; Currency Data'!$A$2:$A$100, 'Language &amp; Currency Data'!$B$2:$B$100),
      Languages!$A$1:$AE$1,
      0),
    FALSE)</f>
        <v>I keep things as they are (You: $1000, Them: $600).</v>
      </c>
      <c r="AT273" s="7" t="str">
        <f>VLOOKUP(
    Languages!A260,
    Languages!$A$2:$AE$310,
    MATCH(
      _xlfn.XLOOKUP("United Kingdom", 'Language &amp; Currency Data'!$A$2:$A$100, 'Language &amp; Currency Data'!$B$2:$B$100),
      Languages!$A$1:$AE$1,
      0),
    FALSE)</f>
        <v>I keep things as they are (You: $1000, Them: $600).</v>
      </c>
      <c r="AU273" s="7" t="str">
        <f>VLOOKUP(
    Languages!A260,
    Languages!$A$2:$AE$310,
    MATCH(
      _xlfn.XLOOKUP("United Kingdom", 'Language &amp; Currency Data'!$A$2:$A$100, 'Language &amp; Currency Data'!$B$2:$B$100),
      Languages!$A$1:$AE$1,
      0),
    FALSE)</f>
        <v>I keep things as they are (You: $1000, Them: $600).</v>
      </c>
      <c r="AV273" s="7" t="str">
        <f>VLOOKUP(
    Languages!A260,
    Languages!$A$2:$AE$310,
    MATCH(
      _xlfn.XLOOKUP("United Kingdom", 'Language &amp; Currency Data'!$A$2:$A$100, 'Language &amp; Currency Data'!$B$2:$B$100),
      Languages!$A$1:$AE$1,
      0),
    FALSE)</f>
        <v>I keep things as they are (You: $1000, Them: $600).</v>
      </c>
      <c r="AW273" s="7" t="str">
        <f>VLOOKUP(
    Languages!A260,
    Languages!$A$2:$AE$310,
    MATCH(
      _xlfn.XLOOKUP("United Kingdom", 'Language &amp; Currency Data'!$A$2:$A$100, 'Language &amp; Currency Data'!$B$2:$B$100),
      Languages!$A$1:$AE$1,
      0),
    FALSE)</f>
        <v>I keep things as they are (You: $1000, Them: $600).</v>
      </c>
    </row>
    <row r="274" spans="1:49" s="7" customFormat="1" ht="28.5" x14ac:dyDescent="0.45">
      <c r="A274" s="7" t="str">
        <f>Languages!B261</f>
        <v>I take $600 to receive an additional $100 (You: $1100, Them: $0).</v>
      </c>
      <c r="B274" s="6" t="str">
        <f>VLOOKUP(
    Languages!A261,
    Languages!$A$2:$AE$310,
    MATCH(
      _xlfn.XLOOKUP(B$1, 'Language &amp; Currency Data'!$A$2:$A$100, 'Language &amp; Currency Data'!$B$2:$B$100),
      Languages!$A$1:$AE$1,
      0),
    FALSE)</f>
        <v>Le quito $600 para recibir $100 más (usted: $1100, el otro participante: $0).</v>
      </c>
      <c r="C274" s="6" t="str">
        <f>VLOOKUP(
    Languages!A261,
    Languages!$A$2:$AE$310,
    MATCH(
      _xlfn.XLOOKUP(C$1, 'Language &amp; Currency Data'!$A$2:$A$100, 'Language &amp; Currency Data'!$B$2:$B$100),
      Languages!$A$1:$AE$1,
      0),
    FALSE)</f>
        <v>I take $600 to receive an additional $100 (You: $1100, Them: $0).</v>
      </c>
      <c r="D274" s="6" t="str">
        <f>VLOOKUP(
    Languages!A261,
    Languages!$A$2:$AE$310,
    MATCH(
      _xlfn.XLOOKUP(D$1, 'Language &amp; Currency Data'!$A$2:$A$100, 'Language &amp; Currency Data'!$B$2:$B$100),
      Languages!$A$1:$AE$1,
      0),
    FALSE)</f>
        <v>Ich nehme mir $600, um zusätzlich $100 zu erhalten (Sie: $1100, anderer Teilnehmer: $0).</v>
      </c>
      <c r="E274" s="14" t="str">
        <f>VLOOKUP(
    Languages!A261,
    Languages!$A$2:$AE$310,
    MATCH(
      _xlfn.XLOOKUP(E$1, 'Language &amp; Currency Data'!$A$2:$A$100, 'Language &amp; Currency Data'!$B$2:$B$100),
      Languages!$A$1:$AE$1,
      0),
    FALSE)</f>
        <v>Tiraria $600 para receber $100 adicionais (você: $1100, o outro participante: $0).</v>
      </c>
      <c r="F274" s="4" t="str">
        <f>VLOOKUP(
    Languages!A261,
    Languages!$A$2:$AE$310,
    MATCH(
      _xlfn.XLOOKUP(F$1, 'Language &amp; Currency Data'!$A$2:$A$100, 'Language &amp; Currency Data'!$B$2:$B$100),
      Languages!$A$1:$AE$1,
      0),
    FALSE)</f>
        <v>I take $600 to receive an additional $100 (You: $1100, Them: $0).</v>
      </c>
      <c r="G274" s="14" t="str">
        <f>VLOOKUP(
    Languages!A261,
    Languages!$A$2:$AE$310,
    MATCH(
      _xlfn.XLOOKUP(G$1, 'Language &amp; Currency Data'!$A$2:$A$100, 'Language &amp; Currency Data'!$B$2:$B$100),
      Languages!$A$1:$AE$1,
      0),
    FALSE)</f>
        <v>我选择让对方损失 $600，以让自己额外获得 $100（您：$1100，对方：$0）。</v>
      </c>
      <c r="H274" s="6" t="str">
        <f>VLOOKUP(
    Languages!A261,
    Languages!$A$2:$AE$310,
    MATCH(
      _xlfn.XLOOKUP(H$1, 'Language &amp; Currency Data'!$A$2:$A$100, 'Language &amp; Currency Data'!$B$2:$B$100),
      Languages!$A$1:$AE$1,
      0),
    FALSE)</f>
        <v>Le quito $600 para recibir $100 más (usted: $1100, el otro participante: $0).</v>
      </c>
      <c r="I274" s="6" t="str">
        <f>VLOOKUP(
    Languages!A261,
    Languages!$A$2:$AE$310,
    MATCH(
      _xlfn.XLOOKUP(I$1, 'Language &amp; Currency Data'!$A$2:$A$100, 'Language &amp; Currency Data'!$B$2:$B$100),
      Languages!$A$1:$AE$1,
      0),
    FALSE)</f>
        <v>Le quito $600 para recibir $100 más (usted: $1100, el otro participante: $0).</v>
      </c>
      <c r="J274" s="6" t="str">
        <f>VLOOKUP(
    Languages!A261,
    Languages!$A$2:$AE$310,
    MATCH(
      _xlfn.XLOOKUP(J$1, 'Language &amp; Currency Data'!$A$2:$A$100, 'Language &amp; Currency Data'!$B$2:$B$100),
      Languages!$A$1:$AE$1,
      0),
    FALSE)</f>
        <v>Vezmu si $600, abych získal\/a  dalších $100 (vy: $1100, oni: $0).</v>
      </c>
      <c r="K274" s="6" t="str">
        <f>VLOOKUP(
    Languages!A261,
    Languages!$A$2:$AE$310,
    MATCH(
      _xlfn.XLOOKUP(K$1, 'Language &amp; Currency Data'!$A$2:$A$100, 'Language &amp; Currency Data'!$B$2:$B$100),
      Languages!$A$1:$AE$1,
      0),
    FALSE)</f>
        <v>Otan $600 saadakseni $100 lisäsumman (Sinä: $1100, Hän: $0).</v>
      </c>
      <c r="L274" s="32" t="str">
        <f>VLOOKUP(
    Languages!A261,
    Languages!$A$2:$AE$310,
    MATCH(
      _xlfn.XLOOKUP(L$1, 'Language &amp; Currency Data'!$A$2:$A$100, 'Language &amp; Currency Data'!$B$2:$B$100),
      Languages!$A$1:$AE$1,
      0),
    FALSE)</f>
        <v>Je retire $600 pour recevoir $100 supplémentaires (vous : $1100, lui\/elle : $0).</v>
      </c>
      <c r="M274" s="32" t="str">
        <f>VLOOKUP(
    Languages!A261,
    Languages!$A$2:$AE$310,
    MATCH(
      _xlfn.XLOOKUP(M$1, 'Language &amp; Currency Data'!$A$2:$A$100, 'Language &amp; Currency Data'!$B$2:$B$100),
      Languages!$A$1:$AE$1,
      0),
    FALSE)</f>
        <v>Ich nehme mir $600, um zusätzlich $100 zu erhalten (Sie: $1100, anderer Teilnehmer: $0).</v>
      </c>
      <c r="N274" s="6" t="str">
        <f>VLOOKUP(
    Languages!A261,
    Languages!$A$2:$AE$310,
    MATCH(
      _xlfn.XLOOKUP(N$1, 'Language &amp; Currency Data'!$A$2:$A$100, 'Language &amp; Currency Data'!$B$2:$B$100),
      Languages!$A$1:$AE$1,
      0),
    FALSE)</f>
        <v>Παίρνω $600 για να λάβω επιπλέον $100 (Εσείς: $1100, ο άλλος: $0).</v>
      </c>
      <c r="O274" s="32" t="str">
        <f>VLOOKUP(
    Languages!A261,
    Languages!$A$2:$AE$310,
    MATCH(
      _xlfn.XLOOKUP(O$1, 'Language &amp; Currency Data'!$A$2:$A$100, 'Language &amp; Currency Data'!$B$2:$B$100),
      Languages!$A$1:$AE$1,
      0),
    FALSE)</f>
        <v>Elvennék $600ot, hogy további $100ot kapjak. (Ön: $1100, Ő: $0).</v>
      </c>
      <c r="P274" s="6" t="str">
        <f>VLOOKUP(
    Languages!A261,
    Languages!$A$2:$AE$310,
    MATCH(
      _xlfn.XLOOKUP(P$1, 'Language &amp; Currency Data'!$A$2:$A$100, 'Language &amp; Currency Data'!$B$2:$B$100),
      Languages!$A$1:$AE$1,
      0),
    FALSE)</f>
        <v>मैं अतिरिक्त $100 प्राप्त करने के लिए दूसरे प्रतिभागी से $600 लेता हूं (आप: $1100, वे: $0)।</v>
      </c>
      <c r="Q274" s="6" t="str">
        <f>VLOOKUP(
    Languages!A261,
    Languages!$A$2:$AE$310,
    MATCH(
      _xlfn.XLOOKUP(Q$1, 'Language &amp; Currency Data'!$A$2:$A$100, 'Language &amp; Currency Data'!$B$2:$B$100),
      Languages!$A$1:$AE$1,
      0),
    FALSE)</f>
        <v>Saya mengambil $600 dari mereka untuk mendapatkan tambahan $100 (Anda: $1100, Mereka: $0).</v>
      </c>
      <c r="R274" s="6" t="str">
        <f>VLOOKUP(
    Languages!A261,
    Languages!$A$2:$AE$310,
    MATCH(
      _xlfn.XLOOKUP(R$1, 'Language &amp; Currency Data'!$A$2:$A$100, 'Language &amp; Currency Data'!$B$2:$B$100),
      Languages!$A$1:$AE$1,
      0),
    FALSE)</f>
        <v>I take $600 to receive an additional $100 (You: $1100, Them: $0).</v>
      </c>
      <c r="S274" s="14" t="str">
        <f>VLOOKUP(
    Languages!A261,
    Languages!$A$2:$AE$310,
    MATCH(
      _xlfn.XLOOKUP(S$1, 'Language &amp; Currency Data'!$A$2:$A$100, 'Language &amp; Currency Data'!$B$2:$B$100),
      Languages!$A$1:$AE$1,
      0),
    FALSE)</f>
        <v>Prendo $600 dollari per riceverne altri $100 (Lei: $1100, Lui: $0).</v>
      </c>
      <c r="T274" s="14" t="str">
        <f>VLOOKUP(
    Languages!A261,
    Languages!$A$2:$AE$310,
    MATCH(
      _xlfn.XLOOKUP(T$1, 'Language &amp; Currency Data'!$A$2:$A$100, 'Language &amp; Currency Data'!$B$2:$B$100),
      Languages!$A$1:$AE$1,
      0),
    FALSE)</f>
        <v>追加の$100を受け取るために、相手から$600を取る（自分：$1100、相手：$0）</v>
      </c>
      <c r="U274" s="32" t="str">
        <f>VLOOKUP(
    Languages!A261,
    Languages!$A$2:$AE$310,
    MATCH(
      _xlfn.XLOOKUP(U$1, 'Language &amp; Currency Data'!$A$2:$A$100, 'Language &amp; Currency Data'!$B$2:$B$100),
      Languages!$A$1:$AE$1,
      0),
    FALSE)</f>
        <v>Saya rebut $600 untuk mendapatkan tambahan $100 (Anda: $1100, Mereka: $0).</v>
      </c>
      <c r="V274" s="32" t="str">
        <f>VLOOKUP(
    Languages!A261,
    Languages!$A$2:$AE$310,
    MATCH(
      _xlfn.XLOOKUP(V$1, 'Language &amp; Currency Data'!$A$2:$A$100, 'Language &amp; Currency Data'!$B$2:$B$100),
      Languages!$A$1:$AE$1,
      0),
    FALSE)</f>
        <v>Le quito $600 para recibir $100 más (usted: $1100, el otro participante: $0).</v>
      </c>
      <c r="W274" s="14" t="str">
        <f>VLOOKUP(
    Languages!A261,
    Languages!$A$2:$AE$310,
    MATCH(
      _xlfn.XLOOKUP(W$1, 'Language &amp; Currency Data'!$A$2:$A$100, 'Language &amp; Currency Data'!$B$2:$B$100),
      Languages!$A$1:$AE$1,
      0),
    FALSE)</f>
        <v>Ik neem $600 van die ander af om zelf $100 te ontvangen (U: $1100, Zij: $0).</v>
      </c>
      <c r="X274" s="32" t="str">
        <f>VLOOKUP(
    Languages!A261,
    Languages!$A$2:$AE$310,
    MATCH(
      _xlfn.XLOOKUP(X$1, 'Language &amp; Currency Data'!$A$2:$A$100, 'Language &amp; Currency Data'!$B$2:$B$100),
      Languages!$A$1:$AE$1,
      0),
    FALSE)</f>
        <v>I take $600 to receive an additional $100 (You: $1100, Them: $0).</v>
      </c>
      <c r="Y274" s="32" t="str">
        <f>VLOOKUP(
    Languages!A261,
    Languages!$A$2:$AE$310,
    MATCH(
      _xlfn.XLOOKUP(Y$1, 'Language &amp; Currency Data'!$A$2:$A$100, 'Language &amp; Currency Data'!$B$2:$B$100),
      Languages!$A$1:$AE$1,
      0),
    FALSE)</f>
        <v>Jeg tar $600 fra dem for å få $100 mer selv (Du: $1100, Dem: $0).</v>
      </c>
      <c r="Z274" s="32" t="str">
        <f>VLOOKUP(
    Languages!A261,
    Languages!$A$2:$AE$310,
    MATCH(
      _xlfn.XLOOKUP(Z$1, 'Language &amp; Currency Data'!$A$2:$A$100, 'Language &amp; Currency Data'!$B$2:$B$100),
      Languages!$A$1:$AE$1,
      0),
    FALSE)</f>
        <v>میں 600$ لوں گا\/گی تاکہ اضافی 100$ حاصل کر سکوں (آپ: 1100$، وہ: 0$)۔</v>
      </c>
      <c r="AA274" s="32" t="str">
        <f>VLOOKUP(
    Languages!A261,
    Languages!$A$2:$AE$310,
    MATCH(
      _xlfn.XLOOKUP(AA$1, 'Language &amp; Currency Data'!$A$2:$A$100, 'Language &amp; Currency Data'!$B$2:$B$100),
      Languages!$A$1:$AE$1,
      0),
    FALSE)</f>
        <v>Kukunin ko ang $600 para tumanggap ng karagdagang $100 (Ikaw: $1100, Siya: $0).</v>
      </c>
      <c r="AB274" s="32" t="str">
        <f>VLOOKUP(
    Languages!A261,
    Languages!$A$2:$AE$310,
    MATCH(
      _xlfn.XLOOKUP(AB$1, 'Language &amp; Currency Data'!$A$2:$A$100, 'Language &amp; Currency Data'!$B$2:$B$100),
      Languages!$A$1:$AE$1,
      0),
    FALSE)</f>
        <v>Biorę 600$, aby otrzymać dodatkowe 100$ (Pan\/Pani: 1100$, Drugi uczestnik: 0$).</v>
      </c>
      <c r="AC274" t="str">
        <f>VLOOKUP(
    Languages!A261,
    Languages!$A$2:$AE$310,
    MATCH(
      _xlfn.XLOOKUP(AC$1, 'Language &amp; Currency Data'!$A$2:$A$100, 'Language &amp; Currency Data'!$B$2:$B$100),
      Languages!$A$1:$AE$1,
      0),
    FALSE)</f>
        <v>Tiraria $600 para receber $100 adicionais (você: $1100, o outro participante: $0).</v>
      </c>
      <c r="AD274" s="32" t="str">
        <f>VLOOKUP(
    Languages!A261,
    Languages!$A$2:$AE$310,
    MATCH(
      _xlfn.XLOOKUP(AD$1, 'Language &amp; Currency Data'!$A$2:$A$100, 'Language &amp; Currency Data'!$B$2:$B$100),
      Languages!$A$1:$AE$1,
      0),
    FALSE)</f>
        <v>Iau $600 pentru a prelua o sumă suplimentară de $100 (Dvs.: $1100, Celălalt: $0).</v>
      </c>
      <c r="AE274" s="6" t="str">
        <f>VLOOKUP(
    Languages!A261,
    Languages!$A$2:$AE$310,
    MATCH(
      _xlfn.XLOOKUP(AE$1, 'Language &amp; Currency Data'!$A$2:$A$100, 'Language &amp; Currency Data'!$B$2:$B$100),
      Languages!$A$1:$AE$1,
      0),
    FALSE)</f>
        <v>Vezmem $600, aby som získal(a) ďalších $100 (Vy: $1100, Druhý účastník: $0).</v>
      </c>
      <c r="AF274" s="6" t="str">
        <f>VLOOKUP(
    Languages!A261,
    Languages!$A$2:$AE$310,
    MATCH(
      _xlfn.XLOOKUP(AF$1, 'Language &amp; Currency Data'!$A$2:$A$100, 'Language &amp; Currency Data'!$B$2:$B$100),
      Languages!$A$1:$AE$1,
      0),
    FALSE)</f>
        <v>Ek neem $600 om 'n bykomende $100 te ontvang (Jy: $1100, Hulle: $0).</v>
      </c>
      <c r="AG274" s="6" t="str">
        <f>VLOOKUP(
    Languages!A261,
    Languages!$A$2:$AE$310,
    MATCH(
      _xlfn.XLOOKUP(AG$1, 'Language &amp; Currency Data'!$A$2:$A$100, 'Language &amp; Currency Data'!$B$2:$B$100),
      Languages!$A$1:$AE$1,
      0),
    FALSE)</f>
        <v>$600를 가져가고 추가로 $100를 받는다(귀하: $1100, 그들: $0).</v>
      </c>
      <c r="AH274" s="32" t="str">
        <f>VLOOKUP(
    Languages!A261,
    Languages!$A$2:$AE$310,
    MATCH(
      _xlfn.XLOOKUP(AH$1, 'Language &amp; Currency Data'!$A$2:$A$100, 'Language &amp; Currency Data'!$B$2:$B$100),
      Languages!$A$1:$AE$1,
      0),
    FALSE)</f>
        <v>Le quito $600 para recibir $100 más (usted: $1100, el otro participante: $0).</v>
      </c>
      <c r="AI274" s="32" t="str">
        <f>VLOOKUP(
    Languages!A261,
    Languages!$A$2:$AE$310,
    MATCH(
      _xlfn.XLOOKUP(AI$1, 'Language &amp; Currency Data'!$A$2:$A$100, 'Language &amp; Currency Data'!$B$2:$B$100),
      Languages!$A$1:$AE$1,
      0),
    FALSE)</f>
        <v>Jag tar 600 dollar för att få ytterligare $100 (du: 1$100, den andra deltagaren: $0).</v>
      </c>
      <c r="AJ274" s="6" t="str">
        <f>VLOOKUP(
    Languages!A261,
    Languages!$A$2:$AE$310,
    MATCH(
      _xlfn.XLOOKUP(AJ$1, 'Language &amp; Currency Data'!$A$2:$A$100, 'Language &amp; Currency Data'!$B$2:$B$100),
      Languages!$A$1:$AE$1,
      0),
    FALSE)</f>
        <v>我選擇拿走 $600，換取額外 $100（您：$1100，他們：$0）。</v>
      </c>
      <c r="AK274" s="32" t="str">
        <f>VLOOKUP(
    Languages!A261,
    Languages!$A$2:$AE$310,
    MATCH(
      _xlfn.XLOOKUP(AK$1, 'Language &amp; Currency Data'!$A$2:$A$100, 'Language &amp; Currency Data'!$B$2:$B$100),
      Languages!$A$1:$AE$1,
      0),
    FALSE)</f>
        <v>ฉันจะยึดเงิน $600 เพื่อรับเงินเพิ่มเติมอีก $100 (คุณได้รับ: $1100, ผู้เข้าร่วมอีกคนได้รับ: $0)</v>
      </c>
      <c r="AL274" s="37" t="str">
        <f>VLOOKUP(
    Languages!A261,
    Languages!$A$2:$AE$310,
    MATCH(
      _xlfn.XLOOKUP(AL$1, 'Language &amp; Currency Data'!$A$2:$A$100, 'Language &amp; Currency Data'!$B$2:$B$100),
      Languages!$A$1:$AE$1,
      0),
    FALSE)</f>
        <v>Fazladan $100 almak için $600 alıyorum (Siz: $1100, Onlar: $0).</v>
      </c>
      <c r="AM274" s="6" t="str">
        <f>VLOOKUP(
    Languages!A261,
    Languages!$A$2:$AE$310,
    MATCH(
      _xlfn.XLOOKUP(AM$1, 'Language &amp; Currency Data'!$A$2:$A$100, 'Language &amp; Currency Data'!$B$2:$B$100),
      Languages!$A$1:$AE$1,
      0),
    FALSE)</f>
        <v>I take $600 to receive an additional $100 (You: $1100, Them: $0).</v>
      </c>
      <c r="AN274" s="6" t="str">
        <f>VLOOKUP(
    Languages!A261,
    Languages!$A$2:$AE$310,
    MATCH(
      _xlfn.XLOOKUP(AN$1, 'Language &amp; Currency Data'!$A$2:$A$100, 'Language &amp; Currency Data'!$B$2:$B$100),
      Languages!$A$1:$AE$1,
      0),
    FALSE)</f>
        <v>I take $600 to receive an additional $100 (You: $1100, Them: $0).</v>
      </c>
      <c r="AO274" s="32" t="str">
        <f>VLOOKUP(
    Languages!A261,
    Languages!$A$2:$AE$310,
    MATCH(
      _xlfn.XLOOKUP(AO$1, 'Language &amp; Currency Data'!$A$2:$A$100, 'Language &amp; Currency Data'!$B$2:$B$100),
      Languages!$A$1:$AE$1,
      0),
    FALSE)</f>
        <v>Tôi lấy $600 để nhận thêm $100 (Quý vị: $1100, Họ: $0).</v>
      </c>
      <c r="AP274" s="7" t="str">
        <f>VLOOKUP(
    Languages!A261,
    Languages!$A$2:$AE$310,
    MATCH(
      _xlfn.XLOOKUP("United Kingdom", 'Language &amp; Currency Data'!$A$2:$A$100, 'Language &amp; Currency Data'!$B$2:$B$100),
      Languages!$A$1:$AE$1,
      0),
    FALSE)</f>
        <v>I take $600 to receive an additional $100 (You: $1100, Them: $0).</v>
      </c>
      <c r="AQ274" s="7" t="str">
        <f>VLOOKUP(
    Languages!A261,
    Languages!$A$2:$AE$310,
    MATCH(
      _xlfn.XLOOKUP("United Kingdom", 'Language &amp; Currency Data'!$A$2:$A$100, 'Language &amp; Currency Data'!$B$2:$B$100),
      Languages!$A$1:$AE$1,
      0),
    FALSE)</f>
        <v>I take $600 to receive an additional $100 (You: $1100, Them: $0).</v>
      </c>
      <c r="AR274" s="7" t="str">
        <f>VLOOKUP(
    Languages!A261,
    Languages!$A$2:$AE$310,
    MATCH(
      _xlfn.XLOOKUP("United Kingdom", 'Language &amp; Currency Data'!$A$2:$A$100, 'Language &amp; Currency Data'!$B$2:$B$100),
      Languages!$A$1:$AE$1,
      0),
    FALSE)</f>
        <v>I take $600 to receive an additional $100 (You: $1100, Them: $0).</v>
      </c>
      <c r="AS274" s="7" t="str">
        <f>VLOOKUP(
    Languages!A261,
    Languages!$A$2:$AE$310,
    MATCH(
      _xlfn.XLOOKUP("United Kingdom", 'Language &amp; Currency Data'!$A$2:$A$100, 'Language &amp; Currency Data'!$B$2:$B$100),
      Languages!$A$1:$AE$1,
      0),
    FALSE)</f>
        <v>I take $600 to receive an additional $100 (You: $1100, Them: $0).</v>
      </c>
      <c r="AT274" s="7" t="str">
        <f>VLOOKUP(
    Languages!A261,
    Languages!$A$2:$AE$310,
    MATCH(
      _xlfn.XLOOKUP("United Kingdom", 'Language &amp; Currency Data'!$A$2:$A$100, 'Language &amp; Currency Data'!$B$2:$B$100),
      Languages!$A$1:$AE$1,
      0),
    FALSE)</f>
        <v>I take $600 to receive an additional $100 (You: $1100, Them: $0).</v>
      </c>
      <c r="AU274" s="7" t="str">
        <f>VLOOKUP(
    Languages!A261,
    Languages!$A$2:$AE$310,
    MATCH(
      _xlfn.XLOOKUP("United Kingdom", 'Language &amp; Currency Data'!$A$2:$A$100, 'Language &amp; Currency Data'!$B$2:$B$100),
      Languages!$A$1:$AE$1,
      0),
    FALSE)</f>
        <v>I take $600 to receive an additional $100 (You: $1100, Them: $0).</v>
      </c>
      <c r="AV274" s="7" t="str">
        <f>VLOOKUP(
    Languages!A261,
    Languages!$A$2:$AE$310,
    MATCH(
      _xlfn.XLOOKUP("United Kingdom", 'Language &amp; Currency Data'!$A$2:$A$100, 'Language &amp; Currency Data'!$B$2:$B$100),
      Languages!$A$1:$AE$1,
      0),
    FALSE)</f>
        <v>I take $600 to receive an additional $100 (You: $1100, Them: $0).</v>
      </c>
      <c r="AW274" s="7" t="str">
        <f>VLOOKUP(
    Languages!A261,
    Languages!$A$2:$AE$310,
    MATCH(
      _xlfn.XLOOKUP("United Kingdom", 'Language &amp; Currency Data'!$A$2:$A$100, 'Language &amp; Currency Data'!$B$2:$B$100),
      Languages!$A$1:$AE$1,
      0),
    FALSE)</f>
        <v>I take $600 to receive an additional $100 (You: $1100, Them: $0).</v>
      </c>
    </row>
    <row r="275" spans="1:49" s="7" customFormat="1" ht="28.5" x14ac:dyDescent="0.45">
      <c r="A275" s="7" t="str">
        <f>Languages!B262</f>
        <v>You are assigned $600. The other participant is assigned $1000.</v>
      </c>
      <c r="B275" s="6" t="str">
        <f>VLOOKUP(
    Languages!A262,
    Languages!$A$2:$AE$310,
    MATCH(
      _xlfn.XLOOKUP(B$1, 'Language &amp; Currency Data'!$A$2:$A$100, 'Language &amp; Currency Data'!$B$2:$B$100),
      Languages!$A$1:$AE$1,
      0),
    FALSE)</f>
        <v>Usted recibe $600. El otro participante recibe $1000.</v>
      </c>
      <c r="C275" s="6" t="str">
        <f>VLOOKUP(
    Languages!A262,
    Languages!$A$2:$AE$310,
    MATCH(
      _xlfn.XLOOKUP(C$1, 'Language &amp; Currency Data'!$A$2:$A$100, 'Language &amp; Currency Data'!$B$2:$B$100),
      Languages!$A$1:$AE$1,
      0),
    FALSE)</f>
        <v>You are assigned $600. The other participant is assigned $1000.</v>
      </c>
      <c r="D275" s="6" t="str">
        <f>VLOOKUP(
    Languages!A262,
    Languages!$A$2:$AE$310,
    MATCH(
      _xlfn.XLOOKUP(D$1, 'Language &amp; Currency Data'!$A$2:$A$100, 'Language &amp; Currency Data'!$B$2:$B$100),
      Languages!$A$1:$AE$1,
      0),
    FALSE)</f>
        <v>Ihnen werden $600 zugewiesen. Dem anderen Teilnehmer werden $1000 zugewiesen.</v>
      </c>
      <c r="E275" s="14" t="str">
        <f>VLOOKUP(
    Languages!A262,
    Languages!$A$2:$AE$310,
    MATCH(
      _xlfn.XLOOKUP(E$1, 'Language &amp; Currency Data'!$A$2:$A$100, 'Language &amp; Currency Data'!$B$2:$B$100),
      Languages!$A$1:$AE$1,
      0),
    FALSE)</f>
        <v>São-lhe atribuídos $600. Ao outro participante são atribuídos $1000.</v>
      </c>
      <c r="F275" s="4" t="str">
        <f>VLOOKUP(
    Languages!A262,
    Languages!$A$2:$AE$310,
    MATCH(
      _xlfn.XLOOKUP(F$1, 'Language &amp; Currency Data'!$A$2:$A$100, 'Language &amp; Currency Data'!$B$2:$B$100),
      Languages!$A$1:$AE$1,
      0),
    FALSE)</f>
        <v>You are assigned $600. The other participant is assigned $1000.</v>
      </c>
      <c r="G275" s="14" t="str">
        <f>VLOOKUP(
    Languages!A262,
    Languages!$A$2:$AE$310,
    MATCH(
      _xlfn.XLOOKUP(G$1, 'Language &amp; Currency Data'!$A$2:$A$100, 'Language &amp; Currency Data'!$B$2:$B$100),
      Languages!$A$1:$AE$1,
      0),
    FALSE)</f>
        <v>为您发放 $600。为另一位参与者发放 $1000。</v>
      </c>
      <c r="H275" s="6" t="str">
        <f>VLOOKUP(
    Languages!A262,
    Languages!$A$2:$AE$310,
    MATCH(
      _xlfn.XLOOKUP(H$1, 'Language &amp; Currency Data'!$A$2:$A$100, 'Language &amp; Currency Data'!$B$2:$B$100),
      Languages!$A$1:$AE$1,
      0),
    FALSE)</f>
        <v>Usted recibe $600. El otro participante recibe $1000.</v>
      </c>
      <c r="I275" s="6" t="str">
        <f>VLOOKUP(
    Languages!A262,
    Languages!$A$2:$AE$310,
    MATCH(
      _xlfn.XLOOKUP(I$1, 'Language &amp; Currency Data'!$A$2:$A$100, 'Language &amp; Currency Data'!$B$2:$B$100),
      Languages!$A$1:$AE$1,
      0),
    FALSE)</f>
        <v>Usted recibe $600. El otro participante recibe $1000.</v>
      </c>
      <c r="J275" s="6" t="str">
        <f>VLOOKUP(
    Languages!A262,
    Languages!$A$2:$AE$310,
    MATCH(
      _xlfn.XLOOKUP(J$1, 'Language &amp; Currency Data'!$A$2:$A$100, 'Language &amp; Currency Data'!$B$2:$B$100),
      Languages!$A$1:$AE$1,
      0),
    FALSE)</f>
        <v>Vám je přiděleno $600. Druhému účastníkovi je přiděleno $1000.</v>
      </c>
      <c r="K275" s="6" t="str">
        <f>VLOOKUP(
    Languages!A262,
    Languages!$A$2:$AE$310,
    MATCH(
      _xlfn.XLOOKUP(K$1, 'Language &amp; Currency Data'!$A$2:$A$100, 'Language &amp; Currency Data'!$B$2:$B$100),
      Languages!$A$1:$AE$1,
      0),
    FALSE)</f>
        <v>Sinulle annetaan $600. Toinen osallistuja saa $1000.</v>
      </c>
      <c r="L275" s="32" t="str">
        <f>VLOOKUP(
    Languages!A262,
    Languages!$A$2:$AE$310,
    MATCH(
      _xlfn.XLOOKUP(L$1, 'Language &amp; Currency Data'!$A$2:$A$100, 'Language &amp; Currency Data'!$B$2:$B$100),
      Languages!$A$1:$AE$1,
      0),
    FALSE)</f>
        <v>On vous attribue $600. L'autre participant se voit attribuer $1000.</v>
      </c>
      <c r="M275" s="32" t="str">
        <f>VLOOKUP(
    Languages!A262,
    Languages!$A$2:$AE$310,
    MATCH(
      _xlfn.XLOOKUP(M$1, 'Language &amp; Currency Data'!$A$2:$A$100, 'Language &amp; Currency Data'!$B$2:$B$100),
      Languages!$A$1:$AE$1,
      0),
    FALSE)</f>
        <v>Ihnen werden $600 zugewiesen. Dem anderen Teilnehmer werden $1000 zugewiesen.</v>
      </c>
      <c r="N275" s="6" t="str">
        <f>VLOOKUP(
    Languages!A262,
    Languages!$A$2:$AE$310,
    MATCH(
      _xlfn.XLOOKUP(N$1, 'Language &amp; Currency Data'!$A$2:$A$100, 'Language &amp; Currency Data'!$B$2:$B$100),
      Languages!$A$1:$AE$1,
      0),
    FALSE)</f>
        <v>Σας έχουν εκχωρηθεί $600. Στον άλλο συμμετέχοντα έχουν εκχωρηθεί $1000.</v>
      </c>
      <c r="O275" s="32" t="str">
        <f>VLOOKUP(
    Languages!A262,
    Languages!$A$2:$AE$310,
    MATCH(
      _xlfn.XLOOKUP(O$1, 'Language &amp; Currency Data'!$A$2:$A$100, 'Language &amp; Currency Data'!$B$2:$B$100),
      Languages!$A$1:$AE$1,
      0),
    FALSE)</f>
        <v>Ön $600 összeget kapott. A másik résztvevő $1000 összeget kapott.</v>
      </c>
      <c r="P275" s="6" t="str">
        <f>VLOOKUP(
    Languages!A262,
    Languages!$A$2:$AE$310,
    MATCH(
      _xlfn.XLOOKUP(P$1, 'Language &amp; Currency Data'!$A$2:$A$100, 'Language &amp; Currency Data'!$B$2:$B$100),
      Languages!$A$1:$AE$1,
      0),
    FALSE)</f>
        <v>आपको $600 दिया गया है। दूसरे प्रतिभागी को $1000 दिया गया है।</v>
      </c>
      <c r="Q275" s="6" t="str">
        <f>VLOOKUP(
    Languages!A262,
    Languages!$A$2:$AE$310,
    MATCH(
      _xlfn.XLOOKUP(Q$1, 'Language &amp; Currency Data'!$A$2:$A$100, 'Language &amp; Currency Data'!$B$2:$B$100),
      Languages!$A$1:$AE$1,
      0),
    FALSE)</f>
        <v>Anda diberi $600. Peserta lain diberi $1000.</v>
      </c>
      <c r="R275" s="6" t="str">
        <f>VLOOKUP(
    Languages!A262,
    Languages!$A$2:$AE$310,
    MATCH(
      _xlfn.XLOOKUP(R$1, 'Language &amp; Currency Data'!$A$2:$A$100, 'Language &amp; Currency Data'!$B$2:$B$100),
      Languages!$A$1:$AE$1,
      0),
    FALSE)</f>
        <v>You are assigned $600. The other participant is assigned $1000.</v>
      </c>
      <c r="S275" s="14" t="str">
        <f>VLOOKUP(
    Languages!A262,
    Languages!$A$2:$AE$310,
    MATCH(
      _xlfn.XLOOKUP(S$1, 'Language &amp; Currency Data'!$A$2:$A$100, 'Language &amp; Currency Data'!$B$2:$B$100),
      Languages!$A$1:$AE$1,
      0),
    FALSE)</f>
        <v>Le vengono assegnati $600. All'altro partecipante vengono assegnati $1000.</v>
      </c>
      <c r="T275" s="14" t="str">
        <f>VLOOKUP(
    Languages!A262,
    Languages!$A$2:$AE$310,
    MATCH(
      _xlfn.XLOOKUP(T$1, 'Language &amp; Currency Data'!$A$2:$A$100, 'Language &amp; Currency Data'!$B$2:$B$100),
      Languages!$A$1:$AE$1,
      0),
    FALSE)</f>
        <v>あなたには $600 が割り当てられています。 相手には $1000 が割り当てられています。</v>
      </c>
      <c r="U275" s="32" t="str">
        <f>VLOOKUP(
    Languages!A262,
    Languages!$A$2:$AE$310,
    MATCH(
      _xlfn.XLOOKUP(U$1, 'Language &amp; Currency Data'!$A$2:$A$100, 'Language &amp; Currency Data'!$B$2:$B$100),
      Languages!$A$1:$AE$1,
      0),
    FALSE)</f>
        <v>Anda diberikan $600. Peserta lain diberikan $1000.</v>
      </c>
      <c r="V275" s="32" t="str">
        <f>VLOOKUP(
    Languages!A262,
    Languages!$A$2:$AE$310,
    MATCH(
      _xlfn.XLOOKUP(V$1, 'Language &amp; Currency Data'!$A$2:$A$100, 'Language &amp; Currency Data'!$B$2:$B$100),
      Languages!$A$1:$AE$1,
      0),
    FALSE)</f>
        <v>Usted recibe $600. El otro participante recibe $1000.</v>
      </c>
      <c r="W275" s="14" t="str">
        <f>VLOOKUP(
    Languages!A262,
    Languages!$A$2:$AE$310,
    MATCH(
      _xlfn.XLOOKUP(W$1, 'Language &amp; Currency Data'!$A$2:$A$100, 'Language &amp; Currency Data'!$B$2:$B$100),
      Languages!$A$1:$AE$1,
      0),
    FALSE)</f>
        <v>U krijgt $600 toegewezen. De andere deelnemer krijgt $1000 toegewezen.</v>
      </c>
      <c r="X275" s="32" t="str">
        <f>VLOOKUP(
    Languages!A262,
    Languages!$A$2:$AE$310,
    MATCH(
      _xlfn.XLOOKUP(X$1, 'Language &amp; Currency Data'!$A$2:$A$100, 'Language &amp; Currency Data'!$B$2:$B$100),
      Languages!$A$1:$AE$1,
      0),
    FALSE)</f>
        <v>You are assigned $600. The other participant is assigned $1000.</v>
      </c>
      <c r="Y275" s="32" t="str">
        <f>VLOOKUP(
    Languages!A262,
    Languages!$A$2:$AE$310,
    MATCH(
      _xlfn.XLOOKUP(Y$1, 'Language &amp; Currency Data'!$A$2:$A$100, 'Language &amp; Currency Data'!$B$2:$B$100),
      Languages!$A$1:$AE$1,
      0),
    FALSE)</f>
        <v>Du har blitt tildelt $600. Den andre deltakeren har blitt tildelt $1000.</v>
      </c>
      <c r="Z275" s="32" t="str">
        <f>VLOOKUP(
    Languages!A262,
    Languages!$A$2:$AE$310,
    MATCH(
      _xlfn.XLOOKUP(Z$1, 'Language &amp; Currency Data'!$A$2:$A$100, 'Language &amp; Currency Data'!$B$2:$B$100),
      Languages!$A$1:$AE$1,
      0),
    FALSE)</f>
        <v>آپ کو $600 تفویض کیے گئے ہیں۔ دوسرے شرکت کنندہ کو $1000 تفویض کیے گئے ہیں۔</v>
      </c>
      <c r="AA275" s="32" t="str">
        <f>VLOOKUP(
    Languages!A262,
    Languages!$A$2:$AE$310,
    MATCH(
      _xlfn.XLOOKUP(AA$1, 'Language &amp; Currency Data'!$A$2:$A$100, 'Language &amp; Currency Data'!$B$2:$B$100),
      Languages!$A$1:$AE$1,
      0),
    FALSE)</f>
        <v>Nakatalaga ka sa $600. Ang kabilang kalahok ay nakatalaga sa $1000.</v>
      </c>
      <c r="AB275" s="32" t="str">
        <f>VLOOKUP(
    Languages!A262,
    Languages!$A$2:$AE$310,
    MATCH(
      _xlfn.XLOOKUP(AB$1, 'Language &amp; Currency Data'!$A$2:$A$100, 'Language &amp; Currency Data'!$B$2:$B$100),
      Languages!$A$1:$AE$1,
      0),
    FALSE)</f>
        <v>Otrzymał(a) Pan(i) $600. Drugi uczestnik otrzymał $1000.</v>
      </c>
      <c r="AC275" t="str">
        <f>VLOOKUP(
    Languages!A262,
    Languages!$A$2:$AE$310,
    MATCH(
      _xlfn.XLOOKUP(AC$1, 'Language &amp; Currency Data'!$A$2:$A$100, 'Language &amp; Currency Data'!$B$2:$B$100),
      Languages!$A$1:$AE$1,
      0),
    FALSE)</f>
        <v>São-lhe atribuídos $600. Ao outro participante são atribuídos $1000.</v>
      </c>
      <c r="AD275" s="32" t="str">
        <f>VLOOKUP(
    Languages!A262,
    Languages!$A$2:$AE$310,
    MATCH(
      _xlfn.XLOOKUP(AD$1, 'Language &amp; Currency Data'!$A$2:$A$100, 'Language &amp; Currency Data'!$B$2:$B$100),
      Languages!$A$1:$AE$1,
      0),
    FALSE)</f>
        <v>Vi se acordă suma de $600. Celuilalt participant i se acordă suma de $1000.</v>
      </c>
      <c r="AE275" s="6" t="str">
        <f>VLOOKUP(
    Languages!A262,
    Languages!$A$2:$AE$310,
    MATCH(
      _xlfn.XLOOKUP(AE$1, 'Language &amp; Currency Data'!$A$2:$A$100, 'Language &amp; Currency Data'!$B$2:$B$100),
      Languages!$A$1:$AE$1,
      0),
    FALSE)</f>
        <v>Bolo vám pripísaných $600. Druhému účastníkovi bolo pripísaných $1000.</v>
      </c>
      <c r="AF275" s="6" t="str">
        <f>VLOOKUP(
    Languages!A262,
    Languages!$A$2:$AE$310,
    MATCH(
      _xlfn.XLOOKUP(AF$1, 'Language &amp; Currency Data'!$A$2:$A$100, 'Language &amp; Currency Data'!$B$2:$B$100),
      Languages!$A$1:$AE$1,
      0),
    FALSE)</f>
        <v>$600 is aan u toegeken. $1000 is aan die ander deelnemer toegeken.</v>
      </c>
      <c r="AG275" s="6" t="str">
        <f>VLOOKUP(
    Languages!A262,
    Languages!$A$2:$AE$310,
    MATCH(
      _xlfn.XLOOKUP(AG$1, 'Language &amp; Currency Data'!$A$2:$A$100, 'Language &amp; Currency Data'!$B$2:$B$100),
      Languages!$A$1:$AE$1,
      0),
    FALSE)</f>
        <v>귀하에게는 $600가 할당되었습니다. 다른 참가자에게는 $1000가 할당되었습니다.</v>
      </c>
      <c r="AH275" s="32" t="str">
        <f>VLOOKUP(
    Languages!A262,
    Languages!$A$2:$AE$310,
    MATCH(
      _xlfn.XLOOKUP(AH$1, 'Language &amp; Currency Data'!$A$2:$A$100, 'Language &amp; Currency Data'!$B$2:$B$100),
      Languages!$A$1:$AE$1,
      0),
    FALSE)</f>
        <v>Usted recibe $600. El otro participante recibe $1000.</v>
      </c>
      <c r="AI275" s="32" t="str">
        <f>VLOOKUP(
    Languages!A262,
    Languages!$A$2:$AE$310,
    MATCH(
      _xlfn.XLOOKUP(AI$1, 'Language &amp; Currency Data'!$A$2:$A$100, 'Language &amp; Currency Data'!$B$2:$B$100),
      Languages!$A$1:$AE$1,
      0),
    FALSE)</f>
        <v>Du tilldelas $600. Den andra deltagaren tilldelas $1000.</v>
      </c>
      <c r="AJ275" s="6" t="str">
        <f>VLOOKUP(
    Languages!A262,
    Languages!$A$2:$AE$310,
    MATCH(
      _xlfn.XLOOKUP(AJ$1, 'Language &amp; Currency Data'!$A$2:$A$100, 'Language &amp; Currency Data'!$B$2:$B$100),
      Languages!$A$1:$AE$1,
      0),
    FALSE)</f>
        <v>您獲得 $600。 另一位參與者則獲得 $1000。</v>
      </c>
      <c r="AK275" s="32" t="str">
        <f>VLOOKUP(
    Languages!A262,
    Languages!$A$2:$AE$310,
    MATCH(
      _xlfn.XLOOKUP(AK$1, 'Language &amp; Currency Data'!$A$2:$A$100, 'Language &amp; Currency Data'!$B$2:$B$100),
      Languages!$A$1:$AE$1,
      0),
    FALSE)</f>
        <v>คุณจะได้รับ $600 ผู้เข้าร่วมอีกคนจะได้รับ $1000</v>
      </c>
      <c r="AL275" s="37" t="str">
        <f>VLOOKUP(
    Languages!A262,
    Languages!$A$2:$AE$310,
    MATCH(
      _xlfn.XLOOKUP(AL$1, 'Language &amp; Currency Data'!$A$2:$A$100, 'Language &amp; Currency Data'!$B$2:$B$100),
      Languages!$A$1:$AE$1,
      0),
    FALSE)</f>
        <v>Size $600 verilmiştir. Diğer katılımcıya $1000 verilmiştir.</v>
      </c>
      <c r="AM275" s="6" t="str">
        <f>VLOOKUP(
    Languages!A262,
    Languages!$A$2:$AE$310,
    MATCH(
      _xlfn.XLOOKUP(AM$1, 'Language &amp; Currency Data'!$A$2:$A$100, 'Language &amp; Currency Data'!$B$2:$B$100),
      Languages!$A$1:$AE$1,
      0),
    FALSE)</f>
        <v>You are assigned $600. The other participant is assigned $1000.</v>
      </c>
      <c r="AN275" s="6" t="str">
        <f>VLOOKUP(
    Languages!A262,
    Languages!$A$2:$AE$310,
    MATCH(
      _xlfn.XLOOKUP(AN$1, 'Language &amp; Currency Data'!$A$2:$A$100, 'Language &amp; Currency Data'!$B$2:$B$100),
      Languages!$A$1:$AE$1,
      0),
    FALSE)</f>
        <v>You are assigned $600. The other participant is assigned $1000.</v>
      </c>
      <c r="AO275" s="32" t="str">
        <f>VLOOKUP(
    Languages!A262,
    Languages!$A$2:$AE$310,
    MATCH(
      _xlfn.XLOOKUP(AO$1, 'Language &amp; Currency Data'!$A$2:$A$100, 'Language &amp; Currency Data'!$B$2:$B$100),
      Languages!$A$1:$AE$1,
      0),
    FALSE)</f>
        <v>Quý vị được chia $600. Người tham gia kia được chia $1000.</v>
      </c>
      <c r="AP275" s="7" t="str">
        <f>VLOOKUP(
    Languages!A262,
    Languages!$A$2:$AE$310,
    MATCH(
      _xlfn.XLOOKUP("United Kingdom", 'Language &amp; Currency Data'!$A$2:$A$100, 'Language &amp; Currency Data'!$B$2:$B$100),
      Languages!$A$1:$AE$1,
      0),
    FALSE)</f>
        <v>You are assigned $600. The other participant is assigned $1000.</v>
      </c>
      <c r="AQ275" s="7" t="str">
        <f>VLOOKUP(
    Languages!A262,
    Languages!$A$2:$AE$310,
    MATCH(
      _xlfn.XLOOKUP("United Kingdom", 'Language &amp; Currency Data'!$A$2:$A$100, 'Language &amp; Currency Data'!$B$2:$B$100),
      Languages!$A$1:$AE$1,
      0),
    FALSE)</f>
        <v>You are assigned $600. The other participant is assigned $1000.</v>
      </c>
      <c r="AR275" s="7" t="str">
        <f>VLOOKUP(
    Languages!A262,
    Languages!$A$2:$AE$310,
    MATCH(
      _xlfn.XLOOKUP("United Kingdom", 'Language &amp; Currency Data'!$A$2:$A$100, 'Language &amp; Currency Data'!$B$2:$B$100),
      Languages!$A$1:$AE$1,
      0),
    FALSE)</f>
        <v>You are assigned $600. The other participant is assigned $1000.</v>
      </c>
      <c r="AS275" s="7" t="str">
        <f>VLOOKUP(
    Languages!A262,
    Languages!$A$2:$AE$310,
    MATCH(
      _xlfn.XLOOKUP("United Kingdom", 'Language &amp; Currency Data'!$A$2:$A$100, 'Language &amp; Currency Data'!$B$2:$B$100),
      Languages!$A$1:$AE$1,
      0),
    FALSE)</f>
        <v>You are assigned $600. The other participant is assigned $1000.</v>
      </c>
      <c r="AT275" s="7" t="str">
        <f>VLOOKUP(
    Languages!A262,
    Languages!$A$2:$AE$310,
    MATCH(
      _xlfn.XLOOKUP("United Kingdom", 'Language &amp; Currency Data'!$A$2:$A$100, 'Language &amp; Currency Data'!$B$2:$B$100),
      Languages!$A$1:$AE$1,
      0),
    FALSE)</f>
        <v>You are assigned $600. The other participant is assigned $1000.</v>
      </c>
      <c r="AU275" s="7" t="str">
        <f>VLOOKUP(
    Languages!A262,
    Languages!$A$2:$AE$310,
    MATCH(
      _xlfn.XLOOKUP("United Kingdom", 'Language &amp; Currency Data'!$A$2:$A$100, 'Language &amp; Currency Data'!$B$2:$B$100),
      Languages!$A$1:$AE$1,
      0),
    FALSE)</f>
        <v>You are assigned $600. The other participant is assigned $1000.</v>
      </c>
      <c r="AV275" s="7" t="str">
        <f>VLOOKUP(
    Languages!A262,
    Languages!$A$2:$AE$310,
    MATCH(
      _xlfn.XLOOKUP("United Kingdom", 'Language &amp; Currency Data'!$A$2:$A$100, 'Language &amp; Currency Data'!$B$2:$B$100),
      Languages!$A$1:$AE$1,
      0),
    FALSE)</f>
        <v>You are assigned $600. The other participant is assigned $1000.</v>
      </c>
      <c r="AW275" s="7" t="str">
        <f>VLOOKUP(
    Languages!A262,
    Languages!$A$2:$AE$310,
    MATCH(
      _xlfn.XLOOKUP("United Kingdom", 'Language &amp; Currency Data'!$A$2:$A$100, 'Language &amp; Currency Data'!$B$2:$B$100),
      Languages!$A$1:$AE$1,
      0),
    FALSE)</f>
        <v>You are assigned $600. The other participant is assigned $1000.</v>
      </c>
    </row>
    <row r="276" spans="1:49" s="7" customFormat="1" ht="71.25" x14ac:dyDescent="0.45">
      <c r="A276" s="7" t="str">
        <f>Languages!B263</f>
        <v>The other participant has the choice to send you either $0, $100, or $200 from their amount ($1000). They know that after their decision, you will have the opportunity to &lt;b&gt;take $600 from them to receive an additional $100 yourself.&lt;\/b&gt;</v>
      </c>
      <c r="B276" s="6" t="str">
        <f>VLOOKUP(
    Languages!A263,
    Languages!$A$2:$AE$310,
    MATCH(
      _xlfn.XLOOKUP(B$1, 'Language &amp; Currency Data'!$A$2:$A$100, 'Language &amp; Currency Data'!$B$2:$B$100),
      Languages!$A$1:$AE$1,
      0),
    FALSE)</f>
        <v>El otro participante tiene la opción de enviarle $0, $100 o $200 de su importe ($1000). El otro participante sabe que, tras su decisión, usted tendrá la oportunidad de &lt;b&gt;quitarle $600 para recibir usted otros $100.&lt;\/b&gt;</v>
      </c>
      <c r="C276" s="6" t="str">
        <f>VLOOKUP(
    Languages!A263,
    Languages!$A$2:$AE$310,
    MATCH(
      _xlfn.XLOOKUP(C$1, 'Language &amp; Currency Data'!$A$2:$A$100, 'Language &amp; Currency Data'!$B$2:$B$100),
      Languages!$A$1:$AE$1,
      0),
    FALSE)</f>
        <v>The other participant has the choice to send you either $0, $100, or $200 from their amount ($1000). They know that after their decision, you will have the opportunity to &lt;b&gt;take $600 from them to receive an additional $100 yourself.&lt;\/b&gt;</v>
      </c>
      <c r="D276" s="6" t="str">
        <f>VLOOKUP(
    Languages!A263,
    Languages!$A$2:$AE$310,
    MATCH(
      _xlfn.XLOOKUP(D$1, 'Language &amp; Currency Data'!$A$2:$A$100, 'Language &amp; Currency Data'!$B$2:$B$100),
      Languages!$A$1:$AE$1,
      0),
    FALSE)</f>
        <v>Der andere Teilnehmer hat die Wahl, Ihnen $0, $100 oder $200 von seinem Betrag ($1000) zu senden. Der andere Teilnehmer weiß, dass Sie nach seiner Entscheidung die Chance haben, &lt;b&gt;sich $600 von ihm zu nehmen, sodass Sie weitere $100 erhalten.&lt;\/b&gt;</v>
      </c>
      <c r="E276" s="14" t="str">
        <f>VLOOKUP(
    Languages!A263,
    Languages!$A$2:$AE$310,
    MATCH(
      _xlfn.XLOOKUP(E$1, 'Language &amp; Currency Data'!$A$2:$A$100, 'Language &amp; Currency Data'!$B$2:$B$100),
      Languages!$A$1:$AE$1,
      0),
    FALSE)</f>
        <v>O outro participante pode optar por enviar-lhe $0, $100 ou $200 do seu montante ($1000). O outro participante sabe que uma vez tomada a decisão, você poderá &lt;b&gt;ficar com $600 do outro participante para receber $100 adicionais.&lt;\/b&gt;</v>
      </c>
      <c r="F276" s="4" t="str">
        <f>VLOOKUP(
    Languages!A263,
    Languages!$A$2:$AE$310,
    MATCH(
      _xlfn.XLOOKUP(F$1, 'Language &amp; Currency Data'!$A$2:$A$100, 'Language &amp; Currency Data'!$B$2:$B$100),
      Languages!$A$1:$AE$1,
      0),
    FALSE)</f>
        <v>The other participant has the choice to send you either $0, $100, or $200 from their amount ($1000). They know that after their decision, you will have the opportunity to &lt;b&gt;take $600 from them to receive an additional $100 yourself.&lt;\/b&gt;</v>
      </c>
      <c r="G276" s="14" t="str">
        <f>VLOOKUP(
    Languages!A263,
    Languages!$A$2:$AE$310,
    MATCH(
      _xlfn.XLOOKUP(G$1, 'Language &amp; Currency Data'!$A$2:$A$100, 'Language &amp; Currency Data'!$B$2:$B$100),
      Languages!$A$1:$AE$1,
      0),
    FALSE)</f>
        <v>另一位参与者可选择将其所持金额（$1000）中的 $0、$100 或 $200 赠送给您。对方知道，在其做出决定后，您将有机会&lt;b&gt;让其失去 $600，从而让您自己额外获得 $100。&lt;\/b&gt;</v>
      </c>
      <c r="H276" s="6" t="str">
        <f>VLOOKUP(
    Languages!A263,
    Languages!$A$2:$AE$310,
    MATCH(
      _xlfn.XLOOKUP(H$1, 'Language &amp; Currency Data'!$A$2:$A$100, 'Language &amp; Currency Data'!$B$2:$B$100),
      Languages!$A$1:$AE$1,
      0),
    FALSE)</f>
        <v>El otro participante tiene la opción de enviarle $0, $100 o $200 de su importe ($1000). El otro participante sabe que, tras su decisión, usted tendrá la oportunidad de &lt;b&gt;quitarle $600 para recibir usted otros $100.&lt;\/b&gt;</v>
      </c>
      <c r="I276" s="6" t="str">
        <f>VLOOKUP(
    Languages!A263,
    Languages!$A$2:$AE$310,
    MATCH(
      _xlfn.XLOOKUP(I$1, 'Language &amp; Currency Data'!$A$2:$A$100, 'Language &amp; Currency Data'!$B$2:$B$100),
      Languages!$A$1:$AE$1,
      0),
    FALSE)</f>
        <v>El otro participante tiene la opción de enviarle $0, $100 o $200 de su importe ($1000). El otro participante sabe que, tras su decisión, usted tendrá la oportunidad de &lt;b&gt;quitarle $600 para recibir usted otros $100.&lt;\/b&gt;</v>
      </c>
      <c r="J276" s="6" t="str">
        <f>VLOOKUP(
    Languages!A263,
    Languages!$A$2:$AE$310,
    MATCH(
      _xlfn.XLOOKUP(J$1, 'Language &amp; Currency Data'!$A$2:$A$100, 'Language &amp; Currency Data'!$B$2:$B$100),
      Languages!$A$1:$AE$1,
      0),
    FALSE)</f>
        <v>Druhý účastník má na výběr, zda vám ze své částky ($1000) pošle $0, $100 nebo $200. Ví, že po jeho rozhodnutí budete mít možnost &lt;b&gt;odebrat mu $600, abyste získali dalších $100 pro sebe.&lt;\/b&gt;</v>
      </c>
      <c r="K276" s="6" t="str">
        <f>VLOOKUP(
    Languages!A263,
    Languages!$A$2:$AE$310,
    MATCH(
      _xlfn.XLOOKUP(K$1, 'Language &amp; Currency Data'!$A$2:$A$100, 'Language &amp; Currency Data'!$B$2:$B$100),
      Languages!$A$1:$AE$1,
      0),
    FALSE)</f>
        <v>Toisella osallistujalla on mahdollisuus lähettää sinulle joko $0, $100, tai $200 hänelle annetusta summasta ($1000). Hän tietää, että hänen päätöksensä jälkeen sinulla on mahdollisuus &lt;b&gt;ottaa häneltä $600 saadaksesi $100 lisäsumman itsellesi.&lt;\/b&gt;</v>
      </c>
      <c r="L276" s="32" t="str">
        <f>VLOOKUP(
    Languages!A263,
    Languages!$A$2:$AE$310,
    MATCH(
      _xlfn.XLOOKUP(L$1, 'Language &amp; Currency Data'!$A$2:$A$100, 'Language &amp; Currency Data'!$B$2:$B$100),
      Languages!$A$1:$AE$1,
      0),
    FALSE)</f>
        <v>L'autre participant•e a le choix de vous envoyer $0, $100, ou $200 de son solde ($1000). Il\/elle sait qu'après sa décision, vous aurez la possibilité de &lt;b&gt;leur retirer $600 afin de recevoir $100 supplémentaires&lt;\/b&gt;</v>
      </c>
      <c r="M276" s="32" t="str">
        <f>VLOOKUP(
    Languages!A263,
    Languages!$A$2:$AE$310,
    MATCH(
      _xlfn.XLOOKUP(M$1, 'Language &amp; Currency Data'!$A$2:$A$100, 'Language &amp; Currency Data'!$B$2:$B$100),
      Languages!$A$1:$AE$1,
      0),
    FALSE)</f>
        <v>Der andere Teilnehmer hat die Wahl, Ihnen $0, $100 oder $200 von seinem Betrag ($1000) zu senden. Der andere Teilnehmer weiß, dass Sie nach seiner Entscheidung die Chance haben, &lt;b&gt;sich $600 von ihm zu nehmen, sodass Sie weitere $100 erhalten.&lt;\/b&gt;</v>
      </c>
      <c r="N276" s="6" t="str">
        <f>VLOOKUP(
    Languages!A263,
    Languages!$A$2:$AE$310,
    MATCH(
      _xlfn.XLOOKUP(N$1, 'Language &amp; Currency Data'!$A$2:$A$100, 'Language &amp; Currency Data'!$B$2:$B$100),
      Languages!$A$1:$AE$1,
      0),
    FALSE)</f>
        <v>Ο άλλος συμμετέχων έχει την επιλογή να σας στείλει είτε $0, $100 ή $200 από το ποσό των ($1000). Γνωρίζει ότι μετά την απόφασή του, θα έχετε την ευκαιρία να &lt;b&gt;λάβετε $600 από αυτόν για να λάβετε εσείς επιπλέον $100.&lt;\/b&gt;</v>
      </c>
      <c r="O276" s="32" t="str">
        <f>VLOOKUP(
    Languages!A263,
    Languages!$A$2:$AE$310,
    MATCH(
      _xlfn.XLOOKUP(O$1, 'Language &amp; Currency Data'!$A$2:$A$100, 'Language &amp; Currency Data'!$B$2:$B$100),
      Languages!$A$1:$AE$1,
      0),
    FALSE)</f>
        <v>A másik résztvevő választhat, hogy a saját összegéből ($1000) küld-e Önnek $0, $100 vagy $200 összeget. Ő tudja, hogy a döntése után Önnek lehetősége lesz &lt;b&gt;elvenni tőle $600ot, hogy Ön további $100ot kapjon.&lt;\/b&gt;</v>
      </c>
      <c r="P276" s="6" t="str">
        <f>VLOOKUP(
    Languages!A263,
    Languages!$A$2:$AE$310,
    MATCH(
      _xlfn.XLOOKUP(P$1, 'Language &amp; Currency Data'!$A$2:$A$100, 'Language &amp; Currency Data'!$B$2:$B$100),
      Languages!$A$1:$AE$1,
      0),
    FALSE)</f>
        <v>दूसरे प्रतिभागी के पास अपनी राशि ($1000) में से आपको $0, $100, या $200 भेजने का विकल्प है। वे जानते हैं कि उनके निर्णय के बाद, आपको &lt;b&gt;खुद अतिरिक्त $100 प्राप्त करने के लिए उनसे $600 लेने&lt;\/b&gt; का मौका मिलेगा।</v>
      </c>
      <c r="Q276" s="6" t="str">
        <f>VLOOKUP(
    Languages!A263,
    Languages!$A$2:$AE$310,
    MATCH(
      _xlfn.XLOOKUP(Q$1, 'Language &amp; Currency Data'!$A$2:$A$100, 'Language &amp; Currency Data'!$B$2:$B$100),
      Languages!$A$1:$AE$1,
      0),
    FALSE)</f>
        <v>Peserta lain dapat memilih untuk mengirimkan kepada Anda $0, $100, atau $200 dari jumlah uang mereka ($1000). Mereka mengetahui bahwa setelah keputusan tersebut, Anda akan memiliki kesempatan untuk &lt;b&gt;mengambil $600 dari mereka untuk mendapatkan tambahan $100 untuk diri Anda sendiri.&lt;\/b&gt;</v>
      </c>
      <c r="R276" s="6" t="str">
        <f>VLOOKUP(
    Languages!A263,
    Languages!$A$2:$AE$310,
    MATCH(
      _xlfn.XLOOKUP(R$1, 'Language &amp; Currency Data'!$A$2:$A$100, 'Language &amp; Currency Data'!$B$2:$B$100),
      Languages!$A$1:$AE$1,
      0),
    FALSE)</f>
        <v>The other participant has the choice to send you either $0, $100, or $200 from their amount ($1000). They know that after their decision, you will have the opportunity to &lt;b&gt;take $600 from them to receive an additional $100 yourself.&lt;\/b&gt;</v>
      </c>
      <c r="S276" s="14" t="str">
        <f>VLOOKUP(
    Languages!A263,
    Languages!$A$2:$AE$310,
    MATCH(
      _xlfn.XLOOKUP(S$1, 'Language &amp; Currency Data'!$A$2:$A$100, 'Language &amp; Currency Data'!$B$2:$B$100),
      Languages!$A$1:$AE$1,
      0),
    FALSE)</f>
        <v>L'altro partecipante può scegliere di inviarLe $0, $100, o $200 dal suo importo ($1000). Lui sa che dopo la sua decisione, Lei avrà la possibilità di &lt;b&gt;prendere $600 da lui per riceverne altri $100 per Lei.&lt;\/b&gt;</v>
      </c>
      <c r="T276" s="14" t="str">
        <f>VLOOKUP(
    Languages!A263,
    Languages!$A$2:$AE$310,
    MATCH(
      _xlfn.XLOOKUP(T$1, 'Language &amp; Currency Data'!$A$2:$A$100, 'Language &amp; Currency Data'!$B$2:$B$100),
      Languages!$A$1:$AE$1,
      0),
    FALSE)</f>
        <v>相手は、持分の金額（$1000）から $0、$100、または$200のいずれかをあなたに送金できます。相手はその金額を決定後、あなたが&lt;b&gt;相手から$600を取り、さらに$100を受け取る機会&lt;\/b&gt;があることを知っています。</v>
      </c>
      <c r="U276" s="32" t="str">
        <f>VLOOKUP(
    Languages!A263,
    Languages!$A$2:$AE$310,
    MATCH(
      _xlfn.XLOOKUP(U$1, 'Language &amp; Currency Data'!$A$2:$A$100, 'Language &amp; Currency Data'!$B$2:$B$100),
      Languages!$A$1:$AE$1,
      0),
    FALSE)</f>
        <v>Peserta lain mempunyai pilihan untuk menghantar kepada anda sama ada $0, $100, atau $200 daripada jumlah mereka ($1000). Mereka tahu bahawa selepas membuat keputusan mereka, anda akan berpeluang untuk &lt;b&gt;merebut $600 daripada mereka untuk mendapatkan tambahan $100 bagi diri anda.&lt;\/b&gt;</v>
      </c>
      <c r="V276" s="32" t="str">
        <f>VLOOKUP(
    Languages!A263,
    Languages!$A$2:$AE$310,
    MATCH(
      _xlfn.XLOOKUP(V$1, 'Language &amp; Currency Data'!$A$2:$A$100, 'Language &amp; Currency Data'!$B$2:$B$100),
      Languages!$A$1:$AE$1,
      0),
    FALSE)</f>
        <v>El otro participante tiene la opción de enviarle $0, $100 o $200 de su importe ($1000). El otro participante sabe que, tras su decisión, usted tendrá la oportunidad de &lt;b&gt;quitarle $600 para recibir usted otros $100.&lt;\/b&gt;</v>
      </c>
      <c r="W276" s="14" t="str">
        <f>VLOOKUP(
    Languages!A263,
    Languages!$A$2:$AE$310,
    MATCH(
      _xlfn.XLOOKUP(W$1, 'Language &amp; Currency Data'!$A$2:$A$100, 'Language &amp; Currency Data'!$B$2:$B$100),
      Languages!$A$1:$AE$1,
      0),
    FALSE)</f>
        <v>De andere deelnemer heeft de keuze u hetzij &lt;b&gt;$0, hetzij $100, hetzij $200&lt;\/b&gt; van zijn bedrag ($1000) te sturen. De andere deelnemer weet dat u na het besluit van deze deelnemer de mogelijkheid heeft &lt;b&gt;$600 van de andere deelnemer af te nemen om zelf een aanvullend bedrag van $100 te ontvangen.&lt;\/b&gt;</v>
      </c>
      <c r="X276" s="32" t="str">
        <f>VLOOKUP(
    Languages!A263,
    Languages!$A$2:$AE$310,
    MATCH(
      _xlfn.XLOOKUP(X$1, 'Language &amp; Currency Data'!$A$2:$A$100, 'Language &amp; Currency Data'!$B$2:$B$100),
      Languages!$A$1:$AE$1,
      0),
    FALSE)</f>
        <v>The other participant has the choice to send you either $0, $100, or $200 from their amount ($1000). They know that after their decision, you will have the opportunity to &lt;b&gt;take $600 from them to receive an additional $100 yourself.&lt;\/b&gt;</v>
      </c>
      <c r="Y276" s="32" t="str">
        <f>VLOOKUP(
    Languages!A263,
    Languages!$A$2:$AE$310,
    MATCH(
      _xlfn.XLOOKUP(Y$1, 'Language &amp; Currency Data'!$A$2:$A$100, 'Language &amp; Currency Data'!$B$2:$B$100),
      Languages!$A$1:$AE$1,
      0),
    FALSE)</f>
        <v xml:space="preserve"> Den andre deltakeren kan velge å sende deg enten $0, $100 eller $200 fra sitt beløp ($1000). De vet at du etter deres beslutning vil få mulighet til å &lt;b&gt;ta $600 fra dem for selv å motta $100 ekstra.&lt;\/b&gt;</v>
      </c>
      <c r="Z276" s="32" t="str">
        <f>VLOOKUP(
    Languages!A263,
    Languages!$A$2:$AE$310,
    MATCH(
      _xlfn.XLOOKUP(Z$1, 'Language &amp; Currency Data'!$A$2:$A$100, 'Language &amp; Currency Data'!$B$2:$B$100),
      Languages!$A$1:$AE$1,
      0),
    FALSE)</f>
        <v>دوسرے شرکت کنندہ کو یہ اختیار حاصل ہے کہ وہ آپ کو اپنی رقم (1000$) میں سے 0$، 100$، یا $200 بھیجیں۔ انہیں معلوم ہے کہ ان کے فیصلے کے بعد، آپ کو &lt;b&gt;$600 ان سے لینے کا موقع ملے گا تاکہ آپ اضافی 100$ حاصل کر سکیں۔&lt;\/b&gt;</v>
      </c>
      <c r="AA276" s="32" t="str">
        <f>VLOOKUP(
    Languages!A263,
    Languages!$A$2:$AE$310,
    MATCH(
      _xlfn.XLOOKUP(AA$1, 'Language &amp; Currency Data'!$A$2:$A$100, 'Language &amp; Currency Data'!$B$2:$B$100),
      Languages!$A$1:$AE$1,
      0),
    FALSE)</f>
        <v>May opsyon ang isa pang participant na padalhan ka ng $0, $100, o $200 mula sa kanilang halaga ($1000). Alam nila na pagkatapos nilang magdesisyon, may pagkakataon kang &lt;b&gt;kunin ang $600 sa kanila para tumanggap ng karagdagang $100 para sa sarili mo.&lt;\/b&gt;</v>
      </c>
      <c r="AB276" s="32" t="str">
        <f>VLOOKUP(
    Languages!A263,
    Languages!$A$2:$AE$310,
    MATCH(
      _xlfn.XLOOKUP(AB$1, 'Language &amp; Currency Data'!$A$2:$A$100, 'Language &amp; Currency Data'!$B$2:$B$100),
      Languages!$A$1:$AE$1,
      0),
    FALSE)</f>
        <v>Inny uczestnik ma możliwość wysłania Panu\/Pani $0, $100 lub $200 z jego kwoty ($1000). Drugi uczestnik wie, że po podjęciu przez niego decyzji, będzie mieć Pan\/Pani możliwość &lt;b&gt;odebrania od niego $600, aby otrzymać dodatkowe $100.&lt;\/b&gt;</v>
      </c>
      <c r="AC276" t="str">
        <f>VLOOKUP(
    Languages!A263,
    Languages!$A$2:$AE$310,
    MATCH(
      _xlfn.XLOOKUP(AC$1, 'Language &amp; Currency Data'!$A$2:$A$100, 'Language &amp; Currency Data'!$B$2:$B$100),
      Languages!$A$1:$AE$1,
      0),
    FALSE)</f>
        <v>O outro participante pode optar por enviar-lhe $0, $100 ou $200 do seu montante ($1000). O outro participante sabe que uma vez tomada a decisão, você poderá &lt;b&gt;ficar com $600 do outro participante para receber $100 adicionais.&lt;\/b&gt;</v>
      </c>
      <c r="AD276" s="32" t="str">
        <f>VLOOKUP(
    Languages!A263,
    Languages!$A$2:$AE$310,
    MATCH(
      _xlfn.XLOOKUP(AD$1, 'Language &amp; Currency Data'!$A$2:$A$100, 'Language &amp; Currency Data'!$B$2:$B$100),
      Languages!$A$1:$AE$1,
      0),
    FALSE)</f>
        <v>Celălalt participant are opțiunea de a vă trimite fie $0, $100, or $200  din suma lor ($1 000). Acesta știe că, după decizia sa, veți avea posibilitatea de a &lt;b&gt;lua $600 de la el pentru a prelua o sumă suplimentară de $100 USD.&lt;\/b&gt;</v>
      </c>
      <c r="AE276" s="6" t="str">
        <f>VLOOKUP(
    Languages!A263,
    Languages!$A$2:$AE$310,
    MATCH(
      _xlfn.XLOOKUP(AE$1, 'Language &amp; Currency Data'!$A$2:$A$100, 'Language &amp; Currency Data'!$B$2:$B$100),
      Languages!$A$1:$AE$1,
      0),
    FALSE)</f>
        <v>Druhý účastník sa môže rozhodnúť, či vám pošle $0, $100 alebo $200 zo svojej čiastky ($1000). Vie, že po prijatí rozhodnutia mu budete môcť &lt;b&gt;vziať $600, aby ste dostali ďalších $100 pre seba.&lt;\/b&gt;</v>
      </c>
      <c r="AF276" s="6" t="str">
        <f>VLOOKUP(
    Languages!A263,
    Languages!$A$2:$AE$310,
    MATCH(
      _xlfn.XLOOKUP(AF$1, 'Language &amp; Currency Data'!$A$2:$A$100, 'Language &amp; Currency Data'!$B$2:$B$100),
      Languages!$A$1:$AE$1,
      0),
    FALSE)</f>
        <v>Die ander deelnemer het die keuse om vir jou óf $0, $100 óf $200 van hul bedrag ($1000) te stuur. Hulle weet dat jy na hul besluit die geleentheid sal hê om &lt;b&gt;$600 van hulle te neem om self 'n bykomende $100 te ontvang.&lt;\/b&gt;</v>
      </c>
      <c r="AG276" s="6" t="str">
        <f>VLOOKUP(
    Languages!A263,
    Languages!$A$2:$AE$310,
    MATCH(
      _xlfn.XLOOKUP(AG$1, 'Language &amp; Currency Data'!$A$2:$A$100, 'Language &amp; Currency Data'!$B$2:$B$100),
      Languages!$A$1:$AE$1,
      0),
    FALSE)</f>
        <v>다른 참여자는 자신이 가진 금액($1000)에서 $0, $100, 또는 $200 중 하나를 귀하에게 보낼 수 있는 선택권이 있습니다. 그들은 자신의 결정 후, 귀하가 그들로부터 &lt;b&gt;$600를 가져가고 추가로 $100를 받을&lt;\/b&gt; 기회를 갖게 될 것임을 알고 있습니다.</v>
      </c>
      <c r="AH276" s="32" t="str">
        <f>VLOOKUP(
    Languages!A263,
    Languages!$A$2:$AE$310,
    MATCH(
      _xlfn.XLOOKUP(AH$1, 'Language &amp; Currency Data'!$A$2:$A$100, 'Language &amp; Currency Data'!$B$2:$B$100),
      Languages!$A$1:$AE$1,
      0),
    FALSE)</f>
        <v>El otro participante tiene la opción de enviarle $0, $100 o $200 de su importe ($1000). El otro participante sabe que, tras su decisión, usted tendrá la oportunidad de &lt;b&gt;quitarle $600 para recibir usted otros $100.&lt;\/b&gt;</v>
      </c>
      <c r="AI276" s="32" t="str">
        <f>VLOOKUP(
    Languages!A263,
    Languages!$A$2:$AE$310,
    MATCH(
      _xlfn.XLOOKUP(AI$1, 'Language &amp; Currency Data'!$A$2:$A$100, 'Language &amp; Currency Data'!$B$2:$B$100),
      Languages!$A$1:$AE$1,
      0),
    FALSE)</f>
        <v>Den andra deltagaren kan välja att skicka dig antingen $0, $100 eller $200 från sitt belopp ($1000). Den andra deltagaren vet att du efter deras beslut kommer att ha möjlighet att &lt;b&gt;ta $600 från denna för att själv få ytterligare $100.&lt;\/b&gt;</v>
      </c>
      <c r="AJ276" s="6" t="str">
        <f>VLOOKUP(
    Languages!A263,
    Languages!$A$2:$AE$310,
    MATCH(
      _xlfn.XLOOKUP(AJ$1, 'Language &amp; Currency Data'!$A$2:$A$100, 'Language &amp; Currency Data'!$B$2:$B$100),
      Languages!$A$1:$AE$1,
      0),
    FALSE)</f>
        <v>這位參與者可以選擇把他們的錢 ($1000) 轉給您 $0、$100 或 $200。這位參與者會知道在決定好金額後，您有機會&lt;b&gt;從他那裡拿走 $600，讓自己額外獲得l $100。&lt;\/b&gt;</v>
      </c>
      <c r="AK276" s="32" t="str">
        <f>VLOOKUP(
    Languages!A263,
    Languages!$A$2:$AE$310,
    MATCH(
      _xlfn.XLOOKUP(AK$1, 'Language &amp; Currency Data'!$A$2:$A$100, 'Language &amp; Currency Data'!$B$2:$B$100),
      Languages!$A$1:$AE$1,
      0),
    FALSE)</f>
        <v>ผู้เข้าร่วมอีกคนมีทางเลือกที่จะส่งเงินให้คุณ $0, $100 หรือ $200 จากจำนวนเงินของตน ($1000) ผู้เข้าร่วมอีกคนทราบว่าหลังจากที่ตัดสินใจแล้ว คุณมีโอกาสที่จะ&lt;b&gt;ยึดเงิน $600 จากตนเพื่อให้ตัวคุณเองได้รับเงินเพิ่มเติมอีก $100&lt;\/b&gt;</v>
      </c>
      <c r="AL276" s="37" t="str">
        <f>VLOOKUP(
    Languages!A263,
    Languages!$A$2:$AE$310,
    MATCH(
      _xlfn.XLOOKUP(AL$1, 'Language &amp; Currency Data'!$A$2:$A$100, 'Language &amp; Currency Data'!$B$2:$B$100),
      Languages!$A$1:$AE$1,
      0),
    FALSE)</f>
        <v>Diğer katılımcı kendi miktarından ($1000) size $0, $100 ya da $200 gönderme seçeneğine sahiptir. Kararlarını verdikten sonra sizin &lt;b&gt; onlardan $600 alıp kendinize ek $100 alma fırsatınız olacağını biliyorlar.&lt;\/b&gt;</v>
      </c>
      <c r="AM276" s="6" t="str">
        <f>VLOOKUP(
    Languages!A263,
    Languages!$A$2:$AE$310,
    MATCH(
      _xlfn.XLOOKUP(AM$1, 'Language &amp; Currency Data'!$A$2:$A$100, 'Language &amp; Currency Data'!$B$2:$B$100),
      Languages!$A$1:$AE$1,
      0),
    FALSE)</f>
        <v>The other participant has the choice to send you either $0, $100, or $200 from their amount ($1000). They know that after their decision, you will have the opportunity to &lt;b&gt;take $600 from them to receive an additional $100 yourself.&lt;\/b&gt;</v>
      </c>
      <c r="AN276" s="6" t="str">
        <f>VLOOKUP(
    Languages!A263,
    Languages!$A$2:$AE$310,
    MATCH(
      _xlfn.XLOOKUP(AN$1, 'Language &amp; Currency Data'!$A$2:$A$100, 'Language &amp; Currency Data'!$B$2:$B$100),
      Languages!$A$1:$AE$1,
      0),
    FALSE)</f>
        <v>The other participant has the choice to send you either $0, $100, or $200 from their amount ($1000). They know that after their decision, you will have the opportunity to &lt;b&gt;take $600 from them to receive an additional $100 yourself.&lt;\/b&gt;</v>
      </c>
      <c r="AO276" s="32" t="str">
        <f>VLOOKUP(
    Languages!A263,
    Languages!$A$2:$AE$310,
    MATCH(
      _xlfn.XLOOKUP(AO$1, 'Language &amp; Currency Data'!$A$2:$A$100, 'Language &amp; Currency Data'!$B$2:$B$100),
      Languages!$A$1:$AE$1,
      0),
    FALSE)</f>
        <v>Người tham gia kia có lựa chọn gửi cho quý vị $0, $100, hoặc $200 từ số tiền của họ ($1000). Họ biết rằng sau khi đưa ra quyết định, quý vị sẽ có cơ hội &lt;b&gt;lấy $600 từ họ để nhận thêm $100.&lt;\/b&gt;</v>
      </c>
      <c r="AP276" s="7" t="str">
        <f>VLOOKUP(
    Languages!A263,
    Languages!$A$2:$AE$310,
    MATCH(
      _xlfn.XLOOKUP("United Kingdom", 'Language &amp; Currency Data'!$A$2:$A$100, 'Language &amp; Currency Data'!$B$2:$B$100),
      Languages!$A$1:$AE$1,
      0),
    FALSE)</f>
        <v>The other participant has the choice to send you either $0, $100, or $200 from their amount ($1000). They know that after their decision, you will have the opportunity to &lt;b&gt;take $600 from them to receive an additional $100 yourself.&lt;\/b&gt;</v>
      </c>
      <c r="AQ276" s="7" t="str">
        <f>VLOOKUP(
    Languages!A263,
    Languages!$A$2:$AE$310,
    MATCH(
      _xlfn.XLOOKUP("United Kingdom", 'Language &amp; Currency Data'!$A$2:$A$100, 'Language &amp; Currency Data'!$B$2:$B$100),
      Languages!$A$1:$AE$1,
      0),
    FALSE)</f>
        <v>The other participant has the choice to send you either $0, $100, or $200 from their amount ($1000). They know that after their decision, you will have the opportunity to &lt;b&gt;take $600 from them to receive an additional $100 yourself.&lt;\/b&gt;</v>
      </c>
      <c r="AR276" s="7" t="str">
        <f>VLOOKUP(
    Languages!A263,
    Languages!$A$2:$AE$310,
    MATCH(
      _xlfn.XLOOKUP("United Kingdom", 'Language &amp; Currency Data'!$A$2:$A$100, 'Language &amp; Currency Data'!$B$2:$B$100),
      Languages!$A$1:$AE$1,
      0),
    FALSE)</f>
        <v>The other participant has the choice to send you either $0, $100, or $200 from their amount ($1000). They know that after their decision, you will have the opportunity to &lt;b&gt;take $600 from them to receive an additional $100 yourself.&lt;\/b&gt;</v>
      </c>
      <c r="AS276" s="7" t="str">
        <f>VLOOKUP(
    Languages!A263,
    Languages!$A$2:$AE$310,
    MATCH(
      _xlfn.XLOOKUP("United Kingdom", 'Language &amp; Currency Data'!$A$2:$A$100, 'Language &amp; Currency Data'!$B$2:$B$100),
      Languages!$A$1:$AE$1,
      0),
    FALSE)</f>
        <v>The other participant has the choice to send you either $0, $100, or $200 from their amount ($1000). They know that after their decision, you will have the opportunity to &lt;b&gt;take $600 from them to receive an additional $100 yourself.&lt;\/b&gt;</v>
      </c>
      <c r="AT276" s="7" t="str">
        <f>VLOOKUP(
    Languages!A263,
    Languages!$A$2:$AE$310,
    MATCH(
      _xlfn.XLOOKUP("United Kingdom", 'Language &amp; Currency Data'!$A$2:$A$100, 'Language &amp; Currency Data'!$B$2:$B$100),
      Languages!$A$1:$AE$1,
      0),
    FALSE)</f>
        <v>The other participant has the choice to send you either $0, $100, or $200 from their amount ($1000). They know that after their decision, you will have the opportunity to &lt;b&gt;take $600 from them to receive an additional $100 yourself.&lt;\/b&gt;</v>
      </c>
      <c r="AU276" s="7" t="str">
        <f>VLOOKUP(
    Languages!A263,
    Languages!$A$2:$AE$310,
    MATCH(
      _xlfn.XLOOKUP("United Kingdom", 'Language &amp; Currency Data'!$A$2:$A$100, 'Language &amp; Currency Data'!$B$2:$B$100),
      Languages!$A$1:$AE$1,
      0),
    FALSE)</f>
        <v>The other participant has the choice to send you either $0, $100, or $200 from their amount ($1000). They know that after their decision, you will have the opportunity to &lt;b&gt;take $600 from them to receive an additional $100 yourself.&lt;\/b&gt;</v>
      </c>
      <c r="AV276" s="7" t="str">
        <f>VLOOKUP(
    Languages!A263,
    Languages!$A$2:$AE$310,
    MATCH(
      _xlfn.XLOOKUP("United Kingdom", 'Language &amp; Currency Data'!$A$2:$A$100, 'Language &amp; Currency Data'!$B$2:$B$100),
      Languages!$A$1:$AE$1,
      0),
    FALSE)</f>
        <v>The other participant has the choice to send you either $0, $100, or $200 from their amount ($1000). They know that after their decision, you will have the opportunity to &lt;b&gt;take $600 from them to receive an additional $100 yourself.&lt;\/b&gt;</v>
      </c>
      <c r="AW276" s="7" t="str">
        <f>VLOOKUP(
    Languages!A263,
    Languages!$A$2:$AE$310,
    MATCH(
      _xlfn.XLOOKUP("United Kingdom", 'Language &amp; Currency Data'!$A$2:$A$100, 'Language &amp; Currency Data'!$B$2:$B$100),
      Languages!$A$1:$AE$1,
      0),
    FALSE)</f>
        <v>The other participant has the choice to send you either $0, $100, or $200 from their amount ($1000). They know that after their decision, you will have the opportunity to &lt;b&gt;take $600 from them to receive an additional $100 yourself.&lt;\/b&gt;</v>
      </c>
    </row>
    <row r="277" spans="1:49" s="7" customFormat="1" ht="28.5" x14ac:dyDescent="0.45">
      <c r="A277" s="7" t="str">
        <f>Languages!B264</f>
        <v>I keep things as they are (You: $600, Them: $1000).</v>
      </c>
      <c r="B277" s="6" t="str">
        <f>VLOOKUP(
    Languages!A264,
    Languages!$A$2:$AE$310,
    MATCH(
      _xlfn.XLOOKUP(B$1, 'Language &amp; Currency Data'!$A$2:$A$100, 'Language &amp; Currency Data'!$B$2:$B$100),
      Languages!$A$1:$AE$1,
      0),
    FALSE)</f>
        <v>Dejo las cosas como están (usted: $600, el otro participante: $1000).</v>
      </c>
      <c r="C277" s="6" t="str">
        <f>VLOOKUP(
    Languages!A264,
    Languages!$A$2:$AE$310,
    MATCH(
      _xlfn.XLOOKUP(C$1, 'Language &amp; Currency Data'!$A$2:$A$100, 'Language &amp; Currency Data'!$B$2:$B$100),
      Languages!$A$1:$AE$1,
      0),
    FALSE)</f>
        <v>I keep things as they are (You: $600, Them: $1000).</v>
      </c>
      <c r="D277" s="6" t="str">
        <f>VLOOKUP(
    Languages!A264,
    Languages!$A$2:$AE$310,
    MATCH(
      _xlfn.XLOOKUP(D$1, 'Language &amp; Currency Data'!$A$2:$A$100, 'Language &amp; Currency Data'!$B$2:$B$100),
      Languages!$A$1:$AE$1,
      0),
    FALSE)</f>
        <v>Ich lasse alles so, wie es ist (Sie: $600, der andere Teilnehmer: $1000.)</v>
      </c>
      <c r="E277" s="14" t="str">
        <f>VLOOKUP(
    Languages!A264,
    Languages!$A$2:$AE$310,
    MATCH(
      _xlfn.XLOOKUP(E$1, 'Language &amp; Currency Data'!$A$2:$A$100, 'Language &amp; Currency Data'!$B$2:$B$100),
      Languages!$A$1:$AE$1,
      0),
    FALSE)</f>
        <v>Mantenho as coisas como estão (você: $600, o outro participante: $1000.)</v>
      </c>
      <c r="F277" s="4" t="str">
        <f>VLOOKUP(
    Languages!A264,
    Languages!$A$2:$AE$310,
    MATCH(
      _xlfn.XLOOKUP(F$1, 'Language &amp; Currency Data'!$A$2:$A$100, 'Language &amp; Currency Data'!$B$2:$B$100),
      Languages!$A$1:$AE$1,
      0),
    FALSE)</f>
        <v>I keep things as they are (You: $600, Them: $1000).</v>
      </c>
      <c r="G277" s="14" t="str">
        <f>VLOOKUP(
    Languages!A264,
    Languages!$A$2:$AE$310,
    MATCH(
      _xlfn.XLOOKUP(G$1, 'Language &amp; Currency Data'!$A$2:$A$100, 'Language &amp; Currency Data'!$B$2:$B$100),
      Languages!$A$1:$AE$1,
      0),
    FALSE)</f>
        <v>我保持现状（您：$600，他们：$1000）。</v>
      </c>
      <c r="H277" s="6" t="str">
        <f>VLOOKUP(
    Languages!A264,
    Languages!$A$2:$AE$310,
    MATCH(
      _xlfn.XLOOKUP(H$1, 'Language &amp; Currency Data'!$A$2:$A$100, 'Language &amp; Currency Data'!$B$2:$B$100),
      Languages!$A$1:$AE$1,
      0),
    FALSE)</f>
        <v>Dejo las cosas como están (usted: $600, el otro participante: $1000).</v>
      </c>
      <c r="I277" s="6" t="str">
        <f>VLOOKUP(
    Languages!A264,
    Languages!$A$2:$AE$310,
    MATCH(
      _xlfn.XLOOKUP(I$1, 'Language &amp; Currency Data'!$A$2:$A$100, 'Language &amp; Currency Data'!$B$2:$B$100),
      Languages!$A$1:$AE$1,
      0),
    FALSE)</f>
        <v>Dejo las cosas como están (usted: $600, el otro participante: $1000).</v>
      </c>
      <c r="J277" s="6" t="str">
        <f>VLOOKUP(
    Languages!A264,
    Languages!$A$2:$AE$310,
    MATCH(
      _xlfn.XLOOKUP(J$1, 'Language &amp; Currency Data'!$A$2:$A$100, 'Language &amp; Currency Data'!$B$2:$B$100),
      Languages!$A$1:$AE$1,
      0),
    FALSE)</f>
        <v>Nechávám věci tak, jak jsou (Vy: $600, Oni: $1000.)</v>
      </c>
      <c r="K277" s="6" t="str">
        <f>VLOOKUP(
    Languages!A264,
    Languages!$A$2:$AE$310,
    MATCH(
      _xlfn.XLOOKUP(K$1, 'Language &amp; Currency Data'!$A$2:$A$100, 'Language &amp; Currency Data'!$B$2:$B$100),
      Languages!$A$1:$AE$1,
      0),
    FALSE)</f>
        <v>Pidän asiat ennallaan (Sinä: $600, Hän: $1000.)</v>
      </c>
      <c r="L277" s="32" t="str">
        <f>VLOOKUP(
    Languages!A264,
    Languages!$A$2:$AE$310,
    MATCH(
      _xlfn.XLOOKUP(L$1, 'Language &amp; Currency Data'!$A$2:$A$100, 'Language &amp; Currency Data'!$B$2:$B$100),
      Languages!$A$1:$AE$1,
      0),
    FALSE)</f>
        <v>Je garde les choses telles qu'elles sont (vous : $600, lui\/elle : $1000.)</v>
      </c>
      <c r="M277" s="32" t="str">
        <f>VLOOKUP(
    Languages!A264,
    Languages!$A$2:$AE$310,
    MATCH(
      _xlfn.XLOOKUP(M$1, 'Language &amp; Currency Data'!$A$2:$A$100, 'Language &amp; Currency Data'!$B$2:$B$100),
      Languages!$A$1:$AE$1,
      0),
    FALSE)</f>
        <v>Ich lasse alles so, wie es ist (Sie: $600, der andere Teilnehmer: $1000.)</v>
      </c>
      <c r="N277" s="6" t="str">
        <f>VLOOKUP(
    Languages!A264,
    Languages!$A$2:$AE$310,
    MATCH(
      _xlfn.XLOOKUP(N$1, 'Language &amp; Currency Data'!$A$2:$A$100, 'Language &amp; Currency Data'!$B$2:$B$100),
      Languages!$A$1:$AE$1,
      0),
    FALSE)</f>
        <v>Αφήνω τα πράγματα όπως είναι (Εσείς: $600, Εκείνοι: $1000.)</v>
      </c>
      <c r="O277" s="32" t="str">
        <f>VLOOKUP(
    Languages!A264,
    Languages!$A$2:$AE$310,
    MATCH(
      _xlfn.XLOOKUP(O$1, 'Language &amp; Currency Data'!$A$2:$A$100, 'Language &amp; Currency Data'!$B$2:$B$100),
      Languages!$A$1:$AE$1,
      0),
    FALSE)</f>
        <v>A dolgokat úgy hagyom, ahogy vannak (Ön: $600, Ő: $1000.)</v>
      </c>
      <c r="P277" s="6" t="str">
        <f>VLOOKUP(
    Languages!A264,
    Languages!$A$2:$AE$310,
    MATCH(
      _xlfn.XLOOKUP(P$1, 'Language &amp; Currency Data'!$A$2:$A$100, 'Language &amp; Currency Data'!$B$2:$B$100),
      Languages!$A$1:$AE$1,
      0),
    FALSE)</f>
        <v>मैं चीजों को वैसे ही रखता हूं, जैसे वे हैं (आप: $600, उन्हें: $1000।)</v>
      </c>
      <c r="Q277" s="6" t="str">
        <f>VLOOKUP(
    Languages!A264,
    Languages!$A$2:$AE$310,
    MATCH(
      _xlfn.XLOOKUP(Q$1, 'Language &amp; Currency Data'!$A$2:$A$100, 'Language &amp; Currency Data'!$B$2:$B$100),
      Languages!$A$1:$AE$1,
      0),
    FALSE)</f>
        <v>Saya akan mempertahankan keadaan seperti semula (Anda: $600, Peserta lain: $1000.)</v>
      </c>
      <c r="R277" s="6" t="str">
        <f>VLOOKUP(
    Languages!A264,
    Languages!$A$2:$AE$310,
    MATCH(
      _xlfn.XLOOKUP(R$1, 'Language &amp; Currency Data'!$A$2:$A$100, 'Language &amp; Currency Data'!$B$2:$B$100),
      Languages!$A$1:$AE$1,
      0),
    FALSE)</f>
        <v>I keep things as they are (You: $600, Them: $1000).</v>
      </c>
      <c r="S277" s="14" t="str">
        <f>VLOOKUP(
    Languages!A264,
    Languages!$A$2:$AE$310,
    MATCH(
      _xlfn.XLOOKUP(S$1, 'Language &amp; Currency Data'!$A$2:$A$100, 'Language &amp; Currency Data'!$B$2:$B$100),
      Languages!$A$1:$AE$1,
      0),
    FALSE)</f>
        <v>Mantengo le cose come sono (Lei: $600, Lui: $1000.)</v>
      </c>
      <c r="T277" s="14" t="str">
        <f>VLOOKUP(
    Languages!A264,
    Languages!$A$2:$AE$310,
    MATCH(
      _xlfn.XLOOKUP(T$1, 'Language &amp; Currency Data'!$A$2:$A$100, 'Language &amp; Currency Data'!$B$2:$B$100),
      Languages!$A$1:$AE$1,
      0),
    FALSE)</f>
        <v>何もしない (自分: $600、相手: $1000)</v>
      </c>
      <c r="U277" s="32" t="str">
        <f>VLOOKUP(
    Languages!A264,
    Languages!$A$2:$AE$310,
    MATCH(
      _xlfn.XLOOKUP(U$1, 'Language &amp; Currency Data'!$A$2:$A$100, 'Language &amp; Currency Data'!$B$2:$B$100),
      Languages!$A$1:$AE$1,
      0),
    FALSE)</f>
        <v>Saya membiarkan seperti seadanya (Anda: $600, Mereka: $1000.)</v>
      </c>
      <c r="V277" s="32" t="str">
        <f>VLOOKUP(
    Languages!A264,
    Languages!$A$2:$AE$310,
    MATCH(
      _xlfn.XLOOKUP(V$1, 'Language &amp; Currency Data'!$A$2:$A$100, 'Language &amp; Currency Data'!$B$2:$B$100),
      Languages!$A$1:$AE$1,
      0),
    FALSE)</f>
        <v>Dejo las cosas como están (usted: $600, el otro participante: $1000).</v>
      </c>
      <c r="W277" s="14" t="str">
        <f>VLOOKUP(
    Languages!A264,
    Languages!$A$2:$AE$310,
    MATCH(
      _xlfn.XLOOKUP(W$1, 'Language &amp; Currency Data'!$A$2:$A$100, 'Language &amp; Currency Data'!$B$2:$B$100),
      Languages!$A$1:$AE$1,
      0),
    FALSE)</f>
        <v>Ik houd de dingen zoals ze zijn (U: $600, Zij: $1000.)</v>
      </c>
      <c r="X277" s="32" t="str">
        <f>VLOOKUP(
    Languages!A264,
    Languages!$A$2:$AE$310,
    MATCH(
      _xlfn.XLOOKUP(X$1, 'Language &amp; Currency Data'!$A$2:$A$100, 'Language &amp; Currency Data'!$B$2:$B$100),
      Languages!$A$1:$AE$1,
      0),
    FALSE)</f>
        <v>I keep things as they are (You: $600, Them: $1000).</v>
      </c>
      <c r="Y277" s="32" t="str">
        <f>VLOOKUP(
    Languages!A264,
    Languages!$A$2:$AE$310,
    MATCH(
      _xlfn.XLOOKUP(Y$1, 'Language &amp; Currency Data'!$A$2:$A$100, 'Language &amp; Currency Data'!$B$2:$B$100),
      Languages!$A$1:$AE$1,
      0),
    FALSE)</f>
        <v>Jeg lar ting forbli som de er (Du: $600, Dem: $1000.)</v>
      </c>
      <c r="Z277" s="32" t="str">
        <f>VLOOKUP(
    Languages!A264,
    Languages!$A$2:$AE$310,
    MATCH(
      _xlfn.XLOOKUP(Z$1, 'Language &amp; Currency Data'!$A$2:$A$100, 'Language &amp; Currency Data'!$B$2:$B$100),
      Languages!$A$1:$AE$1,
      0),
    FALSE)</f>
        <v>میں چیزوں کو جوں کا توں برقرار رکھتا\/رکھتی ہوں (آپ کے پاس: $600، ان کے پاس: $1000۔)</v>
      </c>
      <c r="AA277" s="32" t="str">
        <f>VLOOKUP(
    Languages!A264,
    Languages!$A$2:$AE$310,
    MATCH(
      _xlfn.XLOOKUP(AA$1, 'Language &amp; Currency Data'!$A$2:$A$100, 'Language &amp; Currency Data'!$B$2:$B$100),
      Languages!$A$1:$AE$1,
      0),
    FALSE)</f>
        <v>Pinananatili ko ang mga bagay kung paano sila (You: $600, Sila: $1000.)</v>
      </c>
      <c r="AB277" s="32" t="str">
        <f>VLOOKUP(
    Languages!A264,
    Languages!$A$2:$AE$310,
    MATCH(
      _xlfn.XLOOKUP(AB$1, 'Language &amp; Currency Data'!$A$2:$A$100, 'Language &amp; Currency Data'!$B$2:$B$100),
      Languages!$A$1:$AE$1,
      0),
    FALSE)</f>
        <v>Niech wszystko będzie tak, jak jest (Pan(i): $600, On(a): $1000.)</v>
      </c>
      <c r="AC277" t="str">
        <f>VLOOKUP(
    Languages!A264,
    Languages!$A$2:$AE$310,
    MATCH(
      _xlfn.XLOOKUP(AC$1, 'Language &amp; Currency Data'!$A$2:$A$100, 'Language &amp; Currency Data'!$B$2:$B$100),
      Languages!$A$1:$AE$1,
      0),
    FALSE)</f>
        <v>Mantenho as coisas como estão (você: $600, o outro participante: $1000.)</v>
      </c>
      <c r="AD277" s="32" t="str">
        <f>VLOOKUP(
    Languages!A264,
    Languages!$A$2:$AE$310,
    MATCH(
      _xlfn.XLOOKUP(AD$1, 'Language &amp; Currency Data'!$A$2:$A$100, 'Language &amp; Currency Data'!$B$2:$B$100),
      Languages!$A$1:$AE$1,
      0),
    FALSE)</f>
        <v>Mențin situația așa cum este (dvs.: $600, Celălalt: $1000.)</v>
      </c>
      <c r="AE277" s="6" t="str">
        <f>VLOOKUP(
    Languages!A264,
    Languages!$A$2:$AE$310,
    MATCH(
      _xlfn.XLOOKUP(AE$1, 'Language &amp; Currency Data'!$A$2:$A$100, 'Language &amp; Currency Data'!$B$2:$B$100),
      Languages!$A$1:$AE$1,
      0),
    FALSE)</f>
        <v>Ponechám veci, ako sú (vy: $600, druhý účastník: $1000.)</v>
      </c>
      <c r="AF277" s="6" t="str">
        <f>VLOOKUP(
    Languages!A264,
    Languages!$A$2:$AE$310,
    MATCH(
      _xlfn.XLOOKUP(AF$1, 'Language &amp; Currency Data'!$A$2:$A$100, 'Language &amp; Currency Data'!$B$2:$B$100),
      Languages!$A$1:$AE$1,
      0),
    FALSE)</f>
        <v>Ek hou dinge soos dit is (U: $600, Hulle: $1000.)</v>
      </c>
      <c r="AG277" s="6" t="str">
        <f>VLOOKUP(
    Languages!A264,
    Languages!$A$2:$AE$310,
    MATCH(
      _xlfn.XLOOKUP(AG$1, 'Language &amp; Currency Data'!$A$2:$A$100, 'Language &amp; Currency Data'!$B$2:$B$100),
      Languages!$A$1:$AE$1,
      0),
    FALSE)</f>
        <v>그대로 유지한다(본인: $600, 다른 참가자: $1000)</v>
      </c>
      <c r="AH277" s="32" t="str">
        <f>VLOOKUP(
    Languages!A264,
    Languages!$A$2:$AE$310,
    MATCH(
      _xlfn.XLOOKUP(AH$1, 'Language &amp; Currency Data'!$A$2:$A$100, 'Language &amp; Currency Data'!$B$2:$B$100),
      Languages!$A$1:$AE$1,
      0),
    FALSE)</f>
        <v>Dejo las cosas como están (usted: $600, el otro participante: $1000).</v>
      </c>
      <c r="AI277" s="32" t="str">
        <f>VLOOKUP(
    Languages!A264,
    Languages!$A$2:$AE$310,
    MATCH(
      _xlfn.XLOOKUP(AI$1, 'Language &amp; Currency Data'!$A$2:$A$100, 'Language &amp; Currency Data'!$B$2:$B$100),
      Languages!$A$1:$AE$1,
      0),
    FALSE)</f>
        <v>Jag behåller saker som de är (Du: $600, De: $1000.)</v>
      </c>
      <c r="AJ277" s="6" t="str">
        <f>VLOOKUP(
    Languages!A264,
    Languages!$A$2:$AE$310,
    MATCH(
      _xlfn.XLOOKUP(AJ$1, 'Language &amp; Currency Data'!$A$2:$A$100, 'Language &amp; Currency Data'!$B$2:$B$100),
      Languages!$A$1:$AE$1,
      0),
    FALSE)</f>
        <v>我保持不動（您：$600，他們：$1000。）</v>
      </c>
      <c r="AK277" s="32" t="str">
        <f>VLOOKUP(
    Languages!A264,
    Languages!$A$2:$AE$310,
    MATCH(
      _xlfn.XLOOKUP(AK$1, 'Language &amp; Currency Data'!$A$2:$A$100, 'Language &amp; Currency Data'!$B$2:$B$100),
      Languages!$A$1:$AE$1,
      0),
    FALSE)</f>
        <v>ฉันเก็บไว้ตามที่ได้รับมา (คุณ: $600 ผู้เข้าร่วมอีกคน: $1000)</v>
      </c>
      <c r="AL277" s="37" t="str">
        <f>VLOOKUP(
    Languages!A264,
    Languages!$A$2:$AE$310,
    MATCH(
      _xlfn.XLOOKUP(AL$1, 'Language &amp; Currency Data'!$A$2:$A$100, 'Language &amp; Currency Data'!$B$2:$B$100),
      Languages!$A$1:$AE$1,
      0),
    FALSE)</f>
        <v>Her şeyi olduğu gibi bırakıyorum (Siz: $600, Onlar: $1000).</v>
      </c>
      <c r="AM277" s="6" t="str">
        <f>VLOOKUP(
    Languages!A264,
    Languages!$A$2:$AE$310,
    MATCH(
      _xlfn.XLOOKUP(AM$1, 'Language &amp; Currency Data'!$A$2:$A$100, 'Language &amp; Currency Data'!$B$2:$B$100),
      Languages!$A$1:$AE$1,
      0),
    FALSE)</f>
        <v>I keep things as they are (You: $600, Them: $1000).</v>
      </c>
      <c r="AN277" s="6" t="str">
        <f>VLOOKUP(
    Languages!A264,
    Languages!$A$2:$AE$310,
    MATCH(
      _xlfn.XLOOKUP(AN$1, 'Language &amp; Currency Data'!$A$2:$A$100, 'Language &amp; Currency Data'!$B$2:$B$100),
      Languages!$A$1:$AE$1,
      0),
    FALSE)</f>
        <v>I keep things as they are (You: $600, Them: $1000).</v>
      </c>
      <c r="AO277" s="32" t="str">
        <f>VLOOKUP(
    Languages!A264,
    Languages!$A$2:$AE$310,
    MATCH(
      _xlfn.XLOOKUP(AO$1, 'Language &amp; Currency Data'!$A$2:$A$100, 'Language &amp; Currency Data'!$B$2:$B$100),
      Languages!$A$1:$AE$1,
      0),
    FALSE)</f>
        <v>Tôi giữ nguyên mọi thứ như hiện tại (Quý vị: $600, Họ: $1000.)</v>
      </c>
      <c r="AP277" s="7" t="str">
        <f>VLOOKUP(
    Languages!A264,
    Languages!$A$2:$AE$310,
    MATCH(
      _xlfn.XLOOKUP("United Kingdom", 'Language &amp; Currency Data'!$A$2:$A$100, 'Language &amp; Currency Data'!$B$2:$B$100),
      Languages!$A$1:$AE$1,
      0),
    FALSE)</f>
        <v>I keep things as they are (You: $600, Them: $1000).</v>
      </c>
      <c r="AQ277" s="7" t="str">
        <f>VLOOKUP(
    Languages!A264,
    Languages!$A$2:$AE$310,
    MATCH(
      _xlfn.XLOOKUP("United Kingdom", 'Language &amp; Currency Data'!$A$2:$A$100, 'Language &amp; Currency Data'!$B$2:$B$100),
      Languages!$A$1:$AE$1,
      0),
    FALSE)</f>
        <v>I keep things as they are (You: $600, Them: $1000).</v>
      </c>
      <c r="AR277" s="7" t="str">
        <f>VLOOKUP(
    Languages!A264,
    Languages!$A$2:$AE$310,
    MATCH(
      _xlfn.XLOOKUP("United Kingdom", 'Language &amp; Currency Data'!$A$2:$A$100, 'Language &amp; Currency Data'!$B$2:$B$100),
      Languages!$A$1:$AE$1,
      0),
    FALSE)</f>
        <v>I keep things as they are (You: $600, Them: $1000).</v>
      </c>
      <c r="AS277" s="7" t="str">
        <f>VLOOKUP(
    Languages!A264,
    Languages!$A$2:$AE$310,
    MATCH(
      _xlfn.XLOOKUP("United Kingdom", 'Language &amp; Currency Data'!$A$2:$A$100, 'Language &amp; Currency Data'!$B$2:$B$100),
      Languages!$A$1:$AE$1,
      0),
    FALSE)</f>
        <v>I keep things as they are (You: $600, Them: $1000).</v>
      </c>
      <c r="AT277" s="7" t="str">
        <f>VLOOKUP(
    Languages!A264,
    Languages!$A$2:$AE$310,
    MATCH(
      _xlfn.XLOOKUP("United Kingdom", 'Language &amp; Currency Data'!$A$2:$A$100, 'Language &amp; Currency Data'!$B$2:$B$100),
      Languages!$A$1:$AE$1,
      0),
    FALSE)</f>
        <v>I keep things as they are (You: $600, Them: $1000).</v>
      </c>
      <c r="AU277" s="7" t="str">
        <f>VLOOKUP(
    Languages!A264,
    Languages!$A$2:$AE$310,
    MATCH(
      _xlfn.XLOOKUP("United Kingdom", 'Language &amp; Currency Data'!$A$2:$A$100, 'Language &amp; Currency Data'!$B$2:$B$100),
      Languages!$A$1:$AE$1,
      0),
    FALSE)</f>
        <v>I keep things as they are (You: $600, Them: $1000).</v>
      </c>
      <c r="AV277" s="7" t="str">
        <f>VLOOKUP(
    Languages!A264,
    Languages!$A$2:$AE$310,
    MATCH(
      _xlfn.XLOOKUP("United Kingdom", 'Language &amp; Currency Data'!$A$2:$A$100, 'Language &amp; Currency Data'!$B$2:$B$100),
      Languages!$A$1:$AE$1,
      0),
    FALSE)</f>
        <v>I keep things as they are (You: $600, Them: $1000).</v>
      </c>
      <c r="AW277" s="7" t="str">
        <f>VLOOKUP(
    Languages!A264,
    Languages!$A$2:$AE$310,
    MATCH(
      _xlfn.XLOOKUP("United Kingdom", 'Language &amp; Currency Data'!$A$2:$A$100, 'Language &amp; Currency Data'!$B$2:$B$100),
      Languages!$A$1:$AE$1,
      0),
    FALSE)</f>
        <v>I keep things as they are (You: $600, Them: $1000).</v>
      </c>
    </row>
    <row r="278" spans="1:49" s="7" customFormat="1" ht="28.5" x14ac:dyDescent="0.45">
      <c r="A278" s="7" t="str">
        <f>Languages!B265</f>
        <v>I take $600 to receive an additional $100 (You: $700, Them: $400).</v>
      </c>
      <c r="B278" s="6" t="str">
        <f>VLOOKUP(
    Languages!A265,
    Languages!$A$2:$AE$310,
    MATCH(
      _xlfn.XLOOKUP(B$1, 'Language &amp; Currency Data'!$A$2:$A$100, 'Language &amp; Currency Data'!$B$2:$B$100),
      Languages!$A$1:$AE$1,
      0),
    FALSE)</f>
        <v>Le quito $600 para recibir $100 más (usted: $700, el otro participante: $400).</v>
      </c>
      <c r="C278" s="6" t="str">
        <f>VLOOKUP(
    Languages!A265,
    Languages!$A$2:$AE$310,
    MATCH(
      _xlfn.XLOOKUP(C$1, 'Language &amp; Currency Data'!$A$2:$A$100, 'Language &amp; Currency Data'!$B$2:$B$100),
      Languages!$A$1:$AE$1,
      0),
    FALSE)</f>
        <v>I take $600 to receive an additional $100 (You: $700, Them: $400).</v>
      </c>
      <c r="D278" s="6" t="str">
        <f>VLOOKUP(
    Languages!A265,
    Languages!$A$2:$AE$310,
    MATCH(
      _xlfn.XLOOKUP(D$1, 'Language &amp; Currency Data'!$A$2:$A$100, 'Language &amp; Currency Data'!$B$2:$B$100),
      Languages!$A$1:$AE$1,
      0),
    FALSE)</f>
        <v>Ich nehme mir $600, um zusätzlich $100 zu erhalten (Sie: $700, anderer Teilnehmer: $400).</v>
      </c>
      <c r="E278" s="14" t="str">
        <f>VLOOKUP(
    Languages!A265,
    Languages!$A$2:$AE$310,
    MATCH(
      _xlfn.XLOOKUP(E$1, 'Language &amp; Currency Data'!$A$2:$A$100, 'Language &amp; Currency Data'!$B$2:$B$100),
      Languages!$A$1:$AE$1,
      0),
    FALSE)</f>
        <v>Tiraria $600 para receber $100 adicionais (você: $700, o outro participante: $400).</v>
      </c>
      <c r="F278" s="4" t="str">
        <f>VLOOKUP(
    Languages!A265,
    Languages!$A$2:$AE$310,
    MATCH(
      _xlfn.XLOOKUP(F$1, 'Language &amp; Currency Data'!$A$2:$A$100, 'Language &amp; Currency Data'!$B$2:$B$100),
      Languages!$A$1:$AE$1,
      0),
    FALSE)</f>
        <v>I take $600 to receive an additional $100 (You: $700, Them: $400).</v>
      </c>
      <c r="G278" s="14" t="str">
        <f>VLOOKUP(
    Languages!A265,
    Languages!$A$2:$AE$310,
    MATCH(
      _xlfn.XLOOKUP(G$1, 'Language &amp; Currency Data'!$A$2:$A$100, 'Language &amp; Currency Data'!$B$2:$B$100),
      Languages!$A$1:$AE$1,
      0),
    FALSE)</f>
        <v>我选择让对方损失 $600，以让自己额外获得 $100（您：$700，对方：$400）。</v>
      </c>
      <c r="H278" s="6" t="str">
        <f>VLOOKUP(
    Languages!A265,
    Languages!$A$2:$AE$310,
    MATCH(
      _xlfn.XLOOKUP(H$1, 'Language &amp; Currency Data'!$A$2:$A$100, 'Language &amp; Currency Data'!$B$2:$B$100),
      Languages!$A$1:$AE$1,
      0),
    FALSE)</f>
        <v>Le quito $600 para recibir $100 más (usted: $700, el otro participante: $400).</v>
      </c>
      <c r="I278" s="6" t="str">
        <f>VLOOKUP(
    Languages!A265,
    Languages!$A$2:$AE$310,
    MATCH(
      _xlfn.XLOOKUP(I$1, 'Language &amp; Currency Data'!$A$2:$A$100, 'Language &amp; Currency Data'!$B$2:$B$100),
      Languages!$A$1:$AE$1,
      0),
    FALSE)</f>
        <v>Le quito $600 para recibir $100 más (usted: $700, el otro participante: $400).</v>
      </c>
      <c r="J278" s="6" t="str">
        <f>VLOOKUP(
    Languages!A265,
    Languages!$A$2:$AE$310,
    MATCH(
      _xlfn.XLOOKUP(J$1, 'Language &amp; Currency Data'!$A$2:$A$100, 'Language &amp; Currency Data'!$B$2:$B$100),
      Languages!$A$1:$AE$1,
      0),
    FALSE)</f>
        <v>Vezmu si $600, abych získal\/a  dalších $100 (vy: $700, oni: $400).</v>
      </c>
      <c r="K278" s="6" t="str">
        <f>VLOOKUP(
    Languages!A265,
    Languages!$A$2:$AE$310,
    MATCH(
      _xlfn.XLOOKUP(K$1, 'Language &amp; Currency Data'!$A$2:$A$100, 'Language &amp; Currency Data'!$B$2:$B$100),
      Languages!$A$1:$AE$1,
      0),
    FALSE)</f>
        <v>Otan $600 saadakseni $100 lisäsumman (Sinä: $700, Hän: $400).</v>
      </c>
      <c r="L278" s="32" t="str">
        <f>VLOOKUP(
    Languages!A265,
    Languages!$A$2:$AE$310,
    MATCH(
      _xlfn.XLOOKUP(L$1, 'Language &amp; Currency Data'!$A$2:$A$100, 'Language &amp; Currency Data'!$B$2:$B$100),
      Languages!$A$1:$AE$1,
      0),
    FALSE)</f>
        <v>Je retire $600 pour recevoir $100 supplémentaires (vous : $700, lui\/elle : $400).</v>
      </c>
      <c r="M278" s="32" t="str">
        <f>VLOOKUP(
    Languages!A265,
    Languages!$A$2:$AE$310,
    MATCH(
      _xlfn.XLOOKUP(M$1, 'Language &amp; Currency Data'!$A$2:$A$100, 'Language &amp; Currency Data'!$B$2:$B$100),
      Languages!$A$1:$AE$1,
      0),
    FALSE)</f>
        <v>Ich nehme mir $600, um zusätzlich $100 zu erhalten (Sie: $700, anderer Teilnehmer: $400).</v>
      </c>
      <c r="N278" s="6" t="str">
        <f>VLOOKUP(
    Languages!A265,
    Languages!$A$2:$AE$310,
    MATCH(
      _xlfn.XLOOKUP(N$1, 'Language &amp; Currency Data'!$A$2:$A$100, 'Language &amp; Currency Data'!$B$2:$B$100),
      Languages!$A$1:$AE$1,
      0),
    FALSE)</f>
        <v>Παίρνω $600 για να λάβω επιπλέον $100 (Εσείς: $700, ο άλλος: $400).</v>
      </c>
      <c r="O278" s="32" t="str">
        <f>VLOOKUP(
    Languages!A265,
    Languages!$A$2:$AE$310,
    MATCH(
      _xlfn.XLOOKUP(O$1, 'Language &amp; Currency Data'!$A$2:$A$100, 'Language &amp; Currency Data'!$B$2:$B$100),
      Languages!$A$1:$AE$1,
      0),
    FALSE)</f>
        <v>Elvennék $600ot, hogy további $100ot kapjak. (Ön: $700, Ő: $400).</v>
      </c>
      <c r="P278" s="6" t="str">
        <f>VLOOKUP(
    Languages!A265,
    Languages!$A$2:$AE$310,
    MATCH(
      _xlfn.XLOOKUP(P$1, 'Language &amp; Currency Data'!$A$2:$A$100, 'Language &amp; Currency Data'!$B$2:$B$100),
      Languages!$A$1:$AE$1,
      0),
    FALSE)</f>
        <v>मैं अतिरिक्त $100 प्राप्त करने के लिए दूसरे प्रतिभागी से $600 लेता हूं (आप: $700, वे: $400)।</v>
      </c>
      <c r="Q278" s="6" t="str">
        <f>VLOOKUP(
    Languages!A265,
    Languages!$A$2:$AE$310,
    MATCH(
      _xlfn.XLOOKUP(Q$1, 'Language &amp; Currency Data'!$A$2:$A$100, 'Language &amp; Currency Data'!$B$2:$B$100),
      Languages!$A$1:$AE$1,
      0),
    FALSE)</f>
        <v>Saya mengambil $600 dari mereka untuk mendapatkan tambahan $100 (Anda: $700, Mereka: $400).</v>
      </c>
      <c r="R278" s="6" t="str">
        <f>VLOOKUP(
    Languages!A265,
    Languages!$A$2:$AE$310,
    MATCH(
      _xlfn.XLOOKUP(R$1, 'Language &amp; Currency Data'!$A$2:$A$100, 'Language &amp; Currency Data'!$B$2:$B$100),
      Languages!$A$1:$AE$1,
      0),
    FALSE)</f>
        <v>I take $600 to receive an additional $100 (You: $700, Them: $400).</v>
      </c>
      <c r="S278" s="14" t="str">
        <f>VLOOKUP(
    Languages!A265,
    Languages!$A$2:$AE$310,
    MATCH(
      _xlfn.XLOOKUP(S$1, 'Language &amp; Currency Data'!$A$2:$A$100, 'Language &amp; Currency Data'!$B$2:$B$100),
      Languages!$A$1:$AE$1,
      0),
    FALSE)</f>
        <v>Prendo $600 dollari per riceverne altri $100 (Lei: $700, Lui: $400).</v>
      </c>
      <c r="T278" s="14" t="str">
        <f>VLOOKUP(
    Languages!A265,
    Languages!$A$2:$AE$310,
    MATCH(
      _xlfn.XLOOKUP(T$1, 'Language &amp; Currency Data'!$A$2:$A$100, 'Language &amp; Currency Data'!$B$2:$B$100),
      Languages!$A$1:$AE$1,
      0),
    FALSE)</f>
        <v>追加の$100を受け取るために、相手から$600を取る（自分：$700、相手：$400）</v>
      </c>
      <c r="U278" s="32" t="str">
        <f>VLOOKUP(
    Languages!A265,
    Languages!$A$2:$AE$310,
    MATCH(
      _xlfn.XLOOKUP(U$1, 'Language &amp; Currency Data'!$A$2:$A$100, 'Language &amp; Currency Data'!$B$2:$B$100),
      Languages!$A$1:$AE$1,
      0),
    FALSE)</f>
        <v>Saya rebut $600 untuk mendapatkan tambahan $100 (Anda: $700, Mereka: $400).</v>
      </c>
      <c r="V278" s="32" t="str">
        <f>VLOOKUP(
    Languages!A265,
    Languages!$A$2:$AE$310,
    MATCH(
      _xlfn.XLOOKUP(V$1, 'Language &amp; Currency Data'!$A$2:$A$100, 'Language &amp; Currency Data'!$B$2:$B$100),
      Languages!$A$1:$AE$1,
      0),
    FALSE)</f>
        <v>Le quito $600 para recibir $100 más (usted: $700, el otro participante: $400).</v>
      </c>
      <c r="W278" s="14" t="str">
        <f>VLOOKUP(
    Languages!A265,
    Languages!$A$2:$AE$310,
    MATCH(
      _xlfn.XLOOKUP(W$1, 'Language &amp; Currency Data'!$A$2:$A$100, 'Language &amp; Currency Data'!$B$2:$B$100),
      Languages!$A$1:$AE$1,
      0),
    FALSE)</f>
        <v>Ik neem $600 van die ander af om zelf $100 te ontvangen (U: $700, Zij: $400).</v>
      </c>
      <c r="X278" s="32" t="str">
        <f>VLOOKUP(
    Languages!A265,
    Languages!$A$2:$AE$310,
    MATCH(
      _xlfn.XLOOKUP(X$1, 'Language &amp; Currency Data'!$A$2:$A$100, 'Language &amp; Currency Data'!$B$2:$B$100),
      Languages!$A$1:$AE$1,
      0),
    FALSE)</f>
        <v>I take $600 to receive an additional $100 (You: $700, Them: $400).</v>
      </c>
      <c r="Y278" s="32" t="str">
        <f>VLOOKUP(
    Languages!A265,
    Languages!$A$2:$AE$310,
    MATCH(
      _xlfn.XLOOKUP(Y$1, 'Language &amp; Currency Data'!$A$2:$A$100, 'Language &amp; Currency Data'!$B$2:$B$100),
      Languages!$A$1:$AE$1,
      0),
    FALSE)</f>
        <v>Jeg tar $600 fra dem for å få $100 mer selv (Du: $700, Dem: $400).</v>
      </c>
      <c r="Z278" s="32" t="str">
        <f>VLOOKUP(
    Languages!A265,
    Languages!$A$2:$AE$310,
    MATCH(
      _xlfn.XLOOKUP(Z$1, 'Language &amp; Currency Data'!$A$2:$A$100, 'Language &amp; Currency Data'!$B$2:$B$100),
      Languages!$A$1:$AE$1,
      0),
    FALSE)</f>
        <v>میں 600$ لوں گا\/گی تاکہ اضافی 100$ حاصل کر سکوں (آپ: 700$، وہ: 400$)۔</v>
      </c>
      <c r="AA278" s="32" t="str">
        <f>VLOOKUP(
    Languages!A265,
    Languages!$A$2:$AE$310,
    MATCH(
      _xlfn.XLOOKUP(AA$1, 'Language &amp; Currency Data'!$A$2:$A$100, 'Language &amp; Currency Data'!$B$2:$B$100),
      Languages!$A$1:$AE$1,
      0),
    FALSE)</f>
        <v>Kukunin ko ang $600 para tumanggap ng karagdagang $100 (Ikaw: $700, Siya: $400).</v>
      </c>
      <c r="AB278" s="32" t="str">
        <f>VLOOKUP(
    Languages!A265,
    Languages!$A$2:$AE$310,
    MATCH(
      _xlfn.XLOOKUP(AB$1, 'Language &amp; Currency Data'!$A$2:$A$100, 'Language &amp; Currency Data'!$B$2:$B$100),
      Languages!$A$1:$AE$1,
      0),
    FALSE)</f>
        <v>Biorę 600$, aby otrzymać dodatkowe 100$ (Pan\/Pani: 700$, Drugi uczestnik: 400$).</v>
      </c>
      <c r="AC278" t="str">
        <f>VLOOKUP(
    Languages!A265,
    Languages!$A$2:$AE$310,
    MATCH(
      _xlfn.XLOOKUP(AC$1, 'Language &amp; Currency Data'!$A$2:$A$100, 'Language &amp; Currency Data'!$B$2:$B$100),
      Languages!$A$1:$AE$1,
      0),
    FALSE)</f>
        <v>Tiraria $600 para receber $100 adicionais (você: $700, o outro participante: $400).</v>
      </c>
      <c r="AD278" s="32" t="str">
        <f>VLOOKUP(
    Languages!A265,
    Languages!$A$2:$AE$310,
    MATCH(
      _xlfn.XLOOKUP(AD$1, 'Language &amp; Currency Data'!$A$2:$A$100, 'Language &amp; Currency Data'!$B$2:$B$100),
      Languages!$A$1:$AE$1,
      0),
    FALSE)</f>
        <v>Iau $600 pentru a prelua o sumăsuplimentară de $100 (Dvs.: $700, Celălalt: $400).</v>
      </c>
      <c r="AE278" s="6" t="str">
        <f>VLOOKUP(
    Languages!A265,
    Languages!$A$2:$AE$310,
    MATCH(
      _xlfn.XLOOKUP(AE$1, 'Language &amp; Currency Data'!$A$2:$A$100, 'Language &amp; Currency Data'!$B$2:$B$100),
      Languages!$A$1:$AE$1,
      0),
    FALSE)</f>
        <v>Vezmem $600, aby som získal(a) ďalších $100 (Vy: $700, Druhý účastník: $400).</v>
      </c>
      <c r="AF278" s="6" t="str">
        <f>VLOOKUP(
    Languages!A265,
    Languages!$A$2:$AE$310,
    MATCH(
      _xlfn.XLOOKUP(AF$1, 'Language &amp; Currency Data'!$A$2:$A$100, 'Language &amp; Currency Data'!$B$2:$B$100),
      Languages!$A$1:$AE$1,
      0),
    FALSE)</f>
        <v>Ek neem $600 om 'n bykomende $100 te ontvang (Jy: $700, Hulle: $400).</v>
      </c>
      <c r="AG278" s="6" t="str">
        <f>VLOOKUP(
    Languages!A265,
    Languages!$A$2:$AE$310,
    MATCH(
      _xlfn.XLOOKUP(AG$1, 'Language &amp; Currency Data'!$A$2:$A$100, 'Language &amp; Currency Data'!$B$2:$B$100),
      Languages!$A$1:$AE$1,
      0),
    FALSE)</f>
        <v>$600를 가져가고 추가로 $100를 받는다(귀하: $700, 그들: $400).</v>
      </c>
      <c r="AH278" s="32" t="str">
        <f>VLOOKUP(
    Languages!A265,
    Languages!$A$2:$AE$310,
    MATCH(
      _xlfn.XLOOKUP(AH$1, 'Language &amp; Currency Data'!$A$2:$A$100, 'Language &amp; Currency Data'!$B$2:$B$100),
      Languages!$A$1:$AE$1,
      0),
    FALSE)</f>
        <v>Le quito $600 para recibir $100 más (usted: $700, el otro participante: $400).</v>
      </c>
      <c r="AI278" s="32" t="str">
        <f>VLOOKUP(
    Languages!A265,
    Languages!$A$2:$AE$310,
    MATCH(
      _xlfn.XLOOKUP(AI$1, 'Language &amp; Currency Data'!$A$2:$A$100, 'Language &amp; Currency Data'!$B$2:$B$100),
      Languages!$A$1:$AE$1,
      0),
    FALSE)</f>
        <v>Jag tar $600 för att få ytterligare $100 (Du: $700, den endra deltagaren: $400).</v>
      </c>
      <c r="AJ278" s="6" t="str">
        <f>VLOOKUP(
    Languages!A265,
    Languages!$A$2:$AE$310,
    MATCH(
      _xlfn.XLOOKUP(AJ$1, 'Language &amp; Currency Data'!$A$2:$A$100, 'Language &amp; Currency Data'!$B$2:$B$100),
      Languages!$A$1:$AE$1,
      0),
    FALSE)</f>
        <v>我選擇拿走 $600，換取額外 $100（您：$700，他們：$400）。</v>
      </c>
      <c r="AK278" s="32" t="str">
        <f>VLOOKUP(
    Languages!A265,
    Languages!$A$2:$AE$310,
    MATCH(
      _xlfn.XLOOKUP(AK$1, 'Language &amp; Currency Data'!$A$2:$A$100, 'Language &amp; Currency Data'!$B$2:$B$100),
      Languages!$A$1:$AE$1,
      0),
    FALSE)</f>
        <v>ฉันจะยึดเงิน $600 เพื่อรับเงินเพิ่มเติมอีก $100 (คุณได้รับ: $700, ผู้เข้าร่วมอีกคนได้รับ: $400)</v>
      </c>
      <c r="AL278" s="37" t="str">
        <f>VLOOKUP(
    Languages!A265,
    Languages!$A$2:$AE$310,
    MATCH(
      _xlfn.XLOOKUP(AL$1, 'Language &amp; Currency Data'!$A$2:$A$100, 'Language &amp; Currency Data'!$B$2:$B$100),
      Languages!$A$1:$AE$1,
      0),
    FALSE)</f>
        <v>Fazladan $100 almak için $600 alırım (Siz: $700, Onlar: $400).</v>
      </c>
      <c r="AM278" s="6" t="str">
        <f>VLOOKUP(
    Languages!A265,
    Languages!$A$2:$AE$310,
    MATCH(
      _xlfn.XLOOKUP(AM$1, 'Language &amp; Currency Data'!$A$2:$A$100, 'Language &amp; Currency Data'!$B$2:$B$100),
      Languages!$A$1:$AE$1,
      0),
    FALSE)</f>
        <v>I take $600 to receive an additional $100 (You: $700, Them: $400).</v>
      </c>
      <c r="AN278" s="6" t="str">
        <f>VLOOKUP(
    Languages!A265,
    Languages!$A$2:$AE$310,
    MATCH(
      _xlfn.XLOOKUP(AN$1, 'Language &amp; Currency Data'!$A$2:$A$100, 'Language &amp; Currency Data'!$B$2:$B$100),
      Languages!$A$1:$AE$1,
      0),
    FALSE)</f>
        <v>I take $600 to receive an additional $100 (You: $700, Them: $400).</v>
      </c>
      <c r="AO278" s="32" t="str">
        <f>VLOOKUP(
    Languages!A265,
    Languages!$A$2:$AE$310,
    MATCH(
      _xlfn.XLOOKUP(AO$1, 'Language &amp; Currency Data'!$A$2:$A$100, 'Language &amp; Currency Data'!$B$2:$B$100),
      Languages!$A$1:$AE$1,
      0),
    FALSE)</f>
        <v>Tôi lấy $600 để nhận thêm $100 (Quý vị: $700, Họ: $400).</v>
      </c>
      <c r="AP278" s="7" t="str">
        <f>VLOOKUP(
    Languages!A265,
    Languages!$A$2:$AE$310,
    MATCH(
      _xlfn.XLOOKUP("United Kingdom", 'Language &amp; Currency Data'!$A$2:$A$100, 'Language &amp; Currency Data'!$B$2:$B$100),
      Languages!$A$1:$AE$1,
      0),
    FALSE)</f>
        <v>I take $600 to receive an additional $100 (You: $700, Them: $400).</v>
      </c>
      <c r="AQ278" s="7" t="str">
        <f>VLOOKUP(
    Languages!A265,
    Languages!$A$2:$AE$310,
    MATCH(
      _xlfn.XLOOKUP("United Kingdom", 'Language &amp; Currency Data'!$A$2:$A$100, 'Language &amp; Currency Data'!$B$2:$B$100),
      Languages!$A$1:$AE$1,
      0),
    FALSE)</f>
        <v>I take $600 to receive an additional $100 (You: $700, Them: $400).</v>
      </c>
      <c r="AR278" s="7" t="str">
        <f>VLOOKUP(
    Languages!A265,
    Languages!$A$2:$AE$310,
    MATCH(
      _xlfn.XLOOKUP("United Kingdom", 'Language &amp; Currency Data'!$A$2:$A$100, 'Language &amp; Currency Data'!$B$2:$B$100),
      Languages!$A$1:$AE$1,
      0),
    FALSE)</f>
        <v>I take $600 to receive an additional $100 (You: $700, Them: $400).</v>
      </c>
      <c r="AS278" s="7" t="str">
        <f>VLOOKUP(
    Languages!A265,
    Languages!$A$2:$AE$310,
    MATCH(
      _xlfn.XLOOKUP("United Kingdom", 'Language &amp; Currency Data'!$A$2:$A$100, 'Language &amp; Currency Data'!$B$2:$B$100),
      Languages!$A$1:$AE$1,
      0),
    FALSE)</f>
        <v>I take $600 to receive an additional $100 (You: $700, Them: $400).</v>
      </c>
      <c r="AT278" s="7" t="str">
        <f>VLOOKUP(
    Languages!A265,
    Languages!$A$2:$AE$310,
    MATCH(
      _xlfn.XLOOKUP("United Kingdom", 'Language &amp; Currency Data'!$A$2:$A$100, 'Language &amp; Currency Data'!$B$2:$B$100),
      Languages!$A$1:$AE$1,
      0),
    FALSE)</f>
        <v>I take $600 to receive an additional $100 (You: $700, Them: $400).</v>
      </c>
      <c r="AU278" s="7" t="str">
        <f>VLOOKUP(
    Languages!A265,
    Languages!$A$2:$AE$310,
    MATCH(
      _xlfn.XLOOKUP("United Kingdom", 'Language &amp; Currency Data'!$A$2:$A$100, 'Language &amp; Currency Data'!$B$2:$B$100),
      Languages!$A$1:$AE$1,
      0),
    FALSE)</f>
        <v>I take $600 to receive an additional $100 (You: $700, Them: $400).</v>
      </c>
      <c r="AV278" s="7" t="str">
        <f>VLOOKUP(
    Languages!A265,
    Languages!$A$2:$AE$310,
    MATCH(
      _xlfn.XLOOKUP("United Kingdom", 'Language &amp; Currency Data'!$A$2:$A$100, 'Language &amp; Currency Data'!$B$2:$B$100),
      Languages!$A$1:$AE$1,
      0),
    FALSE)</f>
        <v>I take $600 to receive an additional $100 (You: $700, Them: $400).</v>
      </c>
      <c r="AW278" s="7" t="str">
        <f>VLOOKUP(
    Languages!A265,
    Languages!$A$2:$AE$310,
    MATCH(
      _xlfn.XLOOKUP("United Kingdom", 'Language &amp; Currency Data'!$A$2:$A$100, 'Language &amp; Currency Data'!$B$2:$B$100),
      Languages!$A$1:$AE$1,
      0),
    FALSE)</f>
        <v>I take $600 to receive an additional $100 (You: $700, Them: $400).</v>
      </c>
    </row>
    <row r="279" spans="1:49" s="7" customFormat="1" ht="28.5" x14ac:dyDescent="0.45">
      <c r="A279" s="7" t="str">
        <f>Languages!B266</f>
        <v>I keep things as they are (You: $700, Them: $900).</v>
      </c>
      <c r="B279" s="6" t="str">
        <f>VLOOKUP(
    Languages!A266,
    Languages!$A$2:$AE$310,
    MATCH(
      _xlfn.XLOOKUP(B$1, 'Language &amp; Currency Data'!$A$2:$A$100, 'Language &amp; Currency Data'!$B$2:$B$100),
      Languages!$A$1:$AE$1,
      0),
    FALSE)</f>
        <v>Dejo las cosas como están (usted: $700, el otro participante: $900).</v>
      </c>
      <c r="C279" s="6" t="str">
        <f>VLOOKUP(
    Languages!A266,
    Languages!$A$2:$AE$310,
    MATCH(
      _xlfn.XLOOKUP(C$1, 'Language &amp; Currency Data'!$A$2:$A$100, 'Language &amp; Currency Data'!$B$2:$B$100),
      Languages!$A$1:$AE$1,
      0),
    FALSE)</f>
        <v>I keep things as they are (You: $700, Them: $900).</v>
      </c>
      <c r="D279" s="6" t="str">
        <f>VLOOKUP(
    Languages!A266,
    Languages!$A$2:$AE$310,
    MATCH(
      _xlfn.XLOOKUP(D$1, 'Language &amp; Currency Data'!$A$2:$A$100, 'Language &amp; Currency Data'!$B$2:$B$100),
      Languages!$A$1:$AE$1,
      0),
    FALSE)</f>
        <v>Ich lasse alles so, wie es ist (Sie: $700, der andere Teilnehmer: $900.)</v>
      </c>
      <c r="E279" s="14" t="str">
        <f>VLOOKUP(
    Languages!A266,
    Languages!$A$2:$AE$310,
    MATCH(
      _xlfn.XLOOKUP(E$1, 'Language &amp; Currency Data'!$A$2:$A$100, 'Language &amp; Currency Data'!$B$2:$B$100),
      Languages!$A$1:$AE$1,
      0),
    FALSE)</f>
        <v>Mantenho as coisas como estão (você: $700, o outro participante: $900.)</v>
      </c>
      <c r="F279" s="4" t="str">
        <f>VLOOKUP(
    Languages!A266,
    Languages!$A$2:$AE$310,
    MATCH(
      _xlfn.XLOOKUP(F$1, 'Language &amp; Currency Data'!$A$2:$A$100, 'Language &amp; Currency Data'!$B$2:$B$100),
      Languages!$A$1:$AE$1,
      0),
    FALSE)</f>
        <v>I keep things as they are (You: $700, Them: $900).</v>
      </c>
      <c r="G279" s="14" t="str">
        <f>VLOOKUP(
    Languages!A266,
    Languages!$A$2:$AE$310,
    MATCH(
      _xlfn.XLOOKUP(G$1, 'Language &amp; Currency Data'!$A$2:$A$100, 'Language &amp; Currency Data'!$B$2:$B$100),
      Languages!$A$1:$AE$1,
      0),
    FALSE)</f>
        <v>我保持现状（您：$700，他们：$900）。</v>
      </c>
      <c r="H279" s="6" t="str">
        <f>VLOOKUP(
    Languages!A266,
    Languages!$A$2:$AE$310,
    MATCH(
      _xlfn.XLOOKUP(H$1, 'Language &amp; Currency Data'!$A$2:$A$100, 'Language &amp; Currency Data'!$B$2:$B$100),
      Languages!$A$1:$AE$1,
      0),
    FALSE)</f>
        <v>Dejo las cosas como están (usted: $700, el otro participante: $900).</v>
      </c>
      <c r="I279" s="6" t="str">
        <f>VLOOKUP(
    Languages!A266,
    Languages!$A$2:$AE$310,
    MATCH(
      _xlfn.XLOOKUP(I$1, 'Language &amp; Currency Data'!$A$2:$A$100, 'Language &amp; Currency Data'!$B$2:$B$100),
      Languages!$A$1:$AE$1,
      0),
    FALSE)</f>
        <v>Dejo las cosas como están (usted: $700, el otro participante: $900).</v>
      </c>
      <c r="J279" s="6" t="str">
        <f>VLOOKUP(
    Languages!A266,
    Languages!$A$2:$AE$310,
    MATCH(
      _xlfn.XLOOKUP(J$1, 'Language &amp; Currency Data'!$A$2:$A$100, 'Language &amp; Currency Data'!$B$2:$B$100),
      Languages!$A$1:$AE$1,
      0),
    FALSE)</f>
        <v>Nechávám věci tak, jak jsou (Vy: $700, Oni: $900.)</v>
      </c>
      <c r="K279" s="6" t="str">
        <f>VLOOKUP(
    Languages!A266,
    Languages!$A$2:$AE$310,
    MATCH(
      _xlfn.XLOOKUP(K$1, 'Language &amp; Currency Data'!$A$2:$A$100, 'Language &amp; Currency Data'!$B$2:$B$100),
      Languages!$A$1:$AE$1,
      0),
    FALSE)</f>
        <v>Pidän asiat ennallaan (Sinä: $700, Hän: $900.)</v>
      </c>
      <c r="L279" s="32" t="str">
        <f>VLOOKUP(
    Languages!A266,
    Languages!$A$2:$AE$310,
    MATCH(
      _xlfn.XLOOKUP(L$1, 'Language &amp; Currency Data'!$A$2:$A$100, 'Language &amp; Currency Data'!$B$2:$B$100),
      Languages!$A$1:$AE$1,
      0),
    FALSE)</f>
        <v>Je garde les choses telles qu'elles sont (vous : $700, lui\/elle : $900.)</v>
      </c>
      <c r="M279" s="32" t="str">
        <f>VLOOKUP(
    Languages!A266,
    Languages!$A$2:$AE$310,
    MATCH(
      _xlfn.XLOOKUP(M$1, 'Language &amp; Currency Data'!$A$2:$A$100, 'Language &amp; Currency Data'!$B$2:$B$100),
      Languages!$A$1:$AE$1,
      0),
    FALSE)</f>
        <v>Ich lasse alles so, wie es ist (Sie: $700, der andere Teilnehmer: $900.)</v>
      </c>
      <c r="N279" s="6" t="str">
        <f>VLOOKUP(
    Languages!A266,
    Languages!$A$2:$AE$310,
    MATCH(
      _xlfn.XLOOKUP(N$1, 'Language &amp; Currency Data'!$A$2:$A$100, 'Language &amp; Currency Data'!$B$2:$B$100),
      Languages!$A$1:$AE$1,
      0),
    FALSE)</f>
        <v>Αφήνω τα πράγματα όπως είναι (Εσείς: $700, Εκείνοι: $900.)</v>
      </c>
      <c r="O279" s="32" t="str">
        <f>VLOOKUP(
    Languages!A266,
    Languages!$A$2:$AE$310,
    MATCH(
      _xlfn.XLOOKUP(O$1, 'Language &amp; Currency Data'!$A$2:$A$100, 'Language &amp; Currency Data'!$B$2:$B$100),
      Languages!$A$1:$AE$1,
      0),
    FALSE)</f>
        <v>A dolgokat úgy hagyom, ahogy vannak (Ön: $700, Ő: $900.)</v>
      </c>
      <c r="P279" s="6" t="str">
        <f>VLOOKUP(
    Languages!A266,
    Languages!$A$2:$AE$310,
    MATCH(
      _xlfn.XLOOKUP(P$1, 'Language &amp; Currency Data'!$A$2:$A$100, 'Language &amp; Currency Data'!$B$2:$B$100),
      Languages!$A$1:$AE$1,
      0),
    FALSE)</f>
        <v>मैं चीजों को वैसे ही रखता हूं, जैसे वे हैं (आप: $700, उन्हें: $900।)</v>
      </c>
      <c r="Q279" s="6" t="str">
        <f>VLOOKUP(
    Languages!A266,
    Languages!$A$2:$AE$310,
    MATCH(
      _xlfn.XLOOKUP(Q$1, 'Language &amp; Currency Data'!$A$2:$A$100, 'Language &amp; Currency Data'!$B$2:$B$100),
      Languages!$A$1:$AE$1,
      0),
    FALSE)</f>
        <v>Saya akan mempertahankan keadaan seperti semula (Anda: $700, Peserta lain: $900.)</v>
      </c>
      <c r="R279" s="6" t="str">
        <f>VLOOKUP(
    Languages!A266,
    Languages!$A$2:$AE$310,
    MATCH(
      _xlfn.XLOOKUP(R$1, 'Language &amp; Currency Data'!$A$2:$A$100, 'Language &amp; Currency Data'!$B$2:$B$100),
      Languages!$A$1:$AE$1,
      0),
    FALSE)</f>
        <v>I keep things as they are (You: $700, Them: $900).</v>
      </c>
      <c r="S279" s="14" t="str">
        <f>VLOOKUP(
    Languages!A266,
    Languages!$A$2:$AE$310,
    MATCH(
      _xlfn.XLOOKUP(S$1, 'Language &amp; Currency Data'!$A$2:$A$100, 'Language &amp; Currency Data'!$B$2:$B$100),
      Languages!$A$1:$AE$1,
      0),
    FALSE)</f>
        <v>Mantengo le cose come sono (Lei: $700, Lui: $900.)</v>
      </c>
      <c r="T279" s="14" t="str">
        <f>VLOOKUP(
    Languages!A266,
    Languages!$A$2:$AE$310,
    MATCH(
      _xlfn.XLOOKUP(T$1, 'Language &amp; Currency Data'!$A$2:$A$100, 'Language &amp; Currency Data'!$B$2:$B$100),
      Languages!$A$1:$AE$1,
      0),
    FALSE)</f>
        <v>何もしない (自分: $700、相手: $900)</v>
      </c>
      <c r="U279" s="32" t="str">
        <f>VLOOKUP(
    Languages!A266,
    Languages!$A$2:$AE$310,
    MATCH(
      _xlfn.XLOOKUP(U$1, 'Language &amp; Currency Data'!$A$2:$A$100, 'Language &amp; Currency Data'!$B$2:$B$100),
      Languages!$A$1:$AE$1,
      0),
    FALSE)</f>
        <v>Saya membiarkan seperti seadanya (Anda: $700, Mereka: $900.)</v>
      </c>
      <c r="V279" s="32" t="str">
        <f>VLOOKUP(
    Languages!A266,
    Languages!$A$2:$AE$310,
    MATCH(
      _xlfn.XLOOKUP(V$1, 'Language &amp; Currency Data'!$A$2:$A$100, 'Language &amp; Currency Data'!$B$2:$B$100),
      Languages!$A$1:$AE$1,
      0),
    FALSE)</f>
        <v>Dejo las cosas como están (usted: $700, el otro participante: $900).</v>
      </c>
      <c r="W279" s="14" t="str">
        <f>VLOOKUP(
    Languages!A266,
    Languages!$A$2:$AE$310,
    MATCH(
      _xlfn.XLOOKUP(W$1, 'Language &amp; Currency Data'!$A$2:$A$100, 'Language &amp; Currency Data'!$B$2:$B$100),
      Languages!$A$1:$AE$1,
      0),
    FALSE)</f>
        <v>Ik houd de dingen zoals ze zijn (U: $700, Zij: $900.)</v>
      </c>
      <c r="X279" s="32" t="str">
        <f>VLOOKUP(
    Languages!A266,
    Languages!$A$2:$AE$310,
    MATCH(
      _xlfn.XLOOKUP(X$1, 'Language &amp; Currency Data'!$A$2:$A$100, 'Language &amp; Currency Data'!$B$2:$B$100),
      Languages!$A$1:$AE$1,
      0),
    FALSE)</f>
        <v>I keep things as they are (You: $700, Them: $900).</v>
      </c>
      <c r="Y279" s="32" t="str">
        <f>VLOOKUP(
    Languages!A266,
    Languages!$A$2:$AE$310,
    MATCH(
      _xlfn.XLOOKUP(Y$1, 'Language &amp; Currency Data'!$A$2:$A$100, 'Language &amp; Currency Data'!$B$2:$B$100),
      Languages!$A$1:$AE$1,
      0),
    FALSE)</f>
        <v>Jeg lar ting forbli som de er (Du: $700, Dem: $900.)</v>
      </c>
      <c r="Z279" s="32" t="str">
        <f>VLOOKUP(
    Languages!A266,
    Languages!$A$2:$AE$310,
    MATCH(
      _xlfn.XLOOKUP(Z$1, 'Language &amp; Currency Data'!$A$2:$A$100, 'Language &amp; Currency Data'!$B$2:$B$100),
      Languages!$A$1:$AE$1,
      0),
    FALSE)</f>
        <v>میں چیزوں کو جوں کا توں برقرار رکھتا\/رکھتی ہوں (آپ کے پاس: $700، ان کے پاس: $900۔)</v>
      </c>
      <c r="AA279" s="32" t="str">
        <f>VLOOKUP(
    Languages!A266,
    Languages!$A$2:$AE$310,
    MATCH(
      _xlfn.XLOOKUP(AA$1, 'Language &amp; Currency Data'!$A$2:$A$100, 'Language &amp; Currency Data'!$B$2:$B$100),
      Languages!$A$1:$AE$1,
      0),
    FALSE)</f>
        <v>Pinananatili ko ang mga bagay kung paano sila (You: $700, Sila: $900.)</v>
      </c>
      <c r="AB279" s="32" t="str">
        <f>VLOOKUP(
    Languages!A266,
    Languages!$A$2:$AE$310,
    MATCH(
      _xlfn.XLOOKUP(AB$1, 'Language &amp; Currency Data'!$A$2:$A$100, 'Language &amp; Currency Data'!$B$2:$B$100),
      Languages!$A$1:$AE$1,
      0),
    FALSE)</f>
        <v>Niech wszystko będzie tak, jak jest (Pan(i): $700, On(a): $900.)</v>
      </c>
      <c r="AC279" t="str">
        <f>VLOOKUP(
    Languages!A266,
    Languages!$A$2:$AE$310,
    MATCH(
      _xlfn.XLOOKUP(AC$1, 'Language &amp; Currency Data'!$A$2:$A$100, 'Language &amp; Currency Data'!$B$2:$B$100),
      Languages!$A$1:$AE$1,
      0),
    FALSE)</f>
        <v>Mantenho as coisas como estão (você: $700, o outro participante: $900.)</v>
      </c>
      <c r="AD279" s="32" t="str">
        <f>VLOOKUP(
    Languages!A266,
    Languages!$A$2:$AE$310,
    MATCH(
      _xlfn.XLOOKUP(AD$1, 'Language &amp; Currency Data'!$A$2:$A$100, 'Language &amp; Currency Data'!$B$2:$B$100),
      Languages!$A$1:$AE$1,
      0),
    FALSE)</f>
        <v>Mențin situația așa cum este (dvs.: $700, Celălalt: $900.)</v>
      </c>
      <c r="AE279" s="6" t="str">
        <f>VLOOKUP(
    Languages!A266,
    Languages!$A$2:$AE$310,
    MATCH(
      _xlfn.XLOOKUP(AE$1, 'Language &amp; Currency Data'!$A$2:$A$100, 'Language &amp; Currency Data'!$B$2:$B$100),
      Languages!$A$1:$AE$1,
      0),
    FALSE)</f>
        <v>Ponechám veci, ako sú (vy: $700, druhý účastník: $900.)</v>
      </c>
      <c r="AF279" s="6" t="str">
        <f>VLOOKUP(
    Languages!A266,
    Languages!$A$2:$AE$310,
    MATCH(
      _xlfn.XLOOKUP(AF$1, 'Language &amp; Currency Data'!$A$2:$A$100, 'Language &amp; Currency Data'!$B$2:$B$100),
      Languages!$A$1:$AE$1,
      0),
    FALSE)</f>
        <v>Ek hou dinge soos dit is (U: $700, Hulle: $900.)</v>
      </c>
      <c r="AG279" s="6" t="str">
        <f>VLOOKUP(
    Languages!A266,
    Languages!$A$2:$AE$310,
    MATCH(
      _xlfn.XLOOKUP(AG$1, 'Language &amp; Currency Data'!$A$2:$A$100, 'Language &amp; Currency Data'!$B$2:$B$100),
      Languages!$A$1:$AE$1,
      0),
    FALSE)</f>
        <v>그대로 유지한다(본인: $700, 다른 참가자: $900)</v>
      </c>
      <c r="AH279" s="32" t="str">
        <f>VLOOKUP(
    Languages!A266,
    Languages!$A$2:$AE$310,
    MATCH(
      _xlfn.XLOOKUP(AH$1, 'Language &amp; Currency Data'!$A$2:$A$100, 'Language &amp; Currency Data'!$B$2:$B$100),
      Languages!$A$1:$AE$1,
      0),
    FALSE)</f>
        <v>Dejo las cosas como están (usted: $700, el otro participante: $900).</v>
      </c>
      <c r="AI279" s="32" t="str">
        <f>VLOOKUP(
    Languages!A266,
    Languages!$A$2:$AE$310,
    MATCH(
      _xlfn.XLOOKUP(AI$1, 'Language &amp; Currency Data'!$A$2:$A$100, 'Language &amp; Currency Data'!$B$2:$B$100),
      Languages!$A$1:$AE$1,
      0),
    FALSE)</f>
        <v>Jag behåller saker som de är (Du: $700, De: $900.)</v>
      </c>
      <c r="AJ279" s="6" t="str">
        <f>VLOOKUP(
    Languages!A266,
    Languages!$A$2:$AE$310,
    MATCH(
      _xlfn.XLOOKUP(AJ$1, 'Language &amp; Currency Data'!$A$2:$A$100, 'Language &amp; Currency Data'!$B$2:$B$100),
      Languages!$A$1:$AE$1,
      0),
    FALSE)</f>
        <v>我保持不動（您：$700，他們：$900。）</v>
      </c>
      <c r="AK279" s="32" t="str">
        <f>VLOOKUP(
    Languages!A266,
    Languages!$A$2:$AE$310,
    MATCH(
      _xlfn.XLOOKUP(AK$1, 'Language &amp; Currency Data'!$A$2:$A$100, 'Language &amp; Currency Data'!$B$2:$B$100),
      Languages!$A$1:$AE$1,
      0),
    FALSE)</f>
        <v>ฉันเก็บไว้ตามที่ได้รับมา (คุณ: $700 ผู้เข้าร่วมอีกคน: $900)</v>
      </c>
      <c r="AL279" s="37" t="str">
        <f>VLOOKUP(
    Languages!A266,
    Languages!$A$2:$AE$310,
    MATCH(
      _xlfn.XLOOKUP(AL$1, 'Language &amp; Currency Data'!$A$2:$A$100, 'Language &amp; Currency Data'!$B$2:$B$100),
      Languages!$A$1:$AE$1,
      0),
    FALSE)</f>
        <v>Her şeyi olduğu gibi bırakıyorum (Siz: $700, Onlar: $900).</v>
      </c>
      <c r="AM279" s="6" t="str">
        <f>VLOOKUP(
    Languages!A266,
    Languages!$A$2:$AE$310,
    MATCH(
      _xlfn.XLOOKUP(AM$1, 'Language &amp; Currency Data'!$A$2:$A$100, 'Language &amp; Currency Data'!$B$2:$B$100),
      Languages!$A$1:$AE$1,
      0),
    FALSE)</f>
        <v>I keep things as they are (You: $700, Them: $900).</v>
      </c>
      <c r="AN279" s="6" t="str">
        <f>VLOOKUP(
    Languages!A266,
    Languages!$A$2:$AE$310,
    MATCH(
      _xlfn.XLOOKUP(AN$1, 'Language &amp; Currency Data'!$A$2:$A$100, 'Language &amp; Currency Data'!$B$2:$B$100),
      Languages!$A$1:$AE$1,
      0),
    FALSE)</f>
        <v>I keep things as they are (You: $700, Them: $900).</v>
      </c>
      <c r="AO279" s="32" t="str">
        <f>VLOOKUP(
    Languages!A266,
    Languages!$A$2:$AE$310,
    MATCH(
      _xlfn.XLOOKUP(AO$1, 'Language &amp; Currency Data'!$A$2:$A$100, 'Language &amp; Currency Data'!$B$2:$B$100),
      Languages!$A$1:$AE$1,
      0),
    FALSE)</f>
        <v>Tôi giữ nguyên mọi thứ như hiện tại (Quý vị: $700, Họ: $900.)</v>
      </c>
      <c r="AP279" s="7" t="str">
        <f>VLOOKUP(
    Languages!A266,
    Languages!$A$2:$AE$310,
    MATCH(
      _xlfn.XLOOKUP("United Kingdom", 'Language &amp; Currency Data'!$A$2:$A$100, 'Language &amp; Currency Data'!$B$2:$B$100),
      Languages!$A$1:$AE$1,
      0),
    FALSE)</f>
        <v>I keep things as they are (You: $700, Them: $900).</v>
      </c>
      <c r="AQ279" s="7" t="str">
        <f>VLOOKUP(
    Languages!A266,
    Languages!$A$2:$AE$310,
    MATCH(
      _xlfn.XLOOKUP("United Kingdom", 'Language &amp; Currency Data'!$A$2:$A$100, 'Language &amp; Currency Data'!$B$2:$B$100),
      Languages!$A$1:$AE$1,
      0),
    FALSE)</f>
        <v>I keep things as they are (You: $700, Them: $900).</v>
      </c>
      <c r="AR279" s="7" t="str">
        <f>VLOOKUP(
    Languages!A266,
    Languages!$A$2:$AE$310,
    MATCH(
      _xlfn.XLOOKUP("United Kingdom", 'Language &amp; Currency Data'!$A$2:$A$100, 'Language &amp; Currency Data'!$B$2:$B$100),
      Languages!$A$1:$AE$1,
      0),
    FALSE)</f>
        <v>I keep things as they are (You: $700, Them: $900).</v>
      </c>
      <c r="AS279" s="7" t="str">
        <f>VLOOKUP(
    Languages!A266,
    Languages!$A$2:$AE$310,
    MATCH(
      _xlfn.XLOOKUP("United Kingdom", 'Language &amp; Currency Data'!$A$2:$A$100, 'Language &amp; Currency Data'!$B$2:$B$100),
      Languages!$A$1:$AE$1,
      0),
    FALSE)</f>
        <v>I keep things as they are (You: $700, Them: $900).</v>
      </c>
      <c r="AT279" s="7" t="str">
        <f>VLOOKUP(
    Languages!A266,
    Languages!$A$2:$AE$310,
    MATCH(
      _xlfn.XLOOKUP("United Kingdom", 'Language &amp; Currency Data'!$A$2:$A$100, 'Language &amp; Currency Data'!$B$2:$B$100),
      Languages!$A$1:$AE$1,
      0),
    FALSE)</f>
        <v>I keep things as they are (You: $700, Them: $900).</v>
      </c>
      <c r="AU279" s="7" t="str">
        <f>VLOOKUP(
    Languages!A266,
    Languages!$A$2:$AE$310,
    MATCH(
      _xlfn.XLOOKUP("United Kingdom", 'Language &amp; Currency Data'!$A$2:$A$100, 'Language &amp; Currency Data'!$B$2:$B$100),
      Languages!$A$1:$AE$1,
      0),
    FALSE)</f>
        <v>I keep things as they are (You: $700, Them: $900).</v>
      </c>
      <c r="AV279" s="7" t="str">
        <f>VLOOKUP(
    Languages!A266,
    Languages!$A$2:$AE$310,
    MATCH(
      _xlfn.XLOOKUP("United Kingdom", 'Language &amp; Currency Data'!$A$2:$A$100, 'Language &amp; Currency Data'!$B$2:$B$100),
      Languages!$A$1:$AE$1,
      0),
    FALSE)</f>
        <v>I keep things as they are (You: $700, Them: $900).</v>
      </c>
      <c r="AW279" s="7" t="str">
        <f>VLOOKUP(
    Languages!A266,
    Languages!$A$2:$AE$310,
    MATCH(
      _xlfn.XLOOKUP("United Kingdom", 'Language &amp; Currency Data'!$A$2:$A$100, 'Language &amp; Currency Data'!$B$2:$B$100),
      Languages!$A$1:$AE$1,
      0),
    FALSE)</f>
        <v>I keep things as they are (You: $700, Them: $900).</v>
      </c>
    </row>
    <row r="280" spans="1:49" s="7" customFormat="1" ht="28.5" x14ac:dyDescent="0.45">
      <c r="A280" s="7" t="str">
        <f>Languages!B267</f>
        <v>I take $600 to receive an additional $100 (You: $800, Them: $300).</v>
      </c>
      <c r="B280" s="6" t="str">
        <f>VLOOKUP(
    Languages!A267,
    Languages!$A$2:$AE$310,
    MATCH(
      _xlfn.XLOOKUP(B$1, 'Language &amp; Currency Data'!$A$2:$A$100, 'Language &amp; Currency Data'!$B$2:$B$100),
      Languages!$A$1:$AE$1,
      0),
    FALSE)</f>
        <v>Le quito $600 para recibir $100 más (usted: $800, el otro participante: $300).</v>
      </c>
      <c r="C280" s="6" t="str">
        <f>VLOOKUP(
    Languages!A267,
    Languages!$A$2:$AE$310,
    MATCH(
      _xlfn.XLOOKUP(C$1, 'Language &amp; Currency Data'!$A$2:$A$100, 'Language &amp; Currency Data'!$B$2:$B$100),
      Languages!$A$1:$AE$1,
      0),
    FALSE)</f>
        <v>I take $600 to receive an additional $100 (You: $800, Them: $300).</v>
      </c>
      <c r="D280" s="6" t="str">
        <f>VLOOKUP(
    Languages!A267,
    Languages!$A$2:$AE$310,
    MATCH(
      _xlfn.XLOOKUP(D$1, 'Language &amp; Currency Data'!$A$2:$A$100, 'Language &amp; Currency Data'!$B$2:$B$100),
      Languages!$A$1:$AE$1,
      0),
    FALSE)</f>
        <v>Ich nehme mir $600, um zusätzlich $100 zu erhalten (Sie: $800, anderer Teilnehmer: $300).</v>
      </c>
      <c r="E280" s="14" t="str">
        <f>VLOOKUP(
    Languages!A267,
    Languages!$A$2:$AE$310,
    MATCH(
      _xlfn.XLOOKUP(E$1, 'Language &amp; Currency Data'!$A$2:$A$100, 'Language &amp; Currency Data'!$B$2:$B$100),
      Languages!$A$1:$AE$1,
      0),
    FALSE)</f>
        <v>Tiraria $600 para receber $100 adicionais (você: $800, o outro participante: $300).</v>
      </c>
      <c r="F280" s="4" t="str">
        <f>VLOOKUP(
    Languages!A267,
    Languages!$A$2:$AE$310,
    MATCH(
      _xlfn.XLOOKUP(F$1, 'Language &amp; Currency Data'!$A$2:$A$100, 'Language &amp; Currency Data'!$B$2:$B$100),
      Languages!$A$1:$AE$1,
      0),
    FALSE)</f>
        <v>I take $600 to receive an additional $100 (You: $800, Them: $300).</v>
      </c>
      <c r="G280" s="14" t="str">
        <f>VLOOKUP(
    Languages!A267,
    Languages!$A$2:$AE$310,
    MATCH(
      _xlfn.XLOOKUP(G$1, 'Language &amp; Currency Data'!$A$2:$A$100, 'Language &amp; Currency Data'!$B$2:$B$100),
      Languages!$A$1:$AE$1,
      0),
    FALSE)</f>
        <v>我选择让他们对方 $600，以让自己额外获得 $100（您：$800，对方：$300）。</v>
      </c>
      <c r="H280" s="6" t="str">
        <f>VLOOKUP(
    Languages!A267,
    Languages!$A$2:$AE$310,
    MATCH(
      _xlfn.XLOOKUP(H$1, 'Language &amp; Currency Data'!$A$2:$A$100, 'Language &amp; Currency Data'!$B$2:$B$100),
      Languages!$A$1:$AE$1,
      0),
    FALSE)</f>
        <v>Le quito $600 para recibir $100 más (usted: $800, el otro participante: $300).</v>
      </c>
      <c r="I280" s="6" t="str">
        <f>VLOOKUP(
    Languages!A267,
    Languages!$A$2:$AE$310,
    MATCH(
      _xlfn.XLOOKUP(I$1, 'Language &amp; Currency Data'!$A$2:$A$100, 'Language &amp; Currency Data'!$B$2:$B$100),
      Languages!$A$1:$AE$1,
      0),
    FALSE)</f>
        <v>Le quito $600 para recibir $100 más (usted: $800, el otro participante: $300).</v>
      </c>
      <c r="J280" s="6" t="str">
        <f>VLOOKUP(
    Languages!A267,
    Languages!$A$2:$AE$310,
    MATCH(
      _xlfn.XLOOKUP(J$1, 'Language &amp; Currency Data'!$A$2:$A$100, 'Language &amp; Currency Data'!$B$2:$B$100),
      Languages!$A$1:$AE$1,
      0),
    FALSE)</f>
        <v>Vezmu si $600, abych získal\/a  dalších $100 (vy: $800, oni: $300).</v>
      </c>
      <c r="K280" s="6" t="str">
        <f>VLOOKUP(
    Languages!A267,
    Languages!$A$2:$AE$310,
    MATCH(
      _xlfn.XLOOKUP(K$1, 'Language &amp; Currency Data'!$A$2:$A$100, 'Language &amp; Currency Data'!$B$2:$B$100),
      Languages!$A$1:$AE$1,
      0),
    FALSE)</f>
        <v>Otan $600 saadakseni $100 lisäsumman (Sinä: $800, Hän: $300).</v>
      </c>
      <c r="L280" s="32" t="str">
        <f>VLOOKUP(
    Languages!A267,
    Languages!$A$2:$AE$310,
    MATCH(
      _xlfn.XLOOKUP(L$1, 'Language &amp; Currency Data'!$A$2:$A$100, 'Language &amp; Currency Data'!$B$2:$B$100),
      Languages!$A$1:$AE$1,
      0),
    FALSE)</f>
        <v>Je retire $600 pour recevoir $100 supplémentaires (vous : $800, lui\/elle : $300).</v>
      </c>
      <c r="M280" s="32" t="str">
        <f>VLOOKUP(
    Languages!A267,
    Languages!$A$2:$AE$310,
    MATCH(
      _xlfn.XLOOKUP(M$1, 'Language &amp; Currency Data'!$A$2:$A$100, 'Language &amp; Currency Data'!$B$2:$B$100),
      Languages!$A$1:$AE$1,
      0),
    FALSE)</f>
        <v>Ich nehme mir $600, um zusätzlich $100 zu erhalten (Sie: $800, anderer Teilnehmer: $300).</v>
      </c>
      <c r="N280" s="6" t="str">
        <f>VLOOKUP(
    Languages!A267,
    Languages!$A$2:$AE$310,
    MATCH(
      _xlfn.XLOOKUP(N$1, 'Language &amp; Currency Data'!$A$2:$A$100, 'Language &amp; Currency Data'!$B$2:$B$100),
      Languages!$A$1:$AE$1,
      0),
    FALSE)</f>
        <v>Παίρνω $600 για να λάβω επιπλέον $100 (Εσείς: $800, ο άλλος: $300).</v>
      </c>
      <c r="O280" s="32" t="str">
        <f>VLOOKUP(
    Languages!A267,
    Languages!$A$2:$AE$310,
    MATCH(
      _xlfn.XLOOKUP(O$1, 'Language &amp; Currency Data'!$A$2:$A$100, 'Language &amp; Currency Data'!$B$2:$B$100),
      Languages!$A$1:$AE$1,
      0),
    FALSE)</f>
        <v>Elvennék $600ot, hogy további $100ot kapjak. (Ön: $800, Ő: $300).</v>
      </c>
      <c r="P280" s="6" t="str">
        <f>VLOOKUP(
    Languages!A267,
    Languages!$A$2:$AE$310,
    MATCH(
      _xlfn.XLOOKUP(P$1, 'Language &amp; Currency Data'!$A$2:$A$100, 'Language &amp; Currency Data'!$B$2:$B$100),
      Languages!$A$1:$AE$1,
      0),
    FALSE)</f>
        <v>मैं अतिरिक्त $100 प्राप्त करने के लिए दूसरे प्रतिभागी से $600 लेता हूं (आप: $800, वे: $300)।</v>
      </c>
      <c r="Q280" s="6" t="str">
        <f>VLOOKUP(
    Languages!A267,
    Languages!$A$2:$AE$310,
    MATCH(
      _xlfn.XLOOKUP(Q$1, 'Language &amp; Currency Data'!$A$2:$A$100, 'Language &amp; Currency Data'!$B$2:$B$100),
      Languages!$A$1:$AE$1,
      0),
    FALSE)</f>
        <v>Saya mengambil $600 dari mereka untuk mendapatkan tambahan $100 (Anda: $800, Mereka: $300).</v>
      </c>
      <c r="R280" s="6" t="str">
        <f>VLOOKUP(
    Languages!A267,
    Languages!$A$2:$AE$310,
    MATCH(
      _xlfn.XLOOKUP(R$1, 'Language &amp; Currency Data'!$A$2:$A$100, 'Language &amp; Currency Data'!$B$2:$B$100),
      Languages!$A$1:$AE$1,
      0),
    FALSE)</f>
        <v>I take $600 to receive an additional $100 (You: $800, Them: $300).</v>
      </c>
      <c r="S280" s="14" t="str">
        <f>VLOOKUP(
    Languages!A267,
    Languages!$A$2:$AE$310,
    MATCH(
      _xlfn.XLOOKUP(S$1, 'Language &amp; Currency Data'!$A$2:$A$100, 'Language &amp; Currency Data'!$B$2:$B$100),
      Languages!$A$1:$AE$1,
      0),
    FALSE)</f>
        <v>Prendo $600 dollari per riceverne altri $100 (Lei: $800, Lui: $300).</v>
      </c>
      <c r="T280" s="14" t="str">
        <f>VLOOKUP(
    Languages!A267,
    Languages!$A$2:$AE$310,
    MATCH(
      _xlfn.XLOOKUP(T$1, 'Language &amp; Currency Data'!$A$2:$A$100, 'Language &amp; Currency Data'!$B$2:$B$100),
      Languages!$A$1:$AE$1,
      0),
    FALSE)</f>
        <v>追加の$100を受け取るために、相手から$600を取る（自分：$800、相手：$300）</v>
      </c>
      <c r="U280" s="32" t="str">
        <f>VLOOKUP(
    Languages!A267,
    Languages!$A$2:$AE$310,
    MATCH(
      _xlfn.XLOOKUP(U$1, 'Language &amp; Currency Data'!$A$2:$A$100, 'Language &amp; Currency Data'!$B$2:$B$100),
      Languages!$A$1:$AE$1,
      0),
    FALSE)</f>
        <v>Saya rebut $600 untuk mendapatkan tambahan $100 (Anda: $800, Mereka: $300).</v>
      </c>
      <c r="V280" s="32" t="str">
        <f>VLOOKUP(
    Languages!A267,
    Languages!$A$2:$AE$310,
    MATCH(
      _xlfn.XLOOKUP(V$1, 'Language &amp; Currency Data'!$A$2:$A$100, 'Language &amp; Currency Data'!$B$2:$B$100),
      Languages!$A$1:$AE$1,
      0),
    FALSE)</f>
        <v>Le quito $600 para recibir $100 más (usted: $800, el otro participante: $300).</v>
      </c>
      <c r="W280" s="14" t="str">
        <f>VLOOKUP(
    Languages!A267,
    Languages!$A$2:$AE$310,
    MATCH(
      _xlfn.XLOOKUP(W$1, 'Language &amp; Currency Data'!$A$2:$A$100, 'Language &amp; Currency Data'!$B$2:$B$100),
      Languages!$A$1:$AE$1,
      0),
    FALSE)</f>
        <v>Ik neem $600 van die ander af om zelf $100 te ontvangen (U: $800, Zij: $300).</v>
      </c>
      <c r="X280" s="32" t="str">
        <f>VLOOKUP(
    Languages!A267,
    Languages!$A$2:$AE$310,
    MATCH(
      _xlfn.XLOOKUP(X$1, 'Language &amp; Currency Data'!$A$2:$A$100, 'Language &amp; Currency Data'!$B$2:$B$100),
      Languages!$A$1:$AE$1,
      0),
    FALSE)</f>
        <v>I take $600 to receive an additional $100 (You: $800, Them: $300).</v>
      </c>
      <c r="Y280" s="32" t="str">
        <f>VLOOKUP(
    Languages!A267,
    Languages!$A$2:$AE$310,
    MATCH(
      _xlfn.XLOOKUP(Y$1, 'Language &amp; Currency Data'!$A$2:$A$100, 'Language &amp; Currency Data'!$B$2:$B$100),
      Languages!$A$1:$AE$1,
      0),
    FALSE)</f>
        <v>Jeg tar $600 fra dem for å få $100 mer selv (Du: $800, Dem: $300).</v>
      </c>
      <c r="Z280" s="32" t="str">
        <f>VLOOKUP(
    Languages!A267,
    Languages!$A$2:$AE$310,
    MATCH(
      _xlfn.XLOOKUP(Z$1, 'Language &amp; Currency Data'!$A$2:$A$100, 'Language &amp; Currency Data'!$B$2:$B$100),
      Languages!$A$1:$AE$1,
      0),
    FALSE)</f>
        <v>میں 600$ لوں گا\/گی تاکہ اضافی 100$ حاصل کر سکوں (آپ: 800$، وہ: 300$)۔</v>
      </c>
      <c r="AA280" s="32" t="str">
        <f>VLOOKUP(
    Languages!A267,
    Languages!$A$2:$AE$310,
    MATCH(
      _xlfn.XLOOKUP(AA$1, 'Language &amp; Currency Data'!$A$2:$A$100, 'Language &amp; Currency Data'!$B$2:$B$100),
      Languages!$A$1:$AE$1,
      0),
    FALSE)</f>
        <v>Kukunin ko ang $600 para tumanggap ng karagdagang $100 (Ikaw: $800, Siya: $300).</v>
      </c>
      <c r="AB280" s="32" t="str">
        <f>VLOOKUP(
    Languages!A267,
    Languages!$A$2:$AE$310,
    MATCH(
      _xlfn.XLOOKUP(AB$1, 'Language &amp; Currency Data'!$A$2:$A$100, 'Language &amp; Currency Data'!$B$2:$B$100),
      Languages!$A$1:$AE$1,
      0),
    FALSE)</f>
        <v>Biorę 600$, aby otrzymać dodatkowe 100$ (Pan\/Pani: 800$, Drugi uczestnik: 300$).</v>
      </c>
      <c r="AC280" t="str">
        <f>VLOOKUP(
    Languages!A267,
    Languages!$A$2:$AE$310,
    MATCH(
      _xlfn.XLOOKUP(AC$1, 'Language &amp; Currency Data'!$A$2:$A$100, 'Language &amp; Currency Data'!$B$2:$B$100),
      Languages!$A$1:$AE$1,
      0),
    FALSE)</f>
        <v>Tiraria $600 para receber $100 adicionais (você: $800, o outro participante: $300).</v>
      </c>
      <c r="AD280" s="32" t="str">
        <f>VLOOKUP(
    Languages!A267,
    Languages!$A$2:$AE$310,
    MATCH(
      _xlfn.XLOOKUP(AD$1, 'Language &amp; Currency Data'!$A$2:$A$100, 'Language &amp; Currency Data'!$B$2:$B$100),
      Languages!$A$1:$AE$1,
      0),
    FALSE)</f>
        <v>Iau $600 pentru a lua o sumă suplimentară de $100 (Dvs.: $800, Celălalt: $300).</v>
      </c>
      <c r="AE280" s="6" t="str">
        <f>VLOOKUP(
    Languages!A267,
    Languages!$A$2:$AE$310,
    MATCH(
      _xlfn.XLOOKUP(AE$1, 'Language &amp; Currency Data'!$A$2:$A$100, 'Language &amp; Currency Data'!$B$2:$B$100),
      Languages!$A$1:$AE$1,
      0),
    FALSE)</f>
        <v>Vezmem $600, aby som získal(a) ďalších $100 (Vy: $800, Druhý účastník: $300).</v>
      </c>
      <c r="AF280" s="6" t="str">
        <f>VLOOKUP(
    Languages!A267,
    Languages!$A$2:$AE$310,
    MATCH(
      _xlfn.XLOOKUP(AF$1, 'Language &amp; Currency Data'!$A$2:$A$100, 'Language &amp; Currency Data'!$B$2:$B$100),
      Languages!$A$1:$AE$1,
      0),
    FALSE)</f>
        <v>Ek neem $600 om 'n bykomende $100 te ontvang (Jy: $800, Hulle: $300).</v>
      </c>
      <c r="AG280" s="6" t="str">
        <f>VLOOKUP(
    Languages!A267,
    Languages!$A$2:$AE$310,
    MATCH(
      _xlfn.XLOOKUP(AG$1, 'Language &amp; Currency Data'!$A$2:$A$100, 'Language &amp; Currency Data'!$B$2:$B$100),
      Languages!$A$1:$AE$1,
      0),
    FALSE)</f>
        <v>$600를 가져가고 추가로 $100를 받는다(귀하: $800, 그들: $300).</v>
      </c>
      <c r="AH280" s="32" t="str">
        <f>VLOOKUP(
    Languages!A267,
    Languages!$A$2:$AE$310,
    MATCH(
      _xlfn.XLOOKUP(AH$1, 'Language &amp; Currency Data'!$A$2:$A$100, 'Language &amp; Currency Data'!$B$2:$B$100),
      Languages!$A$1:$AE$1,
      0),
    FALSE)</f>
        <v>Le quito $600 para recibir $100 más (usted: $800, el otro participante: $300).</v>
      </c>
      <c r="AI280" s="32" t="str">
        <f>VLOOKUP(
    Languages!A267,
    Languages!$A$2:$AE$310,
    MATCH(
      _xlfn.XLOOKUP(AI$1, 'Language &amp; Currency Data'!$A$2:$A$100, 'Language &amp; Currency Data'!$B$2:$B$100),
      Languages!$A$1:$AE$1,
      0),
    FALSE)</f>
        <v>Jag tar 600 dollar för att få ytterligare $100 (du: $800, den andra deltagaren: $300).</v>
      </c>
      <c r="AJ280" s="6" t="str">
        <f>VLOOKUP(
    Languages!A267,
    Languages!$A$2:$AE$310,
    MATCH(
      _xlfn.XLOOKUP(AJ$1, 'Language &amp; Currency Data'!$A$2:$A$100, 'Language &amp; Currency Data'!$B$2:$B$100),
      Languages!$A$1:$AE$1,
      0),
    FALSE)</f>
        <v>我選擇拿走 $600，換取額外 $100（您：$800，他們：$300）。</v>
      </c>
      <c r="AK280" s="32" t="str">
        <f>VLOOKUP(
    Languages!A267,
    Languages!$A$2:$AE$310,
    MATCH(
      _xlfn.XLOOKUP(AK$1, 'Language &amp; Currency Data'!$A$2:$A$100, 'Language &amp; Currency Data'!$B$2:$B$100),
      Languages!$A$1:$AE$1,
      0),
    FALSE)</f>
        <v>ฉันจะยึดเงิน $600 เพื่อรับเงินเพิ่มเติมอีก $100 (คุณได้รับ: $800, ผู้เข้าร่วมอีกคนได้รับ: $300)</v>
      </c>
      <c r="AL280" s="37" t="str">
        <f>VLOOKUP(
    Languages!A267,
    Languages!$A$2:$AE$310,
    MATCH(
      _xlfn.XLOOKUP(AL$1, 'Language &amp; Currency Data'!$A$2:$A$100, 'Language &amp; Currency Data'!$B$2:$B$100),
      Languages!$A$1:$AE$1,
      0),
    FALSE)</f>
        <v>Fazladan $100 almak için $600 alırım (Siz: $800, Onlar: $300).</v>
      </c>
      <c r="AM280" s="6" t="str">
        <f>VLOOKUP(
    Languages!A267,
    Languages!$A$2:$AE$310,
    MATCH(
      _xlfn.XLOOKUP(AM$1, 'Language &amp; Currency Data'!$A$2:$A$100, 'Language &amp; Currency Data'!$B$2:$B$100),
      Languages!$A$1:$AE$1,
      0),
    FALSE)</f>
        <v>I take $600 to receive an additional $100 (You: $800, Them: $300).</v>
      </c>
      <c r="AN280" s="6" t="str">
        <f>VLOOKUP(
    Languages!A267,
    Languages!$A$2:$AE$310,
    MATCH(
      _xlfn.XLOOKUP(AN$1, 'Language &amp; Currency Data'!$A$2:$A$100, 'Language &amp; Currency Data'!$B$2:$B$100),
      Languages!$A$1:$AE$1,
      0),
    FALSE)</f>
        <v>I take $600 to receive an additional $100 (You: $800, Them: $300).</v>
      </c>
      <c r="AO280" s="32" t="str">
        <f>VLOOKUP(
    Languages!A267,
    Languages!$A$2:$AE$310,
    MATCH(
      _xlfn.XLOOKUP(AO$1, 'Language &amp; Currency Data'!$A$2:$A$100, 'Language &amp; Currency Data'!$B$2:$B$100),
      Languages!$A$1:$AE$1,
      0),
    FALSE)</f>
        <v>Tôi lấy $600 để nhận thêm $100 (Quý vị: $800, Họ: $300).</v>
      </c>
      <c r="AP280" s="7" t="str">
        <f>VLOOKUP(
    Languages!A267,
    Languages!$A$2:$AE$310,
    MATCH(
      _xlfn.XLOOKUP("United Kingdom", 'Language &amp; Currency Data'!$A$2:$A$100, 'Language &amp; Currency Data'!$B$2:$B$100),
      Languages!$A$1:$AE$1,
      0),
    FALSE)</f>
        <v>I take $600 to receive an additional $100 (You: $800, Them: $300).</v>
      </c>
      <c r="AQ280" s="7" t="str">
        <f>VLOOKUP(
    Languages!A267,
    Languages!$A$2:$AE$310,
    MATCH(
      _xlfn.XLOOKUP("United Kingdom", 'Language &amp; Currency Data'!$A$2:$A$100, 'Language &amp; Currency Data'!$B$2:$B$100),
      Languages!$A$1:$AE$1,
      0),
    FALSE)</f>
        <v>I take $600 to receive an additional $100 (You: $800, Them: $300).</v>
      </c>
      <c r="AR280" s="7" t="str">
        <f>VLOOKUP(
    Languages!A267,
    Languages!$A$2:$AE$310,
    MATCH(
      _xlfn.XLOOKUP("United Kingdom", 'Language &amp; Currency Data'!$A$2:$A$100, 'Language &amp; Currency Data'!$B$2:$B$100),
      Languages!$A$1:$AE$1,
      0),
    FALSE)</f>
        <v>I take $600 to receive an additional $100 (You: $800, Them: $300).</v>
      </c>
      <c r="AS280" s="7" t="str">
        <f>VLOOKUP(
    Languages!A267,
    Languages!$A$2:$AE$310,
    MATCH(
      _xlfn.XLOOKUP("United Kingdom", 'Language &amp; Currency Data'!$A$2:$A$100, 'Language &amp; Currency Data'!$B$2:$B$100),
      Languages!$A$1:$AE$1,
      0),
    FALSE)</f>
        <v>I take $600 to receive an additional $100 (You: $800, Them: $300).</v>
      </c>
      <c r="AT280" s="7" t="str">
        <f>VLOOKUP(
    Languages!A267,
    Languages!$A$2:$AE$310,
    MATCH(
      _xlfn.XLOOKUP("United Kingdom", 'Language &amp; Currency Data'!$A$2:$A$100, 'Language &amp; Currency Data'!$B$2:$B$100),
      Languages!$A$1:$AE$1,
      0),
    FALSE)</f>
        <v>I take $600 to receive an additional $100 (You: $800, Them: $300).</v>
      </c>
      <c r="AU280" s="7" t="str">
        <f>VLOOKUP(
    Languages!A267,
    Languages!$A$2:$AE$310,
    MATCH(
      _xlfn.XLOOKUP("United Kingdom", 'Language &amp; Currency Data'!$A$2:$A$100, 'Language &amp; Currency Data'!$B$2:$B$100),
      Languages!$A$1:$AE$1,
      0),
    FALSE)</f>
        <v>I take $600 to receive an additional $100 (You: $800, Them: $300).</v>
      </c>
      <c r="AV280" s="7" t="str">
        <f>VLOOKUP(
    Languages!A267,
    Languages!$A$2:$AE$310,
    MATCH(
      _xlfn.XLOOKUP("United Kingdom", 'Language &amp; Currency Data'!$A$2:$A$100, 'Language &amp; Currency Data'!$B$2:$B$100),
      Languages!$A$1:$AE$1,
      0),
    FALSE)</f>
        <v>I take $600 to receive an additional $100 (You: $800, Them: $300).</v>
      </c>
      <c r="AW280" s="7" t="str">
        <f>VLOOKUP(
    Languages!A267,
    Languages!$A$2:$AE$310,
    MATCH(
      _xlfn.XLOOKUP("United Kingdom", 'Language &amp; Currency Data'!$A$2:$A$100, 'Language &amp; Currency Data'!$B$2:$B$100),
      Languages!$A$1:$AE$1,
      0),
    FALSE)</f>
        <v>I take $600 to receive an additional $100 (You: $800, Them: $300).</v>
      </c>
    </row>
    <row r="281" spans="1:49" s="7" customFormat="1" ht="28.5" x14ac:dyDescent="0.45">
      <c r="A281" s="7" t="str">
        <f>Languages!B268</f>
        <v>I keep things as they are (You: $800, Them: $800)</v>
      </c>
      <c r="B281" s="6" t="str">
        <f>VLOOKUP(
    Languages!A268,
    Languages!$A$2:$AE$310,
    MATCH(
      _xlfn.XLOOKUP(B$1, 'Language &amp; Currency Data'!$A$2:$A$100, 'Language &amp; Currency Data'!$B$2:$B$100),
      Languages!$A$1:$AE$1,
      0),
    FALSE)</f>
        <v>Dejo las cosas como están (usted: $800, el otro participante: $800).</v>
      </c>
      <c r="C281" s="6" t="str">
        <f>VLOOKUP(
    Languages!A268,
    Languages!$A$2:$AE$310,
    MATCH(
      _xlfn.XLOOKUP(C$1, 'Language &amp; Currency Data'!$A$2:$A$100, 'Language &amp; Currency Data'!$B$2:$B$100),
      Languages!$A$1:$AE$1,
      0),
    FALSE)</f>
        <v>I keep things as they are (You: $800, Them: $800)</v>
      </c>
      <c r="D281" s="6" t="str">
        <f>VLOOKUP(
    Languages!A268,
    Languages!$A$2:$AE$310,
    MATCH(
      _xlfn.XLOOKUP(D$1, 'Language &amp; Currency Data'!$A$2:$A$100, 'Language &amp; Currency Data'!$B$2:$B$100),
      Languages!$A$1:$AE$1,
      0),
    FALSE)</f>
        <v>Ich lasse alles so, wie es ist (Sie: $800, der andere Teilnehmer: $800.)</v>
      </c>
      <c r="E281" s="14" t="str">
        <f>VLOOKUP(
    Languages!A268,
    Languages!$A$2:$AE$310,
    MATCH(
      _xlfn.XLOOKUP(E$1, 'Language &amp; Currency Data'!$A$2:$A$100, 'Language &amp; Currency Data'!$B$2:$B$100),
      Languages!$A$1:$AE$1,
      0),
    FALSE)</f>
        <v>Mantenho as coisas como estão (você: $800, o outro participante: $800.)</v>
      </c>
      <c r="F281" s="4" t="str">
        <f>VLOOKUP(
    Languages!A268,
    Languages!$A$2:$AE$310,
    MATCH(
      _xlfn.XLOOKUP(F$1, 'Language &amp; Currency Data'!$A$2:$A$100, 'Language &amp; Currency Data'!$B$2:$B$100),
      Languages!$A$1:$AE$1,
      0),
    FALSE)</f>
        <v>I keep things as they are (You: $800, Them: $800)</v>
      </c>
      <c r="G281" s="14" t="str">
        <f>VLOOKUP(
    Languages!A268,
    Languages!$A$2:$AE$310,
    MATCH(
      _xlfn.XLOOKUP(G$1, 'Language &amp; Currency Data'!$A$2:$A$100, 'Language &amp; Currency Data'!$B$2:$B$100),
      Languages!$A$1:$AE$1,
      0),
    FALSE)</f>
        <v>我保持现状（您：$800，他们：$800）。</v>
      </c>
      <c r="H281" s="6" t="str">
        <f>VLOOKUP(
    Languages!A268,
    Languages!$A$2:$AE$310,
    MATCH(
      _xlfn.XLOOKUP(H$1, 'Language &amp; Currency Data'!$A$2:$A$100, 'Language &amp; Currency Data'!$B$2:$B$100),
      Languages!$A$1:$AE$1,
      0),
    FALSE)</f>
        <v>Dejo las cosas como están (usted: $800, el otro participante: $800).</v>
      </c>
      <c r="I281" s="6" t="str">
        <f>VLOOKUP(
    Languages!A268,
    Languages!$A$2:$AE$310,
    MATCH(
      _xlfn.XLOOKUP(I$1, 'Language &amp; Currency Data'!$A$2:$A$100, 'Language &amp; Currency Data'!$B$2:$B$100),
      Languages!$A$1:$AE$1,
      0),
    FALSE)</f>
        <v>Dejo las cosas como están (usted: $800, el otro participante: $800).</v>
      </c>
      <c r="J281" s="6" t="str">
        <f>VLOOKUP(
    Languages!A268,
    Languages!$A$2:$AE$310,
    MATCH(
      _xlfn.XLOOKUP(J$1, 'Language &amp; Currency Data'!$A$2:$A$100, 'Language &amp; Currency Data'!$B$2:$B$100),
      Languages!$A$1:$AE$1,
      0),
    FALSE)</f>
        <v>Nechávám věci tak, jak jsou (Vy: $800, Oni: $800.)</v>
      </c>
      <c r="K281" s="6" t="str">
        <f>VLOOKUP(
    Languages!A268,
    Languages!$A$2:$AE$310,
    MATCH(
      _xlfn.XLOOKUP(K$1, 'Language &amp; Currency Data'!$A$2:$A$100, 'Language &amp; Currency Data'!$B$2:$B$100),
      Languages!$A$1:$AE$1,
      0),
    FALSE)</f>
        <v>Pidän asiat ennallaan (Sinä: $800, Hän: $800.)</v>
      </c>
      <c r="L281" s="32" t="str">
        <f>VLOOKUP(
    Languages!A268,
    Languages!$A$2:$AE$310,
    MATCH(
      _xlfn.XLOOKUP(L$1, 'Language &amp; Currency Data'!$A$2:$A$100, 'Language &amp; Currency Data'!$B$2:$B$100),
      Languages!$A$1:$AE$1,
      0),
    FALSE)</f>
        <v>Je garde les choses telles qu'elles sont (vous : $800, lui\/elle : $800.)</v>
      </c>
      <c r="M281" s="32" t="str">
        <f>VLOOKUP(
    Languages!A268,
    Languages!$A$2:$AE$310,
    MATCH(
      _xlfn.XLOOKUP(M$1, 'Language &amp; Currency Data'!$A$2:$A$100, 'Language &amp; Currency Data'!$B$2:$B$100),
      Languages!$A$1:$AE$1,
      0),
    FALSE)</f>
        <v>Ich lasse alles so, wie es ist (Sie: $800, der andere Teilnehmer: $800.)</v>
      </c>
      <c r="N281" s="6" t="str">
        <f>VLOOKUP(
    Languages!A268,
    Languages!$A$2:$AE$310,
    MATCH(
      _xlfn.XLOOKUP(N$1, 'Language &amp; Currency Data'!$A$2:$A$100, 'Language &amp; Currency Data'!$B$2:$B$100),
      Languages!$A$1:$AE$1,
      0),
    FALSE)</f>
        <v>Αφήνω τα πράγματα όπως είναι (Εσείς: $800, Εκείνοι: $800.)</v>
      </c>
      <c r="O281" s="32" t="str">
        <f>VLOOKUP(
    Languages!A268,
    Languages!$A$2:$AE$310,
    MATCH(
      _xlfn.XLOOKUP(O$1, 'Language &amp; Currency Data'!$A$2:$A$100, 'Language &amp; Currency Data'!$B$2:$B$100),
      Languages!$A$1:$AE$1,
      0),
    FALSE)</f>
        <v>A dolgokat úgy hagyom, ahogy vannak (Ön: $800, Ő: $800.)</v>
      </c>
      <c r="P281" s="6" t="str">
        <f>VLOOKUP(
    Languages!A268,
    Languages!$A$2:$AE$310,
    MATCH(
      _xlfn.XLOOKUP(P$1, 'Language &amp; Currency Data'!$A$2:$A$100, 'Language &amp; Currency Data'!$B$2:$B$100),
      Languages!$A$1:$AE$1,
      0),
    FALSE)</f>
        <v>मैं चीजों को वैसे ही रखता हूं, जैसे वे हैं (आप: $800, उन्हें: $800।)</v>
      </c>
      <c r="Q281" s="6" t="str">
        <f>VLOOKUP(
    Languages!A268,
    Languages!$A$2:$AE$310,
    MATCH(
      _xlfn.XLOOKUP(Q$1, 'Language &amp; Currency Data'!$A$2:$A$100, 'Language &amp; Currency Data'!$B$2:$B$100),
      Languages!$A$1:$AE$1,
      0),
    FALSE)</f>
        <v>Saya akan mempertahankan keadaan seperti semula (Anda: $800, Peserta lain: $800.)</v>
      </c>
      <c r="R281" s="6" t="str">
        <f>VLOOKUP(
    Languages!A268,
    Languages!$A$2:$AE$310,
    MATCH(
      _xlfn.XLOOKUP(R$1, 'Language &amp; Currency Data'!$A$2:$A$100, 'Language &amp; Currency Data'!$B$2:$B$100),
      Languages!$A$1:$AE$1,
      0),
    FALSE)</f>
        <v>I keep things as they are (You: $800, Them: $800)</v>
      </c>
      <c r="S281" s="14" t="str">
        <f>VLOOKUP(
    Languages!A268,
    Languages!$A$2:$AE$310,
    MATCH(
      _xlfn.XLOOKUP(S$1, 'Language &amp; Currency Data'!$A$2:$A$100, 'Language &amp; Currency Data'!$B$2:$B$100),
      Languages!$A$1:$AE$1,
      0),
    FALSE)</f>
        <v>Mantengo le cose come sono (Lei: $800, Lui: $800.)</v>
      </c>
      <c r="T281" s="14" t="str">
        <f>VLOOKUP(
    Languages!A268,
    Languages!$A$2:$AE$310,
    MATCH(
      _xlfn.XLOOKUP(T$1, 'Language &amp; Currency Data'!$A$2:$A$100, 'Language &amp; Currency Data'!$B$2:$B$100),
      Languages!$A$1:$AE$1,
      0),
    FALSE)</f>
        <v>何もしない (自分: $800、相手: $800)</v>
      </c>
      <c r="U281" s="32" t="str">
        <f>VLOOKUP(
    Languages!A268,
    Languages!$A$2:$AE$310,
    MATCH(
      _xlfn.XLOOKUP(U$1, 'Language &amp; Currency Data'!$A$2:$A$100, 'Language &amp; Currency Data'!$B$2:$B$100),
      Languages!$A$1:$AE$1,
      0),
    FALSE)</f>
        <v>Saya membiarkan seperti seadanya (Anda: $800, Mereka: $800.)</v>
      </c>
      <c r="V281" s="32" t="str">
        <f>VLOOKUP(
    Languages!A268,
    Languages!$A$2:$AE$310,
    MATCH(
      _xlfn.XLOOKUP(V$1, 'Language &amp; Currency Data'!$A$2:$A$100, 'Language &amp; Currency Data'!$B$2:$B$100),
      Languages!$A$1:$AE$1,
      0),
    FALSE)</f>
        <v>Dejo las cosas como están (usted: $800, el otro participante: $800).</v>
      </c>
      <c r="W281" s="14" t="str">
        <f>VLOOKUP(
    Languages!A268,
    Languages!$A$2:$AE$310,
    MATCH(
      _xlfn.XLOOKUP(W$1, 'Language &amp; Currency Data'!$A$2:$A$100, 'Language &amp; Currency Data'!$B$2:$B$100),
      Languages!$A$1:$AE$1,
      0),
    FALSE)</f>
        <v>Ik houd de dingen zoals ze zijn (U: $800, Zij: $800.)</v>
      </c>
      <c r="X281" s="32" t="str">
        <f>VLOOKUP(
    Languages!A268,
    Languages!$A$2:$AE$310,
    MATCH(
      _xlfn.XLOOKUP(X$1, 'Language &amp; Currency Data'!$A$2:$A$100, 'Language &amp; Currency Data'!$B$2:$B$100),
      Languages!$A$1:$AE$1,
      0),
    FALSE)</f>
        <v>I keep things as they are (You: $800, Them: $800)</v>
      </c>
      <c r="Y281" s="32" t="str">
        <f>VLOOKUP(
    Languages!A268,
    Languages!$A$2:$AE$310,
    MATCH(
      _xlfn.XLOOKUP(Y$1, 'Language &amp; Currency Data'!$A$2:$A$100, 'Language &amp; Currency Data'!$B$2:$B$100),
      Languages!$A$1:$AE$1,
      0),
    FALSE)</f>
        <v>Jeg lar ting forbli som de er (Du: $800, Dem: $800.)</v>
      </c>
      <c r="Z281" s="32" t="str">
        <f>VLOOKUP(
    Languages!A268,
    Languages!$A$2:$AE$310,
    MATCH(
      _xlfn.XLOOKUP(Z$1, 'Language &amp; Currency Data'!$A$2:$A$100, 'Language &amp; Currency Data'!$B$2:$B$100),
      Languages!$A$1:$AE$1,
      0),
    FALSE)</f>
        <v>میں چیزوں کو جوں کا توں برقرار رکھتا\/رکھتی ہوں (آپ کے پاس: $800، ان کے پاس: $800۔)</v>
      </c>
      <c r="AA281" s="32" t="str">
        <f>VLOOKUP(
    Languages!A268,
    Languages!$A$2:$AE$310,
    MATCH(
      _xlfn.XLOOKUP(AA$1, 'Language &amp; Currency Data'!$A$2:$A$100, 'Language &amp; Currency Data'!$B$2:$B$100),
      Languages!$A$1:$AE$1,
      0),
    FALSE)</f>
        <v>Pinananatili ko ang mga bagay kung paano sila (You: $800, Sila: $800.)</v>
      </c>
      <c r="AB281" s="32" t="str">
        <f>VLOOKUP(
    Languages!A268,
    Languages!$A$2:$AE$310,
    MATCH(
      _xlfn.XLOOKUP(AB$1, 'Language &amp; Currency Data'!$A$2:$A$100, 'Language &amp; Currency Data'!$B$2:$B$100),
      Languages!$A$1:$AE$1,
      0),
    FALSE)</f>
        <v>Niech wszystko będzie tak, jak jest (Pan(i): $800, On(a): $800.)</v>
      </c>
      <c r="AC281" t="str">
        <f>VLOOKUP(
    Languages!A268,
    Languages!$A$2:$AE$310,
    MATCH(
      _xlfn.XLOOKUP(AC$1, 'Language &amp; Currency Data'!$A$2:$A$100, 'Language &amp; Currency Data'!$B$2:$B$100),
      Languages!$A$1:$AE$1,
      0),
    FALSE)</f>
        <v>Mantenho as coisas como estão (você: $800, o outro participante: $800.)</v>
      </c>
      <c r="AD281" s="32" t="str">
        <f>VLOOKUP(
    Languages!A268,
    Languages!$A$2:$AE$310,
    MATCH(
      _xlfn.XLOOKUP(AD$1, 'Language &amp; Currency Data'!$A$2:$A$100, 'Language &amp; Currency Data'!$B$2:$B$100),
      Languages!$A$1:$AE$1,
      0),
    FALSE)</f>
        <v>Mențin situația așa cum este (dvs.: $800, Celălalt: $800.)</v>
      </c>
      <c r="AE281" s="6" t="str">
        <f>VLOOKUP(
    Languages!A268,
    Languages!$A$2:$AE$310,
    MATCH(
      _xlfn.XLOOKUP(AE$1, 'Language &amp; Currency Data'!$A$2:$A$100, 'Language &amp; Currency Data'!$B$2:$B$100),
      Languages!$A$1:$AE$1,
      0),
    FALSE)</f>
        <v>Ponechám veci, ako sú (vy: $800, druhý účastník: $800.)</v>
      </c>
      <c r="AF281" s="6" t="str">
        <f>VLOOKUP(
    Languages!A268,
    Languages!$A$2:$AE$310,
    MATCH(
      _xlfn.XLOOKUP(AF$1, 'Language &amp; Currency Data'!$A$2:$A$100, 'Language &amp; Currency Data'!$B$2:$B$100),
      Languages!$A$1:$AE$1,
      0),
    FALSE)</f>
        <v>Ek hou dinge soos dit is (U: $800, Hulle: $800.)</v>
      </c>
      <c r="AG281" s="6" t="str">
        <f>VLOOKUP(
    Languages!A268,
    Languages!$A$2:$AE$310,
    MATCH(
      _xlfn.XLOOKUP(AG$1, 'Language &amp; Currency Data'!$A$2:$A$100, 'Language &amp; Currency Data'!$B$2:$B$100),
      Languages!$A$1:$AE$1,
      0),
    FALSE)</f>
        <v>그대로 유지한다(본인: $800, 다른 참가자: $800)</v>
      </c>
      <c r="AH281" s="32" t="str">
        <f>VLOOKUP(
    Languages!A268,
    Languages!$A$2:$AE$310,
    MATCH(
      _xlfn.XLOOKUP(AH$1, 'Language &amp; Currency Data'!$A$2:$A$100, 'Language &amp; Currency Data'!$B$2:$B$100),
      Languages!$A$1:$AE$1,
      0),
    FALSE)</f>
        <v>Dejo las cosas como están (usted: $800, el otro participante: $800).</v>
      </c>
      <c r="AI281" s="32" t="str">
        <f>VLOOKUP(
    Languages!A268,
    Languages!$A$2:$AE$310,
    MATCH(
      _xlfn.XLOOKUP(AI$1, 'Language &amp; Currency Data'!$A$2:$A$100, 'Language &amp; Currency Data'!$B$2:$B$100),
      Languages!$A$1:$AE$1,
      0),
    FALSE)</f>
        <v>Jag behåller saker som de är (Du: $800, De: $800.)</v>
      </c>
      <c r="AJ281" s="6" t="str">
        <f>VLOOKUP(
    Languages!A268,
    Languages!$A$2:$AE$310,
    MATCH(
      _xlfn.XLOOKUP(AJ$1, 'Language &amp; Currency Data'!$A$2:$A$100, 'Language &amp; Currency Data'!$B$2:$B$100),
      Languages!$A$1:$AE$1,
      0),
    FALSE)</f>
        <v>我保持不動（您：$800，他們：$800。）</v>
      </c>
      <c r="AK281" s="32" t="str">
        <f>VLOOKUP(
    Languages!A268,
    Languages!$A$2:$AE$310,
    MATCH(
      _xlfn.XLOOKUP(AK$1, 'Language &amp; Currency Data'!$A$2:$A$100, 'Language &amp; Currency Data'!$B$2:$B$100),
      Languages!$A$1:$AE$1,
      0),
    FALSE)</f>
        <v>ฉันเก็บไว้ตามที่ได้รับมา (คุณ: $800 ผู้เข้าร่วมอีกคน: $800)</v>
      </c>
      <c r="AL281" s="37" t="str">
        <f>VLOOKUP(
    Languages!A268,
    Languages!$A$2:$AE$310,
    MATCH(
      _xlfn.XLOOKUP(AL$1, 'Language &amp; Currency Data'!$A$2:$A$100, 'Language &amp; Currency Data'!$B$2:$B$100),
      Languages!$A$1:$AE$1,
      0),
    FALSE)</f>
        <v>Her şeyi olduğu gibi bırakıyorum (Siz: $800, Onlar: $800).</v>
      </c>
      <c r="AM281" s="6" t="str">
        <f>VLOOKUP(
    Languages!A268,
    Languages!$A$2:$AE$310,
    MATCH(
      _xlfn.XLOOKUP(AM$1, 'Language &amp; Currency Data'!$A$2:$A$100, 'Language &amp; Currency Data'!$B$2:$B$100),
      Languages!$A$1:$AE$1,
      0),
    FALSE)</f>
        <v>I keep things as they are (You: $800, Them: $800)</v>
      </c>
      <c r="AN281" s="6" t="str">
        <f>VLOOKUP(
    Languages!A268,
    Languages!$A$2:$AE$310,
    MATCH(
      _xlfn.XLOOKUP(AN$1, 'Language &amp; Currency Data'!$A$2:$A$100, 'Language &amp; Currency Data'!$B$2:$B$100),
      Languages!$A$1:$AE$1,
      0),
    FALSE)</f>
        <v>I keep things as they are (You: $800, Them: $800)</v>
      </c>
      <c r="AO281" s="32" t="str">
        <f>VLOOKUP(
    Languages!A268,
    Languages!$A$2:$AE$310,
    MATCH(
      _xlfn.XLOOKUP(AO$1, 'Language &amp; Currency Data'!$A$2:$A$100, 'Language &amp; Currency Data'!$B$2:$B$100),
      Languages!$A$1:$AE$1,
      0),
    FALSE)</f>
        <v>Tôi giữ nguyên mọi thứ như hiện tại (Quý vị: $800, Họ: $800.)</v>
      </c>
      <c r="AP281" s="7" t="str">
        <f>VLOOKUP(
    Languages!A268,
    Languages!$A$2:$AE$310,
    MATCH(
      _xlfn.XLOOKUP("United Kingdom", 'Language &amp; Currency Data'!$A$2:$A$100, 'Language &amp; Currency Data'!$B$2:$B$100),
      Languages!$A$1:$AE$1,
      0),
    FALSE)</f>
        <v>I keep things as they are (You: $800, Them: $800)</v>
      </c>
      <c r="AQ281" s="7" t="str">
        <f>VLOOKUP(
    Languages!A268,
    Languages!$A$2:$AE$310,
    MATCH(
      _xlfn.XLOOKUP("United Kingdom", 'Language &amp; Currency Data'!$A$2:$A$100, 'Language &amp; Currency Data'!$B$2:$B$100),
      Languages!$A$1:$AE$1,
      0),
    FALSE)</f>
        <v>I keep things as they are (You: $800, Them: $800)</v>
      </c>
      <c r="AR281" s="7" t="str">
        <f>VLOOKUP(
    Languages!A268,
    Languages!$A$2:$AE$310,
    MATCH(
      _xlfn.XLOOKUP("United Kingdom", 'Language &amp; Currency Data'!$A$2:$A$100, 'Language &amp; Currency Data'!$B$2:$B$100),
      Languages!$A$1:$AE$1,
      0),
    FALSE)</f>
        <v>I keep things as they are (You: $800, Them: $800)</v>
      </c>
      <c r="AS281" s="7" t="str">
        <f>VLOOKUP(
    Languages!A268,
    Languages!$A$2:$AE$310,
    MATCH(
      _xlfn.XLOOKUP("United Kingdom", 'Language &amp; Currency Data'!$A$2:$A$100, 'Language &amp; Currency Data'!$B$2:$B$100),
      Languages!$A$1:$AE$1,
      0),
    FALSE)</f>
        <v>I keep things as they are (You: $800, Them: $800)</v>
      </c>
      <c r="AT281" s="7" t="str">
        <f>VLOOKUP(
    Languages!A268,
    Languages!$A$2:$AE$310,
    MATCH(
      _xlfn.XLOOKUP("United Kingdom", 'Language &amp; Currency Data'!$A$2:$A$100, 'Language &amp; Currency Data'!$B$2:$B$100),
      Languages!$A$1:$AE$1,
      0),
    FALSE)</f>
        <v>I keep things as they are (You: $800, Them: $800)</v>
      </c>
      <c r="AU281" s="7" t="str">
        <f>VLOOKUP(
    Languages!A268,
    Languages!$A$2:$AE$310,
    MATCH(
      _xlfn.XLOOKUP("United Kingdom", 'Language &amp; Currency Data'!$A$2:$A$100, 'Language &amp; Currency Data'!$B$2:$B$100),
      Languages!$A$1:$AE$1,
      0),
    FALSE)</f>
        <v>I keep things as they are (You: $800, Them: $800)</v>
      </c>
      <c r="AV281" s="7" t="str">
        <f>VLOOKUP(
    Languages!A268,
    Languages!$A$2:$AE$310,
    MATCH(
      _xlfn.XLOOKUP("United Kingdom", 'Language &amp; Currency Data'!$A$2:$A$100, 'Language &amp; Currency Data'!$B$2:$B$100),
      Languages!$A$1:$AE$1,
      0),
    FALSE)</f>
        <v>I keep things as they are (You: $800, Them: $800)</v>
      </c>
      <c r="AW281" s="7" t="str">
        <f>VLOOKUP(
    Languages!A268,
    Languages!$A$2:$AE$310,
    MATCH(
      _xlfn.XLOOKUP("United Kingdom", 'Language &amp; Currency Data'!$A$2:$A$100, 'Language &amp; Currency Data'!$B$2:$B$100),
      Languages!$A$1:$AE$1,
      0),
    FALSE)</f>
        <v>I keep things as they are (You: $800, Them: $800)</v>
      </c>
    </row>
    <row r="282" spans="1:49" s="7" customFormat="1" ht="28.5" x14ac:dyDescent="0.45">
      <c r="A282" s="7" t="str">
        <f>Languages!B269</f>
        <v>I would be angry if another person refused to share their resources.</v>
      </c>
      <c r="B282" s="6" t="str">
        <f>VLOOKUP(
    Languages!A269,
    Languages!$A$2:$AE$310,
    MATCH(
      _xlfn.XLOOKUP(B$1, 'Language &amp; Currency Data'!$A$2:$A$100, 'Language &amp; Currency Data'!$B$2:$B$100),
      Languages!$A$1:$AE$1,
      0),
    FALSE)</f>
        <v>Me enfadaría si otra persona se negara a compartir sus recursos.</v>
      </c>
      <c r="C282" s="6" t="str">
        <f>VLOOKUP(
    Languages!A269,
    Languages!$A$2:$AE$310,
    MATCH(
      _xlfn.XLOOKUP(C$1, 'Language &amp; Currency Data'!$A$2:$A$100, 'Language &amp; Currency Data'!$B$2:$B$100),
      Languages!$A$1:$AE$1,
      0),
    FALSE)</f>
        <v>I would be angry if another person refused to share their resources.</v>
      </c>
      <c r="D282" s="6" t="str">
        <f>VLOOKUP(
    Languages!A269,
    Languages!$A$2:$AE$310,
    MATCH(
      _xlfn.XLOOKUP(D$1, 'Language &amp; Currency Data'!$A$2:$A$100, 'Language &amp; Currency Data'!$B$2:$B$100),
      Languages!$A$1:$AE$1,
      0),
    FALSE)</f>
        <v>Ich wäre verärgert, wenn sich eine andere Person weigern würde, ihre Mittel zu teilen.</v>
      </c>
      <c r="E282" s="14" t="str">
        <f>VLOOKUP(
    Languages!A269,
    Languages!$A$2:$AE$310,
    MATCH(
      _xlfn.XLOOKUP(E$1, 'Language &amp; Currency Data'!$A$2:$A$100, 'Language &amp; Currency Data'!$B$2:$B$100),
      Languages!$A$1:$AE$1,
      0),
    FALSE)</f>
        <v>Ficaria chateado(a) se outra pessoa se recusasse a partilhar os seus recursos.</v>
      </c>
      <c r="F282" s="4" t="str">
        <f>VLOOKUP(
    Languages!A269,
    Languages!$A$2:$AE$310,
    MATCH(
      _xlfn.XLOOKUP(F$1, 'Language &amp; Currency Data'!$A$2:$A$100, 'Language &amp; Currency Data'!$B$2:$B$100),
      Languages!$A$1:$AE$1,
      0),
    FALSE)</f>
        <v>I would be angry if another person refused to share their resources.</v>
      </c>
      <c r="G282" s="14" t="str">
        <f>VLOOKUP(
    Languages!A269,
    Languages!$A$2:$AE$310,
    MATCH(
      _xlfn.XLOOKUP(G$1, 'Language &amp; Currency Data'!$A$2:$A$100, 'Language &amp; Currency Data'!$B$2:$B$100),
      Languages!$A$1:$AE$1,
      0),
    FALSE)</f>
        <v>如果其他人拒绝分享其资源，我会感到很愤怒。</v>
      </c>
      <c r="H282" s="6" t="str">
        <f>VLOOKUP(
    Languages!A269,
    Languages!$A$2:$AE$310,
    MATCH(
      _xlfn.XLOOKUP(H$1, 'Language &amp; Currency Data'!$A$2:$A$100, 'Language &amp; Currency Data'!$B$2:$B$100),
      Languages!$A$1:$AE$1,
      0),
    FALSE)</f>
        <v>Me enfadaría si otra persona se negara a compartir sus recursos.</v>
      </c>
      <c r="I282" s="6" t="str">
        <f>VLOOKUP(
    Languages!A269,
    Languages!$A$2:$AE$310,
    MATCH(
      _xlfn.XLOOKUP(I$1, 'Language &amp; Currency Data'!$A$2:$A$100, 'Language &amp; Currency Data'!$B$2:$B$100),
      Languages!$A$1:$AE$1,
      0),
    FALSE)</f>
        <v>Me enfadaría si otra persona se negara a compartir sus recursos.</v>
      </c>
      <c r="J282" s="6" t="str">
        <f>VLOOKUP(
    Languages!A269,
    Languages!$A$2:$AE$310,
    MATCH(
      _xlfn.XLOOKUP(J$1, 'Language &amp; Currency Data'!$A$2:$A$100, 'Language &amp; Currency Data'!$B$2:$B$100),
      Languages!$A$1:$AE$1,
      0),
    FALSE)</f>
        <v>Byl\/a bych naštvaný\/á, kdyby druhá osoba odmítla sdílet své zdroje.</v>
      </c>
      <c r="K282" s="6" t="str">
        <f>VLOOKUP(
    Languages!A269,
    Languages!$A$2:$AE$310,
    MATCH(
      _xlfn.XLOOKUP(K$1, 'Language &amp; Currency Data'!$A$2:$A$100, 'Language &amp; Currency Data'!$B$2:$B$100),
      Languages!$A$1:$AE$1,
      0),
    FALSE)</f>
        <v>Olisin vihainen, jos toinen henkilö kieltäytyisi jakamasta resurssejaan.</v>
      </c>
      <c r="L282" s="32" t="str">
        <f>VLOOKUP(
    Languages!A269,
    Languages!$A$2:$AE$310,
    MATCH(
      _xlfn.XLOOKUP(L$1, 'Language &amp; Currency Data'!$A$2:$A$100, 'Language &amp; Currency Data'!$B$2:$B$100),
      Languages!$A$1:$AE$1,
      0),
    FALSE)</f>
        <v>Je serais en colère si une autre personne refusait de partager ses ressources.</v>
      </c>
      <c r="M282" s="32" t="str">
        <f>VLOOKUP(
    Languages!A269,
    Languages!$A$2:$AE$310,
    MATCH(
      _xlfn.XLOOKUP(M$1, 'Language &amp; Currency Data'!$A$2:$A$100, 'Language &amp; Currency Data'!$B$2:$B$100),
      Languages!$A$1:$AE$1,
      0),
    FALSE)</f>
        <v>Ich wäre verärgert, wenn sich eine andere Person weigern würde, ihre Mittel zu teilen.</v>
      </c>
      <c r="N282" s="6" t="str">
        <f>VLOOKUP(
    Languages!A269,
    Languages!$A$2:$AE$310,
    MATCH(
      _xlfn.XLOOKUP(N$1, 'Language &amp; Currency Data'!$A$2:$A$100, 'Language &amp; Currency Data'!$B$2:$B$100),
      Languages!$A$1:$AE$1,
      0),
    FALSE)</f>
        <v>Θα θύμωνα, εάν κάποιος άλλος αρνούνταν να μοιραστεί τους πόρους του.</v>
      </c>
      <c r="O282" s="32" t="str">
        <f>VLOOKUP(
    Languages!A269,
    Languages!$A$2:$AE$310,
    MATCH(
      _xlfn.XLOOKUP(O$1, 'Language &amp; Currency Data'!$A$2:$A$100, 'Language &amp; Currency Data'!$B$2:$B$100),
      Languages!$A$1:$AE$1,
      0),
    FALSE)</f>
        <v>Dühös lennék, ha a másik személy nem lenne hajlandó megosztani az erőforrásait.</v>
      </c>
      <c r="P282" s="6" t="str">
        <f>VLOOKUP(
    Languages!A269,
    Languages!$A$2:$AE$310,
    MATCH(
      _xlfn.XLOOKUP(P$1, 'Language &amp; Currency Data'!$A$2:$A$100, 'Language &amp; Currency Data'!$B$2:$B$100),
      Languages!$A$1:$AE$1,
      0),
    FALSE)</f>
        <v>अगर कोई दूसरा व्यक्ति अपने संसाधनों को साझा करने से इंकार करता है तो मैं गुस्सा हो जाऊंगा।</v>
      </c>
      <c r="Q282" s="6" t="str">
        <f>VLOOKUP(
    Languages!A269,
    Languages!$A$2:$AE$310,
    MATCH(
      _xlfn.XLOOKUP(Q$1, 'Language &amp; Currency Data'!$A$2:$A$100, 'Language &amp; Currency Data'!$B$2:$B$100),
      Languages!$A$1:$AE$1,
      0),
    FALSE)</f>
        <v>Saya akan marah jika orang lain menolak untuk berbagi sumber daya mereka.</v>
      </c>
      <c r="R282" s="6" t="str">
        <f>VLOOKUP(
    Languages!A269,
    Languages!$A$2:$AE$310,
    MATCH(
      _xlfn.XLOOKUP(R$1, 'Language &amp; Currency Data'!$A$2:$A$100, 'Language &amp; Currency Data'!$B$2:$B$100),
      Languages!$A$1:$AE$1,
      0),
    FALSE)</f>
        <v>I would be angry if another person refused to share their resources.</v>
      </c>
      <c r="S282" s="14" t="str">
        <f>VLOOKUP(
    Languages!A269,
    Languages!$A$2:$AE$310,
    MATCH(
      _xlfn.XLOOKUP(S$1, 'Language &amp; Currency Data'!$A$2:$A$100, 'Language &amp; Currency Data'!$B$2:$B$100),
      Languages!$A$1:$AE$1,
      0),
    FALSE)</f>
        <v>Mi arrabbierei se un'altra persona si rifiutasse di condividere le proprie risorse.</v>
      </c>
      <c r="T282" s="14" t="str">
        <f>VLOOKUP(
    Languages!A269,
    Languages!$A$2:$AE$310,
    MATCH(
      _xlfn.XLOOKUP(T$1, 'Language &amp; Currency Data'!$A$2:$A$100, 'Language &amp; Currency Data'!$B$2:$B$100),
      Languages!$A$1:$AE$1,
      0),
    FALSE)</f>
        <v>相手が所有する資源を共有することを拒否した場合、私は怒るだろう。</v>
      </c>
      <c r="U282" s="32" t="str">
        <f>VLOOKUP(
    Languages!A269,
    Languages!$A$2:$AE$310,
    MATCH(
      _xlfn.XLOOKUP(U$1, 'Language &amp; Currency Data'!$A$2:$A$100, 'Language &amp; Currency Data'!$B$2:$B$100),
      Languages!$A$1:$AE$1,
      0),
    FALSE)</f>
        <v>Saya akan menjadi marah jika orang lain enggan berkongsi sumber mereka.</v>
      </c>
      <c r="V282" s="32" t="str">
        <f>VLOOKUP(
    Languages!A269,
    Languages!$A$2:$AE$310,
    MATCH(
      _xlfn.XLOOKUP(V$1, 'Language &amp; Currency Data'!$A$2:$A$100, 'Language &amp; Currency Data'!$B$2:$B$100),
      Languages!$A$1:$AE$1,
      0),
    FALSE)</f>
        <v>Me enfadaría si otra persona se negara a compartir sus recursos.</v>
      </c>
      <c r="W282" s="14" t="str">
        <f>VLOOKUP(
    Languages!A269,
    Languages!$A$2:$AE$310,
    MATCH(
      _xlfn.XLOOKUP(W$1, 'Language &amp; Currency Data'!$A$2:$A$100, 'Language &amp; Currency Data'!$B$2:$B$100),
      Languages!$A$1:$AE$1,
      0),
    FALSE)</f>
        <v>Ik zou boos zijn als een andere persoon zou weigeren zijn middelen te delen.</v>
      </c>
      <c r="X282" s="32" t="str">
        <f>VLOOKUP(
    Languages!A269,
    Languages!$A$2:$AE$310,
    MATCH(
      _xlfn.XLOOKUP(X$1, 'Language &amp; Currency Data'!$A$2:$A$100, 'Language &amp; Currency Data'!$B$2:$B$100),
      Languages!$A$1:$AE$1,
      0),
    FALSE)</f>
        <v>I would be angry if another person refused to share their resources.</v>
      </c>
      <c r="Y282" s="32" t="str">
        <f>VLOOKUP(
    Languages!A269,
    Languages!$A$2:$AE$310,
    MATCH(
      _xlfn.XLOOKUP(Y$1, 'Language &amp; Currency Data'!$A$2:$A$100, 'Language &amp; Currency Data'!$B$2:$B$100),
      Languages!$A$1:$AE$1,
      0),
    FALSE)</f>
        <v>Jeg ville blitt sint hvis en annen person nektet å dele sine ressurser.</v>
      </c>
      <c r="Z282" s="32" t="str">
        <f>VLOOKUP(
    Languages!A269,
    Languages!$A$2:$AE$310,
    MATCH(
      _xlfn.XLOOKUP(Z$1, 'Language &amp; Currency Data'!$A$2:$A$100, 'Language &amp; Currency Data'!$B$2:$B$100),
      Languages!$A$1:$AE$1,
      0),
    FALSE)</f>
        <v>اگر کوئی دوسرا شخص اپنے وسائل بانٹنے سے انکار کرے، تو مجھے غصہ آئے گا۔</v>
      </c>
      <c r="AA282" s="32" t="str">
        <f>VLOOKUP(
    Languages!A269,
    Languages!$A$2:$AE$310,
    MATCH(
      _xlfn.XLOOKUP(AA$1, 'Language &amp; Currency Data'!$A$2:$A$100, 'Language &amp; Currency Data'!$B$2:$B$100),
      Languages!$A$1:$AE$1,
      0),
    FALSE)</f>
        <v>Magagalit ako kung tatangging ibahagi ng ibang tao ang kanilang mga resource.</v>
      </c>
      <c r="AB282" s="32" t="str">
        <f>VLOOKUP(
    Languages!A269,
    Languages!$A$2:$AE$310,
    MATCH(
      _xlfn.XLOOKUP(AB$1, 'Language &amp; Currency Data'!$A$2:$A$100, 'Language &amp; Currency Data'!$B$2:$B$100),
      Languages!$A$1:$AE$1,
      0),
    FALSE)</f>
        <v>Był(a)bym zły\/-a, gdyby inna osoba odmówiła dzielenia się swoimi zasobami.</v>
      </c>
      <c r="AC282" t="str">
        <f>VLOOKUP(
    Languages!A269,
    Languages!$A$2:$AE$310,
    MATCH(
      _xlfn.XLOOKUP(AC$1, 'Language &amp; Currency Data'!$A$2:$A$100, 'Language &amp; Currency Data'!$B$2:$B$100),
      Languages!$A$1:$AE$1,
      0),
    FALSE)</f>
        <v>Ficaria chateado(a) se outra pessoa se recusasse a partilhar os seus recursos.</v>
      </c>
      <c r="AD282" s="32" t="str">
        <f>VLOOKUP(
    Languages!A269,
    Languages!$A$2:$AE$310,
    MATCH(
      _xlfn.XLOOKUP(AD$1, 'Language &amp; Currency Data'!$A$2:$A$100, 'Language &amp; Currency Data'!$B$2:$B$100),
      Languages!$A$1:$AE$1,
      0),
    FALSE)</f>
        <v>Aș fi uimit(ă) dacă o altă persoană ar refuza să-și împartă resursele.</v>
      </c>
      <c r="AE282" s="6" t="str">
        <f>VLOOKUP(
    Languages!A269,
    Languages!$A$2:$AE$310,
    MATCH(
      _xlfn.XLOOKUP(AE$1, 'Language &amp; Currency Data'!$A$2:$A$100, 'Language &amp; Currency Data'!$B$2:$B$100),
      Languages!$A$1:$AE$1,
      0),
    FALSE)</f>
        <v>Nahnevalo by ma, keby sa druhá osoba nechcela podeliť o svoje zdroje.</v>
      </c>
      <c r="AF282" s="6" t="str">
        <f>VLOOKUP(
    Languages!A269,
    Languages!$A$2:$AE$310,
    MATCH(
      _xlfn.XLOOKUP(AF$1, 'Language &amp; Currency Data'!$A$2:$A$100, 'Language &amp; Currency Data'!$B$2:$B$100),
      Languages!$A$1:$AE$1,
      0),
    FALSE)</f>
        <v>Ek sou kwaad wees as 'n ander persoon weier om hul hulpbronne te deel.</v>
      </c>
      <c r="AG282" s="6" t="str">
        <f>VLOOKUP(
    Languages!A269,
    Languages!$A$2:$AE$310,
    MATCH(
      _xlfn.XLOOKUP(AG$1, 'Language &amp; Currency Data'!$A$2:$A$100, 'Language &amp; Currency Data'!$B$2:$B$100),
      Languages!$A$1:$AE$1,
      0),
    FALSE)</f>
        <v>다른 사람이 금액을 나누기를 거부하면 화가 날 것이다.</v>
      </c>
      <c r="AH282" s="32" t="str">
        <f>VLOOKUP(
    Languages!A269,
    Languages!$A$2:$AE$310,
    MATCH(
      _xlfn.XLOOKUP(AH$1, 'Language &amp; Currency Data'!$A$2:$A$100, 'Language &amp; Currency Data'!$B$2:$B$100),
      Languages!$A$1:$AE$1,
      0),
    FALSE)</f>
        <v>Me enfadaría si otra persona se negara a compartir sus recursos.</v>
      </c>
      <c r="AI282" s="32" t="str">
        <f>VLOOKUP(
    Languages!A269,
    Languages!$A$2:$AE$310,
    MATCH(
      _xlfn.XLOOKUP(AI$1, 'Language &amp; Currency Data'!$A$2:$A$100, 'Language &amp; Currency Data'!$B$2:$B$100),
      Languages!$A$1:$AE$1,
      0),
    FALSE)</f>
        <v>Jag skulle bli arg om en annan person vägrade att dela med sig av sina resurser.</v>
      </c>
      <c r="AJ282" s="6" t="str">
        <f>VLOOKUP(
    Languages!A269,
    Languages!$A$2:$AE$310,
    MATCH(
      _xlfn.XLOOKUP(AJ$1, 'Language &amp; Currency Data'!$A$2:$A$100, 'Language &amp; Currency Data'!$B$2:$B$100),
      Languages!$A$1:$AE$1,
      0),
    FALSE)</f>
        <v>我會因為別人不願意分享資源而感到生氣。</v>
      </c>
      <c r="AK282" s="32" t="str">
        <f>VLOOKUP(
    Languages!A269,
    Languages!$A$2:$AE$310,
    MATCH(
      _xlfn.XLOOKUP(AK$1, 'Language &amp; Currency Data'!$A$2:$A$100, 'Language &amp; Currency Data'!$B$2:$B$100),
      Languages!$A$1:$AE$1,
      0),
    FALSE)</f>
        <v>ฉันจะรู้สึกโกรธหากอีกบุคคลหนึ่งปฏิเสธที่จะแบ่งปันทรัพยากรของตน</v>
      </c>
      <c r="AL282" s="37" t="str">
        <f>VLOOKUP(
    Languages!A269,
    Languages!$A$2:$AE$310,
    MATCH(
      _xlfn.XLOOKUP(AL$1, 'Language &amp; Currency Data'!$A$2:$A$100, 'Language &amp; Currency Data'!$B$2:$B$100),
      Languages!$A$1:$AE$1,
      0),
    FALSE)</f>
        <v>Başka bir kişi kaynaklarını paylaşmayı reddederse kızarım.</v>
      </c>
      <c r="AM282" s="6" t="str">
        <f>VLOOKUP(
    Languages!A269,
    Languages!$A$2:$AE$310,
    MATCH(
      _xlfn.XLOOKUP(AM$1, 'Language &amp; Currency Data'!$A$2:$A$100, 'Language &amp; Currency Data'!$B$2:$B$100),
      Languages!$A$1:$AE$1,
      0),
    FALSE)</f>
        <v>I would be angry if another person refused to share their resources.</v>
      </c>
      <c r="AN282" s="6" t="str">
        <f>VLOOKUP(
    Languages!A269,
    Languages!$A$2:$AE$310,
    MATCH(
      _xlfn.XLOOKUP(AN$1, 'Language &amp; Currency Data'!$A$2:$A$100, 'Language &amp; Currency Data'!$B$2:$B$100),
      Languages!$A$1:$AE$1,
      0),
    FALSE)</f>
        <v>I would be angry if another person refused to share their resources.</v>
      </c>
      <c r="AO282" s="32" t="str">
        <f>VLOOKUP(
    Languages!A269,
    Languages!$A$2:$AE$310,
    MATCH(
      _xlfn.XLOOKUP(AO$1, 'Language &amp; Currency Data'!$A$2:$A$100, 'Language &amp; Currency Data'!$B$2:$B$100),
      Languages!$A$1:$AE$1,
      0),
    FALSE)</f>
        <v>Tôi sẽ tức giận nếu người khác từ chối chia sẻ nguồn lực của họ.</v>
      </c>
      <c r="AP282" s="7" t="str">
        <f>VLOOKUP(
    Languages!A269,
    Languages!$A$2:$AE$310,
    MATCH(
      _xlfn.XLOOKUP("United Kingdom", 'Language &amp; Currency Data'!$A$2:$A$100, 'Language &amp; Currency Data'!$B$2:$B$100),
      Languages!$A$1:$AE$1,
      0),
    FALSE)</f>
        <v>I would be angry if another person refused to share their resources.</v>
      </c>
      <c r="AQ282" s="7" t="str">
        <f>VLOOKUP(
    Languages!A269,
    Languages!$A$2:$AE$310,
    MATCH(
      _xlfn.XLOOKUP("United Kingdom", 'Language &amp; Currency Data'!$A$2:$A$100, 'Language &amp; Currency Data'!$B$2:$B$100),
      Languages!$A$1:$AE$1,
      0),
    FALSE)</f>
        <v>I would be angry if another person refused to share their resources.</v>
      </c>
      <c r="AR282" s="7" t="str">
        <f>VLOOKUP(
    Languages!A269,
    Languages!$A$2:$AE$310,
    MATCH(
      _xlfn.XLOOKUP("United Kingdom", 'Language &amp; Currency Data'!$A$2:$A$100, 'Language &amp; Currency Data'!$B$2:$B$100),
      Languages!$A$1:$AE$1,
      0),
    FALSE)</f>
        <v>I would be angry if another person refused to share their resources.</v>
      </c>
      <c r="AS282" s="7" t="str">
        <f>VLOOKUP(
    Languages!A269,
    Languages!$A$2:$AE$310,
    MATCH(
      _xlfn.XLOOKUP("United Kingdom", 'Language &amp; Currency Data'!$A$2:$A$100, 'Language &amp; Currency Data'!$B$2:$B$100),
      Languages!$A$1:$AE$1,
      0),
    FALSE)</f>
        <v>I would be angry if another person refused to share their resources.</v>
      </c>
      <c r="AT282" s="7" t="str">
        <f>VLOOKUP(
    Languages!A269,
    Languages!$A$2:$AE$310,
    MATCH(
      _xlfn.XLOOKUP("United Kingdom", 'Language &amp; Currency Data'!$A$2:$A$100, 'Language &amp; Currency Data'!$B$2:$B$100),
      Languages!$A$1:$AE$1,
      0),
    FALSE)</f>
        <v>I would be angry if another person refused to share their resources.</v>
      </c>
      <c r="AU282" s="7" t="str">
        <f>VLOOKUP(
    Languages!A269,
    Languages!$A$2:$AE$310,
    MATCH(
      _xlfn.XLOOKUP("United Kingdom", 'Language &amp; Currency Data'!$A$2:$A$100, 'Language &amp; Currency Data'!$B$2:$B$100),
      Languages!$A$1:$AE$1,
      0),
    FALSE)</f>
        <v>I would be angry if another person refused to share their resources.</v>
      </c>
      <c r="AV282" s="7" t="str">
        <f>VLOOKUP(
    Languages!A269,
    Languages!$A$2:$AE$310,
    MATCH(
      _xlfn.XLOOKUP("United Kingdom", 'Language &amp; Currency Data'!$A$2:$A$100, 'Language &amp; Currency Data'!$B$2:$B$100),
      Languages!$A$1:$AE$1,
      0),
    FALSE)</f>
        <v>I would be angry if another person refused to share their resources.</v>
      </c>
      <c r="AW282" s="7" t="str">
        <f>VLOOKUP(
    Languages!A269,
    Languages!$A$2:$AE$310,
    MATCH(
      _xlfn.XLOOKUP("United Kingdom", 'Language &amp; Currency Data'!$A$2:$A$100, 'Language &amp; Currency Data'!$B$2:$B$100),
      Languages!$A$1:$AE$1,
      0),
    FALSE)</f>
        <v>I would be angry if another person refused to share their resources.</v>
      </c>
    </row>
    <row r="283" spans="1:49" s="7" customFormat="1" ht="28.5" x14ac:dyDescent="0.45">
      <c r="A283" s="7" t="str">
        <f>Languages!B270</f>
        <v>It is important to me to uphold societal fairness norms.</v>
      </c>
      <c r="B283" s="6" t="str">
        <f>VLOOKUP(
    Languages!A270,
    Languages!$A$2:$AE$310,
    MATCH(
      _xlfn.XLOOKUP(B$1, 'Language &amp; Currency Data'!$A$2:$A$100, 'Language &amp; Currency Data'!$B$2:$B$100),
      Languages!$A$1:$AE$1,
      0),
    FALSE)</f>
        <v>Para mí es importante mantener las normas de justicia social.</v>
      </c>
      <c r="C283" s="6" t="str">
        <f>VLOOKUP(
    Languages!A270,
    Languages!$A$2:$AE$310,
    MATCH(
      _xlfn.XLOOKUP(C$1, 'Language &amp; Currency Data'!$A$2:$A$100, 'Language &amp; Currency Data'!$B$2:$B$100),
      Languages!$A$1:$AE$1,
      0),
    FALSE)</f>
        <v>It is important to me to uphold societal fairness norms.</v>
      </c>
      <c r="D283" s="6" t="str">
        <f>VLOOKUP(
    Languages!A270,
    Languages!$A$2:$AE$310,
    MATCH(
      _xlfn.XLOOKUP(D$1, 'Language &amp; Currency Data'!$A$2:$A$100, 'Language &amp; Currency Data'!$B$2:$B$100),
      Languages!$A$1:$AE$1,
      0),
    FALSE)</f>
        <v>Es ist mir wichtig, die gesellschaftlichen Fairnessnormen zu wahren.</v>
      </c>
      <c r="E283" s="14" t="str">
        <f>VLOOKUP(
    Languages!A270,
    Languages!$A$2:$AE$310,
    MATCH(
      _xlfn.XLOOKUP(E$1, 'Language &amp; Currency Data'!$A$2:$A$100, 'Language &amp; Currency Data'!$B$2:$B$100),
      Languages!$A$1:$AE$1,
      0),
    FALSE)</f>
        <v>É importante para mim defender as normas de justiça social.</v>
      </c>
      <c r="F283" s="4" t="str">
        <f>VLOOKUP(
    Languages!A270,
    Languages!$A$2:$AE$310,
    MATCH(
      _xlfn.XLOOKUP(F$1, 'Language &amp; Currency Data'!$A$2:$A$100, 'Language &amp; Currency Data'!$B$2:$B$100),
      Languages!$A$1:$AE$1,
      0),
    FALSE)</f>
        <v>It is important to me to uphold societal fairness norms.</v>
      </c>
      <c r="G283" s="14" t="str">
        <f>VLOOKUP(
    Languages!A270,
    Languages!$A$2:$AE$310,
    MATCH(
      _xlfn.XLOOKUP(G$1, 'Language &amp; Currency Data'!$A$2:$A$100, 'Language &amp; Currency Data'!$B$2:$B$100),
      Languages!$A$1:$AE$1,
      0),
    FALSE)</f>
        <v>维护社会公平准则，这一点对我而言很重要。</v>
      </c>
      <c r="H283" s="6" t="str">
        <f>VLOOKUP(
    Languages!A270,
    Languages!$A$2:$AE$310,
    MATCH(
      _xlfn.XLOOKUP(H$1, 'Language &amp; Currency Data'!$A$2:$A$100, 'Language &amp; Currency Data'!$B$2:$B$100),
      Languages!$A$1:$AE$1,
      0),
    FALSE)</f>
        <v>Para mí es importante mantener las normas de justicia social.</v>
      </c>
      <c r="I283" s="6" t="str">
        <f>VLOOKUP(
    Languages!A270,
    Languages!$A$2:$AE$310,
    MATCH(
      _xlfn.XLOOKUP(I$1, 'Language &amp; Currency Data'!$A$2:$A$100, 'Language &amp; Currency Data'!$B$2:$B$100),
      Languages!$A$1:$AE$1,
      0),
    FALSE)</f>
        <v>Para mí es importante mantener las normas de justicia social.</v>
      </c>
      <c r="J283" s="6" t="str">
        <f>VLOOKUP(
    Languages!A270,
    Languages!$A$2:$AE$310,
    MATCH(
      _xlfn.XLOOKUP(J$1, 'Language &amp; Currency Data'!$A$2:$A$100, 'Language &amp; Currency Data'!$B$2:$B$100),
      Languages!$A$1:$AE$1,
      0),
    FALSE)</f>
        <v>Je pro mě důležité dodržovat normy společenské spravedlnosti.</v>
      </c>
      <c r="K283" s="6" t="str">
        <f>VLOOKUP(
    Languages!A270,
    Languages!$A$2:$AE$310,
    MATCH(
      _xlfn.XLOOKUP(K$1, 'Language &amp; Currency Data'!$A$2:$A$100, 'Language &amp; Currency Data'!$B$2:$B$100),
      Languages!$A$1:$AE$1,
      0),
    FALSE)</f>
        <v>Minulle on tärkeää ylläpitää yhteiskunnallisen oikeudenmukaisuuden normeja.</v>
      </c>
      <c r="L283" s="32" t="str">
        <f>VLOOKUP(
    Languages!A270,
    Languages!$A$2:$AE$310,
    MATCH(
      _xlfn.XLOOKUP(L$1, 'Language &amp; Currency Data'!$A$2:$A$100, 'Language &amp; Currency Data'!$B$2:$B$100),
      Languages!$A$1:$AE$1,
      0),
    FALSE)</f>
        <v>Il est important pour moi de respecter les normes de justice de la société.</v>
      </c>
      <c r="M283" s="32" t="str">
        <f>VLOOKUP(
    Languages!A270,
    Languages!$A$2:$AE$310,
    MATCH(
      _xlfn.XLOOKUP(M$1, 'Language &amp; Currency Data'!$A$2:$A$100, 'Language &amp; Currency Data'!$B$2:$B$100),
      Languages!$A$1:$AE$1,
      0),
    FALSE)</f>
        <v>Es ist mir wichtig, die gesellschaftlichen Fairnessnormen zu wahren.</v>
      </c>
      <c r="N283" s="6" t="str">
        <f>VLOOKUP(
    Languages!A270,
    Languages!$A$2:$AE$310,
    MATCH(
      _xlfn.XLOOKUP(N$1, 'Language &amp; Currency Data'!$A$2:$A$100, 'Language &amp; Currency Data'!$B$2:$B$100),
      Languages!$A$1:$AE$1,
      0),
    FALSE)</f>
        <v>Είναι σημαντικό για μένα να τηρώ τους κανόνες της κοινωνικής δικαιοσύνης.</v>
      </c>
      <c r="O283" s="32" t="str">
        <f>VLOOKUP(
    Languages!A270,
    Languages!$A$2:$AE$310,
    MATCH(
      _xlfn.XLOOKUP(O$1, 'Language &amp; Currency Data'!$A$2:$A$100, 'Language &amp; Currency Data'!$B$2:$B$100),
      Languages!$A$1:$AE$1,
      0),
    FALSE)</f>
        <v>Fontos számomra a társadalom méltányossági normáinak betartása.</v>
      </c>
      <c r="P283" s="6" t="str">
        <f>VLOOKUP(
    Languages!A270,
    Languages!$A$2:$AE$310,
    MATCH(
      _xlfn.XLOOKUP(P$1, 'Language &amp; Currency Data'!$A$2:$A$100, 'Language &amp; Currency Data'!$B$2:$B$100),
      Languages!$A$1:$AE$1,
      0),
    FALSE)</f>
        <v>मेरे लिए सामाजिक निष्पक्षता के मानदंडों को बनाए रखना अहम है।</v>
      </c>
      <c r="Q283" s="6" t="str">
        <f>VLOOKUP(
    Languages!A270,
    Languages!$A$2:$AE$310,
    MATCH(
      _xlfn.XLOOKUP(Q$1, 'Language &amp; Currency Data'!$A$2:$A$100, 'Language &amp; Currency Data'!$B$2:$B$100),
      Languages!$A$1:$AE$1,
      0),
    FALSE)</f>
        <v>Penting bagi saya untuk menegakkan norma keadilan sosial.</v>
      </c>
      <c r="R283" s="6" t="str">
        <f>VLOOKUP(
    Languages!A270,
    Languages!$A$2:$AE$310,
    MATCH(
      _xlfn.XLOOKUP(R$1, 'Language &amp; Currency Data'!$A$2:$A$100, 'Language &amp; Currency Data'!$B$2:$B$100),
      Languages!$A$1:$AE$1,
      0),
    FALSE)</f>
        <v>It is important to me to uphold societal fairness norms.</v>
      </c>
      <c r="S283" s="14" t="str">
        <f>VLOOKUP(
    Languages!A270,
    Languages!$A$2:$AE$310,
    MATCH(
      _xlfn.XLOOKUP(S$1, 'Language &amp; Currency Data'!$A$2:$A$100, 'Language &amp; Currency Data'!$B$2:$B$100),
      Languages!$A$1:$AE$1,
      0),
    FALSE)</f>
        <v>Per me è importante rispettare le regole di correttezza nella società.</v>
      </c>
      <c r="T283" s="14" t="str">
        <f>VLOOKUP(
    Languages!A270,
    Languages!$A$2:$AE$310,
    MATCH(
      _xlfn.XLOOKUP(T$1, 'Language &amp; Currency Data'!$A$2:$A$100, 'Language &amp; Currency Data'!$B$2:$B$100),
      Languages!$A$1:$AE$1,
      0),
    FALSE)</f>
        <v>自分とって、社会の公平性の規範を守ることは重要である。</v>
      </c>
      <c r="U283" s="32" t="str">
        <f>VLOOKUP(
    Languages!A270,
    Languages!$A$2:$AE$310,
    MATCH(
      _xlfn.XLOOKUP(U$1, 'Language &amp; Currency Data'!$A$2:$A$100, 'Language &amp; Currency Data'!$B$2:$B$100),
      Languages!$A$1:$AE$1,
      0),
    FALSE)</f>
        <v>Penting untuk saya mendukung norma-norma keadilan masyarakat.</v>
      </c>
      <c r="V283" s="32" t="str">
        <f>VLOOKUP(
    Languages!A270,
    Languages!$A$2:$AE$310,
    MATCH(
      _xlfn.XLOOKUP(V$1, 'Language &amp; Currency Data'!$A$2:$A$100, 'Language &amp; Currency Data'!$B$2:$B$100),
      Languages!$A$1:$AE$1,
      0),
    FALSE)</f>
        <v>Para mí es importante mantener las normas de justicia social.</v>
      </c>
      <c r="W283" s="14" t="str">
        <f>VLOOKUP(
    Languages!A270,
    Languages!$A$2:$AE$310,
    MATCH(
      _xlfn.XLOOKUP(W$1, 'Language &amp; Currency Data'!$A$2:$A$100, 'Language &amp; Currency Data'!$B$2:$B$100),
      Languages!$A$1:$AE$1,
      0),
    FALSE)</f>
        <v>Het is voor mij belangrijk dat maatschappelijke rechtvaardigheidsnormen in acht worden genomen.</v>
      </c>
      <c r="X283" s="32" t="str">
        <f>VLOOKUP(
    Languages!A270,
    Languages!$A$2:$AE$310,
    MATCH(
      _xlfn.XLOOKUP(X$1, 'Language &amp; Currency Data'!$A$2:$A$100, 'Language &amp; Currency Data'!$B$2:$B$100),
      Languages!$A$1:$AE$1,
      0),
    FALSE)</f>
        <v>It is important to me to uphold societal fairness norms.</v>
      </c>
      <c r="Y283" s="32" t="str">
        <f>VLOOKUP(
    Languages!A270,
    Languages!$A$2:$AE$310,
    MATCH(
      _xlfn.XLOOKUP(Y$1, 'Language &amp; Currency Data'!$A$2:$A$100, 'Language &amp; Currency Data'!$B$2:$B$100),
      Languages!$A$1:$AE$1,
      0),
    FALSE)</f>
        <v>Det er viktig for meg å opprettholde normer for rettferdighet i samfunnet.</v>
      </c>
      <c r="Z283" s="32" t="str">
        <f>VLOOKUP(
    Languages!A270,
    Languages!$A$2:$AE$310,
    MATCH(
      _xlfn.XLOOKUP(Z$1, 'Language &amp; Currency Data'!$A$2:$A$100, 'Language &amp; Currency Data'!$B$2:$B$100),
      Languages!$A$1:$AE$1,
      0),
    FALSE)</f>
        <v>میرے لیے سماجی مساوات کے اصولوں کو برقرار رکھنا بہت اہم ہے۔</v>
      </c>
      <c r="AA283" s="32" t="str">
        <f>VLOOKUP(
    Languages!A270,
    Languages!$A$2:$AE$310,
    MATCH(
      _xlfn.XLOOKUP(AA$1, 'Language &amp; Currency Data'!$A$2:$A$100, 'Language &amp; Currency Data'!$B$2:$B$100),
      Languages!$A$1:$AE$1,
      0),
    FALSE)</f>
        <v>Mahalaga para sa akin na gawin ang inaasahang pagiging patas sa lipunan.</v>
      </c>
      <c r="AB283" s="32" t="str">
        <f>VLOOKUP(
    Languages!A270,
    Languages!$A$2:$AE$310,
    MATCH(
      _xlfn.XLOOKUP(AB$1, 'Language &amp; Currency Data'!$A$2:$A$100, 'Language &amp; Currency Data'!$B$2:$B$100),
      Languages!$A$1:$AE$1,
      0),
    FALSE)</f>
        <v>Dla mnie ważne jest przestrzeganie norm sprawiedliwości społecznej.</v>
      </c>
      <c r="AC283" t="str">
        <f>VLOOKUP(
    Languages!A270,
    Languages!$A$2:$AE$310,
    MATCH(
      _xlfn.XLOOKUP(AC$1, 'Language &amp; Currency Data'!$A$2:$A$100, 'Language &amp; Currency Data'!$B$2:$B$100),
      Languages!$A$1:$AE$1,
      0),
    FALSE)</f>
        <v>É importante para mim defender as normas de justiça social.</v>
      </c>
      <c r="AD283" s="32" t="str">
        <f>VLOOKUP(
    Languages!A270,
    Languages!$A$2:$AE$310,
    MATCH(
      _xlfn.XLOOKUP(AD$1, 'Language &amp; Currency Data'!$A$2:$A$100, 'Language &amp; Currency Data'!$B$2:$B$100),
      Languages!$A$1:$AE$1,
      0),
    FALSE)</f>
        <v>Pentru mine este important să respect normele de echitate socială.</v>
      </c>
      <c r="AE283" s="6" t="str">
        <f>VLOOKUP(
    Languages!A270,
    Languages!$A$2:$AE$310,
    MATCH(
      _xlfn.XLOOKUP(AE$1, 'Language &amp; Currency Data'!$A$2:$A$100, 'Language &amp; Currency Data'!$B$2:$B$100),
      Languages!$A$1:$AE$1,
      0),
    FALSE)</f>
        <v>Je pre mňa dôležité udržiavať spoločenské normy pre spravodlivosť.</v>
      </c>
      <c r="AF283" s="6" t="str">
        <f>VLOOKUP(
    Languages!A270,
    Languages!$A$2:$AE$310,
    MATCH(
      _xlfn.XLOOKUP(AF$1, 'Language &amp; Currency Data'!$A$2:$A$100, 'Language &amp; Currency Data'!$B$2:$B$100),
      Languages!$A$1:$AE$1,
      0),
    FALSE)</f>
        <v>Dit is vir my belangrik om maatskaplike billikheidsnorme te handhaaf.</v>
      </c>
      <c r="AG283" s="6" t="str">
        <f>VLOOKUP(
    Languages!A270,
    Languages!$A$2:$AE$310,
    MATCH(
      _xlfn.XLOOKUP(AG$1, 'Language &amp; Currency Data'!$A$2:$A$100, 'Language &amp; Currency Data'!$B$2:$B$100),
      Languages!$A$1:$AE$1,
      0),
    FALSE)</f>
        <v>사회적 공정성 규범을 지키는 것이 나에게는 중요하다.</v>
      </c>
      <c r="AH283" s="32" t="str">
        <f>VLOOKUP(
    Languages!A270,
    Languages!$A$2:$AE$310,
    MATCH(
      _xlfn.XLOOKUP(AH$1, 'Language &amp; Currency Data'!$A$2:$A$100, 'Language &amp; Currency Data'!$B$2:$B$100),
      Languages!$A$1:$AE$1,
      0),
    FALSE)</f>
        <v>Para mí es importante mantener las normas de justicia social.</v>
      </c>
      <c r="AI283" s="32" t="str">
        <f>VLOOKUP(
    Languages!A270,
    Languages!$A$2:$AE$310,
    MATCH(
      _xlfn.XLOOKUP(AI$1, 'Language &amp; Currency Data'!$A$2:$A$100, 'Language &amp; Currency Data'!$B$2:$B$100),
      Languages!$A$1:$AE$1,
      0),
    FALSE)</f>
        <v>Det är viktigt för mig att upprätthålla samhällets rättvisenormer.</v>
      </c>
      <c r="AJ283" s="6" t="str">
        <f>VLOOKUP(
    Languages!A270,
    Languages!$A$2:$AE$310,
    MATCH(
      _xlfn.XLOOKUP(AJ$1, 'Language &amp; Currency Data'!$A$2:$A$100, 'Language &amp; Currency Data'!$B$2:$B$100),
      Languages!$A$1:$AE$1,
      0),
    FALSE)</f>
        <v>對我來說，維護社會的公平規範是很重要的。</v>
      </c>
      <c r="AK283" s="32" t="str">
        <f>VLOOKUP(
    Languages!A270,
    Languages!$A$2:$AE$310,
    MATCH(
      _xlfn.XLOOKUP(AK$1, 'Language &amp; Currency Data'!$A$2:$A$100, 'Language &amp; Currency Data'!$B$2:$B$100),
      Languages!$A$1:$AE$1,
      0),
    FALSE)</f>
        <v>ฉันถือว่าการรักษามาตรฐานด้านความเป็นธรรมในสังคมเป็นสิ่งสำคัญ</v>
      </c>
      <c r="AL283" s="37" t="str">
        <f>VLOOKUP(
    Languages!A270,
    Languages!$A$2:$AE$310,
    MATCH(
      _xlfn.XLOOKUP(AL$1, 'Language &amp; Currency Data'!$A$2:$A$100, 'Language &amp; Currency Data'!$B$2:$B$100),
      Languages!$A$1:$AE$1,
      0),
    FALSE)</f>
        <v>Toplumsal adalet normlarını korumak benim için önemlidir.</v>
      </c>
      <c r="AM283" s="6" t="str">
        <f>VLOOKUP(
    Languages!A270,
    Languages!$A$2:$AE$310,
    MATCH(
      _xlfn.XLOOKUP(AM$1, 'Language &amp; Currency Data'!$A$2:$A$100, 'Language &amp; Currency Data'!$B$2:$B$100),
      Languages!$A$1:$AE$1,
      0),
    FALSE)</f>
        <v>It is important to me to uphold societal fairness norms.</v>
      </c>
      <c r="AN283" s="6" t="str">
        <f>VLOOKUP(
    Languages!A270,
    Languages!$A$2:$AE$310,
    MATCH(
      _xlfn.XLOOKUP(AN$1, 'Language &amp; Currency Data'!$A$2:$A$100, 'Language &amp; Currency Data'!$B$2:$B$100),
      Languages!$A$1:$AE$1,
      0),
    FALSE)</f>
        <v>It is important to me to uphold societal fairness norms.</v>
      </c>
      <c r="AO283" s="32" t="str">
        <f>VLOOKUP(
    Languages!A270,
    Languages!$A$2:$AE$310,
    MATCH(
      _xlfn.XLOOKUP(AO$1, 'Language &amp; Currency Data'!$A$2:$A$100, 'Language &amp; Currency Data'!$B$2:$B$100),
      Languages!$A$1:$AE$1,
      0),
    FALSE)</f>
        <v>Đối với tôi, việc duy trì các chuẩn mực công bằng xã hội là quan trọng.</v>
      </c>
      <c r="AP283" s="7" t="str">
        <f>VLOOKUP(
    Languages!A270,
    Languages!$A$2:$AE$310,
    MATCH(
      _xlfn.XLOOKUP("United Kingdom", 'Language &amp; Currency Data'!$A$2:$A$100, 'Language &amp; Currency Data'!$B$2:$B$100),
      Languages!$A$1:$AE$1,
      0),
    FALSE)</f>
        <v>It is important to me to uphold societal fairness norms.</v>
      </c>
      <c r="AQ283" s="7" t="str">
        <f>VLOOKUP(
    Languages!A270,
    Languages!$A$2:$AE$310,
    MATCH(
      _xlfn.XLOOKUP("United Kingdom", 'Language &amp; Currency Data'!$A$2:$A$100, 'Language &amp; Currency Data'!$B$2:$B$100),
      Languages!$A$1:$AE$1,
      0),
    FALSE)</f>
        <v>It is important to me to uphold societal fairness norms.</v>
      </c>
      <c r="AR283" s="7" t="str">
        <f>VLOOKUP(
    Languages!A270,
    Languages!$A$2:$AE$310,
    MATCH(
      _xlfn.XLOOKUP("United Kingdom", 'Language &amp; Currency Data'!$A$2:$A$100, 'Language &amp; Currency Data'!$B$2:$B$100),
      Languages!$A$1:$AE$1,
      0),
    FALSE)</f>
        <v>It is important to me to uphold societal fairness norms.</v>
      </c>
      <c r="AS283" s="7" t="str">
        <f>VLOOKUP(
    Languages!A270,
    Languages!$A$2:$AE$310,
    MATCH(
      _xlfn.XLOOKUP("United Kingdom", 'Language &amp; Currency Data'!$A$2:$A$100, 'Language &amp; Currency Data'!$B$2:$B$100),
      Languages!$A$1:$AE$1,
      0),
    FALSE)</f>
        <v>It is important to me to uphold societal fairness norms.</v>
      </c>
      <c r="AT283" s="7" t="str">
        <f>VLOOKUP(
    Languages!A270,
    Languages!$A$2:$AE$310,
    MATCH(
      _xlfn.XLOOKUP("United Kingdom", 'Language &amp; Currency Data'!$A$2:$A$100, 'Language &amp; Currency Data'!$B$2:$B$100),
      Languages!$A$1:$AE$1,
      0),
    FALSE)</f>
        <v>It is important to me to uphold societal fairness norms.</v>
      </c>
      <c r="AU283" s="7" t="str">
        <f>VLOOKUP(
    Languages!A270,
    Languages!$A$2:$AE$310,
    MATCH(
      _xlfn.XLOOKUP("United Kingdom", 'Language &amp; Currency Data'!$A$2:$A$100, 'Language &amp; Currency Data'!$B$2:$B$100),
      Languages!$A$1:$AE$1,
      0),
    FALSE)</f>
        <v>It is important to me to uphold societal fairness norms.</v>
      </c>
      <c r="AV283" s="7" t="str">
        <f>VLOOKUP(
    Languages!A270,
    Languages!$A$2:$AE$310,
    MATCH(
      _xlfn.XLOOKUP("United Kingdom", 'Language &amp; Currency Data'!$A$2:$A$100, 'Language &amp; Currency Data'!$B$2:$B$100),
      Languages!$A$1:$AE$1,
      0),
    FALSE)</f>
        <v>It is important to me to uphold societal fairness norms.</v>
      </c>
      <c r="AW283" s="7" t="str">
        <f>VLOOKUP(
    Languages!A270,
    Languages!$A$2:$AE$310,
    MATCH(
      _xlfn.XLOOKUP("United Kingdom", 'Language &amp; Currency Data'!$A$2:$A$100, 'Language &amp; Currency Data'!$B$2:$B$100),
      Languages!$A$1:$AE$1,
      0),
    FALSE)</f>
        <v>It is important to me to uphold societal fairness norms.</v>
      </c>
    </row>
    <row r="284" spans="1:49" s="7" customFormat="1" ht="28.5" x14ac:dyDescent="0.45">
      <c r="A284" s="7" t="str">
        <f>Languages!B271</f>
        <v>I sometimes feel envious when people receive more than I do.</v>
      </c>
      <c r="B284" s="6" t="str">
        <f>VLOOKUP(
    Languages!A271,
    Languages!$A$2:$AE$310,
    MATCH(
      _xlfn.XLOOKUP(B$1, 'Language &amp; Currency Data'!$A$2:$A$100, 'Language &amp; Currency Data'!$B$2:$B$100),
      Languages!$A$1:$AE$1,
      0),
    FALSE)</f>
        <v>A veces siento envidia cuando la gente recibe más que yo.</v>
      </c>
      <c r="C284" s="6" t="str">
        <f>VLOOKUP(
    Languages!A271,
    Languages!$A$2:$AE$310,
    MATCH(
      _xlfn.XLOOKUP(C$1, 'Language &amp; Currency Data'!$A$2:$A$100, 'Language &amp; Currency Data'!$B$2:$B$100),
      Languages!$A$1:$AE$1,
      0),
    FALSE)</f>
        <v>I sometimes feel envious when people receive more than I do.</v>
      </c>
      <c r="D284" s="6" t="str">
        <f>VLOOKUP(
    Languages!A271,
    Languages!$A$2:$AE$310,
    MATCH(
      _xlfn.XLOOKUP(D$1, 'Language &amp; Currency Data'!$A$2:$A$100, 'Language &amp; Currency Data'!$B$2:$B$100),
      Languages!$A$1:$AE$1,
      0),
    FALSE)</f>
        <v>Ich bin manchmal neidisch, wenn andere Menschen mehr bekommen als ich.</v>
      </c>
      <c r="E284" s="14" t="str">
        <f>VLOOKUP(
    Languages!A271,
    Languages!$A$2:$AE$310,
    MATCH(
      _xlfn.XLOOKUP(E$1, 'Language &amp; Currency Data'!$A$2:$A$100, 'Language &amp; Currency Data'!$B$2:$B$100),
      Languages!$A$1:$AE$1,
      0),
    FALSE)</f>
        <v>Às vezes sinto inveja quando vejo que outras pessoas recebem mais do que eu.</v>
      </c>
      <c r="F284" s="4" t="str">
        <f>VLOOKUP(
    Languages!A271,
    Languages!$A$2:$AE$310,
    MATCH(
      _xlfn.XLOOKUP(F$1, 'Language &amp; Currency Data'!$A$2:$A$100, 'Language &amp; Currency Data'!$B$2:$B$100),
      Languages!$A$1:$AE$1,
      0),
    FALSE)</f>
        <v>I sometimes feel envious when people receive more than I do.</v>
      </c>
      <c r="G284" s="14" t="str">
        <f>VLOOKUP(
    Languages!A271,
    Languages!$A$2:$AE$310,
    MATCH(
      _xlfn.XLOOKUP(G$1, 'Language &amp; Currency Data'!$A$2:$A$100, 'Language &amp; Currency Data'!$B$2:$B$100),
      Languages!$A$1:$AE$1,
      0),
    FALSE)</f>
        <v>当别人获得的比我更多时，我有时会感到羡慕。</v>
      </c>
      <c r="H284" s="6" t="str">
        <f>VLOOKUP(
    Languages!A271,
    Languages!$A$2:$AE$310,
    MATCH(
      _xlfn.XLOOKUP(H$1, 'Language &amp; Currency Data'!$A$2:$A$100, 'Language &amp; Currency Data'!$B$2:$B$100),
      Languages!$A$1:$AE$1,
      0),
    FALSE)</f>
        <v>A veces siento envidia cuando la gente recibe más que yo.</v>
      </c>
      <c r="I284" s="6" t="str">
        <f>VLOOKUP(
    Languages!A271,
    Languages!$A$2:$AE$310,
    MATCH(
      _xlfn.XLOOKUP(I$1, 'Language &amp; Currency Data'!$A$2:$A$100, 'Language &amp; Currency Data'!$B$2:$B$100),
      Languages!$A$1:$AE$1,
      0),
    FALSE)</f>
        <v>A veces siento envidia cuando la gente recibe más que yo.</v>
      </c>
      <c r="J284" s="6" t="str">
        <f>VLOOKUP(
    Languages!A271,
    Languages!$A$2:$AE$310,
    MATCH(
      _xlfn.XLOOKUP(J$1, 'Language &amp; Currency Data'!$A$2:$A$100, 'Language &amp; Currency Data'!$B$2:$B$100),
      Languages!$A$1:$AE$1,
      0),
    FALSE)</f>
        <v>Někdy cítím závist, když lidé dostávají více než já.</v>
      </c>
      <c r="K284" s="6" t="str">
        <f>VLOOKUP(
    Languages!A271,
    Languages!$A$2:$AE$310,
    MATCH(
      _xlfn.XLOOKUP(K$1, 'Language &amp; Currency Data'!$A$2:$A$100, 'Language &amp; Currency Data'!$B$2:$B$100),
      Languages!$A$1:$AE$1,
      0),
    FALSE)</f>
        <v>Tunnen joskus kateutta, kun toiset ihmiset saavat enemmän kuin minä.</v>
      </c>
      <c r="L284" s="32" t="str">
        <f>VLOOKUP(
    Languages!A271,
    Languages!$A$2:$AE$310,
    MATCH(
      _xlfn.XLOOKUP(L$1, 'Language &amp; Currency Data'!$A$2:$A$100, 'Language &amp; Currency Data'!$B$2:$B$100),
      Languages!$A$1:$AE$1,
      0),
    FALSE)</f>
        <v>Il m'arrive d'être envieux•se lorsque des personnes reçoivent plus que moi.</v>
      </c>
      <c r="M284" s="32" t="str">
        <f>VLOOKUP(
    Languages!A271,
    Languages!$A$2:$AE$310,
    MATCH(
      _xlfn.XLOOKUP(M$1, 'Language &amp; Currency Data'!$A$2:$A$100, 'Language &amp; Currency Data'!$B$2:$B$100),
      Languages!$A$1:$AE$1,
      0),
    FALSE)</f>
        <v>Ich bin manchmal neidisch, wenn andere Menschen mehr bekommen als ich.</v>
      </c>
      <c r="N284" s="6" t="str">
        <f>VLOOKUP(
    Languages!A271,
    Languages!$A$2:$AE$310,
    MATCH(
      _xlfn.XLOOKUP(N$1, 'Language &amp; Currency Data'!$A$2:$A$100, 'Language &amp; Currency Data'!$B$2:$B$100),
      Languages!$A$1:$AE$1,
      0),
    FALSE)</f>
        <v>Μερικές φορές νιώθω ζήλια όταν ο κόσμος λαμβάνει περισσότερα από εμένα.</v>
      </c>
      <c r="O284" s="32" t="str">
        <f>VLOOKUP(
    Languages!A271,
    Languages!$A$2:$AE$310,
    MATCH(
      _xlfn.XLOOKUP(O$1, 'Language &amp; Currency Data'!$A$2:$A$100, 'Language &amp; Currency Data'!$B$2:$B$100),
      Languages!$A$1:$AE$1,
      0),
    FALSE)</f>
        <v>Néha irigységet érzek, amikor az emberek többet kapnak, mint én.</v>
      </c>
      <c r="P284" s="6" t="str">
        <f>VLOOKUP(
    Languages!A271,
    Languages!$A$2:$AE$310,
    MATCH(
      _xlfn.XLOOKUP(P$1, 'Language &amp; Currency Data'!$A$2:$A$100, 'Language &amp; Currency Data'!$B$2:$B$100),
      Languages!$A$1:$AE$1,
      0),
    FALSE)</f>
        <v>जब लोग मुझसे ज़्यादा प्राप्त करते हैं, तो कभी-कभी मुझे जलन होती है।</v>
      </c>
      <c r="Q284" s="6" t="str">
        <f>VLOOKUP(
    Languages!A271,
    Languages!$A$2:$AE$310,
    MATCH(
      _xlfn.XLOOKUP(Q$1, 'Language &amp; Currency Data'!$A$2:$A$100, 'Language &amp; Currency Data'!$B$2:$B$100),
      Languages!$A$1:$AE$1,
      0),
    FALSE)</f>
        <v>Saya terkadang merasa iri ketika orang lain menerima lebih banyak daripada saya.</v>
      </c>
      <c r="R284" s="6" t="str">
        <f>VLOOKUP(
    Languages!A271,
    Languages!$A$2:$AE$310,
    MATCH(
      _xlfn.XLOOKUP(R$1, 'Language &amp; Currency Data'!$A$2:$A$100, 'Language &amp; Currency Data'!$B$2:$B$100),
      Languages!$A$1:$AE$1,
      0),
    FALSE)</f>
        <v>I sometimes feel envious when people receive more than I do.</v>
      </c>
      <c r="S284" s="14" t="str">
        <f>VLOOKUP(
    Languages!A271,
    Languages!$A$2:$AE$310,
    MATCH(
      _xlfn.XLOOKUP(S$1, 'Language &amp; Currency Data'!$A$2:$A$100, 'Language &amp; Currency Data'!$B$2:$B$100),
      Languages!$A$1:$AE$1,
      0),
    FALSE)</f>
        <v>A volte provo invidia quando le persone ricevono più di me.</v>
      </c>
      <c r="T284" s="14" t="str">
        <f>VLOOKUP(
    Languages!A271,
    Languages!$A$2:$AE$310,
    MATCH(
      _xlfn.XLOOKUP(T$1, 'Language &amp; Currency Data'!$A$2:$A$100, 'Language &amp; Currency Data'!$B$2:$B$100),
      Languages!$A$1:$AE$1,
      0),
    FALSE)</f>
        <v>他人が自分よりも多くを受け取っていると、時々うらやましく感じる。</v>
      </c>
      <c r="U284" s="32" t="str">
        <f>VLOOKUP(
    Languages!A271,
    Languages!$A$2:$AE$310,
    MATCH(
      _xlfn.XLOOKUP(U$1, 'Language &amp; Currency Data'!$A$2:$A$100, 'Language &amp; Currency Data'!$B$2:$B$100),
      Languages!$A$1:$AE$1,
      0),
    FALSE)</f>
        <v>Adakalanya saya berasa iri hati apabila orang lain mendapat lebih banyak daripada yang saya dapat.</v>
      </c>
      <c r="V284" s="32" t="str">
        <f>VLOOKUP(
    Languages!A271,
    Languages!$A$2:$AE$310,
    MATCH(
      _xlfn.XLOOKUP(V$1, 'Language &amp; Currency Data'!$A$2:$A$100, 'Language &amp; Currency Data'!$B$2:$B$100),
      Languages!$A$1:$AE$1,
      0),
    FALSE)</f>
        <v>A veces siento envidia cuando la gente recibe más que yo.</v>
      </c>
      <c r="W284" s="14" t="str">
        <f>VLOOKUP(
    Languages!A271,
    Languages!$A$2:$AE$310,
    MATCH(
      _xlfn.XLOOKUP(W$1, 'Language &amp; Currency Data'!$A$2:$A$100, 'Language &amp; Currency Data'!$B$2:$B$100),
      Languages!$A$1:$AE$1,
      0),
    FALSE)</f>
        <v>Ik ben soms afgunstig ten aanzien van mensen die meer krijgen dan ik.</v>
      </c>
      <c r="X284" s="32" t="str">
        <f>VLOOKUP(
    Languages!A271,
    Languages!$A$2:$AE$310,
    MATCH(
      _xlfn.XLOOKUP(X$1, 'Language &amp; Currency Data'!$A$2:$A$100, 'Language &amp; Currency Data'!$B$2:$B$100),
      Languages!$A$1:$AE$1,
      0),
    FALSE)</f>
        <v>I sometimes feel envious when people receive more than I do.</v>
      </c>
      <c r="Y284" s="32" t="str">
        <f>VLOOKUP(
    Languages!A271,
    Languages!$A$2:$AE$310,
    MATCH(
      _xlfn.XLOOKUP(Y$1, 'Language &amp; Currency Data'!$A$2:$A$100, 'Language &amp; Currency Data'!$B$2:$B$100),
      Languages!$A$1:$AE$1,
      0),
    FALSE)</f>
        <v>Jeg føler meg noen ganger misunnelig når andre får mer enn jeg gjør.</v>
      </c>
      <c r="Z284" s="32" t="str">
        <f>VLOOKUP(
    Languages!A271,
    Languages!$A$2:$AE$310,
    MATCH(
      _xlfn.XLOOKUP(Z$1, 'Language &amp; Currency Data'!$A$2:$A$100, 'Language &amp; Currency Data'!$B$2:$B$100),
      Languages!$A$1:$AE$1,
      0),
    FALSE)</f>
        <v>کبھی کبھار مجھے حسد محسوس ہوتا ہے جب دوسرے لوگ مجھ سے زیادہ حاصل کرتے ہیں۔</v>
      </c>
      <c r="AA284" s="32" t="str">
        <f>VLOOKUP(
    Languages!A271,
    Languages!$A$2:$AE$310,
    MATCH(
      _xlfn.XLOOKUP(AA$1, 'Language &amp; Currency Data'!$A$2:$A$100, 'Language &amp; Currency Data'!$B$2:$B$100),
      Languages!$A$1:$AE$1,
      0),
    FALSE)</f>
        <v>Naiinggit ako kung minsan kapag tumatanggap ang ibang tao nang higit pa sa natatanggap ko.</v>
      </c>
      <c r="AB284" s="32" t="str">
        <f>VLOOKUP(
    Languages!A271,
    Languages!$A$2:$AE$310,
    MATCH(
      _xlfn.XLOOKUP(AB$1, 'Language &amp; Currency Data'!$A$2:$A$100, 'Language &amp; Currency Data'!$B$2:$B$100),
      Languages!$A$1:$AE$1,
      0),
    FALSE)</f>
        <v>Czasami czuję zazdrość, gdy ludzie otrzymują więcej niż ja.</v>
      </c>
      <c r="AC284" t="str">
        <f>VLOOKUP(
    Languages!A271,
    Languages!$A$2:$AE$310,
    MATCH(
      _xlfn.XLOOKUP(AC$1, 'Language &amp; Currency Data'!$A$2:$A$100, 'Language &amp; Currency Data'!$B$2:$B$100),
      Languages!$A$1:$AE$1,
      0),
    FALSE)</f>
        <v>Às vezes sinto inveja quando vejo que outras pessoas recebem mais do que eu.</v>
      </c>
      <c r="AD284" s="32" t="str">
        <f>VLOOKUP(
    Languages!A271,
    Languages!$A$2:$AE$310,
    MATCH(
      _xlfn.XLOOKUP(AD$1, 'Language &amp; Currency Data'!$A$2:$A$100, 'Language &amp; Currency Data'!$B$2:$B$100),
      Languages!$A$1:$AE$1,
      0),
    FALSE)</f>
        <v>Uneori îi invidiez pe cei care primesc mai mult decât mine.</v>
      </c>
      <c r="AE284" s="6" t="str">
        <f>VLOOKUP(
    Languages!A271,
    Languages!$A$2:$AE$310,
    MATCH(
      _xlfn.XLOOKUP(AE$1, 'Language &amp; Currency Data'!$A$2:$A$100, 'Language &amp; Currency Data'!$B$2:$B$100),
      Languages!$A$1:$AE$1,
      0),
    FALSE)</f>
        <v>Niekedy pociťujem závisť, keď ľudia dostanú viac ako ja.</v>
      </c>
      <c r="AF284" s="6" t="str">
        <f>VLOOKUP(
    Languages!A271,
    Languages!$A$2:$AE$310,
    MATCH(
      _xlfn.XLOOKUP(AF$1, 'Language &amp; Currency Data'!$A$2:$A$100, 'Language &amp; Currency Data'!$B$2:$B$100),
      Languages!$A$1:$AE$1,
      0),
    FALSE)</f>
        <v>Ek voel soms jaloers wanneer mense meer ontvang as ek.</v>
      </c>
      <c r="AG284" s="6" t="str">
        <f>VLOOKUP(
    Languages!A271,
    Languages!$A$2:$AE$310,
    MATCH(
      _xlfn.XLOOKUP(AG$1, 'Language &amp; Currency Data'!$A$2:$A$100, 'Language &amp; Currency Data'!$B$2:$B$100),
      Languages!$A$1:$AE$1,
      0),
    FALSE)</f>
        <v>사람들이 나보다 더 많이 받으면 부러울 때가 있다.</v>
      </c>
      <c r="AH284" s="32" t="str">
        <f>VLOOKUP(
    Languages!A271,
    Languages!$A$2:$AE$310,
    MATCH(
      _xlfn.XLOOKUP(AH$1, 'Language &amp; Currency Data'!$A$2:$A$100, 'Language &amp; Currency Data'!$B$2:$B$100),
      Languages!$A$1:$AE$1,
      0),
    FALSE)</f>
        <v>A veces siento envidia cuando la gente recibe más que yo.</v>
      </c>
      <c r="AI284" s="32" t="str">
        <f>VLOOKUP(
    Languages!A271,
    Languages!$A$2:$AE$310,
    MATCH(
      _xlfn.XLOOKUP(AI$1, 'Language &amp; Currency Data'!$A$2:$A$100, 'Language &amp; Currency Data'!$B$2:$B$100),
      Languages!$A$1:$AE$1,
      0),
    FALSE)</f>
        <v>Ibland känner jag mig avundsjuk när andra får mer än jag.</v>
      </c>
      <c r="AJ284" s="6" t="str">
        <f>VLOOKUP(
    Languages!A271,
    Languages!$A$2:$AE$310,
    MATCH(
      _xlfn.XLOOKUP(AJ$1, 'Language &amp; Currency Data'!$A$2:$A$100, 'Language &amp; Currency Data'!$B$2:$B$100),
      Languages!$A$1:$AE$1,
      0),
    FALSE)</f>
        <v>當別人得到的比我多時，我有時會感到忌妒。</v>
      </c>
      <c r="AK284" s="32" t="str">
        <f>VLOOKUP(
    Languages!A271,
    Languages!$A$2:$AE$310,
    MATCH(
      _xlfn.XLOOKUP(AK$1, 'Language &amp; Currency Data'!$A$2:$A$100, 'Language &amp; Currency Data'!$B$2:$B$100),
      Languages!$A$1:$AE$1,
      0),
    FALSE)</f>
        <v>บางครั้งฉันรู้สึกอิจฉาเมื่อบุคคลอื่นได้รับผลตอบแทนมากกว่าตนเอง</v>
      </c>
      <c r="AL284" s="37" t="str">
        <f>VLOOKUP(
    Languages!A271,
    Languages!$A$2:$AE$310,
    MATCH(
      _xlfn.XLOOKUP(AL$1, 'Language &amp; Currency Data'!$A$2:$A$100, 'Language &amp; Currency Data'!$B$2:$B$100),
      Languages!$A$1:$AE$1,
      0),
    FALSE)</f>
        <v>İnsanlar benden daha fazla kazandığında bazen kıskançlık hissederim.</v>
      </c>
      <c r="AM284" s="6" t="str">
        <f>VLOOKUP(
    Languages!A271,
    Languages!$A$2:$AE$310,
    MATCH(
      _xlfn.XLOOKUP(AM$1, 'Language &amp; Currency Data'!$A$2:$A$100, 'Language &amp; Currency Data'!$B$2:$B$100),
      Languages!$A$1:$AE$1,
      0),
    FALSE)</f>
        <v>I sometimes feel envious when people receive more than I do.</v>
      </c>
      <c r="AN284" s="6" t="str">
        <f>VLOOKUP(
    Languages!A271,
    Languages!$A$2:$AE$310,
    MATCH(
      _xlfn.XLOOKUP(AN$1, 'Language &amp; Currency Data'!$A$2:$A$100, 'Language &amp; Currency Data'!$B$2:$B$100),
      Languages!$A$1:$AE$1,
      0),
    FALSE)</f>
        <v>I sometimes feel envious when people receive more than I do.</v>
      </c>
      <c r="AO284" s="32" t="str">
        <f>VLOOKUP(
    Languages!A271,
    Languages!$A$2:$AE$310,
    MATCH(
      _xlfn.XLOOKUP(AO$1, 'Language &amp; Currency Data'!$A$2:$A$100, 'Language &amp; Currency Data'!$B$2:$B$100),
      Languages!$A$1:$AE$1,
      0),
    FALSE)</f>
        <v>Đôi khi tôi cảm thấy ghen tị khi người khác nhận được nhiều hơn tôi.</v>
      </c>
      <c r="AP284" s="7" t="str">
        <f>VLOOKUP(
    Languages!A271,
    Languages!$A$2:$AE$310,
    MATCH(
      _xlfn.XLOOKUP("United Kingdom", 'Language &amp; Currency Data'!$A$2:$A$100, 'Language &amp; Currency Data'!$B$2:$B$100),
      Languages!$A$1:$AE$1,
      0),
    FALSE)</f>
        <v>I sometimes feel envious when people receive more than I do.</v>
      </c>
      <c r="AQ284" s="7" t="str">
        <f>VLOOKUP(
    Languages!A271,
    Languages!$A$2:$AE$310,
    MATCH(
      _xlfn.XLOOKUP("United Kingdom", 'Language &amp; Currency Data'!$A$2:$A$100, 'Language &amp; Currency Data'!$B$2:$B$100),
      Languages!$A$1:$AE$1,
      0),
    FALSE)</f>
        <v>I sometimes feel envious when people receive more than I do.</v>
      </c>
      <c r="AR284" s="7" t="str">
        <f>VLOOKUP(
    Languages!A271,
    Languages!$A$2:$AE$310,
    MATCH(
      _xlfn.XLOOKUP("United Kingdom", 'Language &amp; Currency Data'!$A$2:$A$100, 'Language &amp; Currency Data'!$B$2:$B$100),
      Languages!$A$1:$AE$1,
      0),
    FALSE)</f>
        <v>I sometimes feel envious when people receive more than I do.</v>
      </c>
      <c r="AS284" s="7" t="str">
        <f>VLOOKUP(
    Languages!A271,
    Languages!$A$2:$AE$310,
    MATCH(
      _xlfn.XLOOKUP("United Kingdom", 'Language &amp; Currency Data'!$A$2:$A$100, 'Language &amp; Currency Data'!$B$2:$B$100),
      Languages!$A$1:$AE$1,
      0),
    FALSE)</f>
        <v>I sometimes feel envious when people receive more than I do.</v>
      </c>
      <c r="AT284" s="7" t="str">
        <f>VLOOKUP(
    Languages!A271,
    Languages!$A$2:$AE$310,
    MATCH(
      _xlfn.XLOOKUP("United Kingdom", 'Language &amp; Currency Data'!$A$2:$A$100, 'Language &amp; Currency Data'!$B$2:$B$100),
      Languages!$A$1:$AE$1,
      0),
    FALSE)</f>
        <v>I sometimes feel envious when people receive more than I do.</v>
      </c>
      <c r="AU284" s="7" t="str">
        <f>VLOOKUP(
    Languages!A271,
    Languages!$A$2:$AE$310,
    MATCH(
      _xlfn.XLOOKUP("United Kingdom", 'Language &amp; Currency Data'!$A$2:$A$100, 'Language &amp; Currency Data'!$B$2:$B$100),
      Languages!$A$1:$AE$1,
      0),
    FALSE)</f>
        <v>I sometimes feel envious when people receive more than I do.</v>
      </c>
      <c r="AV284" s="7" t="str">
        <f>VLOOKUP(
    Languages!A271,
    Languages!$A$2:$AE$310,
    MATCH(
      _xlfn.XLOOKUP("United Kingdom", 'Language &amp; Currency Data'!$A$2:$A$100, 'Language &amp; Currency Data'!$B$2:$B$100),
      Languages!$A$1:$AE$1,
      0),
    FALSE)</f>
        <v>I sometimes feel envious when people receive more than I do.</v>
      </c>
      <c r="AW284" s="7" t="str">
        <f>VLOOKUP(
    Languages!A271,
    Languages!$A$2:$AE$310,
    MATCH(
      _xlfn.XLOOKUP("United Kingdom", 'Language &amp; Currency Data'!$A$2:$A$100, 'Language &amp; Currency Data'!$B$2:$B$100),
      Languages!$A$1:$AE$1,
      0),
    FALSE)</f>
        <v>I sometimes feel envious when people receive more than I do.</v>
      </c>
    </row>
    <row r="285" spans="1:49" s="7" customFormat="1" ht="42.75" x14ac:dyDescent="0.45">
      <c r="A285" s="7" t="str">
        <f>Languages!B272</f>
        <v>In this part of our study, we would like you to imagine a &lt;b&gt;utopian society or world&lt;\/b&gt;.</v>
      </c>
      <c r="B285" s="6" t="str">
        <f>VLOOKUP(
    Languages!A272,
    Languages!$A$2:$AE$310,
    MATCH(
      _xlfn.XLOOKUP(B$1, 'Language &amp; Currency Data'!$A$2:$A$100, 'Language &amp; Currency Data'!$B$2:$B$100),
      Languages!$A$1:$AE$1,
      0),
    FALSE)</f>
        <v>En esta parte de nuestro estudio, nos gustaría que imagine &lt;b&gt;una sociedad o un mundo utópico&lt;\/b&gt;.</v>
      </c>
      <c r="C285" s="6" t="str">
        <f>VLOOKUP(
    Languages!A272,
    Languages!$A$2:$AE$310,
    MATCH(
      _xlfn.XLOOKUP(C$1, 'Language &amp; Currency Data'!$A$2:$A$100, 'Language &amp; Currency Data'!$B$2:$B$100),
      Languages!$A$1:$AE$1,
      0),
    FALSE)</f>
        <v>In this part of our study, we would like you to imagine a &lt;b&gt;utopian society or world&lt;\/b&gt;.</v>
      </c>
      <c r="D285" s="6" t="str">
        <f>VLOOKUP(
    Languages!A272,
    Languages!$A$2:$AE$310,
    MATCH(
      _xlfn.XLOOKUP(D$1, 'Language &amp; Currency Data'!$A$2:$A$100, 'Language &amp; Currency Data'!$B$2:$B$100),
      Languages!$A$1:$AE$1,
      0),
    FALSE)</f>
        <v>In diesem Teil der Umfrage möchten wir Sie bitten, sich eine &lt;b&gt;utopische Gesellschaft oder Welt&lt;\/b&gt; vorzustellen.</v>
      </c>
      <c r="E285" s="14" t="str">
        <f>VLOOKUP(
    Languages!A272,
    Languages!$A$2:$AE$310,
    MATCH(
      _xlfn.XLOOKUP(E$1, 'Language &amp; Currency Data'!$A$2:$A$100, 'Language &amp; Currency Data'!$B$2:$B$100),
      Languages!$A$1:$AE$1,
      0),
    FALSE)</f>
        <v>Nesta parte do nosso estudo, gostaríamos que imaginasse uma &lt;b&gt;sociedade ou mundo utópico&lt;\/b&gt;.</v>
      </c>
      <c r="F285" s="4" t="str">
        <f>VLOOKUP(
    Languages!A272,
    Languages!$A$2:$AE$310,
    MATCH(
      _xlfn.XLOOKUP(F$1, 'Language &amp; Currency Data'!$A$2:$A$100, 'Language &amp; Currency Data'!$B$2:$B$100),
      Languages!$A$1:$AE$1,
      0),
    FALSE)</f>
        <v>In this part of our study, we would like you to imagine a &lt;b&gt;utopian society or world&lt;\/b&gt;.</v>
      </c>
      <c r="G285" s="14" t="str">
        <f>VLOOKUP(
    Languages!A272,
    Languages!$A$2:$AE$310,
    MATCH(
      _xlfn.XLOOKUP(G$1, 'Language &amp; Currency Data'!$A$2:$A$100, 'Language &amp; Currency Data'!$B$2:$B$100),
      Languages!$A$1:$AE$1,
      0),
    FALSE)</f>
        <v>在本次调研的这一部分，我们希望您想象一下&lt;b&gt;乌托邦社会或世界&lt;\/b&gt;。</v>
      </c>
      <c r="H285" s="6" t="str">
        <f>VLOOKUP(
    Languages!A272,
    Languages!$A$2:$AE$310,
    MATCH(
      _xlfn.XLOOKUP(H$1, 'Language &amp; Currency Data'!$A$2:$A$100, 'Language &amp; Currency Data'!$B$2:$B$100),
      Languages!$A$1:$AE$1,
      0),
    FALSE)</f>
        <v>En esta parte de nuestro estudio, nos gustaría que imagine &lt;b&gt;una sociedad o un mundo utópico&lt;\/b&gt;.</v>
      </c>
      <c r="I285" s="6" t="str">
        <f>VLOOKUP(
    Languages!A272,
    Languages!$A$2:$AE$310,
    MATCH(
      _xlfn.XLOOKUP(I$1, 'Language &amp; Currency Data'!$A$2:$A$100, 'Language &amp; Currency Data'!$B$2:$B$100),
      Languages!$A$1:$AE$1,
      0),
    FALSE)</f>
        <v>En esta parte de nuestro estudio, nos gustaría que imagine &lt;b&gt;una sociedad o un mundo utópico&lt;\/b&gt;.</v>
      </c>
      <c r="J285" s="6" t="str">
        <f>VLOOKUP(
    Languages!A272,
    Languages!$A$2:$AE$310,
    MATCH(
      _xlfn.XLOOKUP(J$1, 'Language &amp; Currency Data'!$A$2:$A$100, 'Language &amp; Currency Data'!$B$2:$B$100),
      Languages!$A$1:$AE$1,
      0),
    FALSE)</f>
        <v>V této části našeho průzkumu bychom chtěli, abyste si představili &lt;b&gt;utopickou společnost nebo svět&lt;\/b&gt;.</v>
      </c>
      <c r="K285" s="6" t="str">
        <f>VLOOKUP(
    Languages!A272,
    Languages!$A$2:$AE$310,
    MATCH(
      _xlfn.XLOOKUP(K$1, 'Language &amp; Currency Data'!$A$2:$A$100, 'Language &amp; Currency Data'!$B$2:$B$100),
      Languages!$A$1:$AE$1,
      0),
    FALSE)</f>
        <v>Tässä kyselyn osiossa haluaisimme sinun kuvittelevan &lt;b&gt;utopistisen yhteiskunnan tai maailman&lt;\/b&gt;.</v>
      </c>
      <c r="L285" s="32" t="str">
        <f>VLOOKUP(
    Languages!A272,
    Languages!$A$2:$AE$310,
    MATCH(
      _xlfn.XLOOKUP(L$1, 'Language &amp; Currency Data'!$A$2:$A$100, 'Language &amp; Currency Data'!$B$2:$B$100),
      Languages!$A$1:$AE$1,
      0),
    FALSE)</f>
        <v>Dans cette partie de notre étude, nous aimerions que vous imaginiez une &lt;b&gt;société ou un monde utopique&lt;\/b&gt;.</v>
      </c>
      <c r="M285" s="32" t="str">
        <f>VLOOKUP(
    Languages!A272,
    Languages!$A$2:$AE$310,
    MATCH(
      _xlfn.XLOOKUP(M$1, 'Language &amp; Currency Data'!$A$2:$A$100, 'Language &amp; Currency Data'!$B$2:$B$100),
      Languages!$A$1:$AE$1,
      0),
    FALSE)</f>
        <v>In diesem Teil der Umfrage möchten wir Sie bitten, sich eine &lt;b&gt;utopische Gesellschaft oder Welt&lt;\/b&gt; vorzustellen.</v>
      </c>
      <c r="N285" s="6" t="str">
        <f>VLOOKUP(
    Languages!A272,
    Languages!$A$2:$AE$310,
    MATCH(
      _xlfn.XLOOKUP(N$1, 'Language &amp; Currency Data'!$A$2:$A$100, 'Language &amp; Currency Data'!$B$2:$B$100),
      Languages!$A$1:$AE$1,
      0),
    FALSE)</f>
        <v>Σε αυτήν την ενότητα της μελέτης μας, θα θέλαμε να φανταστείτε μια &lt;b&gt;ουτοπική κοινωνία ή ουτοπικό κόσμο&lt;\/b&gt;.</v>
      </c>
      <c r="O285" s="32" t="str">
        <f>VLOOKUP(
    Languages!A272,
    Languages!$A$2:$AE$310,
    MATCH(
      _xlfn.XLOOKUP(O$1, 'Language &amp; Currency Data'!$A$2:$A$100, 'Language &amp; Currency Data'!$B$2:$B$100),
      Languages!$A$1:$AE$1,
      0),
    FALSE)</f>
        <v>Tanulmányunknak ebben a részében azt szeretnénk, hogy képzeljen el egy &lt;b&gt;utópisztikus társadalmat vagy világot&lt;\/b&gt;.</v>
      </c>
      <c r="P285" s="6" t="str">
        <f>VLOOKUP(
    Languages!A272,
    Languages!$A$2:$AE$310,
    MATCH(
      _xlfn.XLOOKUP(P$1, 'Language &amp; Currency Data'!$A$2:$A$100, 'Language &amp; Currency Data'!$B$2:$B$100),
      Languages!$A$1:$AE$1,
      0),
    FALSE)</f>
        <v>अपने अध्ययन के इस भाग में, हम चाहते हैं कि आप एक &lt;b&gt;यूटोपियन सोसाइटी या दुनिया&lt;\/b&gt; की कल्पना करें।</v>
      </c>
      <c r="Q285" s="6" t="str">
        <f>VLOOKUP(
    Languages!A272,
    Languages!$A$2:$AE$310,
    MATCH(
      _xlfn.XLOOKUP(Q$1, 'Language &amp; Currency Data'!$A$2:$A$100, 'Language &amp; Currency Data'!$B$2:$B$100),
      Languages!$A$1:$AE$1,
      0),
    FALSE)</f>
        <v>Dalam bagian studi ini, kami ingin Anda membayangkan sebuah &lt;b&gt;masyarakat atau dunia utopis&lt;\/b&gt;.</v>
      </c>
      <c r="R285" s="6" t="str">
        <f>VLOOKUP(
    Languages!A272,
    Languages!$A$2:$AE$310,
    MATCH(
      _xlfn.XLOOKUP(R$1, 'Language &amp; Currency Data'!$A$2:$A$100, 'Language &amp; Currency Data'!$B$2:$B$100),
      Languages!$A$1:$AE$1,
      0),
    FALSE)</f>
        <v>In this part of our study, we would like you to imagine a &lt;b&gt;utopian society or world&lt;\/b&gt;.</v>
      </c>
      <c r="S285" s="14" t="str">
        <f>VLOOKUP(
    Languages!A272,
    Languages!$A$2:$AE$310,
    MATCH(
      _xlfn.XLOOKUP(S$1, 'Language &amp; Currency Data'!$A$2:$A$100, 'Language &amp; Currency Data'!$B$2:$B$100),
      Languages!$A$1:$AE$1,
      0),
    FALSE)</f>
        <v>In questa parte del nostro studio, vorremmo che immaginasse &lt;b&gt;una società o un mondo utopico&lt;\/b&gt;.</v>
      </c>
      <c r="T285" s="14" t="str">
        <f>VLOOKUP(
    Languages!A272,
    Languages!$A$2:$AE$310,
    MATCH(
      _xlfn.XLOOKUP(T$1, 'Language &amp; Currency Data'!$A$2:$A$100, 'Language &amp; Currency Data'!$B$2:$B$100),
      Languages!$A$1:$AE$1,
      0),
    FALSE)</f>
        <v>それでは次に、&lt;b&gt;ユートピア社会または世界&lt;\/b&gt;を想像してもらいたいと思います。</v>
      </c>
      <c r="U285" s="32" t="str">
        <f>VLOOKUP(
    Languages!A272,
    Languages!$A$2:$AE$310,
    MATCH(
      _xlfn.XLOOKUP(U$1, 'Language &amp; Currency Data'!$A$2:$A$100, 'Language &amp; Currency Data'!$B$2:$B$100),
      Languages!$A$1:$AE$1,
      0),
    FALSE)</f>
        <v>Dalam bahagian kajian ini, kami mahu anda membayangkan sebuah &lt;b&gt;masyarakat atau dunia utopia&lt;\/b&gt;.</v>
      </c>
      <c r="V285" s="32" t="str">
        <f>VLOOKUP(
    Languages!A272,
    Languages!$A$2:$AE$310,
    MATCH(
      _xlfn.XLOOKUP(V$1, 'Language &amp; Currency Data'!$A$2:$A$100, 'Language &amp; Currency Data'!$B$2:$B$100),
      Languages!$A$1:$AE$1,
      0),
    FALSE)</f>
        <v>En esta parte de nuestro estudio, nos gustaría que imagine &lt;b&gt;una sociedad o un mundo utópico&lt;\/b&gt;.</v>
      </c>
      <c r="W285" s="14" t="str">
        <f>VLOOKUP(
    Languages!A272,
    Languages!$A$2:$AE$310,
    MATCH(
      _xlfn.XLOOKUP(W$1, 'Language &amp; Currency Data'!$A$2:$A$100, 'Language &amp; Currency Data'!$B$2:$B$100),
      Languages!$A$1:$AE$1,
      0),
    FALSE)</f>
        <v>In dit deel van ons onderzoek willen we dat u zich een &lt;b&gt;utopische samenleving of wereld&lt;\/b&gt; voorstelt.</v>
      </c>
      <c r="X285" s="32" t="str">
        <f>VLOOKUP(
    Languages!A272,
    Languages!$A$2:$AE$310,
    MATCH(
      _xlfn.XLOOKUP(X$1, 'Language &amp; Currency Data'!$A$2:$A$100, 'Language &amp; Currency Data'!$B$2:$B$100),
      Languages!$A$1:$AE$1,
      0),
    FALSE)</f>
        <v>In this part of our study, we would like you to imagine a &lt;b&gt;utopian society or world&lt;\/b&gt;.</v>
      </c>
      <c r="Y285" s="32" t="str">
        <f>VLOOKUP(
    Languages!A272,
    Languages!$A$2:$AE$310,
    MATCH(
      _xlfn.XLOOKUP(Y$1, 'Language &amp; Currency Data'!$A$2:$A$100, 'Language &amp; Currency Data'!$B$2:$B$100),
      Languages!$A$1:$AE$1,
      0),
    FALSE)</f>
        <v>I denne delen av studien ønsker vi at du skal forestille deg &lt;b&gt;et utopisk samfunn eller en utopisk verden&lt;\/b&gt;.</v>
      </c>
      <c r="Z285" s="32" t="str">
        <f>VLOOKUP(
    Languages!A272,
    Languages!$A$2:$AE$310,
    MATCH(
      _xlfn.XLOOKUP(Z$1, 'Language &amp; Currency Data'!$A$2:$A$100, 'Language &amp; Currency Data'!$B$2:$B$100),
      Languages!$A$1:$AE$1,
      0),
    FALSE)</f>
        <v>اس مطالعے کے اس حصے میں، ہم چاہتے ہیں کہ آپ ایک &lt;b&gt;مثالی معاشرے یا دنیا&lt;\/b&gt; کا تصور کریں۔</v>
      </c>
      <c r="AA285" s="32" t="str">
        <f>VLOOKUP(
    Languages!A272,
    Languages!$A$2:$AE$310,
    MATCH(
      _xlfn.XLOOKUP(AA$1, 'Language &amp; Currency Data'!$A$2:$A$100, 'Language &amp; Currency Data'!$B$2:$B$100),
      Languages!$A$1:$AE$1,
      0),
    FALSE)</f>
        <v>Sa bahaging ito ng ating pag-aaral, gusto naming isipin mo ang isang &lt;b&gt;perpektong lipunan o mundo&lt;\/b&gt;.</v>
      </c>
      <c r="AB285" s="32" t="str">
        <f>VLOOKUP(
    Languages!A272,
    Languages!$A$2:$AE$310,
    MATCH(
      _xlfn.XLOOKUP(AB$1, 'Language &amp; Currency Data'!$A$2:$A$100, 'Language &amp; Currency Data'!$B$2:$B$100),
      Languages!$A$1:$AE$1,
      0),
    FALSE)</f>
        <v>W tej części naszego badania chcielibyśmy, aby wyobraził\/a sobie Pan\/Pani &lt;b&gt;utopijne społeczeństwo lub świat&lt;\/b&gt;.</v>
      </c>
      <c r="AC285" t="str">
        <f>VLOOKUP(
    Languages!A272,
    Languages!$A$2:$AE$310,
    MATCH(
      _xlfn.XLOOKUP(AC$1, 'Language &amp; Currency Data'!$A$2:$A$100, 'Language &amp; Currency Data'!$B$2:$B$100),
      Languages!$A$1:$AE$1,
      0),
    FALSE)</f>
        <v>Nesta parte do nosso estudo, gostaríamos que imaginasse uma &lt;b&gt;sociedade ou mundo utópico&lt;\/b&gt;.</v>
      </c>
      <c r="AD285" s="32" t="str">
        <f>VLOOKUP(
    Languages!A272,
    Languages!$A$2:$AE$310,
    MATCH(
      _xlfn.XLOOKUP(AD$1, 'Language &amp; Currency Data'!$A$2:$A$100, 'Language &amp; Currency Data'!$B$2:$B$100),
      Languages!$A$1:$AE$1,
      0),
    FALSE)</f>
        <v>În această parte a studiului, am dori să vă imaginați &lt;b&gt;o societate sau o lume utopică&lt;\/b&gt;.</v>
      </c>
      <c r="AE285" s="6" t="str">
        <f>VLOOKUP(
    Languages!A272,
    Languages!$A$2:$AE$310,
    MATCH(
      _xlfn.XLOOKUP(AE$1, 'Language &amp; Currency Data'!$A$2:$A$100, 'Language &amp; Currency Data'!$B$2:$B$100),
      Languages!$A$1:$AE$1,
      0),
    FALSE)</f>
        <v>V tejto časti našej štúdie chceme, aby ste si predstavili &lt;b&gt;utopickú spoločnosť alebo svet&lt;\/b&gt;.</v>
      </c>
      <c r="AF285" s="6" t="str">
        <f>VLOOKUP(
    Languages!A272,
    Languages!$A$2:$AE$310,
    MATCH(
      _xlfn.XLOOKUP(AF$1, 'Language &amp; Currency Data'!$A$2:$A$100, 'Language &amp; Currency Data'!$B$2:$B$100),
      Languages!$A$1:$AE$1,
      0),
    FALSE)</f>
        <v>In hierdie deel van ons studie wil ons hê dat jy jou 'n &lt;b&gt;utopiese samelewing of wêreld&lt;\/b&gt; voorstel.</v>
      </c>
      <c r="AG285" s="6" t="str">
        <f>VLOOKUP(
    Languages!A272,
    Languages!$A$2:$AE$310,
    MATCH(
      _xlfn.XLOOKUP(AG$1, 'Language &amp; Currency Data'!$A$2:$A$100, 'Language &amp; Currency Data'!$B$2:$B$100),
      Languages!$A$1:$AE$1,
      0),
    FALSE)</f>
        <v>이번에는 &lt;b&gt;이상적인 사회나 세계&lt;\/b&gt;를 상상해 주십시오.</v>
      </c>
      <c r="AH285" s="32" t="str">
        <f>VLOOKUP(
    Languages!A272,
    Languages!$A$2:$AE$310,
    MATCH(
      _xlfn.XLOOKUP(AH$1, 'Language &amp; Currency Data'!$A$2:$A$100, 'Language &amp; Currency Data'!$B$2:$B$100),
      Languages!$A$1:$AE$1,
      0),
    FALSE)</f>
        <v>En esta parte de nuestro estudio, nos gustaría que imagine &lt;b&gt;una sociedad o un mundo utópico&lt;\/b&gt;.</v>
      </c>
      <c r="AI285" s="32" t="str">
        <f>VLOOKUP(
    Languages!A272,
    Languages!$A$2:$AE$310,
    MATCH(
      _xlfn.XLOOKUP(AI$1, 'Language &amp; Currency Data'!$A$2:$A$100, 'Language &amp; Currency Data'!$B$2:$B$100),
      Languages!$A$1:$AE$1,
      0),
    FALSE)</f>
        <v>I denna del av studien vill vi att du föreställer dig ett &lt;b&gt;utopiskt samhälle eller en utopisk värld&lt;\/b&gt;.</v>
      </c>
      <c r="AJ285" s="6" t="str">
        <f>VLOOKUP(
    Languages!A272,
    Languages!$A$2:$AE$310,
    MATCH(
      _xlfn.XLOOKUP(AJ$1, 'Language &amp; Currency Data'!$A$2:$A$100, 'Language &amp; Currency Data'!$B$2:$B$100),
      Languages!$A$1:$AE$1,
      0),
    FALSE)</f>
        <v>在接下來的部分，我們想請您想像一個&lt;b&gt;烏托邦社會或世界&lt;\/b&gt;。</v>
      </c>
      <c r="AK285" s="32" t="str">
        <f>VLOOKUP(
    Languages!A272,
    Languages!$A$2:$AE$310,
    MATCH(
      _xlfn.XLOOKUP(AK$1, 'Language &amp; Currency Data'!$A$2:$A$100, 'Language &amp; Currency Data'!$B$2:$B$100),
      Languages!$A$1:$AE$1,
      0),
    FALSE)</f>
        <v>ในการศึกษาส่วนนี้ เราต้องการให้คุณลองจินตนาการถึง&lt;b&gt;สังคมหรือโลกในอุดมคติ&lt;\/b&gt;</v>
      </c>
      <c r="AL285" s="37" t="str">
        <f>VLOOKUP(
    Languages!A272,
    Languages!$A$2:$AE$310,
    MATCH(
      _xlfn.XLOOKUP(AL$1, 'Language &amp; Currency Data'!$A$2:$A$100, 'Language &amp; Currency Data'!$B$2:$B$100),
      Languages!$A$1:$AE$1,
      0),
    FALSE)</f>
        <v>Çalışmamızın bu bölümünde sizden &lt;b&gt;ütopik bir toplum ya da dünya&lt;\/b&gt; hayal etmenizi istiyoruz.</v>
      </c>
      <c r="AM285" s="6" t="str">
        <f>VLOOKUP(
    Languages!A272,
    Languages!$A$2:$AE$310,
    MATCH(
      _xlfn.XLOOKUP(AM$1, 'Language &amp; Currency Data'!$A$2:$A$100, 'Language &amp; Currency Data'!$B$2:$B$100),
      Languages!$A$1:$AE$1,
      0),
    FALSE)</f>
        <v>In this part of our study, we would like you to imagine a &lt;b&gt;utopian society or world&lt;\/b&gt;.</v>
      </c>
      <c r="AN285" s="6" t="str">
        <f>VLOOKUP(
    Languages!A272,
    Languages!$A$2:$AE$310,
    MATCH(
      _xlfn.XLOOKUP(AN$1, 'Language &amp; Currency Data'!$A$2:$A$100, 'Language &amp; Currency Data'!$B$2:$B$100),
      Languages!$A$1:$AE$1,
      0),
    FALSE)</f>
        <v>In this part of our study, we would like you to imagine a &lt;b&gt;utopian society or world&lt;\/b&gt;.</v>
      </c>
      <c r="AO285" s="32" t="str">
        <f>VLOOKUP(
    Languages!A272,
    Languages!$A$2:$AE$310,
    MATCH(
      _xlfn.XLOOKUP(AO$1, 'Language &amp; Currency Data'!$A$2:$A$100, 'Language &amp; Currency Data'!$B$2:$B$100),
      Languages!$A$1:$AE$1,
      0),
    FALSE)</f>
        <v>Trong phần này của nghiên cứu của chúng tôi, chúng tôi muốn quý vị tưởng tượng về một &lt;b&gt;xã hội hoặc thế giới lý tưởng&lt;\/b&gt;.</v>
      </c>
      <c r="AP285" s="7" t="str">
        <f>VLOOKUP(
    Languages!A272,
    Languages!$A$2:$AE$310,
    MATCH(
      _xlfn.XLOOKUP("United Kingdom", 'Language &amp; Currency Data'!$A$2:$A$100, 'Language &amp; Currency Data'!$B$2:$B$100),
      Languages!$A$1:$AE$1,
      0),
    FALSE)</f>
        <v>In this part of our study, we would like you to imagine a &lt;b&gt;utopian society or world&lt;\/b&gt;.</v>
      </c>
      <c r="AQ285" s="7" t="str">
        <f>VLOOKUP(
    Languages!A272,
    Languages!$A$2:$AE$310,
    MATCH(
      _xlfn.XLOOKUP("United Kingdom", 'Language &amp; Currency Data'!$A$2:$A$100, 'Language &amp; Currency Data'!$B$2:$B$100),
      Languages!$A$1:$AE$1,
      0),
    FALSE)</f>
        <v>In this part of our study, we would like you to imagine a &lt;b&gt;utopian society or world&lt;\/b&gt;.</v>
      </c>
      <c r="AR285" s="7" t="str">
        <f>VLOOKUP(
    Languages!A272,
    Languages!$A$2:$AE$310,
    MATCH(
      _xlfn.XLOOKUP("United Kingdom", 'Language &amp; Currency Data'!$A$2:$A$100, 'Language &amp; Currency Data'!$B$2:$B$100),
      Languages!$A$1:$AE$1,
      0),
    FALSE)</f>
        <v>In this part of our study, we would like you to imagine a &lt;b&gt;utopian society or world&lt;\/b&gt;.</v>
      </c>
      <c r="AS285" s="7" t="str">
        <f>VLOOKUP(
    Languages!A272,
    Languages!$A$2:$AE$310,
    MATCH(
      _xlfn.XLOOKUP("United Kingdom", 'Language &amp; Currency Data'!$A$2:$A$100, 'Language &amp; Currency Data'!$B$2:$B$100),
      Languages!$A$1:$AE$1,
      0),
    FALSE)</f>
        <v>In this part of our study, we would like you to imagine a &lt;b&gt;utopian society or world&lt;\/b&gt;.</v>
      </c>
      <c r="AT285" s="7" t="str">
        <f>VLOOKUP(
    Languages!A272,
    Languages!$A$2:$AE$310,
    MATCH(
      _xlfn.XLOOKUP("United Kingdom", 'Language &amp; Currency Data'!$A$2:$A$100, 'Language &amp; Currency Data'!$B$2:$B$100),
      Languages!$A$1:$AE$1,
      0),
    FALSE)</f>
        <v>In this part of our study, we would like you to imagine a &lt;b&gt;utopian society or world&lt;\/b&gt;.</v>
      </c>
      <c r="AU285" s="7" t="str">
        <f>VLOOKUP(
    Languages!A272,
    Languages!$A$2:$AE$310,
    MATCH(
      _xlfn.XLOOKUP("United Kingdom", 'Language &amp; Currency Data'!$A$2:$A$100, 'Language &amp; Currency Data'!$B$2:$B$100),
      Languages!$A$1:$AE$1,
      0),
    FALSE)</f>
        <v>In this part of our study, we would like you to imagine a &lt;b&gt;utopian society or world&lt;\/b&gt;.</v>
      </c>
      <c r="AV285" s="7" t="str">
        <f>VLOOKUP(
    Languages!A272,
    Languages!$A$2:$AE$310,
    MATCH(
      _xlfn.XLOOKUP("United Kingdom", 'Language &amp; Currency Data'!$A$2:$A$100, 'Language &amp; Currency Data'!$B$2:$B$100),
      Languages!$A$1:$AE$1,
      0),
    FALSE)</f>
        <v>In this part of our study, we would like you to imagine a &lt;b&gt;utopian society or world&lt;\/b&gt;.</v>
      </c>
      <c r="AW285" s="7" t="str">
        <f>VLOOKUP(
    Languages!A272,
    Languages!$A$2:$AE$310,
    MATCH(
      _xlfn.XLOOKUP("United Kingdom", 'Language &amp; Currency Data'!$A$2:$A$100, 'Language &amp; Currency Data'!$B$2:$B$100),
      Languages!$A$1:$AE$1,
      0),
    FALSE)</f>
        <v>In this part of our study, we would like you to imagine a &lt;b&gt;utopian society or world&lt;\/b&gt;.</v>
      </c>
    </row>
    <row r="286" spans="1:49" s="7" customFormat="1" ht="99.75" x14ac:dyDescent="0.45">
      <c r="A286" s="7" t="str">
        <f>Languages!B273</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c r="B286" s="6" t="str">
        <f>VLOOKUP(
    Languages!A273,
    Languages!$A$2:$AE$310,
    MATCH(
      _xlfn.XLOOKUP(B$1, 'Language &amp; Currency Data'!$A$2:$A$100, 'Language &amp; Currency Data'!$B$2:$B$100),
      Languages!$A$1:$AE$1,
      0),
    FALSE)</f>
        <v>Una sociedad o un mundo utópico es &lt;b&gt;el mejor futuro imaginable&lt;\/b&gt; que uno pueda esperar o desear. En el espacio que le ofrecemos a continuación, describa y explique cómo sería para usted una sociedad o un mundo utópicos, y qué haría de esta sociedad o mundo utópicos el mejor futuro que pueda imaginar.</v>
      </c>
      <c r="C286" s="6" t="str">
        <f>VLOOKUP(
    Languages!A273,
    Languages!$A$2:$AE$310,
    MATCH(
      _xlfn.XLOOKUP(C$1, 'Language &amp; Currency Data'!$A$2:$A$100, 'Language &amp; Currency Data'!$B$2:$B$100),
      Languages!$A$1:$AE$1,
      0),
    FALSE)</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c r="D286" s="6" t="str">
        <f>VLOOKUP(
    Languages!A273,
    Languages!$A$2:$AE$310,
    MATCH(
      _xlfn.XLOOKUP(D$1, 'Language &amp; Currency Data'!$A$2:$A$100, 'Language &amp; Currency Data'!$B$2:$B$100),
      Languages!$A$1:$AE$1,
      0),
    FALSE)</f>
        <v>Eine utopische Gesellschaft oder Welt ist die &lt;b&gt;bestmögliche Zukunft&lt;\/b&gt;, die man sich erhofft oder wünscht. Beschreiben und erläutern Sie bitte im nachstehenden Feld, wie eine utopische Gesellschaft oder Welt für Sie aussehen würde und warum diese utopische Gesellschaft\/Welt die beste Zukunft wäre, die man sich nur vorstellen kann.</v>
      </c>
      <c r="E286" s="14" t="str">
        <f>VLOOKUP(
    Languages!A273,
    Languages!$A$2:$AE$310,
    MATCH(
      _xlfn.XLOOKUP(E$1, 'Language &amp; Currency Data'!$A$2:$A$100, 'Language &amp; Currency Data'!$B$2:$B$100),
      Languages!$A$1:$AE$1,
      0),
    FALSE)</f>
        <v>Uma sociedade ou mundo utópico é o &lt;b&gt;melhor futuro imaginável&lt;\/b&gt; que se espera ou deseja. No espaço abaixo, descreva e explique como seria uma sociedade ou mundo utópico para si e o que faria dessa sociedade\/mundo utópico(a) o melhor futuro que pode imaginar.</v>
      </c>
      <c r="F286" s="4" t="str">
        <f>VLOOKUP(
    Languages!A273,
    Languages!$A$2:$AE$310,
    MATCH(
      _xlfn.XLOOKUP(F$1, 'Language &amp; Currency Data'!$A$2:$A$100, 'Language &amp; Currency Data'!$B$2:$B$100),
      Languages!$A$1:$AE$1,
      0),
    FALSE)</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c r="G286" s="14" t="str">
        <f>VLOOKUP(
    Languages!A273,
    Languages!$A$2:$AE$310,
    MATCH(
      _xlfn.XLOOKUP(G$1, 'Language &amp; Currency Data'!$A$2:$A$100, 'Language &amp; Currency Data'!$B$2:$B$100),
      Languages!$A$1:$AE$1,
      0),
    FALSE)</f>
        <v>乌托邦社会或世界是您期盼或向往且&lt;b&gt;能想象的最美好的未来&lt;\/b&gt;。在下方空白处，请描述并说明您想象的乌托邦社会或世界是什么样子，以及哪些方面让您觉得该乌托邦社会/世界是您能想象的最美好的未来。</v>
      </c>
      <c r="H286" s="6" t="str">
        <f>VLOOKUP(
    Languages!A273,
    Languages!$A$2:$AE$310,
    MATCH(
      _xlfn.XLOOKUP(H$1, 'Language &amp; Currency Data'!$A$2:$A$100, 'Language &amp; Currency Data'!$B$2:$B$100),
      Languages!$A$1:$AE$1,
      0),
    FALSE)</f>
        <v>Una sociedad o un mundo utópico es &lt;b&gt;el mejor futuro imaginable&lt;\/b&gt; que uno pueda esperar o desear. En el espacio que le ofrecemos a continuación, describa y explique cómo sería para usted una sociedad o un mundo utópicos, y qué haría de esta sociedad o mundo utópicos el mejor futuro que pueda imaginar.</v>
      </c>
      <c r="I286" s="6" t="str">
        <f>VLOOKUP(
    Languages!A273,
    Languages!$A$2:$AE$310,
    MATCH(
      _xlfn.XLOOKUP(I$1, 'Language &amp; Currency Data'!$A$2:$A$100, 'Language &amp; Currency Data'!$B$2:$B$100),
      Languages!$A$1:$AE$1,
      0),
    FALSE)</f>
        <v>Una sociedad o un mundo utópico es &lt;b&gt;el mejor futuro imaginable&lt;\/b&gt; que uno pueda esperar o desear. En el espacio que le ofrecemos a continuación, describa y explique cómo sería para usted una sociedad o un mundo utópicos, y qué haría de esta sociedad o mundo utópicos el mejor futuro que pueda imaginar.</v>
      </c>
      <c r="J286" s="6" t="str">
        <f>VLOOKUP(
    Languages!A273,
    Languages!$A$2:$AE$310,
    MATCH(
      _xlfn.XLOOKUP(J$1, 'Language &amp; Currency Data'!$A$2:$A$100, 'Language &amp; Currency Data'!$B$2:$B$100),
      Languages!$A$1:$AE$1,
      0),
    FALSE)</f>
        <v>Utopická společnost nebo svět je &lt;b&gt;nejlepší představitelná budoucnost&lt;\/b&gt;, kterou si přejete nebo ve kterou doufáte. Ve vyhrazeném prostoru níže popište a vysvětlete, jak by pro vás taková utopická společnost nebo svět vypadaly a co by z této utopické společnosti\/světa dělalo nejlepší budoucnost, jakou si dokážete představit.</v>
      </c>
      <c r="K286" s="6" t="str">
        <f>VLOOKUP(
    Languages!A273,
    Languages!$A$2:$AE$310,
    MATCH(
      _xlfn.XLOOKUP(K$1, 'Language &amp; Currency Data'!$A$2:$A$100, 'Language &amp; Currency Data'!$B$2:$B$100),
      Languages!$A$1:$AE$1,
      0),
    FALSE)</f>
        <v>Utopistinen yhteiskunta tai maailma on &lt;b&gt;paras kuviteltavissa oleva tulevaisuus,&lt;\/b&gt; jota toivot tai kaipaat. Kuvaile ja selitä alle varatussa tilassa, millainen utopistinen yhteiskunta tai maailma mielestäsi olisi, ja mikä tekisi tästä utopistisesta yhteiskunnasta\/maailmasta parhaan mahdollisen tulevaisuuden, jonka voit kuvitella.</v>
      </c>
      <c r="L286" s="32" t="str">
        <f>VLOOKUP(
    Languages!A273,
    Languages!$A$2:$AE$310,
    MATCH(
      _xlfn.XLOOKUP(L$1, 'Language &amp; Currency Data'!$A$2:$A$100, 'Language &amp; Currency Data'!$B$2:$B$100),
      Languages!$A$1:$AE$1,
      0),
    FALSE)</f>
        <v>Une société ou un monde utopique est le &lt;b&gt;meilleur avenir imaginable&lt;\/b&gt; que l'on espère ou que l'on souhaite. Dans l'espace ci-dessous, veuillez décrire et expliquer ce que serait pour vous une société ou un monde utopique, et ce qui ferait de cette société\/monde utopique le meilleur avenir imaginable.</v>
      </c>
      <c r="M286" s="32" t="str">
        <f>VLOOKUP(
    Languages!A273,
    Languages!$A$2:$AE$310,
    MATCH(
      _xlfn.XLOOKUP(M$1, 'Language &amp; Currency Data'!$A$2:$A$100, 'Language &amp; Currency Data'!$B$2:$B$100),
      Languages!$A$1:$AE$1,
      0),
    FALSE)</f>
        <v>Eine utopische Gesellschaft oder Welt ist die &lt;b&gt;bestmögliche Zukunft&lt;\/b&gt;, die man sich erhofft oder wünscht. Beschreiben und erläutern Sie bitte im nachstehenden Feld, wie eine utopische Gesellschaft oder Welt für Sie aussehen würde und warum diese utopische Gesellschaft\/Welt die beste Zukunft wäre, die man sich nur vorstellen kann.</v>
      </c>
      <c r="N286" s="6" t="str">
        <f>VLOOKUP(
    Languages!A273,
    Languages!$A$2:$AE$310,
    MATCH(
      _xlfn.XLOOKUP(N$1, 'Language &amp; Currency Data'!$A$2:$A$100, 'Language &amp; Currency Data'!$B$2:$B$100),
      Languages!$A$1:$AE$1,
      0),
    FALSE)</f>
        <v>Μια ουτοπική κοινωνία ή ένας ουτοπικός κόσμος είναι το &lt;b&gt;καλύτερο δυνατό μέλλον&lt;\/b&gt; που ελπίζετε ή επιθυμείτε. Στον χώρο που παρέχεται παρακάτω, περιγράψτε και εξηγήστε πώς θα ήταν μια ουτοπική κοινωνία ή ένας ουτοπικός κόσμος για εσάς και τί θα έκανε αυτήν την ουτοπική κοινωνία\/αυτόν τον ουτοπικό κόσμο το καλύτερο μέλλον που μπορείτε να φανταστείτε.</v>
      </c>
      <c r="O286" s="32" t="str">
        <f>VLOOKUP(
    Languages!A273,
    Languages!$A$2:$AE$310,
    MATCH(
      _xlfn.XLOOKUP(O$1, 'Language &amp; Currency Data'!$A$2:$A$100, 'Language &amp; Currency Data'!$B$2:$B$100),
      Languages!$A$1:$AE$1,
      0),
    FALSE)</f>
        <v>Az utópikus társadalom vagy világ a &lt;b&gt;legjobb elképzelhető jövő&lt;\/b&gt;, amelyet Ön remél vagy kíván. Az alábbiakban megadott helyen írja le és magyarázza el, milyen lenne az Ön számára egy utópisztikus társadalom vagy világ, és mitől lenne ez az utópisztikus társadalom\/világ az Ön által elképzelhető legjobb jövő.</v>
      </c>
      <c r="P286" s="6" t="str">
        <f>VLOOKUP(
    Languages!A273,
    Languages!$A$2:$AE$310,
    MATCH(
      _xlfn.XLOOKUP(P$1, 'Language &amp; Currency Data'!$A$2:$A$100, 'Language &amp; Currency Data'!$B$2:$B$100),
      Languages!$A$1:$AE$1,
      0),
    FALSE)</f>
        <v>एक आदर्श (यूटोपियन) समाज या दुनिया वह होती है जिसे आप अपने लिए &lt;b&gt;सबसे अच्छा और सुखद भविष्य&lt;\/b&gt; मानते हैं, जिसकी आप आशा या कामना करते हैं। नीचे दिए गए स्थान में कृपया बताएं कि आपके लिए एक आदर्श समाज या दुनिया कैसी होगी, और क्या बातें इसे आपके लिए सबसे अच्छा भविष्य बनाएंगी।</v>
      </c>
      <c r="Q286" s="6" t="str">
        <f>VLOOKUP(
    Languages!A273,
    Languages!$A$2:$AE$310,
    MATCH(
      _xlfn.XLOOKUP(Q$1, 'Language &amp; Currency Data'!$A$2:$A$100, 'Language &amp; Currency Data'!$B$2:$B$100),
      Languages!$A$1:$AE$1,
      0),
    FALSE)</f>
        <v>Masyarakat atau dunia utopis adalah &lt;b&gt;masa depan terbaik yang bisa dibayangkan&lt;\/b&gt; yang Anda harapkan atau inginkan. Di ruang yang disediakan di bawah ini, harap jelaskan seperti apa masyarakat atau dunia utopis bagi Anda, dan apa yang membuat masyarakat\/dunia utopis ini menjadi masa depan terbaik yang bisa Anda bayangkan.</v>
      </c>
      <c r="R286" s="6" t="str">
        <f>VLOOKUP(
    Languages!A273,
    Languages!$A$2:$AE$310,
    MATCH(
      _xlfn.XLOOKUP(R$1, 'Language &amp; Currency Data'!$A$2:$A$100, 'Language &amp; Currency Data'!$B$2:$B$100),
      Languages!$A$1:$AE$1,
      0),
    FALSE)</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c r="S286" s="14" t="str">
        <f>VLOOKUP(
    Languages!A273,
    Languages!$A$2:$AE$310,
    MATCH(
      _xlfn.XLOOKUP(S$1, 'Language &amp; Currency Data'!$A$2:$A$100, 'Language &amp; Currency Data'!$B$2:$B$100),
      Languages!$A$1:$AE$1,
      0),
    FALSE)</f>
        <v>Una società o un mondo utopico è il &lt;b&gt;migliore futuro immaginabile&lt;\/b&gt; che spera o desidera. Nello spazio qui sotto, descriva e spieghi come sarebbe per Lei una società o un mondo utopico e cosa renderebbe questa/o società\/mondo utopico il miglior futuro che possa immaginare.</v>
      </c>
      <c r="T286" s="14" t="str">
        <f>VLOOKUP(
    Languages!A273,
    Languages!$A$2:$AE$310,
    MATCH(
      _xlfn.XLOOKUP(T$1, 'Language &amp; Currency Data'!$A$2:$A$100, 'Language &amp; Currency Data'!$B$2:$B$100),
      Languages!$A$1:$AE$1,
      0),
    FALSE)</f>
        <v>ユートピア社会または世界とは、あなたが望む、あるいは願う&lt;b&gt;想像できる最高の未来&lt;\/b&gt;です。以下の欄に、あなたにとってユートピア社会または世界とはどのようなものか、そしてそのユートピア社会\/世界が想像できる最高の未来となる理由を記述してください。</v>
      </c>
      <c r="U286" s="32" t="str">
        <f>VLOOKUP(
    Languages!A273,
    Languages!$A$2:$AE$310,
    MATCH(
      _xlfn.XLOOKUP(U$1, 'Language &amp; Currency Data'!$A$2:$A$100, 'Language &amp; Currency Data'!$B$2:$B$100),
      Languages!$A$1:$AE$1,
      0),
    FALSE)</f>
        <v>Masyarakat atau dunia utopia ialah &lt;b&gt;masa depan terbaik yang boleh dibayangkan&lt;\/b&gt; yang anda harapkan atau impikan. Dalam ruang yang disediakan di bawah, sila gambarkan dan jelaskan bagaimanakah masyarakat atau dunia utopia bagi anda, dan apa yang akan menjadikan masyarakat\/dunia utopia ini masa depan terbaik yang boleh anda bayangkan.</v>
      </c>
      <c r="V286" s="32" t="str">
        <f>VLOOKUP(
    Languages!A273,
    Languages!$A$2:$AE$310,
    MATCH(
      _xlfn.XLOOKUP(V$1, 'Language &amp; Currency Data'!$A$2:$A$100, 'Language &amp; Currency Data'!$B$2:$B$100),
      Languages!$A$1:$AE$1,
      0),
    FALSE)</f>
        <v>Una sociedad o un mundo utópico es &lt;b&gt;el mejor futuro imaginable&lt;\/b&gt; que uno pueda esperar o desear. En el espacio que le ofrecemos a continuación, describa y explique cómo sería para usted una sociedad o un mundo utópicos, y qué haría de esta sociedad o mundo utópicos el mejor futuro que pueda imaginar.</v>
      </c>
      <c r="W286" s="14" t="str">
        <f>VLOOKUP(
    Languages!A273,
    Languages!$A$2:$AE$310,
    MATCH(
      _xlfn.XLOOKUP(W$1, 'Language &amp; Currency Data'!$A$2:$A$100, 'Language &amp; Currency Data'!$B$2:$B$100),
      Languages!$A$1:$AE$1,
      0),
    FALSE)</f>
        <v>Een utopische samenleving of wereld is de &lt;b&gt;beste toekomst die u zich kunt voorstellen&lt;\/b&gt; en waarop u kunt hopen of die u zich kunt wensen. We vragen u in de onderstaande ruimte te beschrijven en uit te leggen hoe een utopische samenleving of wereld er voor u uitziet en wat deze utopische samenleving of wereld maakt tot de beste toekomst die u zich kunt voorstellen.</v>
      </c>
      <c r="X286" s="32" t="str">
        <f>VLOOKUP(
    Languages!A273,
    Languages!$A$2:$AE$310,
    MATCH(
      _xlfn.XLOOKUP(X$1, 'Language &amp; Currency Data'!$A$2:$A$100, 'Language &amp; Currency Data'!$B$2:$B$100),
      Languages!$A$1:$AE$1,
      0),
    FALSE)</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c r="Y286" s="32" t="str">
        <f>VLOOKUP(
    Languages!A273,
    Languages!$A$2:$AE$310,
    MATCH(
      _xlfn.XLOOKUP(Y$1, 'Language &amp; Currency Data'!$A$2:$A$100, 'Language &amp; Currency Data'!$B$2:$B$100),
      Languages!$A$1:$AE$1,
      0),
    FALSE)</f>
        <v>Et utopisk samfunn eller verden er den &lt;b&gt;best tenkelige fremtiden&lt;\/b&gt; som du kan håpe på eller ønske deg. I feltet nedenfor ber vi deg beskrive og forklare hvordan et utopisk samfunn eller utopisk verden ville vært for deg, og hva som ville gjort dette utopiske samfunnet\/denne utopiske verdenen til den beste fremtiden du kan forestille deg.</v>
      </c>
      <c r="Z286" s="32" t="str">
        <f>VLOOKUP(
    Languages!A273,
    Languages!$A$2:$AE$310,
    MATCH(
      _xlfn.XLOOKUP(Z$1, 'Language &amp; Currency Data'!$A$2:$A$100, 'Language &amp; Currency Data'!$B$2:$B$100),
      Languages!$A$1:$AE$1,
      0),
    FALSE)</f>
        <v>مثالی معاشرہ یا دنیا &lt;b&gt;سب سے بہترین قابلِ تصور مستقبل&lt;\/b&gt; ہے جس کی آپ امید یا خواہش رکھتے ہیں۔ ذیل میں فراہم کردہ جگہ میں، براہ کرم بیان کریں اور وضاحت کریں کہ آپ کے لیے ایک مثالی معاشرہ یا دنیا کیسی ہو گی، اور کیا چیز اس مثالی معاشرے\/دنیا کو وہ بہترین مستقبل عطا کرے گی جس کا آپ تصور کر سکتے ہیں۔</v>
      </c>
      <c r="AA286" s="32" t="str">
        <f>VLOOKUP(
    Languages!A273,
    Languages!$A$2:$AE$310,
    MATCH(
      _xlfn.XLOOKUP(AA$1, 'Language &amp; Currency Data'!$A$2:$A$100, 'Language &amp; Currency Data'!$B$2:$B$100),
      Languages!$A$1:$AE$1,
      0),
    FALSE)</f>
        <v>Ang isang perpektong lipunan o mundo ay ang &lt;b&gt;pinamagandang naiisip na kinabukasan&lt;\/b&gt; na inaasahan mo o hinihiling. Sa space na nasa ibaba, pakilarawan at ipaliwanag kung ano ang hitsura para sa iyo ng isang perpektong lipunan o mundo, at ano ang dahilan kung bakit ang perpektong lipunan\/mundong ito ang pinakamagandang kinabukasang naiisip mo.</v>
      </c>
      <c r="AB286" s="32" t="str">
        <f>VLOOKUP(
    Languages!A273,
    Languages!$A$2:$AE$310,
    MATCH(
      _xlfn.XLOOKUP(AB$1, 'Language &amp; Currency Data'!$A$2:$A$100, 'Language &amp; Currency Data'!$B$2:$B$100),
      Languages!$A$1:$AE$1,
      0),
    FALSE)</f>
        <v>Utopijne społeczeństwo lub świat to &lt;b&gt;najlepsza wizja przyszłości&lt;\/b&gt;, na jaką ma Pan\/Pani nadzieję, lub której sobie Pan\/Pani życzy. Poniżej prosimy opisać i wyjaśnić, jak wyglądałoby według Pana\/Pani utopijne społeczeństwo lub świat, i co sprawiłoby, że to utopijne społeczeństwo\/świat byłoby najlepszą przyszłością, jaką może Pan\/Pani sobie wyobrazić.</v>
      </c>
      <c r="AC286" t="str">
        <f>VLOOKUP(
    Languages!A273,
    Languages!$A$2:$AE$310,
    MATCH(
      _xlfn.XLOOKUP(AC$1, 'Language &amp; Currency Data'!$A$2:$A$100, 'Language &amp; Currency Data'!$B$2:$B$100),
      Languages!$A$1:$AE$1,
      0),
    FALSE)</f>
        <v>Uma sociedade ou mundo utópico é o &lt;b&gt;melhor futuro imaginável&lt;\/b&gt; que se espera ou deseja. No espaço abaixo, descreva e explique como seria uma sociedade ou mundo utópico para si e o que faria dessa sociedade\/mundo utópico(a) o melhor futuro que pode imaginar.</v>
      </c>
      <c r="AD286" s="32" t="str">
        <f>VLOOKUP(
    Languages!A273,
    Languages!$A$2:$AE$310,
    MATCH(
      _xlfn.XLOOKUP(AD$1, 'Language &amp; Currency Data'!$A$2:$A$100, 'Language &amp; Currency Data'!$B$2:$B$100),
      Languages!$A$1:$AE$1,
      0),
    FALSE)</f>
        <v>O societate sau o lume utopică este &lt;b&gt;cel mai bun viitor imaginabil &lt;\/b&gt; pe care îl sperați sau îl doriți. În spațiul oferit mai jos, vă rugăm să descrieți și să explicați cum ar arăta o societate sau o lume utopică pentru dvs. și ce ar face din această societate\/lume utopică cel mai bun viitor pe care îl puteți imagina.</v>
      </c>
      <c r="AE286" s="6" t="str">
        <f>VLOOKUP(
    Languages!A273,
    Languages!$A$2:$AE$310,
    MATCH(
      _xlfn.XLOOKUP(AE$1, 'Language &amp; Currency Data'!$A$2:$A$100, 'Language &amp; Currency Data'!$B$2:$B$100),
      Languages!$A$1:$AE$1,
      0),
    FALSE)</f>
        <v>Utopická spoločnosť alebo svet je &lt;b&gt;najlepšia predstaviteľná budúcnosť&lt;\/b&gt;, v akú môžete dúfať alebo si želať. V nižšie uvedenom priestore prosím opíšte a vysvetlite, aká by bola podľa vás utopická spoločnosť alebo svet a prečo by táto utopická spoločnosť\/svet predstavovali tú najlepšiu budúcnosť, akú si viete predstaviť.</v>
      </c>
      <c r="AF286" s="6" t="str">
        <f>VLOOKUP(
    Languages!A273,
    Languages!$A$2:$AE$310,
    MATCH(
      _xlfn.XLOOKUP(AF$1, 'Language &amp; Currency Data'!$A$2:$A$100, 'Language &amp; Currency Data'!$B$2:$B$100),
      Languages!$A$1:$AE$1,
      0),
    FALSE)</f>
        <v>n Utopiese samelewing of wêreld is die &lt;b&gt;beste denkbare toekoms&lt;\/b&gt; waarop jy hoop of wens. In die spasie hieronder, beskryf en verduidelik asseblief hoe 'n utopiese samelewing of wêreld vir jou sou wees, en wat hierdie utopiese samelewing\/wêreld die beste toekoms sou maak wat jy jou kan voorstel.</v>
      </c>
      <c r="AG286" s="6" t="str">
        <f>VLOOKUP(
    Languages!A273,
    Languages!$A$2:$AE$310,
    MATCH(
      _xlfn.XLOOKUP(AG$1, 'Language &amp; Currency Data'!$A$2:$A$100, 'Language &amp; Currency Data'!$B$2:$B$100),
      Languages!$A$1:$AE$1,
      0),
    FALSE)</f>
        <v>이상적인 사회나 세계는 귀하가 희망하거나 바라는 &lt;b&gt;상상할 수 있는 최고의 미래&lt;\/b&gt;입니다. 아래 공란에, 귀하에게 이상적인 사회나 세계가 어떤 모습일지 설명하고, 이 이상적인 사회\/세계가 당신이 상상할 수 있는 최고의 미래가 되는 이유를 설명해 주십시오.</v>
      </c>
      <c r="AH286" s="32" t="str">
        <f>VLOOKUP(
    Languages!A273,
    Languages!$A$2:$AE$310,
    MATCH(
      _xlfn.XLOOKUP(AH$1, 'Language &amp; Currency Data'!$A$2:$A$100, 'Language &amp; Currency Data'!$B$2:$B$100),
      Languages!$A$1:$AE$1,
      0),
    FALSE)</f>
        <v>Una sociedad o un mundo utópico es &lt;b&gt;el mejor futuro imaginable&lt;\/b&gt; que uno pueda esperar o desear. En el espacio que le ofrecemos a continuación, describa y explique cómo sería para usted una sociedad o un mundo utópicos, y qué haría de esta sociedad o mundo utópicos el mejor futuro que pueda imaginar.</v>
      </c>
      <c r="AI286" s="32" t="str">
        <f>VLOOKUP(
    Languages!A273,
    Languages!$A$2:$AE$310,
    MATCH(
      _xlfn.XLOOKUP(AI$1, 'Language &amp; Currency Data'!$A$2:$A$100, 'Language &amp; Currency Data'!$B$2:$B$100),
      Languages!$A$1:$AE$1,
      0),
    FALSE)</f>
        <v>Ett utopiskt samhälle eller en utopisk värld är den &lt;b&gt;bästa tänkbara framtid&lt;\/b&gt; som du hoppas på eller önskar dig. I utrymmet nedan, beskriv och förklara hur ett utopiskt samhälle eller en utopisk värld skulle vara för dig, och vad som skulle göra detta utopiska samhälle\/den utopiska världen till den bästa framtid du kan föreställa dig.</v>
      </c>
      <c r="AJ286" s="6" t="str">
        <f>VLOOKUP(
    Languages!A273,
    Languages!$A$2:$AE$310,
    MATCH(
      _xlfn.XLOOKUP(AJ$1, 'Language &amp; Currency Data'!$A$2:$A$100, 'Language &amp; Currency Data'!$B$2:$B$100),
      Languages!$A$1:$AE$1,
      0),
    FALSE)</f>
        <v>所謂烏托邦社會或世界，是您心目中所希望或嚮往的&lt;b&gt;最佳未來&lt;\/b&gt;。請在下面的空白處描述並說明，您心目中的烏托邦社會或世界應該是什麼樣子，是哪些特質讓它成為您心中最理想的未來？</v>
      </c>
      <c r="AK286" s="32" t="str">
        <f>VLOOKUP(
    Languages!A273,
    Languages!$A$2:$AE$310,
    MATCH(
      _xlfn.XLOOKUP(AK$1, 'Language &amp; Currency Data'!$A$2:$A$100, 'Language &amp; Currency Data'!$B$2:$B$100),
      Languages!$A$1:$AE$1,
      0),
    FALSE)</f>
        <v>สังคมหรือโลกในอุดมคติคือ&lt;b&gt;อนาคตที่ดีที่สุดเท่าที่จะจินตนาการได้&lt;\/b&gt;ซึ่งคุณหวังหรือปรารถนาให้เกิดขึ้น ในช่องว่างด้านล่าง โปรดบรรยายและอธิบายว่าสังคมหรือโลกในอุดมคติของคุณมีลักษณะอย่างไร และสิ่งใดที่จะทำให้สังคมหรือโลกในอุดมคติแห่งนี้เป็นอนาคตที่ดีที่สุดเท่าที่คุณจะจินตนาการได้</v>
      </c>
      <c r="AL286" s="37" t="str">
        <f>VLOOKUP(
    Languages!A273,
    Languages!$A$2:$AE$310,
    MATCH(
      _xlfn.XLOOKUP(AL$1, 'Language &amp; Currency Data'!$A$2:$A$100, 'Language &amp; Currency Data'!$B$2:$B$100),
      Languages!$A$1:$AE$1,
      0),
    FALSE)</f>
        <v>Ütopik bir toplum veya dünya, umut ettiğiniz veya dilediğiniz &lt;b&gt;hayal edilebilecek en iyi gelecektir&lt;\/b&gt;. Aşağıda verilen alanda lütfen ütopik bir toplumun veya dünyanın sizin için nasıl olacağını ve bu ütopik toplumu\/dünyayı hayal edebileceğiniz en iyi gelecek hâline neyin getireceğini tarif edin ve açıklayın.</v>
      </c>
      <c r="AM286" s="6" t="str">
        <f>VLOOKUP(
    Languages!A273,
    Languages!$A$2:$AE$310,
    MATCH(
      _xlfn.XLOOKUP(AM$1, 'Language &amp; Currency Data'!$A$2:$A$100, 'Language &amp; Currency Data'!$B$2:$B$100),
      Languages!$A$1:$AE$1,
      0),
    FALSE)</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c r="AN286" s="6" t="str">
        <f>VLOOKUP(
    Languages!A273,
    Languages!$A$2:$AE$310,
    MATCH(
      _xlfn.XLOOKUP(AN$1, 'Language &amp; Currency Data'!$A$2:$A$100, 'Language &amp; Currency Data'!$B$2:$B$100),
      Languages!$A$1:$AE$1,
      0),
    FALSE)</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c r="AO286" s="32" t="str">
        <f>VLOOKUP(
    Languages!A273,
    Languages!$A$2:$AE$310,
    MATCH(
      _xlfn.XLOOKUP(AO$1, 'Language &amp; Currency Data'!$A$2:$A$100, 'Language &amp; Currency Data'!$B$2:$B$100),
      Languages!$A$1:$AE$1,
      0),
    FALSE)</f>
        <v>Một xã hội hoặc thế giới lý tưởng là &lt;b&gt;tương lai tốt nhất có thể tưởng tượng ra&lt;\/b&gt; mà quý vị hy vọng hoặc mong muốn. Trong phần trống được cung cấp dưới đây, vui lòng mô tả và giải thích một xã hội hoặc thế giới lý tưởng đối với quý vị sẽ như thế nào, và điều gì sẽ khiến xã hội\/thế giới lý tưởng này trở thành tương lai tốt nhất mà quý vị có thể tưởng tượng ra.</v>
      </c>
      <c r="AP286" s="7" t="str">
        <f>VLOOKUP(
    Languages!A273,
    Languages!$A$2:$AE$310,
    MATCH(
      _xlfn.XLOOKUP("United Kingdom", 'Language &amp; Currency Data'!$A$2:$A$100, 'Language &amp; Currency Data'!$B$2:$B$100),
      Languages!$A$1:$AE$1,
      0),
    FALSE)</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c r="AQ286" s="7" t="str">
        <f>VLOOKUP(
    Languages!A273,
    Languages!$A$2:$AE$310,
    MATCH(
      _xlfn.XLOOKUP("United Kingdom", 'Language &amp; Currency Data'!$A$2:$A$100, 'Language &amp; Currency Data'!$B$2:$B$100),
      Languages!$A$1:$AE$1,
      0),
    FALSE)</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c r="AR286" s="7" t="str">
        <f>VLOOKUP(
    Languages!A273,
    Languages!$A$2:$AE$310,
    MATCH(
      _xlfn.XLOOKUP("United Kingdom", 'Language &amp; Currency Data'!$A$2:$A$100, 'Language &amp; Currency Data'!$B$2:$B$100),
      Languages!$A$1:$AE$1,
      0),
    FALSE)</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c r="AS286" s="7" t="str">
        <f>VLOOKUP(
    Languages!A273,
    Languages!$A$2:$AE$310,
    MATCH(
      _xlfn.XLOOKUP("United Kingdom", 'Language &amp; Currency Data'!$A$2:$A$100, 'Language &amp; Currency Data'!$B$2:$B$100),
      Languages!$A$1:$AE$1,
      0),
    FALSE)</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c r="AT286" s="7" t="str">
        <f>VLOOKUP(
    Languages!A273,
    Languages!$A$2:$AE$310,
    MATCH(
      _xlfn.XLOOKUP("United Kingdom", 'Language &amp; Currency Data'!$A$2:$A$100, 'Language &amp; Currency Data'!$B$2:$B$100),
      Languages!$A$1:$AE$1,
      0),
    FALSE)</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c r="AU286" s="7" t="str">
        <f>VLOOKUP(
    Languages!A273,
    Languages!$A$2:$AE$310,
    MATCH(
      _xlfn.XLOOKUP("United Kingdom", 'Language &amp; Currency Data'!$A$2:$A$100, 'Language &amp; Currency Data'!$B$2:$B$100),
      Languages!$A$1:$AE$1,
      0),
    FALSE)</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c r="AV286" s="7" t="str">
        <f>VLOOKUP(
    Languages!A273,
    Languages!$A$2:$AE$310,
    MATCH(
      _xlfn.XLOOKUP("United Kingdom", 'Language &amp; Currency Data'!$A$2:$A$100, 'Language &amp; Currency Data'!$B$2:$B$100),
      Languages!$A$1:$AE$1,
      0),
    FALSE)</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c r="AW286" s="7" t="str">
        <f>VLOOKUP(
    Languages!A273,
    Languages!$A$2:$AE$310,
    MATCH(
      _xlfn.XLOOKUP("United Kingdom", 'Language &amp; Currency Data'!$A$2:$A$100, 'Language &amp; Currency Data'!$B$2:$B$100),
      Languages!$A$1:$AE$1,
      0),
    FALSE)</f>
        <v>A utopian society or world is the &lt;b&gt;best imaginable future&lt;\/b&gt; which you hope or wish for. In the space provided below, please describe and explain what a utopian society or world would be like for you, and what would make this utopian society\/world the best future you can imagine.</v>
      </c>
    </row>
    <row r="287" spans="1:49" s="7" customFormat="1" ht="99.75" x14ac:dyDescent="0.45">
      <c r="A287" s="7" t="str">
        <f>Languages!B274</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c r="B287" s="6" t="str">
        <f>VLOOKUP(
    Languages!A274,
    Languages!$A$2:$AE$310,
    MATCH(
      _xlfn.XLOOKUP(B$1, 'Language &amp; Currency Data'!$A$2:$A$100, 'Language &amp; Currency Data'!$B$2:$B$100),
      Languages!$A$1:$AE$1,
      0),
    FALSE)</f>
        <v>Una sociedad o un mundo distópico es &lt;b&gt;el peor futuro imaginable&lt;\/b&gt; que uno pueda temer. En el espacio que le ofrecemos a continuación, describa y explique cómo sería para usted una sociedad o un mundo distópicos, y qué haría de esta sociedad o mundo distópicos el peor futuro que pueda imaginar.</v>
      </c>
      <c r="C287" s="6" t="str">
        <f>VLOOKUP(
    Languages!A274,
    Languages!$A$2:$AE$310,
    MATCH(
      _xlfn.XLOOKUP(C$1, 'Language &amp; Currency Data'!$A$2:$A$100, 'Language &amp; Currency Data'!$B$2:$B$100),
      Languages!$A$1:$AE$1,
      0),
    FALSE)</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c r="D287" s="6" t="str">
        <f>VLOOKUP(
    Languages!A274,
    Languages!$A$2:$AE$310,
    MATCH(
      _xlfn.XLOOKUP(D$1, 'Language &amp; Currency Data'!$A$2:$A$100, 'Language &amp; Currency Data'!$B$2:$B$100),
      Languages!$A$1:$AE$1,
      0),
    FALSE)</f>
        <v>Eine dystopische Gesellschaft oder Welt ist die &lt;b&gt;schlimmstmögliche Zukunft&lt;\/b&gt; vor der man sie fürchtet oder sich davor graut. Beschreiben und erläutern Sie bitte im nachstehenden Feld, wie eine dystopische Gesellschaft oder Welt für Sie aussehen würde und warum diese dystopische Gesellschaft\/Welt die schlimmste Zukunft wäre, die man sich nur vorstellen kann.</v>
      </c>
      <c r="E287" s="14" t="str">
        <f>VLOOKUP(
    Languages!A274,
    Languages!$A$2:$AE$310,
    MATCH(
      _xlfn.XLOOKUP(E$1, 'Language &amp; Currency Data'!$A$2:$A$100, 'Language &amp; Currency Data'!$B$2:$B$100),
      Languages!$A$1:$AE$1,
      0),
    FALSE)</f>
        <v>Uma sociedade ou mundo distópico é o &lt;b&gt;pior futuro imaginável&lt;\/b&gt; que se teme ou receia. No espaço abaixo, descreva e explique como seria uma sociedade ou mundo distópico para si e o que faria dessa sociedade\/mundo distópico(a) o pior futuro que pode imaginar.</v>
      </c>
      <c r="F287" s="4" t="str">
        <f>VLOOKUP(
    Languages!A274,
    Languages!$A$2:$AE$310,
    MATCH(
      _xlfn.XLOOKUP(F$1, 'Language &amp; Currency Data'!$A$2:$A$100, 'Language &amp; Currency Data'!$B$2:$B$100),
      Languages!$A$1:$AE$1,
      0),
    FALSE)</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c r="G287" s="14" t="str">
        <f>VLOOKUP(
    Languages!A274,
    Languages!$A$2:$AE$310,
    MATCH(
      _xlfn.XLOOKUP(G$1, 'Language &amp; Currency Data'!$A$2:$A$100, 'Language &amp; Currency Data'!$B$2:$B$100),
      Languages!$A$1:$AE$1,
      0),
    FALSE)</f>
        <v>反乌托邦社会或世界是您害怕或畏惧且&lt;b&gt;能想象的最糟糕的未来&lt;\/b&gt;。在下方空白处，请描述并说明您想象的反乌托邦社会或世界是什么样子，以及哪些方面让您觉得该反乌托邦社会/世界是您能想象的最糟糕的未来。</v>
      </c>
      <c r="H287" s="6" t="str">
        <f>VLOOKUP(
    Languages!A274,
    Languages!$A$2:$AE$310,
    MATCH(
      _xlfn.XLOOKUP(H$1, 'Language &amp; Currency Data'!$A$2:$A$100, 'Language &amp; Currency Data'!$B$2:$B$100),
      Languages!$A$1:$AE$1,
      0),
    FALSE)</f>
        <v>Una sociedad o un mundo distópico es &lt;b&gt;el peor futuro imaginable&lt;\/b&gt; que uno pueda temer. En el espacio que le ofrecemos a continuación, describa y explique cómo sería para usted una sociedad o un mundo distópicos, y qué haría de esta sociedad o mundo distópicos el peor futuro que pueda imaginar.</v>
      </c>
      <c r="I287" s="6" t="str">
        <f>VLOOKUP(
    Languages!A274,
    Languages!$A$2:$AE$310,
    MATCH(
      _xlfn.XLOOKUP(I$1, 'Language &amp; Currency Data'!$A$2:$A$100, 'Language &amp; Currency Data'!$B$2:$B$100),
      Languages!$A$1:$AE$1,
      0),
    FALSE)</f>
        <v>Una sociedad o un mundo distópico es &lt;b&gt;el peor futuro imaginable&lt;\/b&gt; que uno pueda temer. En el espacio que le ofrecemos a continuación, describa y explique cómo sería para usted una sociedad o un mundo distópicos, y qué haría de esta sociedad o mundo distópicos el peor futuro que pueda imaginar.</v>
      </c>
      <c r="J287" s="6" t="str">
        <f>VLOOKUP(
    Languages!A274,
    Languages!$A$2:$AE$310,
    MATCH(
      _xlfn.XLOOKUP(J$1, 'Language &amp; Currency Data'!$A$2:$A$100, 'Language &amp; Currency Data'!$B$2:$B$100),
      Languages!$A$1:$AE$1,
      0),
    FALSE)</f>
        <v>Dystopická společnost nebo svět je &lt;b&gt;nejhorší představitelná budoucnost&lt;\/b&gt;, které se obáváte nebo bojíte. Ve vyhrazeném prostoru níže popište a vysvětlete, jak by pro vás taková dystopická společnost nebo svět vypadaly a co by z této dystopické společnosti\/světa dělalo nejhorší budoucnost, jakou si dokážete představit.</v>
      </c>
      <c r="K287" s="6" t="str">
        <f>VLOOKUP(
    Languages!A274,
    Languages!$A$2:$AE$310,
    MATCH(
      _xlfn.XLOOKUP(K$1, 'Language &amp; Currency Data'!$A$2:$A$100, 'Language &amp; Currency Data'!$B$2:$B$100),
      Languages!$A$1:$AE$1,
      0),
    FALSE)</f>
        <v>Dystooppinen yhteiskunta tai maailma on &lt;b&gt;pahin kuviteltavissa oleva tulevaisuus,&lt;\/b&gt; jota kammoksut tai pelkäät. Kuvaile ja selitä alle varatussa tilassa, millainen dystooppinen yhteiskunta tai maailma mielestäsi olisi, ja mikä tekisi tästä dystooppisesta yhteiskunnasta\/maailmasta pahimman mahdollisen tulevaisuuden, jonka voit kuvitella.</v>
      </c>
      <c r="L287" s="32" t="str">
        <f>VLOOKUP(
    Languages!A274,
    Languages!$A$2:$AE$310,
    MATCH(
      _xlfn.XLOOKUP(L$1, 'Language &amp; Currency Data'!$A$2:$A$100, 'Language &amp; Currency Data'!$B$2:$B$100),
      Languages!$A$1:$AE$1,
      0),
    FALSE)</f>
        <v>Une société ou un monde dystopique est le &lt;b&gt;pire avenir imaginable&lt;\/b&gt; que l'on redoute ou que l'on craint. Dans l'espace ci-dessous, veuillez décrire et expliquer ce que serait pour vous une société ou un monde dystopique, et ce qui ferait de cette société\/monde dystopique le pire avenir imaginable.</v>
      </c>
      <c r="M287" s="32" t="str">
        <f>VLOOKUP(
    Languages!A274,
    Languages!$A$2:$AE$310,
    MATCH(
      _xlfn.XLOOKUP(M$1, 'Language &amp; Currency Data'!$A$2:$A$100, 'Language &amp; Currency Data'!$B$2:$B$100),
      Languages!$A$1:$AE$1,
      0),
    FALSE)</f>
        <v>Eine dystopische Gesellschaft oder Welt ist die &lt;b&gt;schlimmstmögliche Zukunft&lt;\/b&gt; vor der man sie fürchtet oder sich davor graut. Beschreiben und erläutern Sie bitte im nachstehenden Feld, wie eine dystopische Gesellschaft oder Welt für Sie aussehen würde und warum diese dystopische Gesellschaft\/Welt die schlimmste Zukunft wäre, die man sich nur vorstellen kann.</v>
      </c>
      <c r="N287" s="6" t="str">
        <f>VLOOKUP(
    Languages!A274,
    Languages!$A$2:$AE$310,
    MATCH(
      _xlfn.XLOOKUP(N$1, 'Language &amp; Currency Data'!$A$2:$A$100, 'Language &amp; Currency Data'!$B$2:$B$100),
      Languages!$A$1:$AE$1,
      0),
    FALSE)</f>
        <v>Μια δυστοπική κοινωνία ή ένας δυστοπικός κόσμος είναι το &lt;b&gt;χειρότερο φανταστικό μέλλον&lt;\/b&gt; που φοβάστε ή σας τρομάζει. Στον χώρο που παρέχεται παρακάτω, περιγράψτε και εξηγήστε πώς θα ήταν μια δυστοπική κοινωνία ή ένας δυστοπικός κόσμος για εσάς και τί θα έκανε αυτήν τη δυστοπική κοινωνία\/αυτόν τον δυσκοπικό κόσμο το χειρότερο μέλλον που μπορείτε να φανταστείτε.</v>
      </c>
      <c r="O287" s="32" t="str">
        <f>VLOOKUP(
    Languages!A274,
    Languages!$A$2:$AE$310,
    MATCH(
      _xlfn.XLOOKUP(O$1, 'Language &amp; Currency Data'!$A$2:$A$100, 'Language &amp; Currency Data'!$B$2:$B$100),
      Languages!$A$1:$AE$1,
      0),
    FALSE)</f>
        <v>A disztópikus társadalom vagy világ A &lt;b&gt;legrosszabb elképzelhető jövő&lt;\/b&gt;, amitől retteg vagy fél. Az alábbiakban megadott helyen írja le és magyarázza el, milyen lenne az Ön számára egy disztópikus társadalom vagy világ, és mitől lenne ez az disztópikus társadalom\/világ az Ön által elképzelhető legrosszabb jövő.</v>
      </c>
      <c r="P287" s="6" t="str">
        <f>VLOOKUP(
    Languages!A274,
    Languages!$A$2:$AE$310,
    MATCH(
      _xlfn.XLOOKUP(P$1, 'Language &amp; Currency Data'!$A$2:$A$100, 'Language &amp; Currency Data'!$B$2:$B$100),
      Languages!$A$1:$AE$1,
      0),
    FALSE)</f>
        <v>एक भयावह (डिस्टोपियन) समाज या दुनिया वह होती है जिसे आप अपने लिए &lt;b&gt;सबसे बुरा और डरावना भविष्य&lt;\/b&gt; मानते हैं। नीचे दिए गए स्थान में कृपया बताएं कि आपके लिए एक भयावह समाज या दुनिया कैसी होगी, और क्या बातें इसे आपके लिए सबसे बुरा भविष्य बनाएंगी।</v>
      </c>
      <c r="Q287" s="6" t="str">
        <f>VLOOKUP(
    Languages!A274,
    Languages!$A$2:$AE$310,
    MATCH(
      _xlfn.XLOOKUP(Q$1, 'Language &amp; Currency Data'!$A$2:$A$100, 'Language &amp; Currency Data'!$B$2:$B$100),
      Languages!$A$1:$AE$1,
      0),
    FALSE)</f>
        <v>Masyarakat atau dunia distopis adalah &lt;b&gt;masa depan terburuk yang bisa dibayangkan&lt;\/b&gt; yang Anda takuti atau khawatirkan. Di ruang yang disediakan di bawah ini, harap jelaskan seperti apa masyarakat atau dunia distopis bagi Anda, dan apa yang membuat masyarakat\/dunia distopis ini menjadi masa depan terburuk yang bisa Anda bayangkan.</v>
      </c>
      <c r="R287" s="6" t="str">
        <f>VLOOKUP(
    Languages!A274,
    Languages!$A$2:$AE$310,
    MATCH(
      _xlfn.XLOOKUP(R$1, 'Language &amp; Currency Data'!$A$2:$A$100, 'Language &amp; Currency Data'!$B$2:$B$100),
      Languages!$A$1:$AE$1,
      0),
    FALSE)</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c r="S287" s="14" t="str">
        <f>VLOOKUP(
    Languages!A274,
    Languages!$A$2:$AE$310,
    MATCH(
      _xlfn.XLOOKUP(S$1, 'Language &amp; Currency Data'!$A$2:$A$100, 'Language &amp; Currency Data'!$B$2:$B$100),
      Languages!$A$1:$AE$1,
      0),
    FALSE)</f>
        <v>Una società o un mondo distopico è il &lt;b&gt;peggior futuro immaginabile&lt;\/b&gt; che teme o che Le fa paura. Nello spazio qui sotto, descriva e spieghi come sarebbe per Lei una società o un mondo distopico e cosa renderebbe questa/o società\/mondo distopico il peggior futuro che possa immaginare.</v>
      </c>
      <c r="T287" s="14" t="str">
        <f>VLOOKUP(
    Languages!A274,
    Languages!$A$2:$AE$310,
    MATCH(
      _xlfn.XLOOKUP(T$1, 'Language &amp; Currency Data'!$A$2:$A$100, 'Language &amp; Currency Data'!$B$2:$B$100),
      Languages!$A$1:$AE$1,
      0),
    FALSE)</f>
        <v>ディストピア社会または世界とは、あなたが恐れるまたは不安に思う&lt;b&gt;想像できる最悪の未来&lt;\/b&gt;です。以下の欄に、あなたにとってディストピア社会または世界とはどのようなものか、そしてなぜそのディストピア社会\/世界が想像できる最悪の未来となる理由を記述してください。</v>
      </c>
      <c r="U287" s="32" t="str">
        <f>VLOOKUP(
    Languages!A274,
    Languages!$A$2:$AE$310,
    MATCH(
      _xlfn.XLOOKUP(U$1, 'Language &amp; Currency Data'!$A$2:$A$100, 'Language &amp; Currency Data'!$B$2:$B$100),
      Languages!$A$1:$AE$1,
      0),
    FALSE)</f>
        <v>Masyarakat atau dunia distopia ialah &lt;b&gt;masa depan paling teruk yang boleh dibayangkan&lt;\/b&gt; yang anda takuti atau geruni. Dalam ruang yang disediakan di bawah, sila gambarkan dan jelaskan bagaimanakah masyarakat atau dunia distopia bagi anda, dan apa yang akan menjadikan masyarakat\/dunia distopia ini masa depan paling teruk yang boleh anda bayangkan.</v>
      </c>
      <c r="V287" s="32" t="str">
        <f>VLOOKUP(
    Languages!A274,
    Languages!$A$2:$AE$310,
    MATCH(
      _xlfn.XLOOKUP(V$1, 'Language &amp; Currency Data'!$A$2:$A$100, 'Language &amp; Currency Data'!$B$2:$B$100),
      Languages!$A$1:$AE$1,
      0),
    FALSE)</f>
        <v>Una sociedad o un mundo distópico es &lt;b&gt;el peor futuro imaginable&lt;\/b&gt; que uno pueda temer. En el espacio que le ofrecemos a continuación, describa y explique cómo sería para usted una sociedad o un mundo distópicos, y qué haría de esta sociedad o mundo distópicos el peor futuro que pueda imaginar.</v>
      </c>
      <c r="W287" s="14" t="str">
        <f>VLOOKUP(
    Languages!A274,
    Languages!$A$2:$AE$310,
    MATCH(
      _xlfn.XLOOKUP(W$1, 'Language &amp; Currency Data'!$A$2:$A$100, 'Language &amp; Currency Data'!$B$2:$B$100),
      Languages!$A$1:$AE$1,
      0),
    FALSE)</f>
        <v>Een dystopische samenleving of wereld is de &lt;b&gt;slechtste toekomst die u zich kunt voorstellen&lt;\/b&gt; en die u vreest of waarvoor u bang bent. We vragen u in de onderstaande ruimte te beschrijven en uit te leggen hoe een dystopische samenleving of wereld er voor u uitziet en wat deze dystopische samenleving of wereld maakt tot de slechtste toekomst die u zich kunt voorstellen.</v>
      </c>
      <c r="X287" s="32" t="str">
        <f>VLOOKUP(
    Languages!A274,
    Languages!$A$2:$AE$310,
    MATCH(
      _xlfn.XLOOKUP(X$1, 'Language &amp; Currency Data'!$A$2:$A$100, 'Language &amp; Currency Data'!$B$2:$B$100),
      Languages!$A$1:$AE$1,
      0),
    FALSE)</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c r="Y287" s="32" t="str">
        <f>VLOOKUP(
    Languages!A274,
    Languages!$A$2:$AE$310,
    MATCH(
      _xlfn.XLOOKUP(Y$1, 'Language &amp; Currency Data'!$A$2:$A$100, 'Language &amp; Currency Data'!$B$2:$B$100),
      Languages!$A$1:$AE$1,
      0),
    FALSE)</f>
        <v>Et dystopisk samfunn eller verden er den &lt;b&gt;verst tenkelige fremtiden&lt;\/b&gt; som du kan frykte eller grue deg til. I feltet nedenfor ber vi deg beskrive og forklare hvordan et dystopisk samfunn eller dystopisk verden ville vært for deg, og hva som ville gjort dette dystopiske samfunnet\/denne dystopiske verdenen til den verste fremtiden du kan forestille deg.</v>
      </c>
      <c r="Z287" s="32" t="str">
        <f>VLOOKUP(
    Languages!A274,
    Languages!$A$2:$AE$310,
    MATCH(
      _xlfn.XLOOKUP(Z$1, 'Language &amp; Currency Data'!$A$2:$A$100, 'Language &amp; Currency Data'!$B$2:$B$100),
      Languages!$A$1:$AE$1,
      0),
    FALSE)</f>
        <v>غیر مثالی معاشرہ یا دنیا &lt;b&gt;سب سے بدترین قابلِ تصور مستقبل&lt;\/b&gt; ہے جس سے آپ خوف محسوس کرتے ہیں یا ڈرتے ہیں۔ ذیل میں فراہم کردہ جگہ میں، براہ کرم بیان کریں اور وضاحت کریں کہ آپ کے لیے ایک غیر مثالی معاشرہ یا دنیا کیسی ہو گی، اور کیا چیز اس غیر مثالی معاشرے\/دنیا کو وہ بدترین مستقبل عطا کرے گی جس کا آپ تصور کر سکتے ہیں۔</v>
      </c>
      <c r="AA287" s="32" t="str">
        <f>VLOOKUP(
    Languages!A274,
    Languages!$A$2:$AE$310,
    MATCH(
      _xlfn.XLOOKUP(AA$1, 'Language &amp; Currency Data'!$A$2:$A$100, 'Language &amp; Currency Data'!$B$2:$B$100),
      Languages!$A$1:$AE$1,
      0),
    FALSE)</f>
        <v>Ang isang dystopian na lipunan o mundo ay ang &lt;b&gt;pinakapangit na naiisip na kinabukasan&lt;\/b&gt; na ayaw o kinatatakutan mo. Sa space na nasa ibaba, pakilarawan at ipaliwanag kung ano ang hitsura para sa iyo ng isang dystopian na lipunan o mundo, at ano ang dahilan kung bakit ang dystopian na lipunan\/mundong ito ang pinakapangit na kinabukasang naiisip mo.</v>
      </c>
      <c r="AB287" s="32" t="str">
        <f>VLOOKUP(
    Languages!A274,
    Languages!$A$2:$AE$310,
    MATCH(
      _xlfn.XLOOKUP(AB$1, 'Language &amp; Currency Data'!$A$2:$A$100, 'Language &amp; Currency Data'!$B$2:$B$100),
      Languages!$A$1:$AE$1,
      0),
    FALSE)</f>
        <v>Dystopijne społeczeństwo lub świat to &lt;b&gt;najgorsza wizja przyszłości&lt;\/b&gt;, która wzbudza Pana\/Pani lęk, lub której się Pan\/Pani obawia. Poniżej prosimy opisać i wyjaśnić, jak wyglądałoby według Pana\/Pani dystopijne społeczeństwo lub świat i co sprawiłoby, że to dystopijne społeczeństwo\/świat byłoby najgorszą przyszłością, jaką może sobie Pan\/Pani wyobrazić.</v>
      </c>
      <c r="AC287" t="str">
        <f>VLOOKUP(
    Languages!A274,
    Languages!$A$2:$AE$310,
    MATCH(
      _xlfn.XLOOKUP(AC$1, 'Language &amp; Currency Data'!$A$2:$A$100, 'Language &amp; Currency Data'!$B$2:$B$100),
      Languages!$A$1:$AE$1,
      0),
    FALSE)</f>
        <v>Uma sociedade ou mundo distópico é o &lt;b&gt;pior futuro imaginável&lt;\/b&gt; que se teme ou receia. No espaço abaixo, descreva e explique como seria uma sociedade ou mundo distópico para si e o que faria dessa sociedade\/mundo distópico(a) o pior futuro que pode imaginar.</v>
      </c>
      <c r="AD287" s="32" t="str">
        <f>VLOOKUP(
    Languages!A274,
    Languages!$A$2:$AE$310,
    MATCH(
      _xlfn.XLOOKUP(AD$1, 'Language &amp; Currency Data'!$A$2:$A$100, 'Language &amp; Currency Data'!$B$2:$B$100),
      Languages!$A$1:$AE$1,
      0),
    FALSE)</f>
        <v>O societate sau o lume distopică este &lt;b&gt;cel mai rău viitor imaginabil&lt;\/b&gt; de care vă este groază sau temă. În spațiul oferit mai jos, vă rugăm să descrieți și să explicați cum ar arăta o societate sau o lume distopică pentru dvs. și ce ar face din această societate\/lume distopică cel mai rău viitor pe care îl puteți imagina.</v>
      </c>
      <c r="AE287" s="6" t="str">
        <f>VLOOKUP(
    Languages!A274,
    Languages!$A$2:$AE$310,
    MATCH(
      _xlfn.XLOOKUP(AE$1, 'Language &amp; Currency Data'!$A$2:$A$100, 'Language &amp; Currency Data'!$B$2:$B$100),
      Languages!$A$1:$AE$1,
      0),
    FALSE)</f>
        <v>Dystopická spoločnosť alebo svet je &lt;b&gt;najhoršia predstaviteľná budúcnosť&lt;\/b&gt;, akej sa môžete obávať. V nižšie uvedenom priestore prosím opíšte a vysvetlite, aká by bola podľa vás dystopická spoločnosť alebo svet a prečo by táto dystopická spoločnosť\/svet predstavovali tú najhoršiu budúcnosť, akú si viete predstaviť.</v>
      </c>
      <c r="AF287" s="6" t="str">
        <f>VLOOKUP(
    Languages!A274,
    Languages!$A$2:$AE$310,
    MATCH(
      _xlfn.XLOOKUP(AF$1, 'Language &amp; Currency Data'!$A$2:$A$100, 'Language &amp; Currency Data'!$B$2:$B$100),
      Languages!$A$1:$AE$1,
      0),
    FALSE)</f>
        <v>n Distopiese samelewing of wêreld is die &lt;b&gt;slegste denkbare toekoms&lt;\/b&gt; wat jy jou kan in dink of vrees. In die spasie hieronder, beskryf en verduidelik asseblief hoe 'n distopiese samelewing of wêreld vir jou sou wees, en wat hierdie distopiese samelewing\/wêreld die beste toekoms sou maak wat jy jou kan voorstel.</v>
      </c>
      <c r="AG287" s="6" t="str">
        <f>VLOOKUP(
    Languages!A274,
    Languages!$A$2:$AE$310,
    MATCH(
      _xlfn.XLOOKUP(AG$1, 'Language &amp; Currency Data'!$A$2:$A$100, 'Language &amp; Currency Data'!$B$2:$B$100),
      Languages!$A$1:$AE$1,
      0),
    FALSE)</f>
        <v>디스토피아적 사회나 세계는 귀하가 두려워하는 &lt;b&gt;상상할 수 있는 최악의 미래&lt;\/b&gt;입니다. 아래 공간에, 귀하에게 디스토피아적 사회나 세계가 어떤 모습일지 설명하고, 이 디스토피아적 사회\/세계가 당신이 상상할 수 있는 최악의 미래가 되는 이유를 설명해 주십시오.</v>
      </c>
      <c r="AH287" s="32" t="str">
        <f>VLOOKUP(
    Languages!A274,
    Languages!$A$2:$AE$310,
    MATCH(
      _xlfn.XLOOKUP(AH$1, 'Language &amp; Currency Data'!$A$2:$A$100, 'Language &amp; Currency Data'!$B$2:$B$100),
      Languages!$A$1:$AE$1,
      0),
    FALSE)</f>
        <v>Una sociedad o un mundo distópico es &lt;b&gt;el peor futuro imaginable&lt;\/b&gt; que uno pueda temer. En el espacio que le ofrecemos a continuación, describa y explique cómo sería para usted una sociedad o un mundo distópicos, y qué haría de esta sociedad o mundo distópicos el peor futuro que pueda imaginar.</v>
      </c>
      <c r="AI287" s="32" t="str">
        <f>VLOOKUP(
    Languages!A274,
    Languages!$A$2:$AE$310,
    MATCH(
      _xlfn.XLOOKUP(AI$1, 'Language &amp; Currency Data'!$A$2:$A$100, 'Language &amp; Currency Data'!$B$2:$B$100),
      Languages!$A$1:$AE$1,
      0),
    FALSE)</f>
        <v>Ett dystopiskt samhälle eller en dystopisk värld är den &lt;b&gt;värsta tänkbara framtid&lt;\/b&gt; som du fruktar eller är rädd för. I utrymmet nedan, beskriv och förklara hur ett dystopiskt samhälle eller en dystopisk värld skulle vara för dig och vad som skulle göra detta dystopiska samhälle\/denan dystopiska värld till den värsta framtid du kan föreställa dig.</v>
      </c>
      <c r="AJ287" s="6" t="str">
        <f>VLOOKUP(
    Languages!A274,
    Languages!$A$2:$AE$310,
    MATCH(
      _xlfn.XLOOKUP(AJ$1, 'Language &amp; Currency Data'!$A$2:$A$100, 'Language &amp; Currency Data'!$B$2:$B$100),
      Languages!$A$1:$AE$1,
      0),
    FALSE)</f>
        <v>所謂反烏托邦社會或世界，是指您&lt;b&gt;最不願見到、最害怕的未來&lt;\/b&gt;。請在下面的空白處描述並說明，反烏托邦社會或世界對您來說應該是什麼樣子，是哪些特質讓它成為您最無法接受的未來？</v>
      </c>
      <c r="AK287" s="32" t="str">
        <f>VLOOKUP(
    Languages!A274,
    Languages!$A$2:$AE$310,
    MATCH(
      _xlfn.XLOOKUP(AK$1, 'Language &amp; Currency Data'!$A$2:$A$100, 'Language &amp; Currency Data'!$B$2:$B$100),
      Languages!$A$1:$AE$1,
      0),
    FALSE)</f>
        <v>สังคมหรือโลกที่ไม่ใช่ในอุดมคติคือ&lt;b&gt;อนาคตที่เลวร้ายที่สุดเท่าที่จะจินตนาการได้&lt;\/b&gt;ซึ่งคุณหวาดกลัวหรือเกรงกลัวว่าจะเกิดขึ้น ในช่องว่างด้านล่าง โปรดบรรยายและอธิบายว่าสังคมหรือโลกที่ไม่ใช่ในอุดมคติของคุณมีลักษณะอย่างไร และสิ่งใดที่จะทำให้สังคมหรือโลกที่ไม่ใช่ในอุดมคติแห่งนี้เป็นอนาคตที่เลวร้ายที่สุดเท่าที่คุณจะจินตนาการได้</v>
      </c>
      <c r="AL287" s="37" t="str">
        <f>VLOOKUP(
    Languages!A274,
    Languages!$A$2:$AE$310,
    MATCH(
      _xlfn.XLOOKUP(AL$1, 'Language &amp; Currency Data'!$A$2:$A$100, 'Language &amp; Currency Data'!$B$2:$B$100),
      Languages!$A$1:$AE$1,
      0),
    FALSE)</f>
        <v>Distopik bir toplum veya dünya, dehşete düştüğünüz veya korktuğunuz &lt;b&gt;hayal edilebilecek en kötü gelecektir&lt;\/b&gt;. Lütfen aşağıda verilen alanda distopik bir toplumun veya dünyanın sizin için nasıl olacağını ve bu distopik toplumu\/dünyayı hayal edebileceğiniz en kötü gelecek hâline neyin getireceğini tarif edin ve açıklayın.</v>
      </c>
      <c r="AM287" s="6" t="str">
        <f>VLOOKUP(
    Languages!A274,
    Languages!$A$2:$AE$310,
    MATCH(
      _xlfn.XLOOKUP(AM$1, 'Language &amp; Currency Data'!$A$2:$A$100, 'Language &amp; Currency Data'!$B$2:$B$100),
      Languages!$A$1:$AE$1,
      0),
    FALSE)</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c r="AN287" s="6" t="str">
        <f>VLOOKUP(
    Languages!A274,
    Languages!$A$2:$AE$310,
    MATCH(
      _xlfn.XLOOKUP(AN$1, 'Language &amp; Currency Data'!$A$2:$A$100, 'Language &amp; Currency Data'!$B$2:$B$100),
      Languages!$A$1:$AE$1,
      0),
    FALSE)</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c r="AO287" s="32" t="str">
        <f>VLOOKUP(
    Languages!A274,
    Languages!$A$2:$AE$310,
    MATCH(
      _xlfn.XLOOKUP(AO$1, 'Language &amp; Currency Data'!$A$2:$A$100, 'Language &amp; Currency Data'!$B$2:$B$100),
      Languages!$A$1:$AE$1,
      0),
    FALSE)</f>
        <v>Một xã hội hoặc thế giới phản địa đàng là &lt;b&gt;tương lai tồi tệ nhất có thể tưởng tượng ra&lt;\/b&gt; mà quý vị sợ hãi hoặc lo sợ. Trong phần trống được cung cấp dưới đây, vui lòng mô tả và giải thích một xã hội hoặc thế giới phản địa đàng đối với quý vị sẽ như thế nào, và điều gì sẽ khiến xã hội\/thế giới phản địa đàng này trở thành tương lai tồi tệ nhất mà quý vị có thể tưởng tượng ra.</v>
      </c>
      <c r="AP287" s="7" t="str">
        <f>VLOOKUP(
    Languages!A274,
    Languages!$A$2:$AE$310,
    MATCH(
      _xlfn.XLOOKUP("United Kingdom", 'Language &amp; Currency Data'!$A$2:$A$100, 'Language &amp; Currency Data'!$B$2:$B$100),
      Languages!$A$1:$AE$1,
      0),
    FALSE)</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c r="AQ287" s="7" t="str">
        <f>VLOOKUP(
    Languages!A274,
    Languages!$A$2:$AE$310,
    MATCH(
      _xlfn.XLOOKUP("United Kingdom", 'Language &amp; Currency Data'!$A$2:$A$100, 'Language &amp; Currency Data'!$B$2:$B$100),
      Languages!$A$1:$AE$1,
      0),
    FALSE)</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c r="AR287" s="7" t="str">
        <f>VLOOKUP(
    Languages!A274,
    Languages!$A$2:$AE$310,
    MATCH(
      _xlfn.XLOOKUP("United Kingdom", 'Language &amp; Currency Data'!$A$2:$A$100, 'Language &amp; Currency Data'!$B$2:$B$100),
      Languages!$A$1:$AE$1,
      0),
    FALSE)</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c r="AS287" s="7" t="str">
        <f>VLOOKUP(
    Languages!A274,
    Languages!$A$2:$AE$310,
    MATCH(
      _xlfn.XLOOKUP("United Kingdom", 'Language &amp; Currency Data'!$A$2:$A$100, 'Language &amp; Currency Data'!$B$2:$B$100),
      Languages!$A$1:$AE$1,
      0),
    FALSE)</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c r="AT287" s="7" t="str">
        <f>VLOOKUP(
    Languages!A274,
    Languages!$A$2:$AE$310,
    MATCH(
      _xlfn.XLOOKUP("United Kingdom", 'Language &amp; Currency Data'!$A$2:$A$100, 'Language &amp; Currency Data'!$B$2:$B$100),
      Languages!$A$1:$AE$1,
      0),
    FALSE)</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c r="AU287" s="7" t="str">
        <f>VLOOKUP(
    Languages!A274,
    Languages!$A$2:$AE$310,
    MATCH(
      _xlfn.XLOOKUP("United Kingdom", 'Language &amp; Currency Data'!$A$2:$A$100, 'Language &amp; Currency Data'!$B$2:$B$100),
      Languages!$A$1:$AE$1,
      0),
    FALSE)</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c r="AV287" s="7" t="str">
        <f>VLOOKUP(
    Languages!A274,
    Languages!$A$2:$AE$310,
    MATCH(
      _xlfn.XLOOKUP("United Kingdom", 'Language &amp; Currency Data'!$A$2:$A$100, 'Language &amp; Currency Data'!$B$2:$B$100),
      Languages!$A$1:$AE$1,
      0),
    FALSE)</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c r="AW287" s="7" t="str">
        <f>VLOOKUP(
    Languages!A274,
    Languages!$A$2:$AE$310,
    MATCH(
      _xlfn.XLOOKUP("United Kingdom", 'Language &amp; Currency Data'!$A$2:$A$100, 'Language &amp; Currency Data'!$B$2:$B$100),
      Languages!$A$1:$AE$1,
      0),
    FALSE)</f>
        <v>A dystopian society or world is the &lt;b&gt;worst imaginable future&lt;\/b&gt; which you dread or fear. In the space provided below, please describe and explain what a dystopian society or world would be like for you, and what would make this dystopian society\/world the worst future you can imagine.</v>
      </c>
    </row>
    <row r="288" spans="1:49" s="7" customFormat="1" ht="42.75" x14ac:dyDescent="0.45">
      <c r="A288" s="7" t="str">
        <f>Languages!B275</f>
        <v>There are NO right or wrong answers: We are interested in YOUR IDEAS about what a utopian society would be like.</v>
      </c>
      <c r="B288" s="6" t="str">
        <f>VLOOKUP(
    Languages!A275,
    Languages!$A$2:$AE$310,
    MATCH(
      _xlfn.XLOOKUP(B$1, 'Language &amp; Currency Data'!$A$2:$A$100, 'Language &amp; Currency Data'!$B$2:$B$100),
      Languages!$A$1:$AE$1,
      0),
    FALSE)</f>
        <v>NO hay respuestas correctas o incorrectas: nos interesan SUS IDEAS sobre cómo sería una sociedad utópica.</v>
      </c>
      <c r="C288" s="6" t="str">
        <f>VLOOKUP(
    Languages!A275,
    Languages!$A$2:$AE$310,
    MATCH(
      _xlfn.XLOOKUP(C$1, 'Language &amp; Currency Data'!$A$2:$A$100, 'Language &amp; Currency Data'!$B$2:$B$100),
      Languages!$A$1:$AE$1,
      0),
    FALSE)</f>
        <v>There are NO right or wrong answers: We are interested in YOUR IDEAS about what a utopian society would be like.</v>
      </c>
      <c r="D288" s="6" t="str">
        <f>VLOOKUP(
    Languages!A275,
    Languages!$A$2:$AE$310,
    MATCH(
      _xlfn.XLOOKUP(D$1, 'Language &amp; Currency Data'!$A$2:$A$100, 'Language &amp; Currency Data'!$B$2:$B$100),
      Languages!$A$1:$AE$1,
      0),
    FALSE)</f>
        <v>Es gibt KEINE falschen Antworten: Uns interessieren nur IHRE GEDANKEN darüber, wie eine utopische Gesellschaft aussehen könnte.</v>
      </c>
      <c r="E288" s="14" t="str">
        <f>VLOOKUP(
    Languages!A275,
    Languages!$A$2:$AE$310,
    MATCH(
      _xlfn.XLOOKUP(E$1, 'Language &amp; Currency Data'!$A$2:$A$100, 'Language &amp; Currency Data'!$B$2:$B$100),
      Languages!$A$1:$AE$1,
      0),
    FALSE)</f>
        <v>NÃO há respostas certas ou erradas: Estamos interessados na SUA OPINIÃO sobre como seria uma sociedade utópica.</v>
      </c>
      <c r="F288" s="4" t="str">
        <f>VLOOKUP(
    Languages!A275,
    Languages!$A$2:$AE$310,
    MATCH(
      _xlfn.XLOOKUP(F$1, 'Language &amp; Currency Data'!$A$2:$A$100, 'Language &amp; Currency Data'!$B$2:$B$100),
      Languages!$A$1:$AE$1,
      0),
    FALSE)</f>
        <v>There are NO right or wrong answers: We are interested in YOUR IDEAS about what a utopian society would be like.</v>
      </c>
      <c r="G288" s="14" t="str">
        <f>VLOOKUP(
    Languages!A275,
    Languages!$A$2:$AE$310,
    MATCH(
      _xlfn.XLOOKUP(G$1, 'Language &amp; Currency Data'!$A$2:$A$100, 'Language &amp; Currency Data'!$B$2:$B$100),
      Languages!$A$1:$AE$1,
      0),
    FALSE)</f>
        <v>答案没有对错之分：我们感兴趣的是，您想象中的乌托邦社会是什么样子。</v>
      </c>
      <c r="H288" s="6" t="str">
        <f>VLOOKUP(
    Languages!A275,
    Languages!$A$2:$AE$310,
    MATCH(
      _xlfn.XLOOKUP(H$1, 'Language &amp; Currency Data'!$A$2:$A$100, 'Language &amp; Currency Data'!$B$2:$B$100),
      Languages!$A$1:$AE$1,
      0),
    FALSE)</f>
        <v>NO hay respuestas correctas o incorrectas: nos interesan SUS IDEAS sobre cómo sería una sociedad utópica.</v>
      </c>
      <c r="I288" s="6" t="str">
        <f>VLOOKUP(
    Languages!A275,
    Languages!$A$2:$AE$310,
    MATCH(
      _xlfn.XLOOKUP(I$1, 'Language &amp; Currency Data'!$A$2:$A$100, 'Language &amp; Currency Data'!$B$2:$B$100),
      Languages!$A$1:$AE$1,
      0),
    FALSE)</f>
        <v>NO hay respuestas correctas o incorrectas: nos interesan SUS IDEAS sobre cómo sería una sociedad utópica.</v>
      </c>
      <c r="J288" s="6" t="str">
        <f>VLOOKUP(
    Languages!A275,
    Languages!$A$2:$AE$310,
    MATCH(
      _xlfn.XLOOKUP(J$1, 'Language &amp; Currency Data'!$A$2:$A$100, 'Language &amp; Currency Data'!$B$2:$B$100),
      Languages!$A$1:$AE$1,
      0),
    FALSE)</f>
        <v>Neexistují správné ani špatné odpovědi: Zajímá nás VAŠE PŘEDSTAVA o tom, jaká by tato utopická společnost byla.</v>
      </c>
      <c r="K288" s="6" t="str">
        <f>VLOOKUP(
    Languages!A275,
    Languages!$A$2:$AE$310,
    MATCH(
      _xlfn.XLOOKUP(K$1, 'Language &amp; Currency Data'!$A$2:$A$100, 'Language &amp; Currency Data'!$B$2:$B$100),
      Languages!$A$1:$AE$1,
      0),
    FALSE)</f>
        <v>Tähän EI ole oikeita tai vääriä vastauksia: Meitä kiinnostavat SINUN AJATUKSESI siitä, millainen utopistinen yhteiskunta olisi.</v>
      </c>
      <c r="L288" s="32" t="str">
        <f>VLOOKUP(
    Languages!A275,
    Languages!$A$2:$AE$310,
    MATCH(
      _xlfn.XLOOKUP(L$1, 'Language &amp; Currency Data'!$A$2:$A$100, 'Language &amp; Currency Data'!$B$2:$B$100),
      Languages!$A$1:$AE$1,
      0),
    FALSE)</f>
        <v>Il n'y a PAS de bonnes ou de mauvaises réponses : Nous sommes intéressés par VOS IDÉES sur ce que serait une société utopique.</v>
      </c>
      <c r="M288" s="32" t="str">
        <f>VLOOKUP(
    Languages!A275,
    Languages!$A$2:$AE$310,
    MATCH(
      _xlfn.XLOOKUP(M$1, 'Language &amp; Currency Data'!$A$2:$A$100, 'Language &amp; Currency Data'!$B$2:$B$100),
      Languages!$A$1:$AE$1,
      0),
    FALSE)</f>
        <v>Es gibt KEINE falschen Antworten: Uns interessieren nur IHRE GEDANKEN darüber, wie eine utopische Gesellschaft aussehen könnte.</v>
      </c>
      <c r="N288" s="6" t="str">
        <f>VLOOKUP(
    Languages!A275,
    Languages!$A$2:$AE$310,
    MATCH(
      _xlfn.XLOOKUP(N$1, 'Language &amp; Currency Data'!$A$2:$A$100, 'Language &amp; Currency Data'!$B$2:$B$100),
      Languages!$A$1:$AE$1,
      0),
    FALSE)</f>
        <v>ΔΕΝ υπάρχουν σωστές ή λάθος απαντήσεις: μας ενδιαφέρουν οι ΙΔΕΕΣ ΣΑΣ σχετικά με το πώς θα ήταν μια ουτοπική κοινωνία.</v>
      </c>
      <c r="O288" s="32" t="str">
        <f>VLOOKUP(
    Languages!A275,
    Languages!$A$2:$AE$310,
    MATCH(
      _xlfn.XLOOKUP(O$1, 'Language &amp; Currency Data'!$A$2:$A$100, 'Language &amp; Currency Data'!$B$2:$B$100),
      Languages!$A$1:$AE$1,
      0),
    FALSE)</f>
        <v>NINCSENEK jó vagy rossz válaszok. Bennünket az ÖN ELKÉPZELÉSEI érdekelnek arról, hogy milyen lenne egy utópisztikus társadalom.</v>
      </c>
      <c r="P288" s="6" t="str">
        <f>VLOOKUP(
    Languages!A275,
    Languages!$A$2:$AE$310,
    MATCH(
      _xlfn.XLOOKUP(P$1, 'Language &amp; Currency Data'!$A$2:$A$100, 'Language &amp; Currency Data'!$B$2:$B$100),
      Languages!$A$1:$AE$1,
      0),
    FALSE)</f>
        <v>कोई सही या गलत उत्तर नहीं है: हमें आपके विचारों में दिलचस्पी है कि एक यूटोपियन सोसाइटी कैसी होगी।</v>
      </c>
      <c r="Q288" s="6" t="str">
        <f>VLOOKUP(
    Languages!A275,
    Languages!$A$2:$AE$310,
    MATCH(
      _xlfn.XLOOKUP(Q$1, 'Language &amp; Currency Data'!$A$2:$A$100, 'Language &amp; Currency Data'!$B$2:$B$100),
      Languages!$A$1:$AE$1,
      0),
    FALSE)</f>
        <v>TIDAK ada jawaban yang benar atau salah: Kami tertarik pada IDE ANDA tentang seperti apa masyarakat utopis itu.</v>
      </c>
      <c r="R288" s="6" t="str">
        <f>VLOOKUP(
    Languages!A275,
    Languages!$A$2:$AE$310,
    MATCH(
      _xlfn.XLOOKUP(R$1, 'Language &amp; Currency Data'!$A$2:$A$100, 'Language &amp; Currency Data'!$B$2:$B$100),
      Languages!$A$1:$AE$1,
      0),
    FALSE)</f>
        <v>There are NO right or wrong answers: We are interested in YOUR IDEAS about what a utopian society would be like.</v>
      </c>
      <c r="S288" s="14" t="str">
        <f>VLOOKUP(
    Languages!A275,
    Languages!$A$2:$AE$310,
    MATCH(
      _xlfn.XLOOKUP(S$1, 'Language &amp; Currency Data'!$A$2:$A$100, 'Language &amp; Currency Data'!$B$2:$B$100),
      Languages!$A$1:$AE$1,
      0),
    FALSE)</f>
        <v>NON ci sono risposte giuste o sbagliate: Ci interessa conoscere le SUE IDEE su come sarebbe una società utopica.</v>
      </c>
      <c r="T288" s="14" t="str">
        <f>VLOOKUP(
    Languages!A275,
    Languages!$A$2:$AE$310,
    MATCH(
      _xlfn.XLOOKUP(T$1, 'Language &amp; Currency Data'!$A$2:$A$100, 'Language &amp; Currency Data'!$B$2:$B$100),
      Languages!$A$1:$AE$1,
      0),
    FALSE)</f>
        <v>正しい答えも間違った答えもありません。我々は、ユートピア社会がどのようなものになるかについてのあなたの考えに興味があります。</v>
      </c>
      <c r="U288" s="32" t="str">
        <f>VLOOKUP(
    Languages!A275,
    Languages!$A$2:$AE$310,
    MATCH(
      _xlfn.XLOOKUP(U$1, 'Language &amp; Currency Data'!$A$2:$A$100, 'Language &amp; Currency Data'!$B$2:$B$100),
      Languages!$A$1:$AE$1,
      0),
    FALSE)</f>
        <v>TIADA jawapan yang betul atau salah: Kami berminat dengan IDEA ANDA tentang bagaimanakah keadaan masyarakat utopia.</v>
      </c>
      <c r="V288" s="32" t="str">
        <f>VLOOKUP(
    Languages!A275,
    Languages!$A$2:$AE$310,
    MATCH(
      _xlfn.XLOOKUP(V$1, 'Language &amp; Currency Data'!$A$2:$A$100, 'Language &amp; Currency Data'!$B$2:$B$100),
      Languages!$A$1:$AE$1,
      0),
    FALSE)</f>
        <v>NO hay respuestas correctas o incorrectas: nos interesan SUS IDEAS sobre cómo sería una sociedad utópica.</v>
      </c>
      <c r="W288" s="14" t="str">
        <f>VLOOKUP(
    Languages!A275,
    Languages!$A$2:$AE$310,
    MATCH(
      _xlfn.XLOOKUP(W$1, 'Language &amp; Currency Data'!$A$2:$A$100, 'Language &amp; Currency Data'!$B$2:$B$100),
      Languages!$A$1:$AE$1,
      0),
    FALSE)</f>
        <v>Er zijn GEEN goede of foute antwoorden. Het gaat ons om UW IDEEËN met betrekking tot hoe een utopische samenleving eruitziet.</v>
      </c>
      <c r="X288" s="32" t="str">
        <f>VLOOKUP(
    Languages!A275,
    Languages!$A$2:$AE$310,
    MATCH(
      _xlfn.XLOOKUP(X$1, 'Language &amp; Currency Data'!$A$2:$A$100, 'Language &amp; Currency Data'!$B$2:$B$100),
      Languages!$A$1:$AE$1,
      0),
    FALSE)</f>
        <v>There are NO right or wrong answers: We are interested in YOUR IDEAS about what a utopian society would be like.</v>
      </c>
      <c r="Y288" s="32" t="str">
        <f>VLOOKUP(
    Languages!A275,
    Languages!$A$2:$AE$310,
    MATCH(
      _xlfn.XLOOKUP(Y$1, 'Language &amp; Currency Data'!$A$2:$A$100, 'Language &amp; Currency Data'!$B$2:$B$100),
      Languages!$A$1:$AE$1,
      0),
    FALSE)</f>
        <v>Det finnes INGEN noen riktige eller gale svar: Vi er interessert i DINE TANKER om hvordan et utopisk samfunn ville sett ut.</v>
      </c>
      <c r="Z288" s="32" t="str">
        <f>VLOOKUP(
    Languages!A275,
    Languages!$A$2:$AE$310,
    MATCH(
      _xlfn.XLOOKUP(Z$1, 'Language &amp; Currency Data'!$A$2:$A$100, 'Language &amp; Currency Data'!$B$2:$B$100),
      Languages!$A$1:$AE$1,
      0),
    FALSE)</f>
        <v>کوئی صحیح یا غلط جوابات نہیں ہیں: ہم اس بارے میں آپ کے خیالات جاننے میں دلچسپی رکھتے ہیں کہ ایک مثالی معاشرہ کیسا ہو گا۔</v>
      </c>
      <c r="AA288" s="32" t="str">
        <f>VLOOKUP(
    Languages!A275,
    Languages!$A$2:$AE$310,
    MATCH(
      _xlfn.XLOOKUP(AA$1, 'Language &amp; Currency Data'!$A$2:$A$100, 'Language &amp; Currency Data'!$B$2:$B$100),
      Languages!$A$1:$AE$1,
      0),
    FALSE)</f>
        <v>WALANG tama o maling mga sagot: Interesado kami sa MGA IDEYA MO sa kung ano ang hitsura ng perpektong lipunan.</v>
      </c>
      <c r="AB288" s="32" t="str">
        <f>VLOOKUP(
    Languages!A275,
    Languages!$A$2:$AE$310,
    MATCH(
      _xlfn.XLOOKUP(AB$1, 'Language &amp; Currency Data'!$A$2:$A$100, 'Language &amp; Currency Data'!$B$2:$B$100),
      Languages!$A$1:$AE$1,
      0),
    FALSE)</f>
        <v>NIE ma dobrych ani złych odpowiedzi: Interesują nas PANA\/PANI POMYSŁY odnośnie tego, jak wyglądałoby utopijne społeczeństwo.</v>
      </c>
      <c r="AC288" t="str">
        <f>VLOOKUP(
    Languages!A275,
    Languages!$A$2:$AE$310,
    MATCH(
      _xlfn.XLOOKUP(AC$1, 'Language &amp; Currency Data'!$A$2:$A$100, 'Language &amp; Currency Data'!$B$2:$B$100),
      Languages!$A$1:$AE$1,
      0),
    FALSE)</f>
        <v>NÃO há respostas certas ou erradas: Estamos interessados na SUA OPINIÃO sobre como seria uma sociedade utópica.</v>
      </c>
      <c r="AD288" s="32" t="str">
        <f>VLOOKUP(
    Languages!A275,
    Languages!$A$2:$AE$310,
    MATCH(
      _xlfn.XLOOKUP(AD$1, 'Language &amp; Currency Data'!$A$2:$A$100, 'Language &amp; Currency Data'!$B$2:$B$100),
      Languages!$A$1:$AE$1,
      0),
    FALSE)</f>
        <v>NU există răspunsuri corecte sau greșite: ne interesează IDEILE DVS. despre cum ar arăta o societate utopică.</v>
      </c>
      <c r="AE288" s="6" t="str">
        <f>VLOOKUP(
    Languages!A275,
    Languages!$A$2:$AE$310,
    MATCH(
      _xlfn.XLOOKUP(AE$1, 'Language &amp; Currency Data'!$A$2:$A$100, 'Language &amp; Currency Data'!$B$2:$B$100),
      Languages!$A$1:$AE$1,
      0),
    FALSE)</f>
        <v>Neexistujú ŽIADNE správne či nesprávne odpovede: Zaujímajú nás VAŠE NÁZORY na to, aká by bola utopická spoločnosť.</v>
      </c>
      <c r="AF288" s="6" t="str">
        <f>VLOOKUP(
    Languages!A275,
    Languages!$A$2:$AE$310,
    MATCH(
      _xlfn.XLOOKUP(AF$1, 'Language &amp; Currency Data'!$A$2:$A$100, 'Language &amp; Currency Data'!$B$2:$B$100),
      Languages!$A$1:$AE$1,
      0),
    FALSE)</f>
        <v>Daar is NIE regte of verkeerde antwoorde nie: Ons stel belang in JOU IDEES oor hoe 'n utopiese samelewing sou wees.</v>
      </c>
      <c r="AG288" s="6" t="str">
        <f>VLOOKUP(
    Languages!A275,
    Languages!$A$2:$AE$310,
    MATCH(
      _xlfn.XLOOKUP(AG$1, 'Language &amp; Currency Data'!$A$2:$A$100, 'Language &amp; Currency Data'!$B$2:$B$100),
      Languages!$A$1:$AE$1,
      0),
    FALSE)</f>
        <v>정답이나 오답은 없습니다. 저희는 이상적인 사회가 어떤 모습일지에 대한 귀하의 생각에만 관심이 있습니다.</v>
      </c>
      <c r="AH288" s="32" t="str">
        <f>VLOOKUP(
    Languages!A275,
    Languages!$A$2:$AE$310,
    MATCH(
      _xlfn.XLOOKUP(AH$1, 'Language &amp; Currency Data'!$A$2:$A$100, 'Language &amp; Currency Data'!$B$2:$B$100),
      Languages!$A$1:$AE$1,
      0),
    FALSE)</f>
        <v>NO hay respuestas correctas o incorrectas: nos interesan SUS IDEAS sobre cómo sería una sociedad utópica.</v>
      </c>
      <c r="AI288" s="32" t="str">
        <f>VLOOKUP(
    Languages!A275,
    Languages!$A$2:$AE$310,
    MATCH(
      _xlfn.XLOOKUP(AI$1, 'Language &amp; Currency Data'!$A$2:$A$100, 'Language &amp; Currency Data'!$B$2:$B$100),
      Languages!$A$1:$AE$1,
      0),
    FALSE)</f>
        <v>Det finns INGA svar som är rätt eller fel: Vi vill veta DINA TANKAR om hur ett utopiskt samhälle skulle se ut.</v>
      </c>
      <c r="AJ288" s="6" t="str">
        <f>VLOOKUP(
    Languages!A275,
    Languages!$A$2:$AE$310,
    MATCH(
      _xlfn.XLOOKUP(AJ$1, 'Language &amp; Currency Data'!$A$2:$A$100, 'Language &amp; Currency Data'!$B$2:$B$100),
      Languages!$A$1:$AE$1,
      0),
    FALSE)</f>
        <v>答案無分對錯：我們真正感興趣的是您心中對烏托邦社會的想法。</v>
      </c>
      <c r="AK288" s="32" t="str">
        <f>VLOOKUP(
    Languages!A275,
    Languages!$A$2:$AE$310,
    MATCH(
      _xlfn.XLOOKUP(AK$1, 'Language &amp; Currency Data'!$A$2:$A$100, 'Language &amp; Currency Data'!$B$2:$B$100),
      Languages!$A$1:$AE$1,
      0),
    FALSE)</f>
        <v>ทั้งนี้ไม่มีคำตอบใดถูกหรือผิด: เราต้องการทราบถึงความคิดของคุณเกี่ยวกับลักษณะของสังคมในอุดมคติ</v>
      </c>
      <c r="AL288" s="37" t="str">
        <f>VLOOKUP(
    Languages!A275,
    Languages!$A$2:$AE$310,
    MATCH(
      _xlfn.XLOOKUP(AL$1, 'Language &amp; Currency Data'!$A$2:$A$100, 'Language &amp; Currency Data'!$B$2:$B$100),
      Languages!$A$1:$AE$1,
      0),
    FALSE)</f>
        <v>Doğru ya da yanlış cevap YOKTUR: Sizin ütopik bir toplumun nasıl olacağına dair FİKİRLERİNİZLE ilgileniyoruz.</v>
      </c>
      <c r="AM288" s="6" t="str">
        <f>VLOOKUP(
    Languages!A275,
    Languages!$A$2:$AE$310,
    MATCH(
      _xlfn.XLOOKUP(AM$1, 'Language &amp; Currency Data'!$A$2:$A$100, 'Language &amp; Currency Data'!$B$2:$B$100),
      Languages!$A$1:$AE$1,
      0),
    FALSE)</f>
        <v>There are NO right or wrong answers: We are interested in YOUR IDEAS about what a utopian society would be like.</v>
      </c>
      <c r="AN288" s="6" t="str">
        <f>VLOOKUP(
    Languages!A275,
    Languages!$A$2:$AE$310,
    MATCH(
      _xlfn.XLOOKUP(AN$1, 'Language &amp; Currency Data'!$A$2:$A$100, 'Language &amp; Currency Data'!$B$2:$B$100),
      Languages!$A$1:$AE$1,
      0),
    FALSE)</f>
        <v>There are NO right or wrong answers: We are interested in YOUR IDEAS about what a utopian society would be like.</v>
      </c>
      <c r="AO288" s="32" t="str">
        <f>VLOOKUP(
    Languages!A275,
    Languages!$A$2:$AE$310,
    MATCH(
      _xlfn.XLOOKUP(AO$1, 'Language &amp; Currency Data'!$A$2:$A$100, 'Language &amp; Currency Data'!$B$2:$B$100),
      Languages!$A$1:$AE$1,
      0),
    FALSE)</f>
        <v>KHÔNG có câu trả lời đúng hoặc sai: Chúng tôi muốn biết Ý TƯỞNG CỦA QUÝ VỊ về một xã hội lý tưởng sẽ như thế nào.</v>
      </c>
      <c r="AP288" s="7" t="str">
        <f>VLOOKUP(
    Languages!A275,
    Languages!$A$2:$AE$310,
    MATCH(
      _xlfn.XLOOKUP("United Kingdom", 'Language &amp; Currency Data'!$A$2:$A$100, 'Language &amp; Currency Data'!$B$2:$B$100),
      Languages!$A$1:$AE$1,
      0),
    FALSE)</f>
        <v>There are NO right or wrong answers: We are interested in YOUR IDEAS about what a utopian society would be like.</v>
      </c>
      <c r="AQ288" s="7" t="str">
        <f>VLOOKUP(
    Languages!A275,
    Languages!$A$2:$AE$310,
    MATCH(
      _xlfn.XLOOKUP("United Kingdom", 'Language &amp; Currency Data'!$A$2:$A$100, 'Language &amp; Currency Data'!$B$2:$B$100),
      Languages!$A$1:$AE$1,
      0),
    FALSE)</f>
        <v>There are NO right or wrong answers: We are interested in YOUR IDEAS about what a utopian society would be like.</v>
      </c>
      <c r="AR288" s="7" t="str">
        <f>VLOOKUP(
    Languages!A275,
    Languages!$A$2:$AE$310,
    MATCH(
      _xlfn.XLOOKUP("United Kingdom", 'Language &amp; Currency Data'!$A$2:$A$100, 'Language &amp; Currency Data'!$B$2:$B$100),
      Languages!$A$1:$AE$1,
      0),
    FALSE)</f>
        <v>There are NO right or wrong answers: We are interested in YOUR IDEAS about what a utopian society would be like.</v>
      </c>
      <c r="AS288" s="7" t="str">
        <f>VLOOKUP(
    Languages!A275,
    Languages!$A$2:$AE$310,
    MATCH(
      _xlfn.XLOOKUP("United Kingdom", 'Language &amp; Currency Data'!$A$2:$A$100, 'Language &amp; Currency Data'!$B$2:$B$100),
      Languages!$A$1:$AE$1,
      0),
    FALSE)</f>
        <v>There are NO right or wrong answers: We are interested in YOUR IDEAS about what a utopian society would be like.</v>
      </c>
      <c r="AT288" s="7" t="str">
        <f>VLOOKUP(
    Languages!A275,
    Languages!$A$2:$AE$310,
    MATCH(
      _xlfn.XLOOKUP("United Kingdom", 'Language &amp; Currency Data'!$A$2:$A$100, 'Language &amp; Currency Data'!$B$2:$B$100),
      Languages!$A$1:$AE$1,
      0),
    FALSE)</f>
        <v>There are NO right or wrong answers: We are interested in YOUR IDEAS about what a utopian society would be like.</v>
      </c>
      <c r="AU288" s="7" t="str">
        <f>VLOOKUP(
    Languages!A275,
    Languages!$A$2:$AE$310,
    MATCH(
      _xlfn.XLOOKUP("United Kingdom", 'Language &amp; Currency Data'!$A$2:$A$100, 'Language &amp; Currency Data'!$B$2:$B$100),
      Languages!$A$1:$AE$1,
      0),
    FALSE)</f>
        <v>There are NO right or wrong answers: We are interested in YOUR IDEAS about what a utopian society would be like.</v>
      </c>
      <c r="AV288" s="7" t="str">
        <f>VLOOKUP(
    Languages!A275,
    Languages!$A$2:$AE$310,
    MATCH(
      _xlfn.XLOOKUP("United Kingdom", 'Language &amp; Currency Data'!$A$2:$A$100, 'Language &amp; Currency Data'!$B$2:$B$100),
      Languages!$A$1:$AE$1,
      0),
    FALSE)</f>
        <v>There are NO right or wrong answers: We are interested in YOUR IDEAS about what a utopian society would be like.</v>
      </c>
      <c r="AW288" s="7" t="str">
        <f>VLOOKUP(
    Languages!A275,
    Languages!$A$2:$AE$310,
    MATCH(
      _xlfn.XLOOKUP("United Kingdom", 'Language &amp; Currency Data'!$A$2:$A$100, 'Language &amp; Currency Data'!$B$2:$B$100),
      Languages!$A$1:$AE$1,
      0),
    FALSE)</f>
        <v>There are NO right or wrong answers: We are interested in YOUR IDEAS about what a utopian society would be like.</v>
      </c>
    </row>
    <row r="289" spans="1:49" s="7" customFormat="1" ht="42.75" x14ac:dyDescent="0.45">
      <c r="A289" s="7" t="str">
        <f>Languages!B276</f>
        <v>There are NO right or wrong answers: We are interested in YOUR IDEAS about what a dystopian society would be like.</v>
      </c>
      <c r="B289" s="6" t="str">
        <f>VLOOKUP(
    Languages!A276,
    Languages!$A$2:$AE$310,
    MATCH(
      _xlfn.XLOOKUP(B$1, 'Language &amp; Currency Data'!$A$2:$A$100, 'Language &amp; Currency Data'!$B$2:$B$100),
      Languages!$A$1:$AE$1,
      0),
    FALSE)</f>
        <v>NO hay respuestas correctas o incorrectas: nos interesan SUS IDEAS sobre cómo sería una sociedad distópica.</v>
      </c>
      <c r="C289" s="6" t="str">
        <f>VLOOKUP(
    Languages!A276,
    Languages!$A$2:$AE$310,
    MATCH(
      _xlfn.XLOOKUP(C$1, 'Language &amp; Currency Data'!$A$2:$A$100, 'Language &amp; Currency Data'!$B$2:$B$100),
      Languages!$A$1:$AE$1,
      0),
    FALSE)</f>
        <v>There are NO right or wrong answers: We are interested in YOUR IDEAS about what a dystopian society would be like.</v>
      </c>
      <c r="D289" s="6" t="str">
        <f>VLOOKUP(
    Languages!A276,
    Languages!$A$2:$AE$310,
    MATCH(
      _xlfn.XLOOKUP(D$1, 'Language &amp; Currency Data'!$A$2:$A$100, 'Language &amp; Currency Data'!$B$2:$B$100),
      Languages!$A$1:$AE$1,
      0),
    FALSE)</f>
        <v>Es gibt KEINE falschen Antworten: Uns interessieren nur IHRE GEDANKEN darüber, wie eine dystopische Gesellschaft aussehen könnte.</v>
      </c>
      <c r="E289" s="14" t="str">
        <f>VLOOKUP(
    Languages!A276,
    Languages!$A$2:$AE$310,
    MATCH(
      _xlfn.XLOOKUP(E$1, 'Language &amp; Currency Data'!$A$2:$A$100, 'Language &amp; Currency Data'!$B$2:$B$100),
      Languages!$A$1:$AE$1,
      0),
    FALSE)</f>
        <v>NÃO há respostas certas ou erradas: Estamos interessados na SUA OPINIÃO sobre como seria uma sociedade distópica.</v>
      </c>
      <c r="F289" s="4" t="str">
        <f>VLOOKUP(
    Languages!A276,
    Languages!$A$2:$AE$310,
    MATCH(
      _xlfn.XLOOKUP(F$1, 'Language &amp; Currency Data'!$A$2:$A$100, 'Language &amp; Currency Data'!$B$2:$B$100),
      Languages!$A$1:$AE$1,
      0),
    FALSE)</f>
        <v>There are NO right or wrong answers: We are interested in YOUR IDEAS about what a dystopian society would be like.</v>
      </c>
      <c r="G289" s="14" t="str">
        <f>VLOOKUP(
    Languages!A276,
    Languages!$A$2:$AE$310,
    MATCH(
      _xlfn.XLOOKUP(G$1, 'Language &amp; Currency Data'!$A$2:$A$100, 'Language &amp; Currency Data'!$B$2:$B$100),
      Languages!$A$1:$AE$1,
      0),
    FALSE)</f>
        <v>答案没有对错之分：我们感兴趣的是，您想象中的反乌托邦社会是什么样子。</v>
      </c>
      <c r="H289" s="6" t="str">
        <f>VLOOKUP(
    Languages!A276,
    Languages!$A$2:$AE$310,
    MATCH(
      _xlfn.XLOOKUP(H$1, 'Language &amp; Currency Data'!$A$2:$A$100, 'Language &amp; Currency Data'!$B$2:$B$100),
      Languages!$A$1:$AE$1,
      0),
    FALSE)</f>
        <v>NO hay respuestas correctas o incorrectas: nos interesan SUS IDEAS sobre cómo sería una sociedad distópica.</v>
      </c>
      <c r="I289" s="6" t="str">
        <f>VLOOKUP(
    Languages!A276,
    Languages!$A$2:$AE$310,
    MATCH(
      _xlfn.XLOOKUP(I$1, 'Language &amp; Currency Data'!$A$2:$A$100, 'Language &amp; Currency Data'!$B$2:$B$100),
      Languages!$A$1:$AE$1,
      0),
    FALSE)</f>
        <v>NO hay respuestas correctas o incorrectas: nos interesan SUS IDEAS sobre cómo sería una sociedad distópica.</v>
      </c>
      <c r="J289" s="6" t="str">
        <f>VLOOKUP(
    Languages!A276,
    Languages!$A$2:$AE$310,
    MATCH(
      _xlfn.XLOOKUP(J$1, 'Language &amp; Currency Data'!$A$2:$A$100, 'Language &amp; Currency Data'!$B$2:$B$100),
      Languages!$A$1:$AE$1,
      0),
    FALSE)</f>
        <v>Neexistují žádné správné ani špatné odpovědi: Zajímá nás VAŠE PŘEDSTAVA o tom, jaká by tato dystopická společnost byla.</v>
      </c>
      <c r="K289" s="6" t="str">
        <f>VLOOKUP(
    Languages!A276,
    Languages!$A$2:$AE$310,
    MATCH(
      _xlfn.XLOOKUP(K$1, 'Language &amp; Currency Data'!$A$2:$A$100, 'Language &amp; Currency Data'!$B$2:$B$100),
      Languages!$A$1:$AE$1,
      0),
    FALSE)</f>
        <v>Tähän EI ole oikeita tai vääriä vastauksia: Meitä kiinnostavat SINUN AJATUKSESI siitä, millainen dystooppinen yhteiskunta olisi.</v>
      </c>
      <c r="L289" s="32" t="str">
        <f>VLOOKUP(
    Languages!A276,
    Languages!$A$2:$AE$310,
    MATCH(
      _xlfn.XLOOKUP(L$1, 'Language &amp; Currency Data'!$A$2:$A$100, 'Language &amp; Currency Data'!$B$2:$B$100),
      Languages!$A$1:$AE$1,
      0),
    FALSE)</f>
        <v>Il n'y a PAS de bonnes ou de mauvaises réponses : Nous sommes intéressés par VOS IDÉES sur ce que serait une société dystopique.</v>
      </c>
      <c r="M289" s="32" t="str">
        <f>VLOOKUP(
    Languages!A276,
    Languages!$A$2:$AE$310,
    MATCH(
      _xlfn.XLOOKUP(M$1, 'Language &amp; Currency Data'!$A$2:$A$100, 'Language &amp; Currency Data'!$B$2:$B$100),
      Languages!$A$1:$AE$1,
      0),
    FALSE)</f>
        <v>Es gibt KEINE falschen Antworten: Uns interessieren nur IHRE GEDANKEN darüber, wie eine dystopische Gesellschaft aussehen könnte.</v>
      </c>
      <c r="N289" s="6" t="str">
        <f>VLOOKUP(
    Languages!A276,
    Languages!$A$2:$AE$310,
    MATCH(
      _xlfn.XLOOKUP(N$1, 'Language &amp; Currency Data'!$A$2:$A$100, 'Language &amp; Currency Data'!$B$2:$B$100),
      Languages!$A$1:$AE$1,
      0),
    FALSE)</f>
        <v>ΔΕΝ υπάρχουν σωστές ή λάθος απαντήσεις: μας ενδιαφέρουν οι ΙΔΕΕΣ ΣΑΣ σχετικά με το πώς θα ήταν μια δυστοπική κοινωνία.</v>
      </c>
      <c r="O289" s="32" t="str">
        <f>VLOOKUP(
    Languages!A276,
    Languages!$A$2:$AE$310,
    MATCH(
      _xlfn.XLOOKUP(O$1, 'Language &amp; Currency Data'!$A$2:$A$100, 'Language &amp; Currency Data'!$B$2:$B$100),
      Languages!$A$1:$AE$1,
      0),
    FALSE)</f>
        <v>NINCSENEK jó vagy rossz válaszok. Bennünket az ÖN ELKÉPZELÉSEI érdekelnek arról, hogy milyen lenne egy disztópikus társadalom.</v>
      </c>
      <c r="P289" s="6" t="str">
        <f>VLOOKUP(
    Languages!A276,
    Languages!$A$2:$AE$310,
    MATCH(
      _xlfn.XLOOKUP(P$1, 'Language &amp; Currency Data'!$A$2:$A$100, 'Language &amp; Currency Data'!$B$2:$B$100),
      Languages!$A$1:$AE$1,
      0),
    FALSE)</f>
        <v>कोई सही या गलत उत्तर नहीं है: हमें आपके विचारों में दिलचस्पी है कि एक डायस्टोपियन सोसाइटी कैसी होगी।</v>
      </c>
      <c r="Q289" s="6" t="str">
        <f>VLOOKUP(
    Languages!A276,
    Languages!$A$2:$AE$310,
    MATCH(
      _xlfn.XLOOKUP(Q$1, 'Language &amp; Currency Data'!$A$2:$A$100, 'Language &amp; Currency Data'!$B$2:$B$100),
      Languages!$A$1:$AE$1,
      0),
    FALSE)</f>
        <v>TIDAK ada jawaban yang benar atau salah: Kami tertarik pada IDE ANDA tentang seperti apa masyarakat distopis itu.</v>
      </c>
      <c r="R289" s="6" t="str">
        <f>VLOOKUP(
    Languages!A276,
    Languages!$A$2:$AE$310,
    MATCH(
      _xlfn.XLOOKUP(R$1, 'Language &amp; Currency Data'!$A$2:$A$100, 'Language &amp; Currency Data'!$B$2:$B$100),
      Languages!$A$1:$AE$1,
      0),
    FALSE)</f>
        <v>There are NO right or wrong answers: We are interested in YOUR IDEAS about what a dystopian society would be like.</v>
      </c>
      <c r="S289" s="14" t="str">
        <f>VLOOKUP(
    Languages!A276,
    Languages!$A$2:$AE$310,
    MATCH(
      _xlfn.XLOOKUP(S$1, 'Language &amp; Currency Data'!$A$2:$A$100, 'Language &amp; Currency Data'!$B$2:$B$100),
      Languages!$A$1:$AE$1,
      0),
    FALSE)</f>
        <v>NON ci sono risposte giuste o sbagliate: Ci interessa conoscere le SUE IDEE su come sarebbe una società distopica.</v>
      </c>
      <c r="T289" s="14" t="str">
        <f>VLOOKUP(
    Languages!A276,
    Languages!$A$2:$AE$310,
    MATCH(
      _xlfn.XLOOKUP(T$1, 'Language &amp; Currency Data'!$A$2:$A$100, 'Language &amp; Currency Data'!$B$2:$B$100),
      Languages!$A$1:$AE$1,
      0),
    FALSE)</f>
        <v>正しい答えも間違った答えもありません。我々は、ディストピア社会がどのようなものになるかについてのあなたの考えに興味があります。</v>
      </c>
      <c r="U289" s="32" t="str">
        <f>VLOOKUP(
    Languages!A276,
    Languages!$A$2:$AE$310,
    MATCH(
      _xlfn.XLOOKUP(U$1, 'Language &amp; Currency Data'!$A$2:$A$100, 'Language &amp; Currency Data'!$B$2:$B$100),
      Languages!$A$1:$AE$1,
      0),
    FALSE)</f>
        <v>TIADA jawapan yang betul atau salah: Kami berminat dengan IDEA ANDA tentang bagaimanakah keadaan masyarakat distopia.</v>
      </c>
      <c r="V289" s="32" t="str">
        <f>VLOOKUP(
    Languages!A276,
    Languages!$A$2:$AE$310,
    MATCH(
      _xlfn.XLOOKUP(V$1, 'Language &amp; Currency Data'!$A$2:$A$100, 'Language &amp; Currency Data'!$B$2:$B$100),
      Languages!$A$1:$AE$1,
      0),
    FALSE)</f>
        <v>NO hay respuestas correctas o incorrectas: nos interesan SUS IDEAS sobre cómo sería una sociedad distópica.</v>
      </c>
      <c r="W289" s="14" t="str">
        <f>VLOOKUP(
    Languages!A276,
    Languages!$A$2:$AE$310,
    MATCH(
      _xlfn.XLOOKUP(W$1, 'Language &amp; Currency Data'!$A$2:$A$100, 'Language &amp; Currency Data'!$B$2:$B$100),
      Languages!$A$1:$AE$1,
      0),
    FALSE)</f>
        <v>Er zijn GEEN goede of foute antwoorden. Het gaat ons om UW IDEEËN met betrekking tot hoe een dystopische samenleving eruitziet.</v>
      </c>
      <c r="X289" s="32" t="str">
        <f>VLOOKUP(
    Languages!A276,
    Languages!$A$2:$AE$310,
    MATCH(
      _xlfn.XLOOKUP(X$1, 'Language &amp; Currency Data'!$A$2:$A$100, 'Language &amp; Currency Data'!$B$2:$B$100),
      Languages!$A$1:$AE$1,
      0),
    FALSE)</f>
        <v>There are NO right or wrong answers: We are interested in YOUR IDEAS about what a dystopian society would be like.</v>
      </c>
      <c r="Y289" s="32" t="str">
        <f>VLOOKUP(
    Languages!A276,
    Languages!$A$2:$AE$310,
    MATCH(
      _xlfn.XLOOKUP(Y$1, 'Language &amp; Currency Data'!$A$2:$A$100, 'Language &amp; Currency Data'!$B$2:$B$100),
      Languages!$A$1:$AE$1,
      0),
    FALSE)</f>
        <v>Det finnes INGEN noen riktige eller gale svar: Vi er interessert i DINE TANKER om hvordan et dystopisk samfunn ville sett ut.</v>
      </c>
      <c r="Z289" s="32" t="str">
        <f>VLOOKUP(
    Languages!A276,
    Languages!$A$2:$AE$310,
    MATCH(
      _xlfn.XLOOKUP(Z$1, 'Language &amp; Currency Data'!$A$2:$A$100, 'Language &amp; Currency Data'!$B$2:$B$100),
      Languages!$A$1:$AE$1,
      0),
    FALSE)</f>
        <v>کوئی صحیح یا غلط جوابات نہیں ہیں: ہم اس بارے میں آپ کے خیالات جاننے میں دلچسپی رکھتے ہیں کہ ایک غیر مثالی معاشرہ کیسا ہو گا۔</v>
      </c>
      <c r="AA289" s="32" t="str">
        <f>VLOOKUP(
    Languages!A276,
    Languages!$A$2:$AE$310,
    MATCH(
      _xlfn.XLOOKUP(AA$1, 'Language &amp; Currency Data'!$A$2:$A$100, 'Language &amp; Currency Data'!$B$2:$B$100),
      Languages!$A$1:$AE$1,
      0),
    FALSE)</f>
        <v>WALANG tama o maling mga sagot: Interesado kami sa MGA IDEYA MO sa kung ano ang hitsura ng dystopian na lipunan.</v>
      </c>
      <c r="AB289" s="32" t="str">
        <f>VLOOKUP(
    Languages!A276,
    Languages!$A$2:$AE$310,
    MATCH(
      _xlfn.XLOOKUP(AB$1, 'Language &amp; Currency Data'!$A$2:$A$100, 'Language &amp; Currency Data'!$B$2:$B$100),
      Languages!$A$1:$AE$1,
      0),
    FALSE)</f>
        <v>NIE ma dobrych ani złych odpowiedzi: Interesują nas PANA\/PANI POMYSŁY odnośnie tego, jak wyglądałoby dystopijne społeczeństwo.</v>
      </c>
      <c r="AC289" t="str">
        <f>VLOOKUP(
    Languages!A276,
    Languages!$A$2:$AE$310,
    MATCH(
      _xlfn.XLOOKUP(AC$1, 'Language &amp; Currency Data'!$A$2:$A$100, 'Language &amp; Currency Data'!$B$2:$B$100),
      Languages!$A$1:$AE$1,
      0),
    FALSE)</f>
        <v>NÃO há respostas certas ou erradas: Estamos interessados na SUA OPINIÃO sobre como seria uma sociedade distópica.</v>
      </c>
      <c r="AD289" s="32" t="str">
        <f>VLOOKUP(
    Languages!A276,
    Languages!$A$2:$AE$310,
    MATCH(
      _xlfn.XLOOKUP(AD$1, 'Language &amp; Currency Data'!$A$2:$A$100, 'Language &amp; Currency Data'!$B$2:$B$100),
      Languages!$A$1:$AE$1,
      0),
    FALSE)</f>
        <v>NU există răspunsuri corecte sau greșite: ne interesează IDEILE DVS. despre cum ar arăta o societate distopică.</v>
      </c>
      <c r="AE289" s="6" t="str">
        <f>VLOOKUP(
    Languages!A276,
    Languages!$A$2:$AE$310,
    MATCH(
      _xlfn.XLOOKUP(AE$1, 'Language &amp; Currency Data'!$A$2:$A$100, 'Language &amp; Currency Data'!$B$2:$B$100),
      Languages!$A$1:$AE$1,
      0),
    FALSE)</f>
        <v>Neexistujú ŽIADNE správne či nesprávne odpovede: Zaujímajú nás VAŠE NÁZORY na to, aká by bola dystopická spoločnosť.</v>
      </c>
      <c r="AF289" s="6" t="str">
        <f>VLOOKUP(
    Languages!A276,
    Languages!$A$2:$AE$310,
    MATCH(
      _xlfn.XLOOKUP(AF$1, 'Language &amp; Currency Data'!$A$2:$A$100, 'Language &amp; Currency Data'!$B$2:$B$100),
      Languages!$A$1:$AE$1,
      0),
    FALSE)</f>
        <v>Daar is NIE regte of verkeerde antwoorde nie: Ons stel belang in JOU IDEES oor hoe 'n distopiese samelewing sou wees.</v>
      </c>
      <c r="AG289" s="6" t="str">
        <f>VLOOKUP(
    Languages!A276,
    Languages!$A$2:$AE$310,
    MATCH(
      _xlfn.XLOOKUP(AG$1, 'Language &amp; Currency Data'!$A$2:$A$100, 'Language &amp; Currency Data'!$B$2:$B$100),
      Languages!$A$1:$AE$1,
      0),
    FALSE)</f>
        <v>정답이나 오답은 없습니다. 저희는 디스토피아적 사회가 어떤 모습일지에 대한 귀하의 생각에만 관심이 있습니다.</v>
      </c>
      <c r="AH289" s="32" t="str">
        <f>VLOOKUP(
    Languages!A276,
    Languages!$A$2:$AE$310,
    MATCH(
      _xlfn.XLOOKUP(AH$1, 'Language &amp; Currency Data'!$A$2:$A$100, 'Language &amp; Currency Data'!$B$2:$B$100),
      Languages!$A$1:$AE$1,
      0),
    FALSE)</f>
        <v>NO hay respuestas correctas o incorrectas: nos interesan SUS IDEAS sobre cómo sería una sociedad distópica.</v>
      </c>
      <c r="AI289" s="32" t="str">
        <f>VLOOKUP(
    Languages!A276,
    Languages!$A$2:$AE$310,
    MATCH(
      _xlfn.XLOOKUP(AI$1, 'Language &amp; Currency Data'!$A$2:$A$100, 'Language &amp; Currency Data'!$B$2:$B$100),
      Languages!$A$1:$AE$1,
      0),
    FALSE)</f>
        <v>Det finns INGA svar som är rätt eller fel: Vi vill veta DINA TANKAR om hur ett dystopiskt samhälle skulle se ut.</v>
      </c>
      <c r="AJ289" s="6" t="str">
        <f>VLOOKUP(
    Languages!A276,
    Languages!$A$2:$AE$310,
    MATCH(
      _xlfn.XLOOKUP(AJ$1, 'Language &amp; Currency Data'!$A$2:$A$100, 'Language &amp; Currency Data'!$B$2:$B$100),
      Languages!$A$1:$AE$1,
      0),
    FALSE)</f>
        <v>答案無分對錯：我們真正感興趣的是您對反烏托邦社會的想法。</v>
      </c>
      <c r="AK289" s="32" t="str">
        <f>VLOOKUP(
    Languages!A276,
    Languages!$A$2:$AE$310,
    MATCH(
      _xlfn.XLOOKUP(AK$1, 'Language &amp; Currency Data'!$A$2:$A$100, 'Language &amp; Currency Data'!$B$2:$B$100),
      Languages!$A$1:$AE$1,
      0),
    FALSE)</f>
        <v>ทั้งนี้ไม่มีคำตอบใดถูกหรือผิด: เราต้องการทราบถึงความคิดของคุณเกี่ยวกับลักษณะของสังคมที่ไม่ใช่ในอุดมคติ</v>
      </c>
      <c r="AL289" s="37" t="str">
        <f>VLOOKUP(
    Languages!A276,
    Languages!$A$2:$AE$310,
    MATCH(
      _xlfn.XLOOKUP(AL$1, 'Language &amp; Currency Data'!$A$2:$A$100, 'Language &amp; Currency Data'!$B$2:$B$100),
      Languages!$A$1:$AE$1,
      0),
    FALSE)</f>
        <v>Doğru ya da yanlış cevap YOKTUR: Sizin distopik bir toplumun nasıl olacağına dair FİKİRLERİNİZLE ilgileniyoruz.</v>
      </c>
      <c r="AM289" s="6" t="str">
        <f>VLOOKUP(
    Languages!A276,
    Languages!$A$2:$AE$310,
    MATCH(
      _xlfn.XLOOKUP(AM$1, 'Language &amp; Currency Data'!$A$2:$A$100, 'Language &amp; Currency Data'!$B$2:$B$100),
      Languages!$A$1:$AE$1,
      0),
    FALSE)</f>
        <v>There are NO right or wrong answers: We are interested in YOUR IDEAS about what a dystopian society would be like.</v>
      </c>
      <c r="AN289" s="6" t="str">
        <f>VLOOKUP(
    Languages!A276,
    Languages!$A$2:$AE$310,
    MATCH(
      _xlfn.XLOOKUP(AN$1, 'Language &amp; Currency Data'!$A$2:$A$100, 'Language &amp; Currency Data'!$B$2:$B$100),
      Languages!$A$1:$AE$1,
      0),
    FALSE)</f>
        <v>There are NO right or wrong answers: We are interested in YOUR IDEAS about what a dystopian society would be like.</v>
      </c>
      <c r="AO289" s="32" t="str">
        <f>VLOOKUP(
    Languages!A276,
    Languages!$A$2:$AE$310,
    MATCH(
      _xlfn.XLOOKUP(AO$1, 'Language &amp; Currency Data'!$A$2:$A$100, 'Language &amp; Currency Data'!$B$2:$B$100),
      Languages!$A$1:$AE$1,
      0),
    FALSE)</f>
        <v>KHÔNG có câu trả lời đúng hoặc sai: Chúng tôi muốn biết Ý TƯỞNG CỦA QUÝ VỊ về một xã hội phản địa đàng sẽ như thế nào.</v>
      </c>
      <c r="AP289" s="7" t="str">
        <f>VLOOKUP(
    Languages!A276,
    Languages!$A$2:$AE$310,
    MATCH(
      _xlfn.XLOOKUP("United Kingdom", 'Language &amp; Currency Data'!$A$2:$A$100, 'Language &amp; Currency Data'!$B$2:$B$100),
      Languages!$A$1:$AE$1,
      0),
    FALSE)</f>
        <v>There are NO right or wrong answers: We are interested in YOUR IDEAS about what a dystopian society would be like.</v>
      </c>
      <c r="AQ289" s="7" t="str">
        <f>VLOOKUP(
    Languages!A276,
    Languages!$A$2:$AE$310,
    MATCH(
      _xlfn.XLOOKUP("United Kingdom", 'Language &amp; Currency Data'!$A$2:$A$100, 'Language &amp; Currency Data'!$B$2:$B$100),
      Languages!$A$1:$AE$1,
      0),
    FALSE)</f>
        <v>There are NO right or wrong answers: We are interested in YOUR IDEAS about what a dystopian society would be like.</v>
      </c>
      <c r="AR289" s="7" t="str">
        <f>VLOOKUP(
    Languages!A276,
    Languages!$A$2:$AE$310,
    MATCH(
      _xlfn.XLOOKUP("United Kingdom", 'Language &amp; Currency Data'!$A$2:$A$100, 'Language &amp; Currency Data'!$B$2:$B$100),
      Languages!$A$1:$AE$1,
      0),
    FALSE)</f>
        <v>There are NO right or wrong answers: We are interested in YOUR IDEAS about what a dystopian society would be like.</v>
      </c>
      <c r="AS289" s="7" t="str">
        <f>VLOOKUP(
    Languages!A276,
    Languages!$A$2:$AE$310,
    MATCH(
      _xlfn.XLOOKUP("United Kingdom", 'Language &amp; Currency Data'!$A$2:$A$100, 'Language &amp; Currency Data'!$B$2:$B$100),
      Languages!$A$1:$AE$1,
      0),
    FALSE)</f>
        <v>There are NO right or wrong answers: We are interested in YOUR IDEAS about what a dystopian society would be like.</v>
      </c>
      <c r="AT289" s="7" t="str">
        <f>VLOOKUP(
    Languages!A276,
    Languages!$A$2:$AE$310,
    MATCH(
      _xlfn.XLOOKUP("United Kingdom", 'Language &amp; Currency Data'!$A$2:$A$100, 'Language &amp; Currency Data'!$B$2:$B$100),
      Languages!$A$1:$AE$1,
      0),
    FALSE)</f>
        <v>There are NO right or wrong answers: We are interested in YOUR IDEAS about what a dystopian society would be like.</v>
      </c>
      <c r="AU289" s="7" t="str">
        <f>VLOOKUP(
    Languages!A276,
    Languages!$A$2:$AE$310,
    MATCH(
      _xlfn.XLOOKUP("United Kingdom", 'Language &amp; Currency Data'!$A$2:$A$100, 'Language &amp; Currency Data'!$B$2:$B$100),
      Languages!$A$1:$AE$1,
      0),
    FALSE)</f>
        <v>There are NO right or wrong answers: We are interested in YOUR IDEAS about what a dystopian society would be like.</v>
      </c>
      <c r="AV289" s="7" t="str">
        <f>VLOOKUP(
    Languages!A276,
    Languages!$A$2:$AE$310,
    MATCH(
      _xlfn.XLOOKUP("United Kingdom", 'Language &amp; Currency Data'!$A$2:$A$100, 'Language &amp; Currency Data'!$B$2:$B$100),
      Languages!$A$1:$AE$1,
      0),
    FALSE)</f>
        <v>There are NO right or wrong answers: We are interested in YOUR IDEAS about what a dystopian society would be like.</v>
      </c>
      <c r="AW289" s="7" t="str">
        <f>VLOOKUP(
    Languages!A276,
    Languages!$A$2:$AE$310,
    MATCH(
      _xlfn.XLOOKUP("United Kingdom", 'Language &amp; Currency Data'!$A$2:$A$100, 'Language &amp; Currency Data'!$B$2:$B$100),
      Languages!$A$1:$AE$1,
      0),
    FALSE)</f>
        <v>There are NO right or wrong answers: We are interested in YOUR IDEAS about what a dystopian society would be like.</v>
      </c>
    </row>
    <row r="290" spans="1:49" s="7" customFormat="1" ht="42.75" x14ac:dyDescent="0.45">
      <c r="A290" s="7" t="str">
        <f>Languages!B277</f>
        <v>Please make sure to stop for a moment, and &lt;b&gt;write one or two sentences to describe your utopia&lt;\/b&gt; before you proceed.</v>
      </c>
      <c r="B290" s="6" t="str">
        <f>VLOOKUP(
    Languages!A277,
    Languages!$A$2:$AE$310,
    MATCH(
      _xlfn.XLOOKUP(B$1, 'Language &amp; Currency Data'!$A$2:$A$100, 'Language &amp; Currency Data'!$B$2:$B$100),
      Languages!$A$1:$AE$1,
      0),
    FALSE)</f>
        <v>Antes de continuar, tómese un momento para &lt;b&gt;escribir una o dos frases que describan su utopía&lt;\/b&gt;.</v>
      </c>
      <c r="C290" s="6" t="str">
        <f>VLOOKUP(
    Languages!A277,
    Languages!$A$2:$AE$310,
    MATCH(
      _xlfn.XLOOKUP(C$1, 'Language &amp; Currency Data'!$A$2:$A$100, 'Language &amp; Currency Data'!$B$2:$B$100),
      Languages!$A$1:$AE$1,
      0),
    FALSE)</f>
        <v>Please make sure to stop for a moment, and &lt;b&gt;write one or two sentences to describe your utopia&lt;\/b&gt; before you proceed.</v>
      </c>
      <c r="D290" s="6" t="str">
        <f>VLOOKUP(
    Languages!A277,
    Languages!$A$2:$AE$310,
    MATCH(
      _xlfn.XLOOKUP(D$1, 'Language &amp; Currency Data'!$A$2:$A$100, 'Language &amp; Currency Data'!$B$2:$B$100),
      Languages!$A$1:$AE$1,
      0),
    FALSE)</f>
        <v>Bevor Sie fortfahren: Halten Sie jetzt bitte einen Moment inne und &lt;b&gt;schreiben Sie einen oder zwei Sätze auf, um Ihre Utopie zu beschreiben&lt;\/b&gt;.</v>
      </c>
      <c r="E290" s="14" t="str">
        <f>VLOOKUP(
    Languages!A277,
    Languages!$A$2:$AE$310,
    MATCH(
      _xlfn.XLOOKUP(E$1, 'Language &amp; Currency Data'!$A$2:$A$100, 'Language &amp; Currency Data'!$B$2:$B$100),
      Languages!$A$1:$AE$1,
      0),
    FALSE)</f>
        <v>Por favor, reflita por um momento e &lt;b&gt;escreva uma ou duas frases para descrever a sua utopia&lt;\/b&gt; antes de continuar.</v>
      </c>
      <c r="F290" s="4" t="str">
        <f>VLOOKUP(
    Languages!A277,
    Languages!$A$2:$AE$310,
    MATCH(
      _xlfn.XLOOKUP(F$1, 'Language &amp; Currency Data'!$A$2:$A$100, 'Language &amp; Currency Data'!$B$2:$B$100),
      Languages!$A$1:$AE$1,
      0),
    FALSE)</f>
        <v>Please make sure to stop for a moment, and &lt;b&gt;write one or two sentences to describe your utopia&lt;\/b&gt; before you proceed.</v>
      </c>
      <c r="G290" s="14" t="str">
        <f>VLOOKUP(
    Languages!A277,
    Languages!$A$2:$AE$310,
    MATCH(
      _xlfn.XLOOKUP(G$1, 'Language &amp; Currency Data'!$A$2:$A$100, 'Language &amp; Currency Data'!$B$2:$B$100),
      Languages!$A$1:$AE$1,
      0),
    FALSE)</f>
        <v>请务必稍作停留，并&lt;b&gt;用一两句话来描述您想象中的乌托邦社会&lt;\/b&gt;，然后再继续作答。</v>
      </c>
      <c r="H290" s="6" t="str">
        <f>VLOOKUP(
    Languages!A277,
    Languages!$A$2:$AE$310,
    MATCH(
      _xlfn.XLOOKUP(H$1, 'Language &amp; Currency Data'!$A$2:$A$100, 'Language &amp; Currency Data'!$B$2:$B$100),
      Languages!$A$1:$AE$1,
      0),
    FALSE)</f>
        <v>Antes de continuar, tómese un momento para &lt;b&gt;escribir una o dos frases que describan su utopía&lt;\/b&gt;.</v>
      </c>
      <c r="I290" s="6" t="str">
        <f>VLOOKUP(
    Languages!A277,
    Languages!$A$2:$AE$310,
    MATCH(
      _xlfn.XLOOKUP(I$1, 'Language &amp; Currency Data'!$A$2:$A$100, 'Language &amp; Currency Data'!$B$2:$B$100),
      Languages!$A$1:$AE$1,
      0),
    FALSE)</f>
        <v>Antes de continuar, tómese un momento para &lt;b&gt;escribir una o dos frases que describan su utopía&lt;\/b&gt;.</v>
      </c>
      <c r="J290" s="6" t="str">
        <f>VLOOKUP(
    Languages!A277,
    Languages!$A$2:$AE$310,
    MATCH(
      _xlfn.XLOOKUP(J$1, 'Language &amp; Currency Data'!$A$2:$A$100, 'Language &amp; Currency Data'!$B$2:$B$100),
      Languages!$A$1:$AE$1,
      0),
    FALSE)</f>
        <v>Než budete pokračovat, zamyslete se na chvíli a &lt;b&gt;napište jednu nebo dvě věty, které popisují vaši vizi utopie&lt;\/b&gt;.</v>
      </c>
      <c r="K290" s="6" t="str">
        <f>VLOOKUP(
    Languages!A277,
    Languages!$A$2:$AE$310,
    MATCH(
      _xlfn.XLOOKUP(K$1, 'Language &amp; Currency Data'!$A$2:$A$100, 'Language &amp; Currency Data'!$B$2:$B$100),
      Languages!$A$1:$AE$1,
      0),
    FALSE)</f>
        <v>Pysähdy hetkeksi miettimään ja &lt;b&gt;kuvaile utopiaasi muutamalla lauseella&lt;\/b&gt; ennen kuin jatkat eteenpäin.</v>
      </c>
      <c r="L290" s="32" t="str">
        <f>VLOOKUP(
    Languages!A277,
    Languages!$A$2:$AE$310,
    MATCH(
      _xlfn.XLOOKUP(L$1, 'Language &amp; Currency Data'!$A$2:$A$100, 'Language &amp; Currency Data'!$B$2:$B$100),
      Languages!$A$1:$AE$1,
      0),
    FALSE)</f>
        <v>Veuillez vous arrêter un instant et &lt;b&gt;écrire une ou deux phrases pour décrire votre utopie&lt;\/b&gt; avant de poursuivre.</v>
      </c>
      <c r="M290" s="32" t="str">
        <f>VLOOKUP(
    Languages!A277,
    Languages!$A$2:$AE$310,
    MATCH(
      _xlfn.XLOOKUP(M$1, 'Language &amp; Currency Data'!$A$2:$A$100, 'Language &amp; Currency Data'!$B$2:$B$100),
      Languages!$A$1:$AE$1,
      0),
    FALSE)</f>
        <v>Bevor Sie fortfahren: Halten Sie jetzt bitte einen Moment inne und &lt;b&gt;schreiben Sie einen oder zwei Sätze auf, um Ihre Utopie zu beschreiben&lt;\/b&gt;.</v>
      </c>
      <c r="N290" s="6" t="str">
        <f>VLOOKUP(
    Languages!A277,
    Languages!$A$2:$AE$310,
    MATCH(
      _xlfn.XLOOKUP(N$1, 'Language &amp; Currency Data'!$A$2:$A$100, 'Language &amp; Currency Data'!$B$2:$B$100),
      Languages!$A$1:$AE$1,
      0),
    FALSE)</f>
        <v>Φροντίστε να σταματήσετε για μια στιγμή και &lt;b&gt;γράψτε μία ή δύο προτάσεις για να περιγράψετε την ουτοπία σας&lt;\/b&gt; προτού προχωρήσετε.</v>
      </c>
      <c r="O290" s="32" t="str">
        <f>VLOOKUP(
    Languages!A277,
    Languages!$A$2:$AE$310,
    MATCH(
      _xlfn.XLOOKUP(O$1, 'Language &amp; Currency Data'!$A$2:$A$100, 'Language &amp; Currency Data'!$B$2:$B$100),
      Languages!$A$1:$AE$1,
      0),
    FALSE)</f>
        <v>Kérjük, álljon meg egy pillanatra, és mielőtt folytatná, &lt;b&gt;írjon egy-két mondatot az utópiája leírására&lt;\/b&gt;.</v>
      </c>
      <c r="P290" s="6" t="str">
        <f>VLOOKUP(
    Languages!A277,
    Languages!$A$2:$AE$310,
    MATCH(
      _xlfn.XLOOKUP(P$1, 'Language &amp; Currency Data'!$A$2:$A$100, 'Language &amp; Currency Data'!$B$2:$B$100),
      Languages!$A$1:$AE$1,
      0),
    FALSE)</f>
        <v>कृपया एक क्षण के लिए रुकें, और आगे बढ़ने से पहले &lt;b&gt;अपने यूटोपिया&lt;\/b&gt; का वर्णन करने के लिए एक-दो वाक्य लिखें।</v>
      </c>
      <c r="Q290" s="6" t="str">
        <f>VLOOKUP(
    Languages!A277,
    Languages!$A$2:$AE$310,
    MATCH(
      _xlfn.XLOOKUP(Q$1, 'Language &amp; Currency Data'!$A$2:$A$100, 'Language &amp; Currency Data'!$B$2:$B$100),
      Languages!$A$1:$AE$1,
      0),
    FALSE)</f>
        <v>Mohon luangkan waktu sejenak, dan &lt;b&gt;tuliskan satu atau dua kalimat untuk menggambarkan utopia Anda&lt;\/b&gt; sebelum melanjutkan.</v>
      </c>
      <c r="R290" s="6" t="str">
        <f>VLOOKUP(
    Languages!A277,
    Languages!$A$2:$AE$310,
    MATCH(
      _xlfn.XLOOKUP(R$1, 'Language &amp; Currency Data'!$A$2:$A$100, 'Language &amp; Currency Data'!$B$2:$B$100),
      Languages!$A$1:$AE$1,
      0),
    FALSE)</f>
        <v>Please make sure to stop for a moment, and &lt;b&gt;write one or two sentences to describe your utopia&lt;\/b&gt; before you proceed.</v>
      </c>
      <c r="S290" s="14" t="str">
        <f>VLOOKUP(
    Languages!A277,
    Languages!$A$2:$AE$310,
    MATCH(
      _xlfn.XLOOKUP(S$1, 'Language &amp; Currency Data'!$A$2:$A$100, 'Language &amp; Currency Data'!$B$2:$B$100),
      Languages!$A$1:$AE$1,
      0),
    FALSE)</f>
        <v>Si fermi un attimo e &lt;b&gt;scriva una o due frasi per descrivere la Sua utopia&lt;\/b&gt; prima di proseguire.</v>
      </c>
      <c r="T290" s="14" t="str">
        <f>VLOOKUP(
    Languages!A277,
    Languages!$A$2:$AE$310,
    MATCH(
      _xlfn.XLOOKUP(T$1, 'Language &amp; Currency Data'!$A$2:$A$100, 'Language &amp; Currency Data'!$B$2:$B$100),
      Languages!$A$1:$AE$1,
      0),
    FALSE)</f>
        <v>先に進む前に、少し立ち止まって、&lt;b&gt;あなたのユートピアを説明する文を1つか2つ記述してください&lt;\/b&gt;。</v>
      </c>
      <c r="U290" s="32" t="str">
        <f>VLOOKUP(
    Languages!A277,
    Languages!$A$2:$AE$310,
    MATCH(
      _xlfn.XLOOKUP(U$1, 'Language &amp; Currency Data'!$A$2:$A$100, 'Language &amp; Currency Data'!$B$2:$B$100),
      Languages!$A$1:$AE$1,
      0),
    FALSE)</f>
        <v xml:space="preserve">Sila pastikan untuk berhenti sekejap, dan &lt;b&gt;tulis satu atau dua ayat untuk menggambarkan utopia anda&lt;\/b&gt; sebelum anda meneruskan. </v>
      </c>
      <c r="V290" s="32" t="str">
        <f>VLOOKUP(
    Languages!A277,
    Languages!$A$2:$AE$310,
    MATCH(
      _xlfn.XLOOKUP(V$1, 'Language &amp; Currency Data'!$A$2:$A$100, 'Language &amp; Currency Data'!$B$2:$B$100),
      Languages!$A$1:$AE$1,
      0),
    FALSE)</f>
        <v>Antes de continuar, tómese un momento para &lt;b&gt;escribir una o dos frases que describan su utopía&lt;\/b&gt;.</v>
      </c>
      <c r="W290" s="14" t="str">
        <f>VLOOKUP(
    Languages!A277,
    Languages!$A$2:$AE$310,
    MATCH(
      _xlfn.XLOOKUP(W$1, 'Language &amp; Currency Data'!$A$2:$A$100, 'Language &amp; Currency Data'!$B$2:$B$100),
      Languages!$A$1:$AE$1,
      0),
    FALSE)</f>
        <v>Neem even de tijd om &lt;b&gt;in één of twee zinnen uw utopische samenleving/wereld te beschrijven&lt;\/b&gt; voordat u verdergaat.</v>
      </c>
      <c r="X290" s="32" t="str">
        <f>VLOOKUP(
    Languages!A277,
    Languages!$A$2:$AE$310,
    MATCH(
      _xlfn.XLOOKUP(X$1, 'Language &amp; Currency Data'!$A$2:$A$100, 'Language &amp; Currency Data'!$B$2:$B$100),
      Languages!$A$1:$AE$1,
      0),
    FALSE)</f>
        <v>Please make sure to stop for a moment, and &lt;b&gt;write one or two sentences to describe your utopia&lt;\/b&gt; before you proceed.</v>
      </c>
      <c r="Y290" s="32" t="str">
        <f>VLOOKUP(
    Languages!A277,
    Languages!$A$2:$AE$310,
    MATCH(
      _xlfn.XLOOKUP(Y$1, 'Language &amp; Currency Data'!$A$2:$A$100, 'Language &amp; Currency Data'!$B$2:$B$100),
      Languages!$A$1:$AE$1,
      0),
    FALSE)</f>
        <v>Stopp opp et øyeblikk og &lt;b&gt;skriv én eller to setninger som beskriver din utopi&lt;\/b&gt; før du går videre.</v>
      </c>
      <c r="Z290" s="32" t="str">
        <f>VLOOKUP(
    Languages!A277,
    Languages!$A$2:$AE$310,
    MATCH(
      _xlfn.XLOOKUP(Z$1, 'Language &amp; Currency Data'!$A$2:$A$100, 'Language &amp; Currency Data'!$B$2:$B$100),
      Languages!$A$1:$AE$1,
      0),
    FALSE)</f>
        <v>براہ کرم کچھ دیر توقف کرنے کو یقینی بنائیں، اور &lt;b&gt;اپنے مثالی معاشرے کو بیان کرنے کے لیے ایک یا دو جملے تحریر کریں&lt;\/b&gt;، پھر آگے بڑھیں۔</v>
      </c>
      <c r="AA290" s="32" t="str">
        <f>VLOOKUP(
    Languages!A277,
    Languages!$A$2:$AE$310,
    MATCH(
      _xlfn.XLOOKUP(AA$1, 'Language &amp; Currency Data'!$A$2:$A$100, 'Language &amp; Currency Data'!$B$2:$B$100),
      Languages!$A$1:$AE$1,
      0),
    FALSE)</f>
        <v>Pakitiyak na huminto sandali, at &lt;b&gt;sumulat ng isa o dalawang pangungusap para ilarawan ang iyong utopia&lt;\/b&gt; bago magpatuloy.</v>
      </c>
      <c r="AB290" s="32" t="str">
        <f>VLOOKUP(
    Languages!A277,
    Languages!$A$2:$AE$310,
    MATCH(
      _xlfn.XLOOKUP(AB$1, 'Language &amp; Currency Data'!$A$2:$A$100, 'Language &amp; Currency Data'!$B$2:$B$100),
      Languages!$A$1:$AE$1,
      0),
    FALSE)</f>
        <v>Prosimy zatrzymać się na chwilę i &lt;b&gt;napisać jedno lub dwa zdania, aby opisać swoją utopię&lt;\/b&gt; zanim przejdzie Pan\/Pani dalej.</v>
      </c>
      <c r="AC290" t="str">
        <f>VLOOKUP(
    Languages!A277,
    Languages!$A$2:$AE$310,
    MATCH(
      _xlfn.XLOOKUP(AC$1, 'Language &amp; Currency Data'!$A$2:$A$100, 'Language &amp; Currency Data'!$B$2:$B$100),
      Languages!$A$1:$AE$1,
      0),
    FALSE)</f>
        <v>Por favor, reflita por um momento e &lt;b&gt;escreva uma ou duas frases para descrever a sua utopia&lt;\/b&gt; antes de continuar.</v>
      </c>
      <c r="AD290" s="32" t="str">
        <f>VLOOKUP(
    Languages!A277,
    Languages!$A$2:$AE$310,
    MATCH(
      _xlfn.XLOOKUP(AD$1, 'Language &amp; Currency Data'!$A$2:$A$100, 'Language &amp; Currency Data'!$B$2:$B$100),
      Languages!$A$1:$AE$1,
      0),
    FALSE)</f>
        <v>Vă rugăm să vă asigurați că vă opriți un moment și &lt;b&gt;scrieți una sau două propoziții pentru a descrie utopia&lt;\/b&gt; înainte de a continua.</v>
      </c>
      <c r="AE290" s="6" t="str">
        <f>VLOOKUP(
    Languages!A277,
    Languages!$A$2:$AE$310,
    MATCH(
      _xlfn.XLOOKUP(AE$1, 'Language &amp; Currency Data'!$A$2:$A$100, 'Language &amp; Currency Data'!$B$2:$B$100),
      Languages!$A$1:$AE$1,
      0),
    FALSE)</f>
        <v>Zastavte sa na chvíľu a &lt;b&gt;napíšte jednu alebo dve vety, ktorými by ste opísali svoju utópiu&lt;\/b&gt;. Potom môžete pokračovať.</v>
      </c>
      <c r="AF290" s="6" t="str">
        <f>VLOOKUP(
    Languages!A277,
    Languages!$A$2:$AE$310,
    MATCH(
      _xlfn.XLOOKUP(AF$1, 'Language &amp; Currency Data'!$A$2:$A$100, 'Language &amp; Currency Data'!$B$2:$B$100),
      Languages!$A$1:$AE$1,
      0),
    FALSE)</f>
        <v>Maak asseblief seker dat jy vir 'n oomblik stop, en &lt;b&gt;skryf een of twee sinne om jou utopie te beskryf&lt;\/b&gt; voordat jy voortgaan.</v>
      </c>
      <c r="AG290" s="6" t="str">
        <f>VLOOKUP(
    Languages!A277,
    Languages!$A$2:$AE$310,
    MATCH(
      _xlfn.XLOOKUP(AG$1, 'Language &amp; Currency Data'!$A$2:$A$100, 'Language &amp; Currency Data'!$B$2:$B$100),
      Languages!$A$1:$AE$1,
      0),
    FALSE)</f>
        <v>잠시 멈추고, 계속 진행하기 전에 &lt;b&gt;귀하가 생각하는 유토피아를 한두 문장으로 설명&lt;\/b&gt;해 주십시오.</v>
      </c>
      <c r="AH290" s="32" t="str">
        <f>VLOOKUP(
    Languages!A277,
    Languages!$A$2:$AE$310,
    MATCH(
      _xlfn.XLOOKUP(AH$1, 'Language &amp; Currency Data'!$A$2:$A$100, 'Language &amp; Currency Data'!$B$2:$B$100),
      Languages!$A$1:$AE$1,
      0),
    FALSE)</f>
        <v>Antes de continuar, tómese un momento para &lt;b&gt;escribir una o dos frases que describan su utopía&lt;\/b&gt;.</v>
      </c>
      <c r="AI290" s="32" t="str">
        <f>VLOOKUP(
    Languages!A277,
    Languages!$A$2:$AE$310,
    MATCH(
      _xlfn.XLOOKUP(AI$1, 'Language &amp; Currency Data'!$A$2:$A$100, 'Language &amp; Currency Data'!$B$2:$B$100),
      Languages!$A$1:$AE$1,
      0),
    FALSE)</f>
        <v>Stanna upp ett ögonblick och &lt;b&gt;skriv ner en eller två meningar för att beskriva din utopi&lt;\/b&gt; innan du fortsätter.</v>
      </c>
      <c r="AJ290" s="6" t="str">
        <f>VLOOKUP(
    Languages!A277,
    Languages!$A$2:$AE$310,
    MATCH(
      _xlfn.XLOOKUP(AJ$1, 'Language &amp; Currency Data'!$A$2:$A$100, 'Language &amp; Currency Data'!$B$2:$B$100),
      Languages!$A$1:$AE$1,
      0),
    FALSE)</f>
        <v>請在繼續作答前，先停下來&lt;b&gt;寫一至兩句話，描述您心中的烏托邦社會&lt;\/b&gt;。</v>
      </c>
      <c r="AK290" s="32" t="str">
        <f>VLOOKUP(
    Languages!A277,
    Languages!$A$2:$AE$310,
    MATCH(
      _xlfn.XLOOKUP(AK$1, 'Language &amp; Currency Data'!$A$2:$A$100, 'Language &amp; Currency Data'!$B$2:$B$100),
      Languages!$A$1:$AE$1,
      0),
    FALSE)</f>
        <v>โปรดอย่าลืมใช้เวลาสักครู่เพื่อ&lt;b&gt;เขียนหนึ่งหรือสองประโยคที่จะบรรยายสังคมในอุดมคติของคุณ&lt;\/b&gt;ก่อนที่จะดำเนินการต่อ</v>
      </c>
      <c r="AL290" s="37" t="str">
        <f>VLOOKUP(
    Languages!A277,
    Languages!$A$2:$AE$310,
    MATCH(
      _xlfn.XLOOKUP(AL$1, 'Language &amp; Currency Data'!$A$2:$A$100, 'Language &amp; Currency Data'!$B$2:$B$100),
      Languages!$A$1:$AE$1,
      0),
    FALSE)</f>
        <v>Lütfen bir anlığına durun ve devam etmeden önce &lt;b&gt;ütopyanızı tanımlamak için bir veya iki cümle yazın&lt;\/b&gt;.</v>
      </c>
      <c r="AM290" s="6" t="str">
        <f>VLOOKUP(
    Languages!A277,
    Languages!$A$2:$AE$310,
    MATCH(
      _xlfn.XLOOKUP(AM$1, 'Language &amp; Currency Data'!$A$2:$A$100, 'Language &amp; Currency Data'!$B$2:$B$100),
      Languages!$A$1:$AE$1,
      0),
    FALSE)</f>
        <v>Please make sure to stop for a moment, and &lt;b&gt;write one or two sentences to describe your utopia&lt;\/b&gt; before you proceed.</v>
      </c>
      <c r="AN290" s="6" t="str">
        <f>VLOOKUP(
    Languages!A277,
    Languages!$A$2:$AE$310,
    MATCH(
      _xlfn.XLOOKUP(AN$1, 'Language &amp; Currency Data'!$A$2:$A$100, 'Language &amp; Currency Data'!$B$2:$B$100),
      Languages!$A$1:$AE$1,
      0),
    FALSE)</f>
        <v>Please make sure to stop for a moment, and &lt;b&gt;write one or two sentences to describe your utopia&lt;\/b&gt; before you proceed.</v>
      </c>
      <c r="AO290" s="32" t="str">
        <f>VLOOKUP(
    Languages!A277,
    Languages!$A$2:$AE$310,
    MATCH(
      _xlfn.XLOOKUP(AO$1, 'Language &amp; Currency Data'!$A$2:$A$100, 'Language &amp; Currency Data'!$B$2:$B$100),
      Languages!$A$1:$AE$1,
      0),
    FALSE)</f>
        <v>Hãy nhớ dành ra một chút thời gian và &lt;b&gt;viết một hoặc hai câu để mô tả thế giới lý tưởng của quý vị&lt;\/b&gt; trước khi quý vị tiếp tục.</v>
      </c>
      <c r="AP290" s="7" t="str">
        <f>VLOOKUP(
    Languages!A277,
    Languages!$A$2:$AE$310,
    MATCH(
      _xlfn.XLOOKUP("United Kingdom", 'Language &amp; Currency Data'!$A$2:$A$100, 'Language &amp; Currency Data'!$B$2:$B$100),
      Languages!$A$1:$AE$1,
      0),
    FALSE)</f>
        <v>Please make sure to stop for a moment, and &lt;b&gt;write one or two sentences to describe your utopia&lt;\/b&gt; before you proceed.</v>
      </c>
      <c r="AQ290" s="7" t="str">
        <f>VLOOKUP(
    Languages!A277,
    Languages!$A$2:$AE$310,
    MATCH(
      _xlfn.XLOOKUP("United Kingdom", 'Language &amp; Currency Data'!$A$2:$A$100, 'Language &amp; Currency Data'!$B$2:$B$100),
      Languages!$A$1:$AE$1,
      0),
    FALSE)</f>
        <v>Please make sure to stop for a moment, and &lt;b&gt;write one or two sentences to describe your utopia&lt;\/b&gt; before you proceed.</v>
      </c>
      <c r="AR290" s="7" t="str">
        <f>VLOOKUP(
    Languages!A277,
    Languages!$A$2:$AE$310,
    MATCH(
      _xlfn.XLOOKUP("United Kingdom", 'Language &amp; Currency Data'!$A$2:$A$100, 'Language &amp; Currency Data'!$B$2:$B$100),
      Languages!$A$1:$AE$1,
      0),
    FALSE)</f>
        <v>Please make sure to stop for a moment, and &lt;b&gt;write one or two sentences to describe your utopia&lt;\/b&gt; before you proceed.</v>
      </c>
      <c r="AS290" s="7" t="str">
        <f>VLOOKUP(
    Languages!A277,
    Languages!$A$2:$AE$310,
    MATCH(
      _xlfn.XLOOKUP("United Kingdom", 'Language &amp; Currency Data'!$A$2:$A$100, 'Language &amp; Currency Data'!$B$2:$B$100),
      Languages!$A$1:$AE$1,
      0),
    FALSE)</f>
        <v>Please make sure to stop for a moment, and &lt;b&gt;write one or two sentences to describe your utopia&lt;\/b&gt; before you proceed.</v>
      </c>
      <c r="AT290" s="7" t="str">
        <f>VLOOKUP(
    Languages!A277,
    Languages!$A$2:$AE$310,
    MATCH(
      _xlfn.XLOOKUP("United Kingdom", 'Language &amp; Currency Data'!$A$2:$A$100, 'Language &amp; Currency Data'!$B$2:$B$100),
      Languages!$A$1:$AE$1,
      0),
    FALSE)</f>
        <v>Please make sure to stop for a moment, and &lt;b&gt;write one or two sentences to describe your utopia&lt;\/b&gt; before you proceed.</v>
      </c>
      <c r="AU290" s="7" t="str">
        <f>VLOOKUP(
    Languages!A277,
    Languages!$A$2:$AE$310,
    MATCH(
      _xlfn.XLOOKUP("United Kingdom", 'Language &amp; Currency Data'!$A$2:$A$100, 'Language &amp; Currency Data'!$B$2:$B$100),
      Languages!$A$1:$AE$1,
      0),
    FALSE)</f>
        <v>Please make sure to stop for a moment, and &lt;b&gt;write one or two sentences to describe your utopia&lt;\/b&gt; before you proceed.</v>
      </c>
      <c r="AV290" s="7" t="str">
        <f>VLOOKUP(
    Languages!A277,
    Languages!$A$2:$AE$310,
    MATCH(
      _xlfn.XLOOKUP("United Kingdom", 'Language &amp; Currency Data'!$A$2:$A$100, 'Language &amp; Currency Data'!$B$2:$B$100),
      Languages!$A$1:$AE$1,
      0),
    FALSE)</f>
        <v>Please make sure to stop for a moment, and &lt;b&gt;write one or two sentences to describe your utopia&lt;\/b&gt; before you proceed.</v>
      </c>
      <c r="AW290" s="7" t="str">
        <f>VLOOKUP(
    Languages!A277,
    Languages!$A$2:$AE$310,
    MATCH(
      _xlfn.XLOOKUP("United Kingdom", 'Language &amp; Currency Data'!$A$2:$A$100, 'Language &amp; Currency Data'!$B$2:$B$100),
      Languages!$A$1:$AE$1,
      0),
    FALSE)</f>
        <v>Please make sure to stop for a moment, and &lt;b&gt;write one or two sentences to describe your utopia&lt;\/b&gt; before you proceed.</v>
      </c>
    </row>
    <row r="291" spans="1:49" s="7" customFormat="1" ht="42.75" x14ac:dyDescent="0.45">
      <c r="A291" s="7" t="str">
        <f>Languages!B278</f>
        <v>Please stop for a moment, and &lt;b&gt;write one or two sentences to describe your dystopia&lt;\/b&gt; before you proceed.</v>
      </c>
      <c r="B291" s="6" t="str">
        <f>VLOOKUP(
    Languages!A278,
    Languages!$A$2:$AE$310,
    MATCH(
      _xlfn.XLOOKUP(B$1, 'Language &amp; Currency Data'!$A$2:$A$100, 'Language &amp; Currency Data'!$B$2:$B$100),
      Languages!$A$1:$AE$1,
      0),
    FALSE)</f>
        <v>Antes de continuar, tómese un momento para &lt;b&gt;escribir una o dos frases que describan su distopía&lt;\/b&gt;.</v>
      </c>
      <c r="C291" s="6" t="str">
        <f>VLOOKUP(
    Languages!A278,
    Languages!$A$2:$AE$310,
    MATCH(
      _xlfn.XLOOKUP(C$1, 'Language &amp; Currency Data'!$A$2:$A$100, 'Language &amp; Currency Data'!$B$2:$B$100),
      Languages!$A$1:$AE$1,
      0),
    FALSE)</f>
        <v>Please stop for a moment, and &lt;b&gt;write one or two sentences to describe your dystopia&lt;\/b&gt; before you proceed.</v>
      </c>
      <c r="D291" s="6" t="str">
        <f>VLOOKUP(
    Languages!A278,
    Languages!$A$2:$AE$310,
    MATCH(
      _xlfn.XLOOKUP(D$1, 'Language &amp; Currency Data'!$A$2:$A$100, 'Language &amp; Currency Data'!$B$2:$B$100),
      Languages!$A$1:$AE$1,
      0),
    FALSE)</f>
        <v>Bevor Sie fortfahren: Halten Sie bitte einen Moment inne und &lt;b&gt;schreiben Sie einen oder zwei Sätze auf, um Ihre Dystopie zu beschreiben&lt;\/b&gt;.</v>
      </c>
      <c r="E291" s="14" t="str">
        <f>VLOOKUP(
    Languages!A278,
    Languages!$A$2:$AE$310,
    MATCH(
      _xlfn.XLOOKUP(E$1, 'Language &amp; Currency Data'!$A$2:$A$100, 'Language &amp; Currency Data'!$B$2:$B$100),
      Languages!$A$1:$AE$1,
      0),
    FALSE)</f>
        <v>Por favor, reflita por um momento e &lt;b&gt;escreva uma ou duas frases para descrever a sua distopia&lt;\/b&gt; antes de continuar.</v>
      </c>
      <c r="F291" s="4" t="str">
        <f>VLOOKUP(
    Languages!A278,
    Languages!$A$2:$AE$310,
    MATCH(
      _xlfn.XLOOKUP(F$1, 'Language &amp; Currency Data'!$A$2:$A$100, 'Language &amp; Currency Data'!$B$2:$B$100),
      Languages!$A$1:$AE$1,
      0),
    FALSE)</f>
        <v>Please stop for a moment, and &lt;b&gt;write one or two sentences to describe your dystopia&lt;\/b&gt; before you proceed.</v>
      </c>
      <c r="G291" s="14" t="str">
        <f>VLOOKUP(
    Languages!A278,
    Languages!$A$2:$AE$310,
    MATCH(
      _xlfn.XLOOKUP(G$1, 'Language &amp; Currency Data'!$A$2:$A$100, 'Language &amp; Currency Data'!$B$2:$B$100),
      Languages!$A$1:$AE$1,
      0),
    FALSE)</f>
        <v>请稍作停留，并&lt;b&gt;用一两句话来描述您想象中的反乌托邦社会&lt;\/b&gt;，然后再继续作答。</v>
      </c>
      <c r="H291" s="6" t="str">
        <f>VLOOKUP(
    Languages!A278,
    Languages!$A$2:$AE$310,
    MATCH(
      _xlfn.XLOOKUP(H$1, 'Language &amp; Currency Data'!$A$2:$A$100, 'Language &amp; Currency Data'!$B$2:$B$100),
      Languages!$A$1:$AE$1,
      0),
    FALSE)</f>
        <v>Antes de continuar, tómese un momento para &lt;b&gt;escribir una o dos frases que describan su distopía&lt;\/b&gt;.</v>
      </c>
      <c r="I291" s="6" t="str">
        <f>VLOOKUP(
    Languages!A278,
    Languages!$A$2:$AE$310,
    MATCH(
      _xlfn.XLOOKUP(I$1, 'Language &amp; Currency Data'!$A$2:$A$100, 'Language &amp; Currency Data'!$B$2:$B$100),
      Languages!$A$1:$AE$1,
      0),
    FALSE)</f>
        <v>Antes de continuar, tómese un momento para &lt;b&gt;escribir una o dos frases que describan su distopía&lt;\/b&gt;.</v>
      </c>
      <c r="J291" s="6" t="str">
        <f>VLOOKUP(
    Languages!A278,
    Languages!$A$2:$AE$310,
    MATCH(
      _xlfn.XLOOKUP(J$1, 'Language &amp; Currency Data'!$A$2:$A$100, 'Language &amp; Currency Data'!$B$2:$B$100),
      Languages!$A$1:$AE$1,
      0),
    FALSE)</f>
        <v>Než budete pokračovat, zamyslete se na chvíli a &lt;b&gt;napište jednu nebo dvě věty, které popisují vaši vizi dystopie&lt;\/b&gt;.</v>
      </c>
      <c r="K291" s="6" t="str">
        <f>VLOOKUP(
    Languages!A278,
    Languages!$A$2:$AE$310,
    MATCH(
      _xlfn.XLOOKUP(K$1, 'Language &amp; Currency Data'!$A$2:$A$100, 'Language &amp; Currency Data'!$B$2:$B$100),
      Languages!$A$1:$AE$1,
      0),
    FALSE)</f>
        <v>Pysähdy hetkeksi miettimään ja &lt;b&gt;kuvaile dystopiaasi muutamalla lauseella&lt;\/b&gt; ennen kuin jatkat eteenpäin.</v>
      </c>
      <c r="L291" s="32" t="str">
        <f>VLOOKUP(
    Languages!A278,
    Languages!$A$2:$AE$310,
    MATCH(
      _xlfn.XLOOKUP(L$1, 'Language &amp; Currency Data'!$A$2:$A$100, 'Language &amp; Currency Data'!$B$2:$B$100),
      Languages!$A$1:$AE$1,
      0),
    FALSE)</f>
        <v>Veuillez vous arrêter un instant et &lt;b&gt;écrire une ou deux phrases pour décrire votre dystopie&lt;\/b&gt; avant de poursuivre.</v>
      </c>
      <c r="M291" s="32" t="str">
        <f>VLOOKUP(
    Languages!A278,
    Languages!$A$2:$AE$310,
    MATCH(
      _xlfn.XLOOKUP(M$1, 'Language &amp; Currency Data'!$A$2:$A$100, 'Language &amp; Currency Data'!$B$2:$B$100),
      Languages!$A$1:$AE$1,
      0),
    FALSE)</f>
        <v>Bevor Sie fortfahren: Halten Sie bitte einen Moment inne und &lt;b&gt;schreiben Sie einen oder zwei Sätze auf, um Ihre Dystopie zu beschreiben&lt;\/b&gt;.</v>
      </c>
      <c r="N291" s="6" t="str">
        <f>VLOOKUP(
    Languages!A278,
    Languages!$A$2:$AE$310,
    MATCH(
      _xlfn.XLOOKUP(N$1, 'Language &amp; Currency Data'!$A$2:$A$100, 'Language &amp; Currency Data'!$B$2:$B$100),
      Languages!$A$1:$AE$1,
      0),
    FALSE)</f>
        <v>Σταματήσετε για μια στιγμή και &lt;b&gt;γράψτε μία ή δύο προτάσεις για να περιγράψετε την δυστοπία σας&lt;\/b&gt; προτού προχωρήσετε.</v>
      </c>
      <c r="O291" s="32" t="str">
        <f>VLOOKUP(
    Languages!A278,
    Languages!$A$2:$AE$310,
    MATCH(
      _xlfn.XLOOKUP(O$1, 'Language &amp; Currency Data'!$A$2:$A$100, 'Language &amp; Currency Data'!$B$2:$B$100),
      Languages!$A$1:$AE$1,
      0),
    FALSE)</f>
        <v>Kérjük, álljon meg egy pillanatra, és mielőtt folytatná, &lt;b&gt;írjon egy-két mondatot az disztópia leírására&lt;\/b&gt;.</v>
      </c>
      <c r="P291" s="6" t="str">
        <f>VLOOKUP(
    Languages!A278,
    Languages!$A$2:$AE$310,
    MATCH(
      _xlfn.XLOOKUP(P$1, 'Language &amp; Currency Data'!$A$2:$A$100, 'Language &amp; Currency Data'!$B$2:$B$100),
      Languages!$A$1:$AE$1,
      0),
    FALSE)</f>
        <v>कृपया एक क्षण के लिए रुकें, और आगे बढ़ने से पहले &lt;b&gt;अपने डायस्टोपिया&lt;\/b&gt; का वर्णन करने के लिए एक-दो वाक्य लिखें।</v>
      </c>
      <c r="Q291" s="6" t="str">
        <f>VLOOKUP(
    Languages!A278,
    Languages!$A$2:$AE$310,
    MATCH(
      _xlfn.XLOOKUP(Q$1, 'Language &amp; Currency Data'!$A$2:$A$100, 'Language &amp; Currency Data'!$B$2:$B$100),
      Languages!$A$1:$AE$1,
      0),
    FALSE)</f>
        <v>Mohon luangkan waktu sejenak, dan &lt;b&gt;tuliskan satu atau dua kalimat untuk menggambarkan distopia Anda&lt;\/b&gt; sebelum melanjutkan.</v>
      </c>
      <c r="R291" s="6" t="str">
        <f>VLOOKUP(
    Languages!A278,
    Languages!$A$2:$AE$310,
    MATCH(
      _xlfn.XLOOKUP(R$1, 'Language &amp; Currency Data'!$A$2:$A$100, 'Language &amp; Currency Data'!$B$2:$B$100),
      Languages!$A$1:$AE$1,
      0),
    FALSE)</f>
        <v>Please stop for a moment, and &lt;b&gt;write one or two sentences to describe your dystopia&lt;\/b&gt; before you proceed.</v>
      </c>
      <c r="S291" s="14" t="str">
        <f>VLOOKUP(
    Languages!A278,
    Languages!$A$2:$AE$310,
    MATCH(
      _xlfn.XLOOKUP(S$1, 'Language &amp; Currency Data'!$A$2:$A$100, 'Language &amp; Currency Data'!$B$2:$B$100),
      Languages!$A$1:$AE$1,
      0),
    FALSE)</f>
        <v>Si fermi un attimo e &lt;b&gt;scriva una o due frasi per descrivere la Sua distopia&lt;\/b&gt; prima di proseguire.</v>
      </c>
      <c r="T291" s="14" t="str">
        <f>VLOOKUP(
    Languages!A278,
    Languages!$A$2:$AE$310,
    MATCH(
      _xlfn.XLOOKUP(T$1, 'Language &amp; Currency Data'!$A$2:$A$100, 'Language &amp; Currency Data'!$B$2:$B$100),
      Languages!$A$1:$AE$1,
      0),
    FALSE)</f>
        <v>先に進む前に、少し立ち止まって、&lt;b&gt;あなたのディストピアを説明する文を1つか2つ記述してください&lt;\/b&gt;。</v>
      </c>
      <c r="U291" s="32" t="str">
        <f>VLOOKUP(
    Languages!A278,
    Languages!$A$2:$AE$310,
    MATCH(
      _xlfn.XLOOKUP(U$1, 'Language &amp; Currency Data'!$A$2:$A$100, 'Language &amp; Currency Data'!$B$2:$B$100),
      Languages!$A$1:$AE$1,
      0),
    FALSE)</f>
        <v>Sila pastikan untuk berhenti sekejap, dan &lt;b&gt;tulis satu atau dua ayat untuk menggambarkan distopia anda&lt;\/b&gt; sebelum anda meneruskan.</v>
      </c>
      <c r="V291" s="32" t="str">
        <f>VLOOKUP(
    Languages!A278,
    Languages!$A$2:$AE$310,
    MATCH(
      _xlfn.XLOOKUP(V$1, 'Language &amp; Currency Data'!$A$2:$A$100, 'Language &amp; Currency Data'!$B$2:$B$100),
      Languages!$A$1:$AE$1,
      0),
    FALSE)</f>
        <v>Antes de continuar, tómese un momento para &lt;b&gt;escribir una o dos frases que describan su distopía&lt;\/b&gt;.</v>
      </c>
      <c r="W291" s="14" t="str">
        <f>VLOOKUP(
    Languages!A278,
    Languages!$A$2:$AE$310,
    MATCH(
      _xlfn.XLOOKUP(W$1, 'Language &amp; Currency Data'!$A$2:$A$100, 'Language &amp; Currency Data'!$B$2:$B$100),
      Languages!$A$1:$AE$1,
      0),
    FALSE)</f>
        <v>Neem even de tijd om &lt;b&gt;in één of twee zinnen uw dystopische samenleving/wereld te beschrijven&lt;\/b&gt; voordat u verdergaat.</v>
      </c>
      <c r="X291" s="32" t="str">
        <f>VLOOKUP(
    Languages!A278,
    Languages!$A$2:$AE$310,
    MATCH(
      _xlfn.XLOOKUP(X$1, 'Language &amp; Currency Data'!$A$2:$A$100, 'Language &amp; Currency Data'!$B$2:$B$100),
      Languages!$A$1:$AE$1,
      0),
    FALSE)</f>
        <v>Please stop for a moment, and &lt;b&gt;write one or two sentences to describe your dystopia&lt;\/b&gt; before you proceed.</v>
      </c>
      <c r="Y291" s="32" t="str">
        <f>VLOOKUP(
    Languages!A278,
    Languages!$A$2:$AE$310,
    MATCH(
      _xlfn.XLOOKUP(Y$1, 'Language &amp; Currency Data'!$A$2:$A$100, 'Language &amp; Currency Data'!$B$2:$B$100),
      Languages!$A$1:$AE$1,
      0),
    FALSE)</f>
        <v>Stopp opp et øyeblikk og &lt;b&gt;skriv én eller to setninger som beskriver din dystopi&lt;\/b&gt; før du går videre.</v>
      </c>
      <c r="Z291" s="32" t="str">
        <f>VLOOKUP(
    Languages!A278,
    Languages!$A$2:$AE$310,
    MATCH(
      _xlfn.XLOOKUP(Z$1, 'Language &amp; Currency Data'!$A$2:$A$100, 'Language &amp; Currency Data'!$B$2:$B$100),
      Languages!$A$1:$AE$1,
      0),
    FALSE)</f>
        <v>براہ کرم کچھ دیر توقف کرنے کو یقینی بنائیں، اور &lt;b&gt;اپنے غیر مثالی معاشرے کو بیان کرنے کے لیے ایک یا دو جملے تحریر کریں&lt;\/b&gt;، پھر آگے بڑھیں۔</v>
      </c>
      <c r="AA291" s="32" t="str">
        <f>VLOOKUP(
    Languages!A278,
    Languages!$A$2:$AE$310,
    MATCH(
      _xlfn.XLOOKUP(AA$1, 'Language &amp; Currency Data'!$A$2:$A$100, 'Language &amp; Currency Data'!$B$2:$B$100),
      Languages!$A$1:$AE$1,
      0),
    FALSE)</f>
        <v>Hhuminto sandali, at &lt;b&gt;sumulat ng isa o dalawang pangungusap para ilarawan ang iyong dystopia&lt;\/b&gt; bago magpatuloy.</v>
      </c>
      <c r="AB291" s="32" t="str">
        <f>VLOOKUP(
    Languages!A278,
    Languages!$A$2:$AE$310,
    MATCH(
      _xlfn.XLOOKUP(AB$1, 'Language &amp; Currency Data'!$A$2:$A$100, 'Language &amp; Currency Data'!$B$2:$B$100),
      Languages!$A$1:$AE$1,
      0),
    FALSE)</f>
        <v>Prosimy zatrzymać się na chwilę i &lt;b&gt;napisać jedno lub dwa zdania, aby opisać swoją dystopię&lt;\/b&gt; zanim przejdzie Pan\/Pani dalej.</v>
      </c>
      <c r="AC291" t="str">
        <f>VLOOKUP(
    Languages!A278,
    Languages!$A$2:$AE$310,
    MATCH(
      _xlfn.XLOOKUP(AC$1, 'Language &amp; Currency Data'!$A$2:$A$100, 'Language &amp; Currency Data'!$B$2:$B$100),
      Languages!$A$1:$AE$1,
      0),
    FALSE)</f>
        <v>Por favor, reflita por um momento e &lt;b&gt;escreva uma ou duas frases para descrever a sua distopia&lt;\/b&gt; antes de continuar.</v>
      </c>
      <c r="AD291" s="32" t="str">
        <f>VLOOKUP(
    Languages!A278,
    Languages!$A$2:$AE$310,
    MATCH(
      _xlfn.XLOOKUP(AD$1, 'Language &amp; Currency Data'!$A$2:$A$100, 'Language &amp; Currency Data'!$B$2:$B$100),
      Languages!$A$1:$AE$1,
      0),
    FALSE)</f>
        <v>Vă rugăm să vă asigurați că vă opriți un moment și &lt;b&gt;scrieți una sau două propoziții pentru a descrie distopia&lt;\/b&gt;  înainte de a continua.</v>
      </c>
      <c r="AE291" s="6" t="str">
        <f>VLOOKUP(
    Languages!A278,
    Languages!$A$2:$AE$310,
    MATCH(
      _xlfn.XLOOKUP(AE$1, 'Language &amp; Currency Data'!$A$2:$A$100, 'Language &amp; Currency Data'!$B$2:$B$100),
      Languages!$A$1:$AE$1,
      0),
    FALSE)</f>
        <v>Zastavte sa na chvíľu a &lt;b&gt;napíšte jednu alebo dve vety, ktorými by ste opísali svoju dystópiu&lt;\/b&gt;. Potom môžete pokračovať.</v>
      </c>
      <c r="AF291" s="6" t="str">
        <f>VLOOKUP(
    Languages!A278,
    Languages!$A$2:$AE$310,
    MATCH(
      _xlfn.XLOOKUP(AF$1, 'Language &amp; Currency Data'!$A$2:$A$100, 'Language &amp; Currency Data'!$B$2:$B$100),
      Languages!$A$1:$AE$1,
      0),
    FALSE)</f>
        <v>Stop asseblief vir 'n oomblik, en &lt;b&gt;skryf een of twee sinne om jou distopie te beskryf&lt;\/b&gt; voordat jy voortgaan.</v>
      </c>
      <c r="AG291" s="6" t="str">
        <f>VLOOKUP(
    Languages!A278,
    Languages!$A$2:$AE$310,
    MATCH(
      _xlfn.XLOOKUP(AG$1, 'Language &amp; Currency Data'!$A$2:$A$100, 'Language &amp; Currency Data'!$B$2:$B$100),
      Languages!$A$1:$AE$1,
      0),
    FALSE)</f>
        <v>잠시 멈추고, 계속 진행하기 전에 &lt;b&gt;귀하가 생각하는 디스토피아를 한두 문장으로 설명&lt;\/b&gt;해 주십시오.</v>
      </c>
      <c r="AH291" s="32" t="str">
        <f>VLOOKUP(
    Languages!A278,
    Languages!$A$2:$AE$310,
    MATCH(
      _xlfn.XLOOKUP(AH$1, 'Language &amp; Currency Data'!$A$2:$A$100, 'Language &amp; Currency Data'!$B$2:$B$100),
      Languages!$A$1:$AE$1,
      0),
    FALSE)</f>
        <v>Antes de continuar, tómese un momento para &lt;b&gt;escribir una o dos frases que describan su distopía&lt;\/b&gt;.</v>
      </c>
      <c r="AI291" s="32" t="str">
        <f>VLOOKUP(
    Languages!A278,
    Languages!$A$2:$AE$310,
    MATCH(
      _xlfn.XLOOKUP(AI$1, 'Language &amp; Currency Data'!$A$2:$A$100, 'Language &amp; Currency Data'!$B$2:$B$100),
      Languages!$A$1:$AE$1,
      0),
    FALSE)</f>
        <v>Stanna upp ett ögonblick och &lt;b&gt;skriv ner en eller två meningar för att beskriva din dystopi&lt;\/b&gt; innan du fortsätter.</v>
      </c>
      <c r="AJ291" s="6" t="str">
        <f>VLOOKUP(
    Languages!A278,
    Languages!$A$2:$AE$310,
    MATCH(
      _xlfn.XLOOKUP(AJ$1, 'Language &amp; Currency Data'!$A$2:$A$100, 'Language &amp; Currency Data'!$B$2:$B$100),
      Languages!$A$1:$AE$1,
      0),
    FALSE)</f>
        <v>請在繼續作答前，先停下來&lt;b&gt;寫一至兩句話，描述您所想像的反烏托邦社會&lt;\/b&gt;。</v>
      </c>
      <c r="AK291" s="32" t="str">
        <f>VLOOKUP(
    Languages!A278,
    Languages!$A$2:$AE$310,
    MATCH(
      _xlfn.XLOOKUP(AK$1, 'Language &amp; Currency Data'!$A$2:$A$100, 'Language &amp; Currency Data'!$B$2:$B$100),
      Languages!$A$1:$AE$1,
      0),
    FALSE)</f>
        <v>โปรดใช้เวลาสักครู่เพื่อ&lt;b&gt;เขียนหนึ่งหรือสองประโยคที่จะบรรยายสังคมที่ไม่ใช่ในอุดมคติของคุณ&lt;\/b&gt;ก่อนที่จะดำเนินการต่อ</v>
      </c>
      <c r="AL291" s="37" t="str">
        <f>VLOOKUP(
    Languages!A278,
    Languages!$A$2:$AE$310,
    MATCH(
      _xlfn.XLOOKUP(AL$1, 'Language &amp; Currency Data'!$A$2:$A$100, 'Language &amp; Currency Data'!$B$2:$B$100),
      Languages!$A$1:$AE$1,
      0),
    FALSE)</f>
        <v>Lütfen bir anlığına durun ve devam etmeden önce &lt;b&gt;distopyanızı tanımlamak için bir veya iki cümle yazın&lt;\/b&gt;.</v>
      </c>
      <c r="AM291" s="6" t="str">
        <f>VLOOKUP(
    Languages!A278,
    Languages!$A$2:$AE$310,
    MATCH(
      _xlfn.XLOOKUP(AM$1, 'Language &amp; Currency Data'!$A$2:$A$100, 'Language &amp; Currency Data'!$B$2:$B$100),
      Languages!$A$1:$AE$1,
      0),
    FALSE)</f>
        <v>Please stop for a moment, and &lt;b&gt;write one or two sentences to describe your dystopia&lt;\/b&gt; before you proceed.</v>
      </c>
      <c r="AN291" s="6" t="str">
        <f>VLOOKUP(
    Languages!A278,
    Languages!$A$2:$AE$310,
    MATCH(
      _xlfn.XLOOKUP(AN$1, 'Language &amp; Currency Data'!$A$2:$A$100, 'Language &amp; Currency Data'!$B$2:$B$100),
      Languages!$A$1:$AE$1,
      0),
    FALSE)</f>
        <v>Please stop for a moment, and &lt;b&gt;write one or two sentences to describe your dystopia&lt;\/b&gt; before you proceed.</v>
      </c>
      <c r="AO291" s="32" t="str">
        <f>VLOOKUP(
    Languages!A278,
    Languages!$A$2:$AE$310,
    MATCH(
      _xlfn.XLOOKUP(AO$1, 'Language &amp; Currency Data'!$A$2:$A$100, 'Language &amp; Currency Data'!$B$2:$B$100),
      Languages!$A$1:$AE$1,
      0),
    FALSE)</f>
        <v>Vui lòng dành ra một chút thời gian và &lt;b&gt;viết một hoặc hai câu để mô tả thế giới phản địa đàng của quý vị&lt;\/b&gt; trước khi quý vị tiếp tục.</v>
      </c>
      <c r="AP291" s="7" t="str">
        <f>VLOOKUP(
    Languages!A278,
    Languages!$A$2:$AE$310,
    MATCH(
      _xlfn.XLOOKUP("United Kingdom", 'Language &amp; Currency Data'!$A$2:$A$100, 'Language &amp; Currency Data'!$B$2:$B$100),
      Languages!$A$1:$AE$1,
      0),
    FALSE)</f>
        <v>Please stop for a moment, and &lt;b&gt;write one or two sentences to describe your dystopia&lt;\/b&gt; before you proceed.</v>
      </c>
      <c r="AQ291" s="7" t="str">
        <f>VLOOKUP(
    Languages!A278,
    Languages!$A$2:$AE$310,
    MATCH(
      _xlfn.XLOOKUP("United Kingdom", 'Language &amp; Currency Data'!$A$2:$A$100, 'Language &amp; Currency Data'!$B$2:$B$100),
      Languages!$A$1:$AE$1,
      0),
    FALSE)</f>
        <v>Please stop for a moment, and &lt;b&gt;write one or two sentences to describe your dystopia&lt;\/b&gt; before you proceed.</v>
      </c>
      <c r="AR291" s="7" t="str">
        <f>VLOOKUP(
    Languages!A278,
    Languages!$A$2:$AE$310,
    MATCH(
      _xlfn.XLOOKUP("United Kingdom", 'Language &amp; Currency Data'!$A$2:$A$100, 'Language &amp; Currency Data'!$B$2:$B$100),
      Languages!$A$1:$AE$1,
      0),
    FALSE)</f>
        <v>Please stop for a moment, and &lt;b&gt;write one or two sentences to describe your dystopia&lt;\/b&gt; before you proceed.</v>
      </c>
      <c r="AS291" s="7" t="str">
        <f>VLOOKUP(
    Languages!A278,
    Languages!$A$2:$AE$310,
    MATCH(
      _xlfn.XLOOKUP("United Kingdom", 'Language &amp; Currency Data'!$A$2:$A$100, 'Language &amp; Currency Data'!$B$2:$B$100),
      Languages!$A$1:$AE$1,
      0),
    FALSE)</f>
        <v>Please stop for a moment, and &lt;b&gt;write one or two sentences to describe your dystopia&lt;\/b&gt; before you proceed.</v>
      </c>
      <c r="AT291" s="7" t="str">
        <f>VLOOKUP(
    Languages!A278,
    Languages!$A$2:$AE$310,
    MATCH(
      _xlfn.XLOOKUP("United Kingdom", 'Language &amp; Currency Data'!$A$2:$A$100, 'Language &amp; Currency Data'!$B$2:$B$100),
      Languages!$A$1:$AE$1,
      0),
    FALSE)</f>
        <v>Please stop for a moment, and &lt;b&gt;write one or two sentences to describe your dystopia&lt;\/b&gt; before you proceed.</v>
      </c>
      <c r="AU291" s="7" t="str">
        <f>VLOOKUP(
    Languages!A278,
    Languages!$A$2:$AE$310,
    MATCH(
      _xlfn.XLOOKUP("United Kingdom", 'Language &amp; Currency Data'!$A$2:$A$100, 'Language &amp; Currency Data'!$B$2:$B$100),
      Languages!$A$1:$AE$1,
      0),
    FALSE)</f>
        <v>Please stop for a moment, and &lt;b&gt;write one or two sentences to describe your dystopia&lt;\/b&gt; before you proceed.</v>
      </c>
      <c r="AV291" s="7" t="str">
        <f>VLOOKUP(
    Languages!A278,
    Languages!$A$2:$AE$310,
    MATCH(
      _xlfn.XLOOKUP("United Kingdom", 'Language &amp; Currency Data'!$A$2:$A$100, 'Language &amp; Currency Data'!$B$2:$B$100),
      Languages!$A$1:$AE$1,
      0),
    FALSE)</f>
        <v>Please stop for a moment, and &lt;b&gt;write one or two sentences to describe your dystopia&lt;\/b&gt; before you proceed.</v>
      </c>
      <c r="AW291" s="7" t="str">
        <f>VLOOKUP(
    Languages!A278,
    Languages!$A$2:$AE$310,
    MATCH(
      _xlfn.XLOOKUP("United Kingdom", 'Language &amp; Currency Data'!$A$2:$A$100, 'Language &amp; Currency Data'!$B$2:$B$100),
      Languages!$A$1:$AE$1,
      0),
    FALSE)</f>
        <v>Please stop for a moment, and &lt;b&gt;write one or two sentences to describe your dystopia&lt;\/b&gt; before you proceed.</v>
      </c>
    </row>
    <row r="292" spans="1:49" s="7" customFormat="1" ht="42.75" x14ac:dyDescent="0.45">
      <c r="A292" s="7" t="str">
        <f>Languages!B279</f>
        <v>To what extent do you think your own actions can affect whether such a utopia will happen or not?</v>
      </c>
      <c r="B292" s="6" t="str">
        <f>VLOOKUP(
    Languages!A279,
    Languages!$A$2:$AE$310,
    MATCH(
      _xlfn.XLOOKUP(B$1, 'Language &amp; Currency Data'!$A$2:$A$100, 'Language &amp; Currency Data'!$B$2:$B$100),
      Languages!$A$1:$AE$1,
      0),
    FALSE)</f>
        <v>¿Hasta qué punto cree que sus propias acciones pueden influir en que esa utopía se haga realidad o no?</v>
      </c>
      <c r="C292" s="6" t="str">
        <f>VLOOKUP(
    Languages!A279,
    Languages!$A$2:$AE$310,
    MATCH(
      _xlfn.XLOOKUP(C$1, 'Language &amp; Currency Data'!$A$2:$A$100, 'Language &amp; Currency Data'!$B$2:$B$100),
      Languages!$A$1:$AE$1,
      0),
    FALSE)</f>
        <v>To what extent do you think your own actions can affect whether such a utopia will happen or not?</v>
      </c>
      <c r="D292" s="6" t="str">
        <f>VLOOKUP(
    Languages!A279,
    Languages!$A$2:$AE$310,
    MATCH(
      _xlfn.XLOOKUP(D$1, 'Language &amp; Currency Data'!$A$2:$A$100, 'Language &amp; Currency Data'!$B$2:$B$100),
      Languages!$A$1:$AE$1,
      0),
    FALSE)</f>
        <v>Inwiefern sind Sie der Ansicht, dass Ihre Handlungen Auswirkungen darauf haben, ob eine solche Utopie wahr werden kann?</v>
      </c>
      <c r="E292" s="14" t="str">
        <f>VLOOKUP(
    Languages!A279,
    Languages!$A$2:$AE$310,
    MATCH(
      _xlfn.XLOOKUP(E$1, 'Language &amp; Currency Data'!$A$2:$A$100, 'Language &amp; Currency Data'!$B$2:$B$100),
      Languages!$A$1:$AE$1,
      0),
    FALSE)</f>
        <v>Em que medida considera que as suas próprias ações podem influenciar a concretização dessa utopia?</v>
      </c>
      <c r="F292" s="4" t="str">
        <f>VLOOKUP(
    Languages!A279,
    Languages!$A$2:$AE$310,
    MATCH(
      _xlfn.XLOOKUP(F$1, 'Language &amp; Currency Data'!$A$2:$A$100, 'Language &amp; Currency Data'!$B$2:$B$100),
      Languages!$A$1:$AE$1,
      0),
    FALSE)</f>
        <v>To what extent do you think your own actions can affect whether such a utopia will happen or not?</v>
      </c>
      <c r="G292" s="14" t="str">
        <f>VLOOKUP(
    Languages!A279,
    Languages!$A$2:$AE$310,
    MATCH(
      _xlfn.XLOOKUP(G$1, 'Language &amp; Currency Data'!$A$2:$A$100, 'Language &amp; Currency Data'!$B$2:$B$100),
      Languages!$A$1:$AE$1,
      0),
    FALSE)</f>
        <v>您认为您自身的行为对该乌托邦社会的出现与否会有多大影响？</v>
      </c>
      <c r="H292" s="6" t="str">
        <f>VLOOKUP(
    Languages!A279,
    Languages!$A$2:$AE$310,
    MATCH(
      _xlfn.XLOOKUP(H$1, 'Language &amp; Currency Data'!$A$2:$A$100, 'Language &amp; Currency Data'!$B$2:$B$100),
      Languages!$A$1:$AE$1,
      0),
    FALSE)</f>
        <v>¿Hasta qué punto cree que sus propias acciones pueden influir en que esa utopía se haga realidad o no?</v>
      </c>
      <c r="I292" s="6" t="str">
        <f>VLOOKUP(
    Languages!A279,
    Languages!$A$2:$AE$310,
    MATCH(
      _xlfn.XLOOKUP(I$1, 'Language &amp; Currency Data'!$A$2:$A$100, 'Language &amp; Currency Data'!$B$2:$B$100),
      Languages!$A$1:$AE$1,
      0),
    FALSE)</f>
        <v>¿Hasta qué punto cree que sus propias acciones pueden influir en que esa utopía se haga realidad o no?</v>
      </c>
      <c r="J292" s="6" t="str">
        <f>VLOOKUP(
    Languages!A279,
    Languages!$A$2:$AE$310,
    MATCH(
      _xlfn.XLOOKUP(J$1, 'Language &amp; Currency Data'!$A$2:$A$100, 'Language &amp; Currency Data'!$B$2:$B$100),
      Languages!$A$1:$AE$1,
      0),
    FALSE)</f>
        <v>Do jaké míry podle vás může vaše vlastní jednání ovlivnit, zda se taková utopie stane skutečností?</v>
      </c>
      <c r="K292" s="6" t="str">
        <f>VLOOKUP(
    Languages!A279,
    Languages!$A$2:$AE$310,
    MATCH(
      _xlfn.XLOOKUP(K$1, 'Language &amp; Currency Data'!$A$2:$A$100, 'Language &amp; Currency Data'!$B$2:$B$100),
      Languages!$A$1:$AE$1,
      0),
    FALSE)</f>
        <v>Missä määrin uskot omien tekojesi voivan vaikuttaa siihen, toteutuuko tällainen utopia vai ei?</v>
      </c>
      <c r="L292" s="32" t="str">
        <f>VLOOKUP(
    Languages!A279,
    Languages!$A$2:$AE$310,
    MATCH(
      _xlfn.XLOOKUP(L$1, 'Language &amp; Currency Data'!$A$2:$A$100, 'Language &amp; Currency Data'!$B$2:$B$100),
      Languages!$A$1:$AE$1,
      0),
    FALSE)</f>
        <v>Dans quelle mesure pensez-vous que vos propres actions puissent influencer la réalisation ou non d'une telle utopie ?</v>
      </c>
      <c r="M292" s="32" t="str">
        <f>VLOOKUP(
    Languages!A279,
    Languages!$A$2:$AE$310,
    MATCH(
      _xlfn.XLOOKUP(M$1, 'Language &amp; Currency Data'!$A$2:$A$100, 'Language &amp; Currency Data'!$B$2:$B$100),
      Languages!$A$1:$AE$1,
      0),
    FALSE)</f>
        <v>Inwiefern sind Sie der Ansicht, dass Ihre Handlungen Auswirkungen darauf haben, ob eine solche Utopie wahr werden kann?</v>
      </c>
      <c r="N292" s="6" t="str">
        <f>VLOOKUP(
    Languages!A279,
    Languages!$A$2:$AE$310,
    MATCH(
      _xlfn.XLOOKUP(N$1, 'Language &amp; Currency Data'!$A$2:$A$100, 'Language &amp; Currency Data'!$B$2:$B$100),
      Languages!$A$1:$AE$1,
      0),
    FALSE)</f>
        <v>Σε ποιον βαθμό πιστεύετε ότι οι δικές σας ενέργειες μπορούν να επηρεάσουν το εάν μια τέτοια ουτοπία θα πραγματοποιηθεί ή όχι;</v>
      </c>
      <c r="O292" s="32" t="str">
        <f>VLOOKUP(
    Languages!A279,
    Languages!$A$2:$AE$310,
    MATCH(
      _xlfn.XLOOKUP(O$1, 'Language &amp; Currency Data'!$A$2:$A$100, 'Language &amp; Currency Data'!$B$2:$B$100),
      Languages!$A$1:$AE$1,
      0),
    FALSE)</f>
        <v>Ön szerint a saját cselekedetei milyen mértékben befolyásolhatják, hogy egy ilyen utópia megvalósul-e vagy sem?</v>
      </c>
      <c r="P292" s="6" t="str">
        <f>VLOOKUP(
    Languages!A279,
    Languages!$A$2:$AE$310,
    MATCH(
      _xlfn.XLOOKUP(P$1, 'Language &amp; Currency Data'!$A$2:$A$100, 'Language &amp; Currency Data'!$B$2:$B$100),
      Languages!$A$1:$AE$1,
      0),
    FALSE)</f>
        <v>आपको क्या लगता है कि आपके अपने कार्य इस बात को किस हद तक प्रभावित कर सकते हैं कि ऐसा यूटोपिया पैदा होगा या नहीं?</v>
      </c>
      <c r="Q292" s="6" t="str">
        <f>VLOOKUP(
    Languages!A279,
    Languages!$A$2:$AE$310,
    MATCH(
      _xlfn.XLOOKUP(Q$1, 'Language &amp; Currency Data'!$A$2:$A$100, 'Language &amp; Currency Data'!$B$2:$B$100),
      Languages!$A$1:$AE$1,
      0),
    FALSE)</f>
        <v>Sejauh mana Anda pikir tindakan Anda sendiri dapat memengaruhi apakah utopia seperti itu akan terjadi atau tidak?</v>
      </c>
      <c r="R292" s="6" t="str">
        <f>VLOOKUP(
    Languages!A279,
    Languages!$A$2:$AE$310,
    MATCH(
      _xlfn.XLOOKUP(R$1, 'Language &amp; Currency Data'!$A$2:$A$100, 'Language &amp; Currency Data'!$B$2:$B$100),
      Languages!$A$1:$AE$1,
      0),
    FALSE)</f>
        <v>To what extent do you think your own actions can affect whether such a utopia will happen or not?</v>
      </c>
      <c r="S292" s="14" t="str">
        <f>VLOOKUP(
    Languages!A279,
    Languages!$A$2:$AE$310,
    MATCH(
      _xlfn.XLOOKUP(S$1, 'Language &amp; Currency Data'!$A$2:$A$100, 'Language &amp; Currency Data'!$B$2:$B$100),
      Languages!$A$1:$AE$1,
      0),
    FALSE)</f>
        <v>In che misura ritiene che le Sue azioni possano influenzare la realizzazione o meno di questa utopia?</v>
      </c>
      <c r="T292" s="14" t="str">
        <f>VLOOKUP(
    Languages!A279,
    Languages!$A$2:$AE$310,
    MATCH(
      _xlfn.XLOOKUP(T$1, 'Language &amp; Currency Data'!$A$2:$A$100, 'Language &amp; Currency Data'!$B$2:$B$100),
      Languages!$A$1:$AE$1,
      0),
    FALSE)</f>
        <v>そのようなユートピアが実現するかどうかに、あなた自身の行動がどの程度影響を与えると思いますか?</v>
      </c>
      <c r="U292" s="32" t="str">
        <f>VLOOKUP(
    Languages!A279,
    Languages!$A$2:$AE$310,
    MATCH(
      _xlfn.XLOOKUP(U$1, 'Language &amp; Currency Data'!$A$2:$A$100, 'Language &amp; Currency Data'!$B$2:$B$100),
      Languages!$A$1:$AE$1,
      0),
    FALSE)</f>
        <v>Setakat manakah anda rasa tindakan anda sendiri boleh mempengaruhi sama ada utopia sedemikian akan berlaku atau tidak?</v>
      </c>
      <c r="V292" s="32" t="str">
        <f>VLOOKUP(
    Languages!A279,
    Languages!$A$2:$AE$310,
    MATCH(
      _xlfn.XLOOKUP(V$1, 'Language &amp; Currency Data'!$A$2:$A$100, 'Language &amp; Currency Data'!$B$2:$B$100),
      Languages!$A$1:$AE$1,
      0),
    FALSE)</f>
        <v>¿Hasta qué punto cree que sus propias acciones pueden influir en que esa utopía se haga realidad o no?</v>
      </c>
      <c r="W292" s="14" t="str">
        <f>VLOOKUP(
    Languages!A279,
    Languages!$A$2:$AE$310,
    MATCH(
      _xlfn.XLOOKUP(W$1, 'Language &amp; Currency Data'!$A$2:$A$100, 'Language &amp; Currency Data'!$B$2:$B$100),
      Languages!$A$1:$AE$1,
      0),
    FALSE)</f>
        <v>In hoeverre denkt u dat uw eigen acties invloed kunnen hebben op het al dan niet werkelijkheid worden van een dergelijke utopie?</v>
      </c>
      <c r="X292" s="32" t="str">
        <f>VLOOKUP(
    Languages!A279,
    Languages!$A$2:$AE$310,
    MATCH(
      _xlfn.XLOOKUP(X$1, 'Language &amp; Currency Data'!$A$2:$A$100, 'Language &amp; Currency Data'!$B$2:$B$100),
      Languages!$A$1:$AE$1,
      0),
    FALSE)</f>
        <v>To what extent do you think your own actions can affect whether such a utopia will happen or not?</v>
      </c>
      <c r="Y292" s="32" t="str">
        <f>VLOOKUP(
    Languages!A279,
    Languages!$A$2:$AE$310,
    MATCH(
      _xlfn.XLOOKUP(Y$1, 'Language &amp; Currency Data'!$A$2:$A$100, 'Language &amp; Currency Data'!$B$2:$B$100),
      Languages!$A$1:$AE$1,
      0),
    FALSE)</f>
        <v>I hvilken grad tror du at dine egne handlinger kan påvirke om en slik utopi blir til virkelighet eller ikke?</v>
      </c>
      <c r="Z292" s="32" t="str">
        <f>VLOOKUP(
    Languages!A279,
    Languages!$A$2:$AE$310,
    MATCH(
      _xlfn.XLOOKUP(Z$1, 'Language &amp; Currency Data'!$A$2:$A$100, 'Language &amp; Currency Data'!$B$2:$B$100),
      Languages!$A$1:$AE$1,
      0),
    FALSE)</f>
        <v>آپ کے خیال میں، آپ کے اپنے اقدامات کس حد تک اس بات پر اثر انداز ہو سکتے ہیں کہ آیا ایسا ایک مثالی معاشرہ وجود میں آئے گا یا نہیں؟</v>
      </c>
      <c r="AA292" s="32" t="str">
        <f>VLOOKUP(
    Languages!A279,
    Languages!$A$2:$AE$310,
    MATCH(
      _xlfn.XLOOKUP(AA$1, 'Language &amp; Currency Data'!$A$2:$A$100, 'Language &amp; Currency Data'!$B$2:$B$100),
      Languages!$A$1:$AE$1,
      0),
    FALSE)</f>
        <v>Hanggang saan mo naiisip na makakaapekto ang mga sarili mong aksyon kung mangyayari o hindi ang gayong utopia?</v>
      </c>
      <c r="AB292" s="32" t="str">
        <f>VLOOKUP(
    Languages!A279,
    Languages!$A$2:$AE$310,
    MATCH(
      _xlfn.XLOOKUP(AB$1, 'Language &amp; Currency Data'!$A$2:$A$100, 'Language &amp; Currency Data'!$B$2:$B$100),
      Languages!$A$1:$AE$1,
      0),
    FALSE)</f>
        <v>Pana\/Pani zdaniem, w jakim stopniu Pana\/Pani własne działania mogą wpłynąć na to, czy taka utopijna wizja się spełni, czy nie?</v>
      </c>
      <c r="AC292" t="str">
        <f>VLOOKUP(
    Languages!A279,
    Languages!$A$2:$AE$310,
    MATCH(
      _xlfn.XLOOKUP(AC$1, 'Language &amp; Currency Data'!$A$2:$A$100, 'Language &amp; Currency Data'!$B$2:$B$100),
      Languages!$A$1:$AE$1,
      0),
    FALSE)</f>
        <v>Em que medida considera que as suas próprias ações podem influenciar a concretização dessa utopia?</v>
      </c>
      <c r="AD292" s="32" t="str">
        <f>VLOOKUP(
    Languages!A279,
    Languages!$A$2:$AE$310,
    MATCH(
      _xlfn.XLOOKUP(AD$1, 'Language &amp; Currency Data'!$A$2:$A$100, 'Language &amp; Currency Data'!$B$2:$B$100),
      Languages!$A$1:$AE$1,
      0),
    FALSE)</f>
        <v>În ce măsură credeți că propriile dvs. acțiuni pot influența dacă o astfel de utopie se va avea loc sau nu?</v>
      </c>
      <c r="AE292" s="6" t="str">
        <f>VLOOKUP(
    Languages!A279,
    Languages!$A$2:$AE$310,
    MATCH(
      _xlfn.XLOOKUP(AE$1, 'Language &amp; Currency Data'!$A$2:$A$100, 'Language &amp; Currency Data'!$B$2:$B$100),
      Languages!$A$1:$AE$1,
      0),
    FALSE)</f>
        <v>Do akej miery môžete podľa vás svojím konaním ovplyvniť, či k takejto utópii dôjde alebo nie?</v>
      </c>
      <c r="AF292" s="6" t="str">
        <f>VLOOKUP(
    Languages!A279,
    Languages!$A$2:$AE$310,
    MATCH(
      _xlfn.XLOOKUP(AF$1, 'Language &amp; Currency Data'!$A$2:$A$100, 'Language &amp; Currency Data'!$B$2:$B$100),
      Languages!$A$1:$AE$1,
      0),
    FALSE)</f>
        <v>In watter mate dink jy kan jou eie optrede ‘n invloed hê op die realisering van so 'n utopie?</v>
      </c>
      <c r="AG292" s="6" t="str">
        <f>VLOOKUP(
    Languages!A279,
    Languages!$A$2:$AE$310,
    MATCH(
      _xlfn.XLOOKUP(AG$1, 'Language &amp; Currency Data'!$A$2:$A$100, 'Language &amp; Currency Data'!$B$2:$B$100),
      Languages!$A$1:$AE$1,
      0),
    FALSE)</f>
        <v>귀하는 자신의 행동이 그런 유토피아가 실현되는 데 어느 정도 영향을 미칠 수 있다고 생각하십니까?</v>
      </c>
      <c r="AH292" s="32" t="str">
        <f>VLOOKUP(
    Languages!A279,
    Languages!$A$2:$AE$310,
    MATCH(
      _xlfn.XLOOKUP(AH$1, 'Language &amp; Currency Data'!$A$2:$A$100, 'Language &amp; Currency Data'!$B$2:$B$100),
      Languages!$A$1:$AE$1,
      0),
    FALSE)</f>
        <v>¿Hasta qué punto cree que sus propias acciones pueden influir en que esa utopía se haga realidad o no?</v>
      </c>
      <c r="AI292" s="32" t="str">
        <f>VLOOKUP(
    Languages!A279,
    Languages!$A$2:$AE$310,
    MATCH(
      _xlfn.XLOOKUP(AI$1, 'Language &amp; Currency Data'!$A$2:$A$100, 'Language &amp; Currency Data'!$B$2:$B$100),
      Languages!$A$1:$AE$1,
      0),
    FALSE)</f>
        <v>I vilken utsträckning tror du att dina egna handlingar kan påverka om en sådan utopi blir verklighet eller inte?</v>
      </c>
      <c r="AJ292" s="6" t="str">
        <f>VLOOKUP(
    Languages!A279,
    Languages!$A$2:$AE$310,
    MATCH(
      _xlfn.XLOOKUP(AJ$1, 'Language &amp; Currency Data'!$A$2:$A$100, 'Language &amp; Currency Data'!$B$2:$B$100),
      Languages!$A$1:$AE$1,
      0),
    FALSE)</f>
        <v>您認為您自己的行動，有多少可能影響這樣一個烏托邦是否實現？</v>
      </c>
      <c r="AK292" s="32" t="str">
        <f>VLOOKUP(
    Languages!A279,
    Languages!$A$2:$AE$310,
    MATCH(
      _xlfn.XLOOKUP(AK$1, 'Language &amp; Currency Data'!$A$2:$A$100, 'Language &amp; Currency Data'!$B$2:$B$100),
      Languages!$A$1:$AE$1,
      0),
    FALSE)</f>
        <v>คุณคิดว่าการกระทำของคุณเองสามารถส่งผลมากน้อยเพียงใดต่อการที่สังคมในอุดมคติจะเกิดขึ้นหรือไม่เกิดขึ้น</v>
      </c>
      <c r="AL292" s="37" t="str">
        <f>VLOOKUP(
    Languages!A279,
    Languages!$A$2:$AE$310,
    MATCH(
      _xlfn.XLOOKUP(AL$1, 'Language &amp; Currency Data'!$A$2:$A$100, 'Language &amp; Currency Data'!$B$2:$B$100),
      Languages!$A$1:$AE$1,
      0),
    FALSE)</f>
        <v>Kendi eylemlerinizin böyle bir ütopyanın gerçekleşip gerçekleşmeyeceğini ne ölçüde etkileyebileceğini düşünüyorsunuz?</v>
      </c>
      <c r="AM292" s="6" t="str">
        <f>VLOOKUP(
    Languages!A279,
    Languages!$A$2:$AE$310,
    MATCH(
      _xlfn.XLOOKUP(AM$1, 'Language &amp; Currency Data'!$A$2:$A$100, 'Language &amp; Currency Data'!$B$2:$B$100),
      Languages!$A$1:$AE$1,
      0),
    FALSE)</f>
        <v>To what extent do you think your own actions can affect whether such a utopia will happen or not?</v>
      </c>
      <c r="AN292" s="6" t="str">
        <f>VLOOKUP(
    Languages!A279,
    Languages!$A$2:$AE$310,
    MATCH(
      _xlfn.XLOOKUP(AN$1, 'Language &amp; Currency Data'!$A$2:$A$100, 'Language &amp; Currency Data'!$B$2:$B$100),
      Languages!$A$1:$AE$1,
      0),
    FALSE)</f>
        <v>To what extent do you think your own actions can affect whether such a utopia will happen or not?</v>
      </c>
      <c r="AO292" s="32" t="str">
        <f>VLOOKUP(
    Languages!A279,
    Languages!$A$2:$AE$310,
    MATCH(
      _xlfn.XLOOKUP(AO$1, 'Language &amp; Currency Data'!$A$2:$A$100, 'Language &amp; Currency Data'!$B$2:$B$100),
      Languages!$A$1:$AE$1,
      0),
    FALSE)</f>
        <v>Theo quý vị, hành động của quý vị có thể ảnh hưởng đến mức độ nào trong việc thế giới lý tưởng đó có xảy ra hay không?</v>
      </c>
      <c r="AP292" s="7" t="str">
        <f>VLOOKUP(
    Languages!A279,
    Languages!$A$2:$AE$310,
    MATCH(
      _xlfn.XLOOKUP("United Kingdom", 'Language &amp; Currency Data'!$A$2:$A$100, 'Language &amp; Currency Data'!$B$2:$B$100),
      Languages!$A$1:$AE$1,
      0),
    FALSE)</f>
        <v>To what extent do you think your own actions can affect whether such a utopia will happen or not?</v>
      </c>
      <c r="AQ292" s="7" t="str">
        <f>VLOOKUP(
    Languages!A279,
    Languages!$A$2:$AE$310,
    MATCH(
      _xlfn.XLOOKUP("United Kingdom", 'Language &amp; Currency Data'!$A$2:$A$100, 'Language &amp; Currency Data'!$B$2:$B$100),
      Languages!$A$1:$AE$1,
      0),
    FALSE)</f>
        <v>To what extent do you think your own actions can affect whether such a utopia will happen or not?</v>
      </c>
      <c r="AR292" s="7" t="str">
        <f>VLOOKUP(
    Languages!A279,
    Languages!$A$2:$AE$310,
    MATCH(
      _xlfn.XLOOKUP("United Kingdom", 'Language &amp; Currency Data'!$A$2:$A$100, 'Language &amp; Currency Data'!$B$2:$B$100),
      Languages!$A$1:$AE$1,
      0),
    FALSE)</f>
        <v>To what extent do you think your own actions can affect whether such a utopia will happen or not?</v>
      </c>
      <c r="AS292" s="7" t="str">
        <f>VLOOKUP(
    Languages!A279,
    Languages!$A$2:$AE$310,
    MATCH(
      _xlfn.XLOOKUP("United Kingdom", 'Language &amp; Currency Data'!$A$2:$A$100, 'Language &amp; Currency Data'!$B$2:$B$100),
      Languages!$A$1:$AE$1,
      0),
    FALSE)</f>
        <v>To what extent do you think your own actions can affect whether such a utopia will happen or not?</v>
      </c>
      <c r="AT292" s="7" t="str">
        <f>VLOOKUP(
    Languages!A279,
    Languages!$A$2:$AE$310,
    MATCH(
      _xlfn.XLOOKUP("United Kingdom", 'Language &amp; Currency Data'!$A$2:$A$100, 'Language &amp; Currency Data'!$B$2:$B$100),
      Languages!$A$1:$AE$1,
      0),
    FALSE)</f>
        <v>To what extent do you think your own actions can affect whether such a utopia will happen or not?</v>
      </c>
      <c r="AU292" s="7" t="str">
        <f>VLOOKUP(
    Languages!A279,
    Languages!$A$2:$AE$310,
    MATCH(
      _xlfn.XLOOKUP("United Kingdom", 'Language &amp; Currency Data'!$A$2:$A$100, 'Language &amp; Currency Data'!$B$2:$B$100),
      Languages!$A$1:$AE$1,
      0),
    FALSE)</f>
        <v>To what extent do you think your own actions can affect whether such a utopia will happen or not?</v>
      </c>
      <c r="AV292" s="7" t="str">
        <f>VLOOKUP(
    Languages!A279,
    Languages!$A$2:$AE$310,
    MATCH(
      _xlfn.XLOOKUP("United Kingdom", 'Language &amp; Currency Data'!$A$2:$A$100, 'Language &amp; Currency Data'!$B$2:$B$100),
      Languages!$A$1:$AE$1,
      0),
    FALSE)</f>
        <v>To what extent do you think your own actions can affect whether such a utopia will happen or not?</v>
      </c>
      <c r="AW292" s="7" t="str">
        <f>VLOOKUP(
    Languages!A279,
    Languages!$A$2:$AE$310,
    MATCH(
      _xlfn.XLOOKUP("United Kingdom", 'Language &amp; Currency Data'!$A$2:$A$100, 'Language &amp; Currency Data'!$B$2:$B$100),
      Languages!$A$1:$AE$1,
      0),
    FALSE)</f>
        <v>To what extent do you think your own actions can affect whether such a utopia will happen or not?</v>
      </c>
    </row>
    <row r="293" spans="1:49" s="7" customFormat="1" ht="42.75" x14ac:dyDescent="0.45">
      <c r="A293" s="7" t="str">
        <f>Languages!B280</f>
        <v>To what extent do you think that political leaders in society can affect whether such a utopia will happen or not?</v>
      </c>
      <c r="B293" s="6" t="str">
        <f>VLOOKUP(
    Languages!A280,
    Languages!$A$2:$AE$310,
    MATCH(
      _xlfn.XLOOKUP(B$1, 'Language &amp; Currency Data'!$A$2:$A$100, 'Language &amp; Currency Data'!$B$2:$B$100),
      Languages!$A$1:$AE$1,
      0),
    FALSE)</f>
        <v>¿Hasta qué punto cree que los líderes políticos de la sociedad pueden influir en que esa utopía se haga realidad o no?</v>
      </c>
      <c r="C293" s="6" t="str">
        <f>VLOOKUP(
    Languages!A280,
    Languages!$A$2:$AE$310,
    MATCH(
      _xlfn.XLOOKUP(C$1, 'Language &amp; Currency Data'!$A$2:$A$100, 'Language &amp; Currency Data'!$B$2:$B$100),
      Languages!$A$1:$AE$1,
      0),
    FALSE)</f>
        <v>To what extent do you think that political leaders in society can affect whether such a utopia will happen or not?</v>
      </c>
      <c r="D293" s="6" t="str">
        <f>VLOOKUP(
    Languages!A280,
    Languages!$A$2:$AE$310,
    MATCH(
      _xlfn.XLOOKUP(D$1, 'Language &amp; Currency Data'!$A$2:$A$100, 'Language &amp; Currency Data'!$B$2:$B$100),
      Languages!$A$1:$AE$1,
      0),
    FALSE)</f>
        <v>Inwiefern sind Sie der Ansicht, dass politische Machthaber in der Gesellschaft Einfluss darauf haben, ob eine solche Utopie wahr werden kann?</v>
      </c>
      <c r="E293" s="14" t="str">
        <f>VLOOKUP(
    Languages!A280,
    Languages!$A$2:$AE$310,
    MATCH(
      _xlfn.XLOOKUP(E$1, 'Language &amp; Currency Data'!$A$2:$A$100, 'Language &amp; Currency Data'!$B$2:$B$100),
      Languages!$A$1:$AE$1,
      0),
    FALSE)</f>
        <v>Em que medida considera que os líderes políticos da sociedade podem influenciar a concretização ou não dessa utopia?</v>
      </c>
      <c r="F293" s="4" t="str">
        <f>VLOOKUP(
    Languages!A280,
    Languages!$A$2:$AE$310,
    MATCH(
      _xlfn.XLOOKUP(F$1, 'Language &amp; Currency Data'!$A$2:$A$100, 'Language &amp; Currency Data'!$B$2:$B$100),
      Languages!$A$1:$AE$1,
      0),
    FALSE)</f>
        <v>To what extent do you think that political leaders in society can affect whether such a utopia will happen or not?</v>
      </c>
      <c r="G293" s="14" t="str">
        <f>VLOOKUP(
    Languages!A280,
    Languages!$A$2:$AE$310,
    MATCH(
      _xlfn.XLOOKUP(G$1, 'Language &amp; Currency Data'!$A$2:$A$100, 'Language &amp; Currency Data'!$B$2:$B$100),
      Languages!$A$1:$AE$1,
      0),
    FALSE)</f>
        <v>您认为社会的政治领导人对该乌托邦社会的出现与否会有多大影响？</v>
      </c>
      <c r="H293" s="6" t="str">
        <f>VLOOKUP(
    Languages!A280,
    Languages!$A$2:$AE$310,
    MATCH(
      _xlfn.XLOOKUP(H$1, 'Language &amp; Currency Data'!$A$2:$A$100, 'Language &amp; Currency Data'!$B$2:$B$100),
      Languages!$A$1:$AE$1,
      0),
    FALSE)</f>
        <v>¿Hasta qué punto cree que los líderes políticos de la sociedad pueden influir en que esa utopía se haga realidad o no?</v>
      </c>
      <c r="I293" s="6" t="str">
        <f>VLOOKUP(
    Languages!A280,
    Languages!$A$2:$AE$310,
    MATCH(
      _xlfn.XLOOKUP(I$1, 'Language &amp; Currency Data'!$A$2:$A$100, 'Language &amp; Currency Data'!$B$2:$B$100),
      Languages!$A$1:$AE$1,
      0),
    FALSE)</f>
        <v>¿Hasta qué punto cree que los líderes políticos de la sociedad pueden influir en que esa utopía se haga realidad o no?</v>
      </c>
      <c r="J293" s="6" t="str">
        <f>VLOOKUP(
    Languages!A280,
    Languages!$A$2:$AE$310,
    MATCH(
      _xlfn.XLOOKUP(J$1, 'Language &amp; Currency Data'!$A$2:$A$100, 'Language &amp; Currency Data'!$B$2:$B$100),
      Languages!$A$1:$AE$1,
      0),
    FALSE)</f>
        <v>Do jaké míry si myslíte, že političtí představitelé ve společnosti mohou ovlivnit, zda se taková utopie stane skutečností?</v>
      </c>
      <c r="K293" s="6" t="str">
        <f>VLOOKUP(
    Languages!A280,
    Languages!$A$2:$AE$310,
    MATCH(
      _xlfn.XLOOKUP(K$1, 'Language &amp; Currency Data'!$A$2:$A$100, 'Language &amp; Currency Data'!$B$2:$B$100),
      Languages!$A$1:$AE$1,
      0),
    FALSE)</f>
        <v>Missä määrin uskot yhteiskunnan poliittisten johtajien voivan vaikuttaa siihen, toteutuuko tällainen utopia vai ei?</v>
      </c>
      <c r="L293" s="32" t="str">
        <f>VLOOKUP(
    Languages!A280,
    Languages!$A$2:$AE$310,
    MATCH(
      _xlfn.XLOOKUP(L$1, 'Language &amp; Currency Data'!$A$2:$A$100, 'Language &amp; Currency Data'!$B$2:$B$100),
      Languages!$A$1:$AE$1,
      0),
    FALSE)</f>
        <v>Dans quelle mesure pensez-vous que les dirigeants politiques de la société puissent influencer la réalisation ou non d'une telle utopie ?</v>
      </c>
      <c r="M293" s="32" t="str">
        <f>VLOOKUP(
    Languages!A280,
    Languages!$A$2:$AE$310,
    MATCH(
      _xlfn.XLOOKUP(M$1, 'Language &amp; Currency Data'!$A$2:$A$100, 'Language &amp; Currency Data'!$B$2:$B$100),
      Languages!$A$1:$AE$1,
      0),
    FALSE)</f>
        <v>Inwiefern sind Sie der Ansicht, dass politische Machthaber in der Gesellschaft Einfluss darauf haben, ob eine solche Utopie wahr werden kann?</v>
      </c>
      <c r="N293" s="6" t="str">
        <f>VLOOKUP(
    Languages!A280,
    Languages!$A$2:$AE$310,
    MATCH(
      _xlfn.XLOOKUP(N$1, 'Language &amp; Currency Data'!$A$2:$A$100, 'Language &amp; Currency Data'!$B$2:$B$100),
      Languages!$A$1:$AE$1,
      0),
    FALSE)</f>
        <v>Σε ποιον βαθμό πιστεύετε ότι οι πολιτικοί ηγέτες στην κοινωνία μπορούν να επηρεάσουν το εάν μια τέτοια ουτοπία θα πραγματοποιηθεί ή όχι;</v>
      </c>
      <c r="O293" s="32" t="str">
        <f>VLOOKUP(
    Languages!A280,
    Languages!$A$2:$AE$310,
    MATCH(
      _xlfn.XLOOKUP(O$1, 'Language &amp; Currency Data'!$A$2:$A$100, 'Language &amp; Currency Data'!$B$2:$B$100),
      Languages!$A$1:$AE$1,
      0),
    FALSE)</f>
        <v>Ön szerint a társadalom politikai vezetői milyen mértékben tudják befolyásolni, hogy egy ilyen utópia megvalósul-e vagy sem?</v>
      </c>
      <c r="P293" s="6" t="str">
        <f>VLOOKUP(
    Languages!A280,
    Languages!$A$2:$AE$310,
    MATCH(
      _xlfn.XLOOKUP(P$1, 'Language &amp; Currency Data'!$A$2:$A$100, 'Language &amp; Currency Data'!$B$2:$B$100),
      Languages!$A$1:$AE$1,
      0),
    FALSE)</f>
        <v>आपको किस हद तक लगता है कि समाज के राजनेता इस बात को प्रभावित कर सकते हैं कि ऐसा यूटोपिया पैदा होगा या नहीं?</v>
      </c>
      <c r="Q293" s="6" t="str">
        <f>VLOOKUP(
    Languages!A280,
    Languages!$A$2:$AE$310,
    MATCH(
      _xlfn.XLOOKUP(Q$1, 'Language &amp; Currency Data'!$A$2:$A$100, 'Language &amp; Currency Data'!$B$2:$B$100),
      Languages!$A$1:$AE$1,
      0),
    FALSE)</f>
        <v>Sejauh mana Anda pikir para pemimpin politik di masyarakat dapat memengaruhi apakah utopia seperti itu akan terjadi atau tidak?</v>
      </c>
      <c r="R293" s="6" t="str">
        <f>VLOOKUP(
    Languages!A280,
    Languages!$A$2:$AE$310,
    MATCH(
      _xlfn.XLOOKUP(R$1, 'Language &amp; Currency Data'!$A$2:$A$100, 'Language &amp; Currency Data'!$B$2:$B$100),
      Languages!$A$1:$AE$1,
      0),
    FALSE)</f>
        <v>To what extent do you think that political leaders in society can affect whether such a utopia will happen or not?</v>
      </c>
      <c r="S293" s="14" t="str">
        <f>VLOOKUP(
    Languages!A280,
    Languages!$A$2:$AE$310,
    MATCH(
      _xlfn.XLOOKUP(S$1, 'Language &amp; Currency Data'!$A$2:$A$100, 'Language &amp; Currency Data'!$B$2:$B$100),
      Languages!$A$1:$AE$1,
      0),
    FALSE)</f>
        <v>In che misura ritiene che i leader politici nella società possano influenzare la realizzazione o meno di questa utopia?</v>
      </c>
      <c r="T293" s="14" t="str">
        <f>VLOOKUP(
    Languages!A280,
    Languages!$A$2:$AE$310,
    MATCH(
      _xlfn.XLOOKUP(T$1, 'Language &amp; Currency Data'!$A$2:$A$100, 'Language &amp; Currency Data'!$B$2:$B$100),
      Languages!$A$1:$AE$1,
      0),
    FALSE)</f>
        <v>そのようなユートピアが実現するかどうかに、社会における政治指導者たちの行動がどの程度影響を与えると思いますか?</v>
      </c>
      <c r="U293" s="32" t="str">
        <f>VLOOKUP(
    Languages!A280,
    Languages!$A$2:$AE$310,
    MATCH(
      _xlfn.XLOOKUP(U$1, 'Language &amp; Currency Data'!$A$2:$A$100, 'Language &amp; Currency Data'!$B$2:$B$100),
      Languages!$A$1:$AE$1,
      0),
    FALSE)</f>
        <v>Setakat manakah anda rasa pemimpin politik dalam masyarakat boleh mempengaruhi sama ada utopia sedemikian akan berlaku atau tidak?</v>
      </c>
      <c r="V293" s="32" t="str">
        <f>VLOOKUP(
    Languages!A280,
    Languages!$A$2:$AE$310,
    MATCH(
      _xlfn.XLOOKUP(V$1, 'Language &amp; Currency Data'!$A$2:$A$100, 'Language &amp; Currency Data'!$B$2:$B$100),
      Languages!$A$1:$AE$1,
      0),
    FALSE)</f>
        <v>¿Hasta qué punto cree que los líderes políticos de la sociedad pueden influir en que esa utopía se haga realidad o no?</v>
      </c>
      <c r="W293" s="14" t="str">
        <f>VLOOKUP(
    Languages!A280,
    Languages!$A$2:$AE$310,
    MATCH(
      _xlfn.XLOOKUP(W$1, 'Language &amp; Currency Data'!$A$2:$A$100, 'Language &amp; Currency Data'!$B$2:$B$100),
      Languages!$A$1:$AE$1,
      0),
    FALSE)</f>
        <v>In hoeverre denkt u dat politieke leiders in de samenleving invloed kunnen hebben op het al dan niet werkelijkheid worden van een dergelijke utopie?</v>
      </c>
      <c r="X293" s="32" t="str">
        <f>VLOOKUP(
    Languages!A280,
    Languages!$A$2:$AE$310,
    MATCH(
      _xlfn.XLOOKUP(X$1, 'Language &amp; Currency Data'!$A$2:$A$100, 'Language &amp; Currency Data'!$B$2:$B$100),
      Languages!$A$1:$AE$1,
      0),
    FALSE)</f>
        <v>To what extent do you think that political leaders in society can affect whether such a utopia will happen or not?</v>
      </c>
      <c r="Y293" s="32" t="str">
        <f>VLOOKUP(
    Languages!A280,
    Languages!$A$2:$AE$310,
    MATCH(
      _xlfn.XLOOKUP(Y$1, 'Language &amp; Currency Data'!$A$2:$A$100, 'Language &amp; Currency Data'!$B$2:$B$100),
      Languages!$A$1:$AE$1,
      0),
    FALSE)</f>
        <v>I hvilken grad tror du at politiske ledere i samfunnet kan påvirke om en slik utopi blir til virkelighet eller ikke?</v>
      </c>
      <c r="Z293" s="32" t="str">
        <f>VLOOKUP(
    Languages!A280,
    Languages!$A$2:$AE$310,
    MATCH(
      _xlfn.XLOOKUP(Z$1, 'Language &amp; Currency Data'!$A$2:$A$100, 'Language &amp; Currency Data'!$B$2:$B$100),
      Languages!$A$1:$AE$1,
      0),
    FALSE)</f>
        <v>آپ کے خیال میں، معاشرے کے سیاسی رہنما کس حد تک اس بات پر اثر انداز ہو سکتے ہیں کہ آیا ایسا ایک مثالی معاشرہ وجود میں آ سکتا ہے یا نہیں؟</v>
      </c>
      <c r="AA293" s="32" t="str">
        <f>VLOOKUP(
    Languages!A280,
    Languages!$A$2:$AE$310,
    MATCH(
      _xlfn.XLOOKUP(AA$1, 'Language &amp; Currency Data'!$A$2:$A$100, 'Language &amp; Currency Data'!$B$2:$B$100),
      Languages!$A$1:$AE$1,
      0),
    FALSE)</f>
        <v>Hanggang saan mo naiisip na makakaapekto ang politikal na mga lider kung mangyayari o hindi ang gayong utopia?</v>
      </c>
      <c r="AB293" s="32" t="str">
        <f>VLOOKUP(
    Languages!A280,
    Languages!$A$2:$AE$310,
    MATCH(
      _xlfn.XLOOKUP(AB$1, 'Language &amp; Currency Data'!$A$2:$A$100, 'Language &amp; Currency Data'!$B$2:$B$100),
      Languages!$A$1:$AE$1,
      0),
    FALSE)</f>
        <v>Pana\/Pani zdaniem, w jakim stopniu przywódcy polityczni w społeczeństwie mogą wpłynąć na to, czy taka utopijna wizja się spełni, czy nie?</v>
      </c>
      <c r="AC293" t="str">
        <f>VLOOKUP(
    Languages!A280,
    Languages!$A$2:$AE$310,
    MATCH(
      _xlfn.XLOOKUP(AC$1, 'Language &amp; Currency Data'!$A$2:$A$100, 'Language &amp; Currency Data'!$B$2:$B$100),
      Languages!$A$1:$AE$1,
      0),
    FALSE)</f>
        <v>Em que medida considera que os líderes políticos da sociedade podem influenciar a concretização ou não dessa utopia?</v>
      </c>
      <c r="AD293" s="32" t="str">
        <f>VLOOKUP(
    Languages!A280,
    Languages!$A$2:$AE$310,
    MATCH(
      _xlfn.XLOOKUP(AD$1, 'Language &amp; Currency Data'!$A$2:$A$100, 'Language &amp; Currency Data'!$B$2:$B$100),
      Languages!$A$1:$AE$1,
      0),
    FALSE)</f>
        <v>În ce măsură credeți că liderii politici din societate pot influența dacă o astfel de utopie va avea loc sau nu?</v>
      </c>
      <c r="AE293" s="6" t="str">
        <f>VLOOKUP(
    Languages!A280,
    Languages!$A$2:$AE$310,
    MATCH(
      _xlfn.XLOOKUP(AE$1, 'Language &amp; Currency Data'!$A$2:$A$100, 'Language &amp; Currency Data'!$B$2:$B$100),
      Languages!$A$1:$AE$1,
      0),
    FALSE)</f>
        <v>Do akej miery môžu podľa vás politickí lídri svojím konaním ovplyvniť, či k takejto utópii dôjde alebo nie?</v>
      </c>
      <c r="AF293" s="6" t="str">
        <f>VLOOKUP(
    Languages!A280,
    Languages!$A$2:$AE$310,
    MATCH(
      _xlfn.XLOOKUP(AF$1, 'Language &amp; Currency Data'!$A$2:$A$100, 'Language &amp; Currency Data'!$B$2:$B$100),
      Languages!$A$1:$AE$1,
      0),
    FALSE)</f>
        <v>In watter mate dink jy kan politieke leiers in die samelewing ‘n invloed hê op die realisering van so 'n utopie?</v>
      </c>
      <c r="AG293" s="6" t="str">
        <f>VLOOKUP(
    Languages!A280,
    Languages!$A$2:$AE$310,
    MATCH(
      _xlfn.XLOOKUP(AG$1, 'Language &amp; Currency Data'!$A$2:$A$100, 'Language &amp; Currency Data'!$B$2:$B$100),
      Languages!$A$1:$AE$1,
      0),
    FALSE)</f>
        <v>사회에서 정치 지도자들이 그런 유토피아가 실현되는 데 어느 정도 영향을 미칠 수 있다고 생각하십니까?</v>
      </c>
      <c r="AH293" s="32" t="str">
        <f>VLOOKUP(
    Languages!A280,
    Languages!$A$2:$AE$310,
    MATCH(
      _xlfn.XLOOKUP(AH$1, 'Language &amp; Currency Data'!$A$2:$A$100, 'Language &amp; Currency Data'!$B$2:$B$100),
      Languages!$A$1:$AE$1,
      0),
    FALSE)</f>
        <v>¿Hasta qué punto cree que los líderes políticos de la sociedad pueden influir en que esa utopía se haga realidad o no?</v>
      </c>
      <c r="AI293" s="32" t="str">
        <f>VLOOKUP(
    Languages!A280,
    Languages!$A$2:$AE$310,
    MATCH(
      _xlfn.XLOOKUP(AI$1, 'Language &amp; Currency Data'!$A$2:$A$100, 'Language &amp; Currency Data'!$B$2:$B$100),
      Languages!$A$1:$AE$1,
      0),
    FALSE)</f>
        <v>I vilken utsträckning tror du att politiska ledare i samhället kan påverka om en sådan utopi blir verklighet eller inte?</v>
      </c>
      <c r="AJ293" s="6" t="str">
        <f>VLOOKUP(
    Languages!A280,
    Languages!$A$2:$AE$310,
    MATCH(
      _xlfn.XLOOKUP(AJ$1, 'Language &amp; Currency Data'!$A$2:$A$100, 'Language &amp; Currency Data'!$B$2:$B$100),
      Languages!$A$1:$AE$1,
      0),
    FALSE)</f>
        <v>您認為社會上的政治領袖，有多少可能影響這樣一個烏托邦是否實現？</v>
      </c>
      <c r="AK293" s="32" t="str">
        <f>VLOOKUP(
    Languages!A280,
    Languages!$A$2:$AE$310,
    MATCH(
      _xlfn.XLOOKUP(AK$1, 'Language &amp; Currency Data'!$A$2:$A$100, 'Language &amp; Currency Data'!$B$2:$B$100),
      Languages!$A$1:$AE$1,
      0),
    FALSE)</f>
        <v>คุณคิดว่าผู้นำทางการเมืองในสังคมสามารถส่งผลมากน้อยเพียงใดต่อการที่สังคมในอุดมคติจะเกิดขึ้นหรือไม่เกิดขึ้น</v>
      </c>
      <c r="AL293" s="37" t="str">
        <f>VLOOKUP(
    Languages!A280,
    Languages!$A$2:$AE$310,
    MATCH(
      _xlfn.XLOOKUP(AL$1, 'Language &amp; Currency Data'!$A$2:$A$100, 'Language &amp; Currency Data'!$B$2:$B$100),
      Languages!$A$1:$AE$1,
      0),
    FALSE)</f>
        <v>Toplumdaki siyasi liderlerin böyle bir ütopyanın gerçekleşip gerçekleşmeyeceğini ne ölçüde etkileyebileceğini düşünüyorsunuz?</v>
      </c>
      <c r="AM293" s="6" t="str">
        <f>VLOOKUP(
    Languages!A280,
    Languages!$A$2:$AE$310,
    MATCH(
      _xlfn.XLOOKUP(AM$1, 'Language &amp; Currency Data'!$A$2:$A$100, 'Language &amp; Currency Data'!$B$2:$B$100),
      Languages!$A$1:$AE$1,
      0),
    FALSE)</f>
        <v>To what extent do you think that political leaders in society can affect whether such a utopia will happen or not?</v>
      </c>
      <c r="AN293" s="6" t="str">
        <f>VLOOKUP(
    Languages!A280,
    Languages!$A$2:$AE$310,
    MATCH(
      _xlfn.XLOOKUP(AN$1, 'Language &amp; Currency Data'!$A$2:$A$100, 'Language &amp; Currency Data'!$B$2:$B$100),
      Languages!$A$1:$AE$1,
      0),
    FALSE)</f>
        <v>To what extent do you think that political leaders in society can affect whether such a utopia will happen or not?</v>
      </c>
      <c r="AO293" s="32" t="str">
        <f>VLOOKUP(
    Languages!A280,
    Languages!$A$2:$AE$310,
    MATCH(
      _xlfn.XLOOKUP(AO$1, 'Language &amp; Currency Data'!$A$2:$A$100, 'Language &amp; Currency Data'!$B$2:$B$100),
      Languages!$A$1:$AE$1,
      0),
    FALSE)</f>
        <v>Theo quý vị, các nhà lãnh đạo chính trị trong xã hội có thể ảnh hưởng đến mức độ nào trong việc thế giới lý tưởng đó có xảy ra hay không?</v>
      </c>
      <c r="AP293" s="7" t="str">
        <f>VLOOKUP(
    Languages!A280,
    Languages!$A$2:$AE$310,
    MATCH(
      _xlfn.XLOOKUP("United Kingdom", 'Language &amp; Currency Data'!$A$2:$A$100, 'Language &amp; Currency Data'!$B$2:$B$100),
      Languages!$A$1:$AE$1,
      0),
    FALSE)</f>
        <v>To what extent do you think that political leaders in society can affect whether such a utopia will happen or not?</v>
      </c>
      <c r="AQ293" s="7" t="str">
        <f>VLOOKUP(
    Languages!A280,
    Languages!$A$2:$AE$310,
    MATCH(
      _xlfn.XLOOKUP("United Kingdom", 'Language &amp; Currency Data'!$A$2:$A$100, 'Language &amp; Currency Data'!$B$2:$B$100),
      Languages!$A$1:$AE$1,
      0),
    FALSE)</f>
        <v>To what extent do you think that political leaders in society can affect whether such a utopia will happen or not?</v>
      </c>
      <c r="AR293" s="7" t="str">
        <f>VLOOKUP(
    Languages!A280,
    Languages!$A$2:$AE$310,
    MATCH(
      _xlfn.XLOOKUP("United Kingdom", 'Language &amp; Currency Data'!$A$2:$A$100, 'Language &amp; Currency Data'!$B$2:$B$100),
      Languages!$A$1:$AE$1,
      0),
    FALSE)</f>
        <v>To what extent do you think that political leaders in society can affect whether such a utopia will happen or not?</v>
      </c>
      <c r="AS293" s="7" t="str">
        <f>VLOOKUP(
    Languages!A280,
    Languages!$A$2:$AE$310,
    MATCH(
      _xlfn.XLOOKUP("United Kingdom", 'Language &amp; Currency Data'!$A$2:$A$100, 'Language &amp; Currency Data'!$B$2:$B$100),
      Languages!$A$1:$AE$1,
      0),
    FALSE)</f>
        <v>To what extent do you think that political leaders in society can affect whether such a utopia will happen or not?</v>
      </c>
      <c r="AT293" s="7" t="str">
        <f>VLOOKUP(
    Languages!A280,
    Languages!$A$2:$AE$310,
    MATCH(
      _xlfn.XLOOKUP("United Kingdom", 'Language &amp; Currency Data'!$A$2:$A$100, 'Language &amp; Currency Data'!$B$2:$B$100),
      Languages!$A$1:$AE$1,
      0),
    FALSE)</f>
        <v>To what extent do you think that political leaders in society can affect whether such a utopia will happen or not?</v>
      </c>
      <c r="AU293" s="7" t="str">
        <f>VLOOKUP(
    Languages!A280,
    Languages!$A$2:$AE$310,
    MATCH(
      _xlfn.XLOOKUP("United Kingdom", 'Language &amp; Currency Data'!$A$2:$A$100, 'Language &amp; Currency Data'!$B$2:$B$100),
      Languages!$A$1:$AE$1,
      0),
    FALSE)</f>
        <v>To what extent do you think that political leaders in society can affect whether such a utopia will happen or not?</v>
      </c>
      <c r="AV293" s="7" t="str">
        <f>VLOOKUP(
    Languages!A280,
    Languages!$A$2:$AE$310,
    MATCH(
      _xlfn.XLOOKUP("United Kingdom", 'Language &amp; Currency Data'!$A$2:$A$100, 'Language &amp; Currency Data'!$B$2:$B$100),
      Languages!$A$1:$AE$1,
      0),
    FALSE)</f>
        <v>To what extent do you think that political leaders in society can affect whether such a utopia will happen or not?</v>
      </c>
      <c r="AW293" s="7" t="str">
        <f>VLOOKUP(
    Languages!A280,
    Languages!$A$2:$AE$310,
    MATCH(
      _xlfn.XLOOKUP("United Kingdom", 'Language &amp; Currency Data'!$A$2:$A$100, 'Language &amp; Currency Data'!$B$2:$B$100),
      Languages!$A$1:$AE$1,
      0),
    FALSE)</f>
        <v>To what extent do you think that political leaders in society can affect whether such a utopia will happen or not?</v>
      </c>
    </row>
    <row r="294" spans="1:49" s="7" customFormat="1" ht="42.75" x14ac:dyDescent="0.45">
      <c r="A294" s="7" t="str">
        <f>Languages!B281</f>
        <v>To what extent do you think your own actions can affect whether such a dystopia will happen or not?</v>
      </c>
      <c r="B294" s="6" t="str">
        <f>VLOOKUP(
    Languages!A281,
    Languages!$A$2:$AE$310,
    MATCH(
      _xlfn.XLOOKUP(B$1, 'Language &amp; Currency Data'!$A$2:$A$100, 'Language &amp; Currency Data'!$B$2:$B$100),
      Languages!$A$1:$AE$1,
      0),
    FALSE)</f>
        <v>¿Hasta qué punto cree que sus propias acciones pueden influir en que esa distopía se haga realidad o no?</v>
      </c>
      <c r="C294" s="6" t="str">
        <f>VLOOKUP(
    Languages!A281,
    Languages!$A$2:$AE$310,
    MATCH(
      _xlfn.XLOOKUP(C$1, 'Language &amp; Currency Data'!$A$2:$A$100, 'Language &amp; Currency Data'!$B$2:$B$100),
      Languages!$A$1:$AE$1,
      0),
    FALSE)</f>
        <v>To what extent do you think your own actions can affect whether such a dystopia will happen or not?</v>
      </c>
      <c r="D294" s="6" t="str">
        <f>VLOOKUP(
    Languages!A281,
    Languages!$A$2:$AE$310,
    MATCH(
      _xlfn.XLOOKUP(D$1, 'Language &amp; Currency Data'!$A$2:$A$100, 'Language &amp; Currency Data'!$B$2:$B$100),
      Languages!$A$1:$AE$1,
      0),
    FALSE)</f>
        <v>Inwiefern sind Sie der Ansicht, dass Ihre Handlungen Auswirkungen darauf haben, ob eine solche Dystopie wahr werden kann?</v>
      </c>
      <c r="E294" s="14" t="str">
        <f>VLOOKUP(
    Languages!A281,
    Languages!$A$2:$AE$310,
    MATCH(
      _xlfn.XLOOKUP(E$1, 'Language &amp; Currency Data'!$A$2:$A$100, 'Language &amp; Currency Data'!$B$2:$B$100),
      Languages!$A$1:$AE$1,
      0),
    FALSE)</f>
        <v>Em que medida considera que as suas próprias ações podem influenciar a concretização ou não dessa distopia?</v>
      </c>
      <c r="F294" s="4" t="str">
        <f>VLOOKUP(
    Languages!A281,
    Languages!$A$2:$AE$310,
    MATCH(
      _xlfn.XLOOKUP(F$1, 'Language &amp; Currency Data'!$A$2:$A$100, 'Language &amp; Currency Data'!$B$2:$B$100),
      Languages!$A$1:$AE$1,
      0),
    FALSE)</f>
        <v>To what extent do you think your own actions can affect whether such a dystopia will happen or not?</v>
      </c>
      <c r="G294" s="14" t="str">
        <f>VLOOKUP(
    Languages!A281,
    Languages!$A$2:$AE$310,
    MATCH(
      _xlfn.XLOOKUP(G$1, 'Language &amp; Currency Data'!$A$2:$A$100, 'Language &amp; Currency Data'!$B$2:$B$100),
      Languages!$A$1:$AE$1,
      0),
    FALSE)</f>
        <v>您认为您自身的行为对该反乌托邦社会的出现与否会有多大影响？</v>
      </c>
      <c r="H294" s="6" t="str">
        <f>VLOOKUP(
    Languages!A281,
    Languages!$A$2:$AE$310,
    MATCH(
      _xlfn.XLOOKUP(H$1, 'Language &amp; Currency Data'!$A$2:$A$100, 'Language &amp; Currency Data'!$B$2:$B$100),
      Languages!$A$1:$AE$1,
      0),
    FALSE)</f>
        <v>¿Hasta qué punto cree que sus propias acciones pueden influir en que esa distopía se haga realidad o no?</v>
      </c>
      <c r="I294" s="6" t="str">
        <f>VLOOKUP(
    Languages!A281,
    Languages!$A$2:$AE$310,
    MATCH(
      _xlfn.XLOOKUP(I$1, 'Language &amp; Currency Data'!$A$2:$A$100, 'Language &amp; Currency Data'!$B$2:$B$100),
      Languages!$A$1:$AE$1,
      0),
    FALSE)</f>
        <v>¿Hasta qué punto cree que sus propias acciones pueden influir en que esa distopía se haga realidad o no?</v>
      </c>
      <c r="J294" s="6" t="str">
        <f>VLOOKUP(
    Languages!A281,
    Languages!$A$2:$AE$310,
    MATCH(
      _xlfn.XLOOKUP(J$1, 'Language &amp; Currency Data'!$A$2:$A$100, 'Language &amp; Currency Data'!$B$2:$B$100),
      Languages!$A$1:$AE$1,
      0),
    FALSE)</f>
        <v>Do jaké míry podle vás může vaše vlastní jednání ovlivnit, zda se taková dystopie stane skutečností?</v>
      </c>
      <c r="K294" s="6" t="str">
        <f>VLOOKUP(
    Languages!A281,
    Languages!$A$2:$AE$310,
    MATCH(
      _xlfn.XLOOKUP(K$1, 'Language &amp; Currency Data'!$A$2:$A$100, 'Language &amp; Currency Data'!$B$2:$B$100),
      Languages!$A$1:$AE$1,
      0),
    FALSE)</f>
        <v>Missä määrin uskot omien tekojesi voivan vaikuttaa siihen, toteutuuko tällainen dystopia vai ei?</v>
      </c>
      <c r="L294" s="32" t="str">
        <f>VLOOKUP(
    Languages!A281,
    Languages!$A$2:$AE$310,
    MATCH(
      _xlfn.XLOOKUP(L$1, 'Language &amp; Currency Data'!$A$2:$A$100, 'Language &amp; Currency Data'!$B$2:$B$100),
      Languages!$A$1:$AE$1,
      0),
    FALSE)</f>
        <v>Dans quelle mesure pensez-vous que vos propres actions puissent influencer la réalisation ou non d'une telle dystopie ?</v>
      </c>
      <c r="M294" s="32" t="str">
        <f>VLOOKUP(
    Languages!A281,
    Languages!$A$2:$AE$310,
    MATCH(
      _xlfn.XLOOKUP(M$1, 'Language &amp; Currency Data'!$A$2:$A$100, 'Language &amp; Currency Data'!$B$2:$B$100),
      Languages!$A$1:$AE$1,
      0),
    FALSE)</f>
        <v>Inwiefern sind Sie der Ansicht, dass Ihre Handlungen Auswirkungen darauf haben, ob eine solche Dystopie wahr werden kann?</v>
      </c>
      <c r="N294" s="6" t="str">
        <f>VLOOKUP(
    Languages!A281,
    Languages!$A$2:$AE$310,
    MATCH(
      _xlfn.XLOOKUP(N$1, 'Language &amp; Currency Data'!$A$2:$A$100, 'Language &amp; Currency Data'!$B$2:$B$100),
      Languages!$A$1:$AE$1,
      0),
    FALSE)</f>
        <v>Σε ποιον βαθμό πιστεύετε ότι οι δικές σας πράξεις μπορούν να επηρεάσουν το εάν θα μια τέτοια δυστοπία θα πραγματοποιηθεί ή όχι;</v>
      </c>
      <c r="O294" s="32" t="str">
        <f>VLOOKUP(
    Languages!A281,
    Languages!$A$2:$AE$310,
    MATCH(
      _xlfn.XLOOKUP(O$1, 'Language &amp; Currency Data'!$A$2:$A$100, 'Language &amp; Currency Data'!$B$2:$B$100),
      Languages!$A$1:$AE$1,
      0),
    FALSE)</f>
        <v>Ön szerint a saját cselekedetei milyen mértékben befolyásolhatják, hogy egy ilyen disztópia megvalósul-e vagy sem?</v>
      </c>
      <c r="P294" s="6" t="str">
        <f>VLOOKUP(
    Languages!A281,
    Languages!$A$2:$AE$310,
    MATCH(
      _xlfn.XLOOKUP(P$1, 'Language &amp; Currency Data'!$A$2:$A$100, 'Language &amp; Currency Data'!$B$2:$B$100),
      Languages!$A$1:$AE$1,
      0),
    FALSE)</f>
        <v>आपको क्या लगता है कि आपके अपने कार्य इस बात को किस हद तक प्रभावित कर सकते हैं कि ऐसा डायस्टोपिया पैदा होगा या नहीं?</v>
      </c>
      <c r="Q294" s="6" t="str">
        <f>VLOOKUP(
    Languages!A281,
    Languages!$A$2:$AE$310,
    MATCH(
      _xlfn.XLOOKUP(Q$1, 'Language &amp; Currency Data'!$A$2:$A$100, 'Language &amp; Currency Data'!$B$2:$B$100),
      Languages!$A$1:$AE$1,
      0),
    FALSE)</f>
        <v>Sejauh mana Anda pikir tindakan Anda sendiri dapat memengaruhi apakah distopia seperti itu akan terjadi atau tidak?</v>
      </c>
      <c r="R294" s="6" t="str">
        <f>VLOOKUP(
    Languages!A281,
    Languages!$A$2:$AE$310,
    MATCH(
      _xlfn.XLOOKUP(R$1, 'Language &amp; Currency Data'!$A$2:$A$100, 'Language &amp; Currency Data'!$B$2:$B$100),
      Languages!$A$1:$AE$1,
      0),
    FALSE)</f>
        <v>To what extent do you think your own actions can affect whether such a dystopia will happen or not?</v>
      </c>
      <c r="S294" s="14" t="str">
        <f>VLOOKUP(
    Languages!A281,
    Languages!$A$2:$AE$310,
    MATCH(
      _xlfn.XLOOKUP(S$1, 'Language &amp; Currency Data'!$A$2:$A$100, 'Language &amp; Currency Data'!$B$2:$B$100),
      Languages!$A$1:$AE$1,
      0),
    FALSE)</f>
        <v>In che misura ritiene che le Sue azioni possano influenzare la realizzazione o meno di questa distopia?</v>
      </c>
      <c r="T294" s="14" t="str">
        <f>VLOOKUP(
    Languages!A281,
    Languages!$A$2:$AE$310,
    MATCH(
      _xlfn.XLOOKUP(T$1, 'Language &amp; Currency Data'!$A$2:$A$100, 'Language &amp; Currency Data'!$B$2:$B$100),
      Languages!$A$1:$AE$1,
      0),
    FALSE)</f>
        <v>そのようなディストピアが実現するかどうかに、あなた自身の行動がどの程度影響を与えると思いますか?</v>
      </c>
      <c r="U294" s="32" t="str">
        <f>VLOOKUP(
    Languages!A281,
    Languages!$A$2:$AE$310,
    MATCH(
      _xlfn.XLOOKUP(U$1, 'Language &amp; Currency Data'!$A$2:$A$100, 'Language &amp; Currency Data'!$B$2:$B$100),
      Languages!$A$1:$AE$1,
      0),
    FALSE)</f>
        <v>Setakat manakah anda rasa tindakan anda sendiri boleh mempengaruhi sama ada distopia sedemikian akan berlaku atau tidak?</v>
      </c>
      <c r="V294" s="32" t="str">
        <f>VLOOKUP(
    Languages!A281,
    Languages!$A$2:$AE$310,
    MATCH(
      _xlfn.XLOOKUP(V$1, 'Language &amp; Currency Data'!$A$2:$A$100, 'Language &amp; Currency Data'!$B$2:$B$100),
      Languages!$A$1:$AE$1,
      0),
    FALSE)</f>
        <v>¿Hasta qué punto cree que sus propias acciones pueden influir en que esa distopía se haga realidad o no?</v>
      </c>
      <c r="W294" s="14" t="str">
        <f>VLOOKUP(
    Languages!A281,
    Languages!$A$2:$AE$310,
    MATCH(
      _xlfn.XLOOKUP(W$1, 'Language &amp; Currency Data'!$A$2:$A$100, 'Language &amp; Currency Data'!$B$2:$B$100),
      Languages!$A$1:$AE$1,
      0),
    FALSE)</f>
        <v>In hoeverre denkt u dat uw eigen acties invloed kunnen hebben op het al dan niet werkelijkheid worden van een dergelijke dystopie?</v>
      </c>
      <c r="X294" s="32" t="str">
        <f>VLOOKUP(
    Languages!A281,
    Languages!$A$2:$AE$310,
    MATCH(
      _xlfn.XLOOKUP(X$1, 'Language &amp; Currency Data'!$A$2:$A$100, 'Language &amp; Currency Data'!$B$2:$B$100),
      Languages!$A$1:$AE$1,
      0),
    FALSE)</f>
        <v>To what extent do you think your own actions can affect whether such a dystopia will happen or not?</v>
      </c>
      <c r="Y294" s="32" t="str">
        <f>VLOOKUP(
    Languages!A281,
    Languages!$A$2:$AE$310,
    MATCH(
      _xlfn.XLOOKUP(Y$1, 'Language &amp; Currency Data'!$A$2:$A$100, 'Language &amp; Currency Data'!$B$2:$B$100),
      Languages!$A$1:$AE$1,
      0),
    FALSE)</f>
        <v>I hvilken grad tror du at dine egne handlinger kan påvirke om en slik dystopi blir til virkelighet eller ikke?</v>
      </c>
      <c r="Z294" s="32" t="str">
        <f>VLOOKUP(
    Languages!A281,
    Languages!$A$2:$AE$310,
    MATCH(
      _xlfn.XLOOKUP(Z$1, 'Language &amp; Currency Data'!$A$2:$A$100, 'Language &amp; Currency Data'!$B$2:$B$100),
      Languages!$A$1:$AE$1,
      0),
    FALSE)</f>
        <v>آپ کے خیال میں، آپ کے اپنے اقدامات کس حد تک اس بات پر اثر انداز ہو سکتے ہیں کہ آیا ایسا ایک غیر مثالی معاشرہ حقیقت بنے گا یا نہیں؟</v>
      </c>
      <c r="AA294" s="32" t="str">
        <f>VLOOKUP(
    Languages!A281,
    Languages!$A$2:$AE$310,
    MATCH(
      _xlfn.XLOOKUP(AA$1, 'Language &amp; Currency Data'!$A$2:$A$100, 'Language &amp; Currency Data'!$B$2:$B$100),
      Languages!$A$1:$AE$1,
      0),
    FALSE)</f>
        <v>Hanggang saan mo naiisip na makakaapekto ang mga sarili mong aksyon kung mangyayari o hindi ang gayong dystopia?</v>
      </c>
      <c r="AB294" s="32" t="str">
        <f>VLOOKUP(
    Languages!A281,
    Languages!$A$2:$AE$310,
    MATCH(
      _xlfn.XLOOKUP(AB$1, 'Language &amp; Currency Data'!$A$2:$A$100, 'Language &amp; Currency Data'!$B$2:$B$100),
      Languages!$A$1:$AE$1,
      0),
    FALSE)</f>
        <v>Pana\/Pani zdaniem, w jakim stopniu Pana\/Pani własne działania mogą wpłynąć na to, czy taka dystopijna wizja się spełni, czy nie?</v>
      </c>
      <c r="AC294" t="str">
        <f>VLOOKUP(
    Languages!A281,
    Languages!$A$2:$AE$310,
    MATCH(
      _xlfn.XLOOKUP(AC$1, 'Language &amp; Currency Data'!$A$2:$A$100, 'Language &amp; Currency Data'!$B$2:$B$100),
      Languages!$A$1:$AE$1,
      0),
    FALSE)</f>
        <v>Em que medida considera que as suas próprias ações podem influenciar a concretização ou não dessa distopia?</v>
      </c>
      <c r="AD294" s="32" t="str">
        <f>VLOOKUP(
    Languages!A281,
    Languages!$A$2:$AE$310,
    MATCH(
      _xlfn.XLOOKUP(AD$1, 'Language &amp; Currency Data'!$A$2:$A$100, 'Language &amp; Currency Data'!$B$2:$B$100),
      Languages!$A$1:$AE$1,
      0),
    FALSE)</f>
        <v>În ce măsură credeți că propriile dvs. acțiuni pot influența dacă o astfel de distopie va avea loc sau nu?</v>
      </c>
      <c r="AE294" s="6" t="str">
        <f>VLOOKUP(
    Languages!A281,
    Languages!$A$2:$AE$310,
    MATCH(
      _xlfn.XLOOKUP(AE$1, 'Language &amp; Currency Data'!$A$2:$A$100, 'Language &amp; Currency Data'!$B$2:$B$100),
      Languages!$A$1:$AE$1,
      0),
    FALSE)</f>
        <v>Do akej miery môžete podľa vás svojím konaním ovplyvniť, či k takejto dystópii dôjde alebo nie?</v>
      </c>
      <c r="AF294" s="6" t="str">
        <f>VLOOKUP(
    Languages!A281,
    Languages!$A$2:$AE$310,
    MATCH(
      _xlfn.XLOOKUP(AF$1, 'Language &amp; Currency Data'!$A$2:$A$100, 'Language &amp; Currency Data'!$B$2:$B$100),
      Languages!$A$1:$AE$1,
      0),
    FALSE)</f>
        <v>In watter mate dink jy kan jou eie optrede ‘n invloed hê op die realisering van so 'n distopie?</v>
      </c>
      <c r="AG294" s="6" t="str">
        <f>VLOOKUP(
    Languages!A281,
    Languages!$A$2:$AE$310,
    MATCH(
      _xlfn.XLOOKUP(AG$1, 'Language &amp; Currency Data'!$A$2:$A$100, 'Language &amp; Currency Data'!$B$2:$B$100),
      Languages!$A$1:$AE$1,
      0),
    FALSE)</f>
        <v>귀하는 자신의 행동이 그런 디스토피아가 실현되는 데 어느 정도 영향을 미칠 수 있다고 생각하십니까?</v>
      </c>
      <c r="AH294" s="32" t="str">
        <f>VLOOKUP(
    Languages!A281,
    Languages!$A$2:$AE$310,
    MATCH(
      _xlfn.XLOOKUP(AH$1, 'Language &amp; Currency Data'!$A$2:$A$100, 'Language &amp; Currency Data'!$B$2:$B$100),
      Languages!$A$1:$AE$1,
      0),
    FALSE)</f>
        <v>¿Hasta qué punto cree que sus propias acciones pueden influir en que esa distopía se haga realidad o no?</v>
      </c>
      <c r="AI294" s="32" t="str">
        <f>VLOOKUP(
    Languages!A281,
    Languages!$A$2:$AE$310,
    MATCH(
      _xlfn.XLOOKUP(AI$1, 'Language &amp; Currency Data'!$A$2:$A$100, 'Language &amp; Currency Data'!$B$2:$B$100),
      Languages!$A$1:$AE$1,
      0),
    FALSE)</f>
        <v>I vilken utsträckning tror du att dina egna handlingar kan påverka om en sådan dystopi blir verklighet eller inte?</v>
      </c>
      <c r="AJ294" s="6" t="str">
        <f>VLOOKUP(
    Languages!A281,
    Languages!$A$2:$AE$310,
    MATCH(
      _xlfn.XLOOKUP(AJ$1, 'Language &amp; Currency Data'!$A$2:$A$100, 'Language &amp; Currency Data'!$B$2:$B$100),
      Languages!$A$1:$AE$1,
      0),
    FALSE)</f>
        <v>您認為您自己的行動，有多少可能導致反烏托邦的發生？</v>
      </c>
      <c r="AK294" s="32" t="str">
        <f>VLOOKUP(
    Languages!A281,
    Languages!$A$2:$AE$310,
    MATCH(
      _xlfn.XLOOKUP(AK$1, 'Language &amp; Currency Data'!$A$2:$A$100, 'Language &amp; Currency Data'!$B$2:$B$100),
      Languages!$A$1:$AE$1,
      0),
    FALSE)</f>
        <v>คุณคิดว่าการกระทำของคุณเองสามารถส่งผลมากน้อยเพียงใดต่อการที่สังคมที่ไม่ใช่ในอุดมคติจะเกิดขึ้นหรือไม่เกิดขึ้น</v>
      </c>
      <c r="AL294" s="37" t="str">
        <f>VLOOKUP(
    Languages!A281,
    Languages!$A$2:$AE$310,
    MATCH(
      _xlfn.XLOOKUP(AL$1, 'Language &amp; Currency Data'!$A$2:$A$100, 'Language &amp; Currency Data'!$B$2:$B$100),
      Languages!$A$1:$AE$1,
      0),
    FALSE)</f>
        <v>Kendi eylemlerinizin böyle bir distopyanın gerçekleşip gerçekleşmeyeceğini ne ölçüde etkileyebileceğini düşünüyorsunuz?</v>
      </c>
      <c r="AM294" s="6" t="str">
        <f>VLOOKUP(
    Languages!A281,
    Languages!$A$2:$AE$310,
    MATCH(
      _xlfn.XLOOKUP(AM$1, 'Language &amp; Currency Data'!$A$2:$A$100, 'Language &amp; Currency Data'!$B$2:$B$100),
      Languages!$A$1:$AE$1,
      0),
    FALSE)</f>
        <v>To what extent do you think your own actions can affect whether such a dystopia will happen or not?</v>
      </c>
      <c r="AN294" s="6" t="str">
        <f>VLOOKUP(
    Languages!A281,
    Languages!$A$2:$AE$310,
    MATCH(
      _xlfn.XLOOKUP(AN$1, 'Language &amp; Currency Data'!$A$2:$A$100, 'Language &amp; Currency Data'!$B$2:$B$100),
      Languages!$A$1:$AE$1,
      0),
    FALSE)</f>
        <v>To what extent do you think your own actions can affect whether such a dystopia will happen or not?</v>
      </c>
      <c r="AO294" s="32" t="str">
        <f>VLOOKUP(
    Languages!A281,
    Languages!$A$2:$AE$310,
    MATCH(
      _xlfn.XLOOKUP(AO$1, 'Language &amp; Currency Data'!$A$2:$A$100, 'Language &amp; Currency Data'!$B$2:$B$100),
      Languages!$A$1:$AE$1,
      0),
    FALSE)</f>
        <v>Theo quý vị, hành động của quý vị có thể ảnh hưởng đến mức độ nào trong việc thế giới phản địa đàng đó có xảy ra hay không?</v>
      </c>
      <c r="AP294" s="7" t="str">
        <f>VLOOKUP(
    Languages!A281,
    Languages!$A$2:$AE$310,
    MATCH(
      _xlfn.XLOOKUP("United Kingdom", 'Language &amp; Currency Data'!$A$2:$A$100, 'Language &amp; Currency Data'!$B$2:$B$100),
      Languages!$A$1:$AE$1,
      0),
    FALSE)</f>
        <v>To what extent do you think your own actions can affect whether such a dystopia will happen or not?</v>
      </c>
      <c r="AQ294" s="7" t="str">
        <f>VLOOKUP(
    Languages!A281,
    Languages!$A$2:$AE$310,
    MATCH(
      _xlfn.XLOOKUP("United Kingdom", 'Language &amp; Currency Data'!$A$2:$A$100, 'Language &amp; Currency Data'!$B$2:$B$100),
      Languages!$A$1:$AE$1,
      0),
    FALSE)</f>
        <v>To what extent do you think your own actions can affect whether such a dystopia will happen or not?</v>
      </c>
      <c r="AR294" s="7" t="str">
        <f>VLOOKUP(
    Languages!A281,
    Languages!$A$2:$AE$310,
    MATCH(
      _xlfn.XLOOKUP("United Kingdom", 'Language &amp; Currency Data'!$A$2:$A$100, 'Language &amp; Currency Data'!$B$2:$B$100),
      Languages!$A$1:$AE$1,
      0),
    FALSE)</f>
        <v>To what extent do you think your own actions can affect whether such a dystopia will happen or not?</v>
      </c>
      <c r="AS294" s="7" t="str">
        <f>VLOOKUP(
    Languages!A281,
    Languages!$A$2:$AE$310,
    MATCH(
      _xlfn.XLOOKUP("United Kingdom", 'Language &amp; Currency Data'!$A$2:$A$100, 'Language &amp; Currency Data'!$B$2:$B$100),
      Languages!$A$1:$AE$1,
      0),
    FALSE)</f>
        <v>To what extent do you think your own actions can affect whether such a dystopia will happen or not?</v>
      </c>
      <c r="AT294" s="7" t="str">
        <f>VLOOKUP(
    Languages!A281,
    Languages!$A$2:$AE$310,
    MATCH(
      _xlfn.XLOOKUP("United Kingdom", 'Language &amp; Currency Data'!$A$2:$A$100, 'Language &amp; Currency Data'!$B$2:$B$100),
      Languages!$A$1:$AE$1,
      0),
    FALSE)</f>
        <v>To what extent do you think your own actions can affect whether such a dystopia will happen or not?</v>
      </c>
      <c r="AU294" s="7" t="str">
        <f>VLOOKUP(
    Languages!A281,
    Languages!$A$2:$AE$310,
    MATCH(
      _xlfn.XLOOKUP("United Kingdom", 'Language &amp; Currency Data'!$A$2:$A$100, 'Language &amp; Currency Data'!$B$2:$B$100),
      Languages!$A$1:$AE$1,
      0),
    FALSE)</f>
        <v>To what extent do you think your own actions can affect whether such a dystopia will happen or not?</v>
      </c>
      <c r="AV294" s="7" t="str">
        <f>VLOOKUP(
    Languages!A281,
    Languages!$A$2:$AE$310,
    MATCH(
      _xlfn.XLOOKUP("United Kingdom", 'Language &amp; Currency Data'!$A$2:$A$100, 'Language &amp; Currency Data'!$B$2:$B$100),
      Languages!$A$1:$AE$1,
      0),
    FALSE)</f>
        <v>To what extent do you think your own actions can affect whether such a dystopia will happen or not?</v>
      </c>
      <c r="AW294" s="7" t="str">
        <f>VLOOKUP(
    Languages!A281,
    Languages!$A$2:$AE$310,
    MATCH(
      _xlfn.XLOOKUP("United Kingdom", 'Language &amp; Currency Data'!$A$2:$A$100, 'Language &amp; Currency Data'!$B$2:$B$100),
      Languages!$A$1:$AE$1,
      0),
    FALSE)</f>
        <v>To what extent do you think your own actions can affect whether such a dystopia will happen or not?</v>
      </c>
    </row>
    <row r="295" spans="1:49" s="7" customFormat="1" ht="42.75" x14ac:dyDescent="0.45">
      <c r="A295" s="7" t="str">
        <f>Languages!B282</f>
        <v>To what extent do you think that political leaders in society can affect whether such a dystopia will happen or not?</v>
      </c>
      <c r="B295" s="6" t="str">
        <f>VLOOKUP(
    Languages!A282,
    Languages!$A$2:$AE$310,
    MATCH(
      _xlfn.XLOOKUP(B$1, 'Language &amp; Currency Data'!$A$2:$A$100, 'Language &amp; Currency Data'!$B$2:$B$100),
      Languages!$A$1:$AE$1,
      0),
    FALSE)</f>
        <v>¿Hasta qué punto cree que los líderes políticos de la sociedad pueden influir en que esa distopía se haga realidad o no?</v>
      </c>
      <c r="C295" s="6" t="str">
        <f>VLOOKUP(
    Languages!A282,
    Languages!$A$2:$AE$310,
    MATCH(
      _xlfn.XLOOKUP(C$1, 'Language &amp; Currency Data'!$A$2:$A$100, 'Language &amp; Currency Data'!$B$2:$B$100),
      Languages!$A$1:$AE$1,
      0),
    FALSE)</f>
        <v>To what extent do you think that political leaders in society can affect whether such a dystopia will happen or not?</v>
      </c>
      <c r="D295" s="6" t="str">
        <f>VLOOKUP(
    Languages!A282,
    Languages!$A$2:$AE$310,
    MATCH(
      _xlfn.XLOOKUP(D$1, 'Language &amp; Currency Data'!$A$2:$A$100, 'Language &amp; Currency Data'!$B$2:$B$100),
      Languages!$A$1:$AE$1,
      0),
    FALSE)</f>
        <v>Inwiefern sind Sie der Ansicht, dass politische Machthaber in der Gesellschaft Einfluss darauf haben, ob eine solche Dystopie wahr werden kann?</v>
      </c>
      <c r="E295" s="14" t="str">
        <f>VLOOKUP(
    Languages!A282,
    Languages!$A$2:$AE$310,
    MATCH(
      _xlfn.XLOOKUP(E$1, 'Language &amp; Currency Data'!$A$2:$A$100, 'Language &amp; Currency Data'!$B$2:$B$100),
      Languages!$A$1:$AE$1,
      0),
    FALSE)</f>
        <v>Em que medida considera que os líderes políticos da sociedade podem influenciar a concretização ou não dessa distopia?</v>
      </c>
      <c r="F295" s="4" t="str">
        <f>VLOOKUP(
    Languages!A282,
    Languages!$A$2:$AE$310,
    MATCH(
      _xlfn.XLOOKUP(F$1, 'Language &amp; Currency Data'!$A$2:$A$100, 'Language &amp; Currency Data'!$B$2:$B$100),
      Languages!$A$1:$AE$1,
      0),
    FALSE)</f>
        <v>To what extent do you think that political leaders in society can affect whether such a dystopia will happen or not?</v>
      </c>
      <c r="G295" s="14" t="str">
        <f>VLOOKUP(
    Languages!A282,
    Languages!$A$2:$AE$310,
    MATCH(
      _xlfn.XLOOKUP(G$1, 'Language &amp; Currency Data'!$A$2:$A$100, 'Language &amp; Currency Data'!$B$2:$B$100),
      Languages!$A$1:$AE$1,
      0),
    FALSE)</f>
        <v>您认为社会的政治领导人对该反乌托邦社会的出现与否会有多大影响？</v>
      </c>
      <c r="H295" s="6" t="str">
        <f>VLOOKUP(
    Languages!A282,
    Languages!$A$2:$AE$310,
    MATCH(
      _xlfn.XLOOKUP(H$1, 'Language &amp; Currency Data'!$A$2:$A$100, 'Language &amp; Currency Data'!$B$2:$B$100),
      Languages!$A$1:$AE$1,
      0),
    FALSE)</f>
        <v>¿Hasta qué punto cree que los líderes políticos de la sociedad pueden influir en que esa distopía se haga realidad o no?</v>
      </c>
      <c r="I295" s="6" t="str">
        <f>VLOOKUP(
    Languages!A282,
    Languages!$A$2:$AE$310,
    MATCH(
      _xlfn.XLOOKUP(I$1, 'Language &amp; Currency Data'!$A$2:$A$100, 'Language &amp; Currency Data'!$B$2:$B$100),
      Languages!$A$1:$AE$1,
      0),
    FALSE)</f>
        <v>¿Hasta qué punto cree que los líderes políticos de la sociedad pueden influir en que esa distopía se haga realidad o no?</v>
      </c>
      <c r="J295" s="6" t="str">
        <f>VLOOKUP(
    Languages!A282,
    Languages!$A$2:$AE$310,
    MATCH(
      _xlfn.XLOOKUP(J$1, 'Language &amp; Currency Data'!$A$2:$A$100, 'Language &amp; Currency Data'!$B$2:$B$100),
      Languages!$A$1:$AE$1,
      0),
    FALSE)</f>
        <v>Do jaké míry podle vás mohou političtí představitelé ve společnosti ovlivnit, zda se taková dystopie stane skutečností?</v>
      </c>
      <c r="K295" s="6" t="str">
        <f>VLOOKUP(
    Languages!A282,
    Languages!$A$2:$AE$310,
    MATCH(
      _xlfn.XLOOKUP(K$1, 'Language &amp; Currency Data'!$A$2:$A$100, 'Language &amp; Currency Data'!$B$2:$B$100),
      Languages!$A$1:$AE$1,
      0),
    FALSE)</f>
        <v>Missä määrin uskot yhteiskunnan poliittisten johtajien voivan vaikuttaa siihen, toteutuuko tällainen dystopia vai ei?</v>
      </c>
      <c r="L295" s="32" t="str">
        <f>VLOOKUP(
    Languages!A282,
    Languages!$A$2:$AE$310,
    MATCH(
      _xlfn.XLOOKUP(L$1, 'Language &amp; Currency Data'!$A$2:$A$100, 'Language &amp; Currency Data'!$B$2:$B$100),
      Languages!$A$1:$AE$1,
      0),
    FALSE)</f>
        <v>Dans quelle mesure pensez-vous que les dirigeants politiques de la société puissent influencer la réalisation ou non d'une telle dystopie ?</v>
      </c>
      <c r="M295" s="32" t="str">
        <f>VLOOKUP(
    Languages!A282,
    Languages!$A$2:$AE$310,
    MATCH(
      _xlfn.XLOOKUP(M$1, 'Language &amp; Currency Data'!$A$2:$A$100, 'Language &amp; Currency Data'!$B$2:$B$100),
      Languages!$A$1:$AE$1,
      0),
    FALSE)</f>
        <v>Inwiefern sind Sie der Ansicht, dass politische Machthaber in der Gesellschaft Einfluss darauf haben, ob eine solche Dystopie wahr werden kann?</v>
      </c>
      <c r="N295" s="6" t="str">
        <f>VLOOKUP(
    Languages!A282,
    Languages!$A$2:$AE$310,
    MATCH(
      _xlfn.XLOOKUP(N$1, 'Language &amp; Currency Data'!$A$2:$A$100, 'Language &amp; Currency Data'!$B$2:$B$100),
      Languages!$A$1:$AE$1,
      0),
    FALSE)</f>
        <v>Σε ποιον βαθμό πιστεύετε ότι οι πολιτικοί ηγέτες στην κοινωνία μπορούν να επηρεάσουν το εάν μια τέτοια δυστοπία θα πραγματοποιηθεί ή όχι;</v>
      </c>
      <c r="O295" s="32" t="str">
        <f>VLOOKUP(
    Languages!A282,
    Languages!$A$2:$AE$310,
    MATCH(
      _xlfn.XLOOKUP(O$1, 'Language &amp; Currency Data'!$A$2:$A$100, 'Language &amp; Currency Data'!$B$2:$B$100),
      Languages!$A$1:$AE$1,
      0),
    FALSE)</f>
        <v>Ön szerint a társadalom politikai vezetői milyen mértékben tudják befolyásolni, hogy egy ilyen disztópia megvalósul-e vagy sem?</v>
      </c>
      <c r="P295" s="6" t="str">
        <f>VLOOKUP(
    Languages!A282,
    Languages!$A$2:$AE$310,
    MATCH(
      _xlfn.XLOOKUP(P$1, 'Language &amp; Currency Data'!$A$2:$A$100, 'Language &amp; Currency Data'!$B$2:$B$100),
      Languages!$A$1:$AE$1,
      0),
    FALSE)</f>
        <v>आपको किस हद तक लगता है कि समाज के राजनेता इस बात को प्रभावित कर सकते हैं कि ऐसा डायस्टोपिया पैदा होगा या नहीं?</v>
      </c>
      <c r="Q295" s="6" t="str">
        <f>VLOOKUP(
    Languages!A282,
    Languages!$A$2:$AE$310,
    MATCH(
      _xlfn.XLOOKUP(Q$1, 'Language &amp; Currency Data'!$A$2:$A$100, 'Language &amp; Currency Data'!$B$2:$B$100),
      Languages!$A$1:$AE$1,
      0),
    FALSE)</f>
        <v>Sejauh mana Anda pikir para pemimpin politik di masyarakat dapat memengaruhi apakah distopia seperti itu akan terjadi atau tidak?</v>
      </c>
      <c r="R295" s="6" t="str">
        <f>VLOOKUP(
    Languages!A282,
    Languages!$A$2:$AE$310,
    MATCH(
      _xlfn.XLOOKUP(R$1, 'Language &amp; Currency Data'!$A$2:$A$100, 'Language &amp; Currency Data'!$B$2:$B$100),
      Languages!$A$1:$AE$1,
      0),
    FALSE)</f>
        <v>To what extent do you think that political leaders in society can affect whether such a dystopia will happen or not?</v>
      </c>
      <c r="S295" s="14" t="str">
        <f>VLOOKUP(
    Languages!A282,
    Languages!$A$2:$AE$310,
    MATCH(
      _xlfn.XLOOKUP(S$1, 'Language &amp; Currency Data'!$A$2:$A$100, 'Language &amp; Currency Data'!$B$2:$B$100),
      Languages!$A$1:$AE$1,
      0),
    FALSE)</f>
        <v>In che misura ritiene che i leader politici nella società possano influenzare la realizzazione o meno di questa distopia?</v>
      </c>
      <c r="T295" s="14" t="str">
        <f>VLOOKUP(
    Languages!A282,
    Languages!$A$2:$AE$310,
    MATCH(
      _xlfn.XLOOKUP(T$1, 'Language &amp; Currency Data'!$A$2:$A$100, 'Language &amp; Currency Data'!$B$2:$B$100),
      Languages!$A$1:$AE$1,
      0),
    FALSE)</f>
        <v>そのようなディストピアが実現するかどうかに、社会における政治指導者たちの行動がどの程度影響を与えると思いますか?</v>
      </c>
      <c r="U295" s="32" t="str">
        <f>VLOOKUP(
    Languages!A282,
    Languages!$A$2:$AE$310,
    MATCH(
      _xlfn.XLOOKUP(U$1, 'Language &amp; Currency Data'!$A$2:$A$100, 'Language &amp; Currency Data'!$B$2:$B$100),
      Languages!$A$1:$AE$1,
      0),
    FALSE)</f>
        <v>Setakat manakah anda rasa pemimpin politik dalam masyarakat boleh mempengaruhi sama ada distopia sedemikian akan berlaku atau tidak?</v>
      </c>
      <c r="V295" s="32" t="str">
        <f>VLOOKUP(
    Languages!A282,
    Languages!$A$2:$AE$310,
    MATCH(
      _xlfn.XLOOKUP(V$1, 'Language &amp; Currency Data'!$A$2:$A$100, 'Language &amp; Currency Data'!$B$2:$B$100),
      Languages!$A$1:$AE$1,
      0),
    FALSE)</f>
        <v>¿Hasta qué punto cree que los líderes políticos de la sociedad pueden influir en que esa distopía se haga realidad o no?</v>
      </c>
      <c r="W295" s="14" t="str">
        <f>VLOOKUP(
    Languages!A282,
    Languages!$A$2:$AE$310,
    MATCH(
      _xlfn.XLOOKUP(W$1, 'Language &amp; Currency Data'!$A$2:$A$100, 'Language &amp; Currency Data'!$B$2:$B$100),
      Languages!$A$1:$AE$1,
      0),
    FALSE)</f>
        <v>In hoeverre denkt u dat politieke leiders in de samenleving invloed kunnen hebben op het al dan niet werkelijkheid worden van een dergelijke dystopie?</v>
      </c>
      <c r="X295" s="32" t="str">
        <f>VLOOKUP(
    Languages!A282,
    Languages!$A$2:$AE$310,
    MATCH(
      _xlfn.XLOOKUP(X$1, 'Language &amp; Currency Data'!$A$2:$A$100, 'Language &amp; Currency Data'!$B$2:$B$100),
      Languages!$A$1:$AE$1,
      0),
    FALSE)</f>
        <v>To what extent do you think that political leaders in society can affect whether such a dystopia will happen or not?</v>
      </c>
      <c r="Y295" s="32" t="str">
        <f>VLOOKUP(
    Languages!A282,
    Languages!$A$2:$AE$310,
    MATCH(
      _xlfn.XLOOKUP(Y$1, 'Language &amp; Currency Data'!$A$2:$A$100, 'Language &amp; Currency Data'!$B$2:$B$100),
      Languages!$A$1:$AE$1,
      0),
    FALSE)</f>
        <v>I hvilken grad tror du at politiske ledere i samfunnet kan påvirke om en slik dystopi blir til virkelighet eller ikke?</v>
      </c>
      <c r="Z295" s="32" t="str">
        <f>VLOOKUP(
    Languages!A282,
    Languages!$A$2:$AE$310,
    MATCH(
      _xlfn.XLOOKUP(Z$1, 'Language &amp; Currency Data'!$A$2:$A$100, 'Language &amp; Currency Data'!$B$2:$B$100),
      Languages!$A$1:$AE$1,
      0),
    FALSE)</f>
        <v>آپ کے خیال میں، معاشرے کے سیاسی رہنما کس حد تک اس بات پر اثر انداز ہو سکتے ہیں کہ آیا ایسا ایک غیر مثالی معاشرہ حقیقت بن سکتا ہے یا نہیں؟</v>
      </c>
      <c r="AA295" s="32" t="str">
        <f>VLOOKUP(
    Languages!A282,
    Languages!$A$2:$AE$310,
    MATCH(
      _xlfn.XLOOKUP(AA$1, 'Language &amp; Currency Data'!$A$2:$A$100, 'Language &amp; Currency Data'!$B$2:$B$100),
      Languages!$A$1:$AE$1,
      0),
    FALSE)</f>
        <v>Hanggang saan mo naiisip na makakaapekto ang politikal na mga lider kung mangyayari o hindi ang gayong dystopia?</v>
      </c>
      <c r="AB295" s="32" t="str">
        <f>VLOOKUP(
    Languages!A282,
    Languages!$A$2:$AE$310,
    MATCH(
      _xlfn.XLOOKUP(AB$1, 'Language &amp; Currency Data'!$A$2:$A$100, 'Language &amp; Currency Data'!$B$2:$B$100),
      Languages!$A$1:$AE$1,
      0),
    FALSE)</f>
        <v>Pana\/Pani zdaniem, w jakim stopniu Pana\/Pani własne działania mogą wpłynąć na to, czy taka dystopijna wizja się spełni, czy nie?</v>
      </c>
      <c r="AC295" t="str">
        <f>VLOOKUP(
    Languages!A282,
    Languages!$A$2:$AE$310,
    MATCH(
      _xlfn.XLOOKUP(AC$1, 'Language &amp; Currency Data'!$A$2:$A$100, 'Language &amp; Currency Data'!$B$2:$B$100),
      Languages!$A$1:$AE$1,
      0),
    FALSE)</f>
        <v>Em que medida considera que os líderes políticos da sociedade podem influenciar a concretização ou não dessa distopia?</v>
      </c>
      <c r="AD295" s="32" t="str">
        <f>VLOOKUP(
    Languages!A282,
    Languages!$A$2:$AE$310,
    MATCH(
      _xlfn.XLOOKUP(AD$1, 'Language &amp; Currency Data'!$A$2:$A$100, 'Language &amp; Currency Data'!$B$2:$B$100),
      Languages!$A$1:$AE$1,
      0),
    FALSE)</f>
        <v>În ce măsură credeți că liderii politici din societate pot influența dacă o astfel de distopie va avea loc sau nu?</v>
      </c>
      <c r="AE295" s="6" t="str">
        <f>VLOOKUP(
    Languages!A282,
    Languages!$A$2:$AE$310,
    MATCH(
      _xlfn.XLOOKUP(AE$1, 'Language &amp; Currency Data'!$A$2:$A$100, 'Language &amp; Currency Data'!$B$2:$B$100),
      Languages!$A$1:$AE$1,
      0),
    FALSE)</f>
        <v>Do akej miery môžu podľa vás politickí lídri svojím konaním ovplyvniť, či k takejto utópii dôjde alebo nie?</v>
      </c>
      <c r="AF295" s="6" t="str">
        <f>VLOOKUP(
    Languages!A282,
    Languages!$A$2:$AE$310,
    MATCH(
      _xlfn.XLOOKUP(AF$1, 'Language &amp; Currency Data'!$A$2:$A$100, 'Language &amp; Currency Data'!$B$2:$B$100),
      Languages!$A$1:$AE$1,
      0),
    FALSE)</f>
        <v>In watter mate dink jy kan politieke leiers in die samelewing ‘n invloed hê op die realisering van so 'n distopie?</v>
      </c>
      <c r="AG295" s="6" t="str">
        <f>VLOOKUP(
    Languages!A282,
    Languages!$A$2:$AE$310,
    MATCH(
      _xlfn.XLOOKUP(AG$1, 'Language &amp; Currency Data'!$A$2:$A$100, 'Language &amp; Currency Data'!$B$2:$B$100),
      Languages!$A$1:$AE$1,
      0),
    FALSE)</f>
        <v>사회에서 정치 지도자들이 그런 디스토피아가 실현되는 데 어느 정도 영향을 미칠 수 있다고 생각하십니까?</v>
      </c>
      <c r="AH295" s="32" t="str">
        <f>VLOOKUP(
    Languages!A282,
    Languages!$A$2:$AE$310,
    MATCH(
      _xlfn.XLOOKUP(AH$1, 'Language &amp; Currency Data'!$A$2:$A$100, 'Language &amp; Currency Data'!$B$2:$B$100),
      Languages!$A$1:$AE$1,
      0),
    FALSE)</f>
        <v>¿Hasta qué punto cree que los líderes políticos de la sociedad pueden influir en que esa distopía se haga realidad o no?</v>
      </c>
      <c r="AI295" s="32" t="str">
        <f>VLOOKUP(
    Languages!A282,
    Languages!$A$2:$AE$310,
    MATCH(
      _xlfn.XLOOKUP(AI$1, 'Language &amp; Currency Data'!$A$2:$A$100, 'Language &amp; Currency Data'!$B$2:$B$100),
      Languages!$A$1:$AE$1,
      0),
    FALSE)</f>
        <v>I vilken utsträckning tror du att politiska ledare i samhället kan påverka om en sådan dystopi blir verklighet eller inte?</v>
      </c>
      <c r="AJ295" s="6" t="str">
        <f>VLOOKUP(
    Languages!A282,
    Languages!$A$2:$AE$310,
    MATCH(
      _xlfn.XLOOKUP(AJ$1, 'Language &amp; Currency Data'!$A$2:$A$100, 'Language &amp; Currency Data'!$B$2:$B$100),
      Languages!$A$1:$AE$1,
      0),
    FALSE)</f>
        <v>您認為社會上的政治領袖，有多少可能導致反烏托邦的發生？</v>
      </c>
      <c r="AK295" s="32" t="str">
        <f>VLOOKUP(
    Languages!A282,
    Languages!$A$2:$AE$310,
    MATCH(
      _xlfn.XLOOKUP(AK$1, 'Language &amp; Currency Data'!$A$2:$A$100, 'Language &amp; Currency Data'!$B$2:$B$100),
      Languages!$A$1:$AE$1,
      0),
    FALSE)</f>
        <v>คุณคิดว่าผู้นำทางการเมืองในสังคมสามารถส่งผลมากน้อยเพียงใดต่อการที่สังคมที่ไม่ใช่ในอุดมคติจะเกิดขึ้นหรือไม่เกิดขึ้น</v>
      </c>
      <c r="AL295" s="37" t="str">
        <f>VLOOKUP(
    Languages!A282,
    Languages!$A$2:$AE$310,
    MATCH(
      _xlfn.XLOOKUP(AL$1, 'Language &amp; Currency Data'!$A$2:$A$100, 'Language &amp; Currency Data'!$B$2:$B$100),
      Languages!$A$1:$AE$1,
      0),
    FALSE)</f>
        <v>Toplumdaki siyasi liderlerin böyle bir distopyanın gerçekleşip gerçekleşmeyeceğini ne ölçüde etkileyebileceğini düşünüyorsunuz?</v>
      </c>
      <c r="AM295" s="6" t="str">
        <f>VLOOKUP(
    Languages!A282,
    Languages!$A$2:$AE$310,
    MATCH(
      _xlfn.XLOOKUP(AM$1, 'Language &amp; Currency Data'!$A$2:$A$100, 'Language &amp; Currency Data'!$B$2:$B$100),
      Languages!$A$1:$AE$1,
      0),
    FALSE)</f>
        <v>To what extent do you think that political leaders in society can affect whether such a dystopia will happen or not?</v>
      </c>
      <c r="AN295" s="6" t="str">
        <f>VLOOKUP(
    Languages!A282,
    Languages!$A$2:$AE$310,
    MATCH(
      _xlfn.XLOOKUP(AN$1, 'Language &amp; Currency Data'!$A$2:$A$100, 'Language &amp; Currency Data'!$B$2:$B$100),
      Languages!$A$1:$AE$1,
      0),
    FALSE)</f>
        <v>To what extent do you think that political leaders in society can affect whether such a dystopia will happen or not?</v>
      </c>
      <c r="AO295" s="32" t="str">
        <f>VLOOKUP(
    Languages!A282,
    Languages!$A$2:$AE$310,
    MATCH(
      _xlfn.XLOOKUP(AO$1, 'Language &amp; Currency Data'!$A$2:$A$100, 'Language &amp; Currency Data'!$B$2:$B$100),
      Languages!$A$1:$AE$1,
      0),
    FALSE)</f>
        <v>Theo quý vị, các nhà lãnh đạo chính trị trong xã hội có thể ảnh hưởng đến mức độ nào trong việc thế giới phản địa đàng đó có xảy ra hay không?</v>
      </c>
      <c r="AP295" s="7" t="str">
        <f>VLOOKUP(
    Languages!A282,
    Languages!$A$2:$AE$310,
    MATCH(
      _xlfn.XLOOKUP("United Kingdom", 'Language &amp; Currency Data'!$A$2:$A$100, 'Language &amp; Currency Data'!$B$2:$B$100),
      Languages!$A$1:$AE$1,
      0),
    FALSE)</f>
        <v>To what extent do you think that political leaders in society can affect whether such a dystopia will happen or not?</v>
      </c>
      <c r="AQ295" s="7" t="str">
        <f>VLOOKUP(
    Languages!A282,
    Languages!$A$2:$AE$310,
    MATCH(
      _xlfn.XLOOKUP("United Kingdom", 'Language &amp; Currency Data'!$A$2:$A$100, 'Language &amp; Currency Data'!$B$2:$B$100),
      Languages!$A$1:$AE$1,
      0),
    FALSE)</f>
        <v>To what extent do you think that political leaders in society can affect whether such a dystopia will happen or not?</v>
      </c>
      <c r="AR295" s="7" t="str">
        <f>VLOOKUP(
    Languages!A282,
    Languages!$A$2:$AE$310,
    MATCH(
      _xlfn.XLOOKUP("United Kingdom", 'Language &amp; Currency Data'!$A$2:$A$100, 'Language &amp; Currency Data'!$B$2:$B$100),
      Languages!$A$1:$AE$1,
      0),
    FALSE)</f>
        <v>To what extent do you think that political leaders in society can affect whether such a dystopia will happen or not?</v>
      </c>
      <c r="AS295" s="7" t="str">
        <f>VLOOKUP(
    Languages!A282,
    Languages!$A$2:$AE$310,
    MATCH(
      _xlfn.XLOOKUP("United Kingdom", 'Language &amp; Currency Data'!$A$2:$A$100, 'Language &amp; Currency Data'!$B$2:$B$100),
      Languages!$A$1:$AE$1,
      0),
    FALSE)</f>
        <v>To what extent do you think that political leaders in society can affect whether such a dystopia will happen or not?</v>
      </c>
      <c r="AT295" s="7" t="str">
        <f>VLOOKUP(
    Languages!A282,
    Languages!$A$2:$AE$310,
    MATCH(
      _xlfn.XLOOKUP("United Kingdom", 'Language &amp; Currency Data'!$A$2:$A$100, 'Language &amp; Currency Data'!$B$2:$B$100),
      Languages!$A$1:$AE$1,
      0),
    FALSE)</f>
        <v>To what extent do you think that political leaders in society can affect whether such a dystopia will happen or not?</v>
      </c>
      <c r="AU295" s="7" t="str">
        <f>VLOOKUP(
    Languages!A282,
    Languages!$A$2:$AE$310,
    MATCH(
      _xlfn.XLOOKUP("United Kingdom", 'Language &amp; Currency Data'!$A$2:$A$100, 'Language &amp; Currency Data'!$B$2:$B$100),
      Languages!$A$1:$AE$1,
      0),
    FALSE)</f>
        <v>To what extent do you think that political leaders in society can affect whether such a dystopia will happen or not?</v>
      </c>
      <c r="AV295" s="7" t="str">
        <f>VLOOKUP(
    Languages!A282,
    Languages!$A$2:$AE$310,
    MATCH(
      _xlfn.XLOOKUP("United Kingdom", 'Language &amp; Currency Data'!$A$2:$A$100, 'Language &amp; Currency Data'!$B$2:$B$100),
      Languages!$A$1:$AE$1,
      0),
    FALSE)</f>
        <v>To what extent do you think that political leaders in society can affect whether such a dystopia will happen or not?</v>
      </c>
      <c r="AW295" s="7" t="str">
        <f>VLOOKUP(
    Languages!A282,
    Languages!$A$2:$AE$310,
    MATCH(
      _xlfn.XLOOKUP("United Kingdom", 'Language &amp; Currency Data'!$A$2:$A$100, 'Language &amp; Currency Data'!$B$2:$B$100),
      Languages!$A$1:$AE$1,
      0),
    FALSE)</f>
        <v>To what extent do you think that political leaders in society can affect whether such a dystopia will happen or not?</v>
      </c>
    </row>
    <row r="296" spans="1:49" s="7" customFormat="1" ht="28.5" x14ac:dyDescent="0.45">
      <c r="A296" s="7" t="str">
        <f>Languages!B283</f>
        <v>At this moment, I have an idea of what the ideal society might look like.</v>
      </c>
      <c r="B296" s="6" t="str">
        <f>VLOOKUP(
    Languages!A283,
    Languages!$A$2:$AE$310,
    MATCH(
      _xlfn.XLOOKUP(B$1, 'Language &amp; Currency Data'!$A$2:$A$100, 'Language &amp; Currency Data'!$B$2:$B$100),
      Languages!$A$1:$AE$1,
      0),
    FALSE)</f>
        <v>En este momento, tengo una idea de cómo podría ser la sociedad ideal.</v>
      </c>
      <c r="C296" s="6" t="str">
        <f>VLOOKUP(
    Languages!A283,
    Languages!$A$2:$AE$310,
    MATCH(
      _xlfn.XLOOKUP(C$1, 'Language &amp; Currency Data'!$A$2:$A$100, 'Language &amp; Currency Data'!$B$2:$B$100),
      Languages!$A$1:$AE$1,
      0),
    FALSE)</f>
        <v>At this moment, I have an idea of what the ideal society might look like.</v>
      </c>
      <c r="D296" s="6" t="str">
        <f>VLOOKUP(
    Languages!A283,
    Languages!$A$2:$AE$310,
    MATCH(
      _xlfn.XLOOKUP(D$1, 'Language &amp; Currency Data'!$A$2:$A$100, 'Language &amp; Currency Data'!$B$2:$B$100),
      Languages!$A$1:$AE$1,
      0),
    FALSE)</f>
        <v>Im Moment habe ich eine Vorstellung davon, wie eine ideale Gesellschaft aussehen könnte.</v>
      </c>
      <c r="E296" s="14" t="str">
        <f>VLOOKUP(
    Languages!A283,
    Languages!$A$2:$AE$310,
    MATCH(
      _xlfn.XLOOKUP(E$1, 'Language &amp; Currency Data'!$A$2:$A$100, 'Language &amp; Currency Data'!$B$2:$B$100),
      Languages!$A$1:$AE$1,
      0),
    FALSE)</f>
        <v>Neste momento, tenho uma ideia de como seria a sociedade ideal.</v>
      </c>
      <c r="F296" s="4" t="str">
        <f>VLOOKUP(
    Languages!A283,
    Languages!$A$2:$AE$310,
    MATCH(
      _xlfn.XLOOKUP(F$1, 'Language &amp; Currency Data'!$A$2:$A$100, 'Language &amp; Currency Data'!$B$2:$B$100),
      Languages!$A$1:$AE$1,
      0),
    FALSE)</f>
        <v>At this moment, I have an idea of what the ideal society might look like.</v>
      </c>
      <c r="G296" s="14" t="str">
        <f>VLOOKUP(
    Languages!A283,
    Languages!$A$2:$AE$310,
    MATCH(
      _xlfn.XLOOKUP(G$1, 'Language &amp; Currency Data'!$A$2:$A$100, 'Language &amp; Currency Data'!$B$2:$B$100),
      Languages!$A$1:$AE$1,
      0),
    FALSE)</f>
        <v>此时，对于理想社会可能是什么样子，我的想法已初具雏形。</v>
      </c>
      <c r="H296" s="6" t="str">
        <f>VLOOKUP(
    Languages!A283,
    Languages!$A$2:$AE$310,
    MATCH(
      _xlfn.XLOOKUP(H$1, 'Language &amp; Currency Data'!$A$2:$A$100, 'Language &amp; Currency Data'!$B$2:$B$100),
      Languages!$A$1:$AE$1,
      0),
    FALSE)</f>
        <v>En este momento, tengo una idea de cómo podría ser la sociedad ideal.</v>
      </c>
      <c r="I296" s="6" t="str">
        <f>VLOOKUP(
    Languages!A283,
    Languages!$A$2:$AE$310,
    MATCH(
      _xlfn.XLOOKUP(I$1, 'Language &amp; Currency Data'!$A$2:$A$100, 'Language &amp; Currency Data'!$B$2:$B$100),
      Languages!$A$1:$AE$1,
      0),
    FALSE)</f>
        <v>En este momento, tengo una idea de cómo podría ser la sociedad ideal.</v>
      </c>
      <c r="J296" s="6" t="str">
        <f>VLOOKUP(
    Languages!A283,
    Languages!$A$2:$AE$310,
    MATCH(
      _xlfn.XLOOKUP(J$1, 'Language &amp; Currency Data'!$A$2:$A$100, 'Language &amp; Currency Data'!$B$2:$B$100),
      Languages!$A$1:$AE$1,
      0),
    FALSE)</f>
        <v>V tuto chvíli mám představu o tom, jak by mohla vypadat ideální společnost.</v>
      </c>
      <c r="K296" s="6" t="str">
        <f>VLOOKUP(
    Languages!A283,
    Languages!$A$2:$AE$310,
    MATCH(
      _xlfn.XLOOKUP(K$1, 'Language &amp; Currency Data'!$A$2:$A$100, 'Language &amp; Currency Data'!$B$2:$B$100),
      Languages!$A$1:$AE$1,
      0),
    FALSE)</f>
        <v>Tällä hetkellä minulla on mielikuva siitä, millaiselta ihanneyhteiskunta voisi näyttää.</v>
      </c>
      <c r="L296" s="32" t="str">
        <f>VLOOKUP(
    Languages!A283,
    Languages!$A$2:$AE$310,
    MATCH(
      _xlfn.XLOOKUP(L$1, 'Language &amp; Currency Data'!$A$2:$A$100, 'Language &amp; Currency Data'!$B$2:$B$100),
      Languages!$A$1:$AE$1,
      0),
    FALSE)</f>
        <v>En ce moment, j'ai une idée de ce que pourrait être la société idéale.</v>
      </c>
      <c r="M296" s="32" t="str">
        <f>VLOOKUP(
    Languages!A283,
    Languages!$A$2:$AE$310,
    MATCH(
      _xlfn.XLOOKUP(M$1, 'Language &amp; Currency Data'!$A$2:$A$100, 'Language &amp; Currency Data'!$B$2:$B$100),
      Languages!$A$1:$AE$1,
      0),
    FALSE)</f>
        <v>Im Moment habe ich eine Vorstellung davon, wie eine ideale Gesellschaft aussehen könnte.</v>
      </c>
      <c r="N296" s="6" t="str">
        <f>VLOOKUP(
    Languages!A283,
    Languages!$A$2:$AE$310,
    MATCH(
      _xlfn.XLOOKUP(N$1, 'Language &amp; Currency Data'!$A$2:$A$100, 'Language &amp; Currency Data'!$B$2:$B$100),
      Languages!$A$1:$AE$1,
      0),
    FALSE)</f>
        <v>Αυτήν τη στιγμή, έχω μια ιδέα για το πώς θα μπορούσε να μοιάζει η ιδανική κοινωνία.</v>
      </c>
      <c r="O296" s="32" t="str">
        <f>VLOOKUP(
    Languages!A283,
    Languages!$A$2:$AE$310,
    MATCH(
      _xlfn.XLOOKUP(O$1, 'Language &amp; Currency Data'!$A$2:$A$100, 'Language &amp; Currency Data'!$B$2:$B$100),
      Languages!$A$1:$AE$1,
      0),
    FALSE)</f>
        <v>Jelenleg van egy elképzelésem arról, hogyan nézhetne ki az ideális társadalom.</v>
      </c>
      <c r="P296" s="6" t="str">
        <f>VLOOKUP(
    Languages!A283,
    Languages!$A$2:$AE$310,
    MATCH(
      _xlfn.XLOOKUP(P$1, 'Language &amp; Currency Data'!$A$2:$A$100, 'Language &amp; Currency Data'!$B$2:$B$100),
      Languages!$A$1:$AE$1,
      0),
    FALSE)</f>
        <v>इस समय, आदर्श समाज कैसा दिख सकता है, इसे लेकर मेरे पास एक विचार है।</v>
      </c>
      <c r="Q296" s="6" t="str">
        <f>VLOOKUP(
    Languages!A283,
    Languages!$A$2:$AE$310,
    MATCH(
      _xlfn.XLOOKUP(Q$1, 'Language &amp; Currency Data'!$A$2:$A$100, 'Language &amp; Currency Data'!$B$2:$B$100),
      Languages!$A$1:$AE$1,
      0),
    FALSE)</f>
        <v>Saat ini, saya memiliki gambaran tentang seperti apa masyarakat ideal itu.</v>
      </c>
      <c r="R296" s="6" t="str">
        <f>VLOOKUP(
    Languages!A283,
    Languages!$A$2:$AE$310,
    MATCH(
      _xlfn.XLOOKUP(R$1, 'Language &amp; Currency Data'!$A$2:$A$100, 'Language &amp; Currency Data'!$B$2:$B$100),
      Languages!$A$1:$AE$1,
      0),
    FALSE)</f>
        <v>At this moment, I have an idea of what the ideal society might look like.</v>
      </c>
      <c r="S296" s="14" t="str">
        <f>VLOOKUP(
    Languages!A283,
    Languages!$A$2:$AE$310,
    MATCH(
      _xlfn.XLOOKUP(S$1, 'Language &amp; Currency Data'!$A$2:$A$100, 'Language &amp; Currency Data'!$B$2:$B$100),
      Languages!$A$1:$AE$1,
      0),
    FALSE)</f>
        <v>In questo momento ho un'idea di come potrebbe essere la società ideale.</v>
      </c>
      <c r="T296" s="14" t="str">
        <f>VLOOKUP(
    Languages!A283,
    Languages!$A$2:$AE$310,
    MATCH(
      _xlfn.XLOOKUP(T$1, 'Language &amp; Currency Data'!$A$2:$A$100, 'Language &amp; Currency Data'!$B$2:$B$100),
      Languages!$A$1:$AE$1,
      0),
    FALSE)</f>
        <v>現時点で、私は理想的な社会がどのようなものになるかについて、ある考えを持っています。</v>
      </c>
      <c r="U296" s="32" t="str">
        <f>VLOOKUP(
    Languages!A283,
    Languages!$A$2:$AE$310,
    MATCH(
      _xlfn.XLOOKUP(U$1, 'Language &amp; Currency Data'!$A$2:$A$100, 'Language &amp; Currency Data'!$B$2:$B$100),
      Languages!$A$1:$AE$1,
      0),
    FALSE)</f>
        <v xml:space="preserve">Pada masa ini, saya boleh membayangkan bagaimana masyarakat yang ideal itu kelihatan. </v>
      </c>
      <c r="V296" s="32" t="str">
        <f>VLOOKUP(
    Languages!A283,
    Languages!$A$2:$AE$310,
    MATCH(
      _xlfn.XLOOKUP(V$1, 'Language &amp; Currency Data'!$A$2:$A$100, 'Language &amp; Currency Data'!$B$2:$B$100),
      Languages!$A$1:$AE$1,
      0),
    FALSE)</f>
        <v>En este momento, tengo una idea de cómo podría ser la sociedad ideal.</v>
      </c>
      <c r="W296" s="14" t="str">
        <f>VLOOKUP(
    Languages!A283,
    Languages!$A$2:$AE$310,
    MATCH(
      _xlfn.XLOOKUP(W$1, 'Language &amp; Currency Data'!$A$2:$A$100, 'Language &amp; Currency Data'!$B$2:$B$100),
      Languages!$A$1:$AE$1,
      0),
    FALSE)</f>
        <v>Ik heb op dit moment een idee van hoe de ideale samenleving eruit zou kunnen zien.</v>
      </c>
      <c r="X296" s="32" t="str">
        <f>VLOOKUP(
    Languages!A283,
    Languages!$A$2:$AE$310,
    MATCH(
      _xlfn.XLOOKUP(X$1, 'Language &amp; Currency Data'!$A$2:$A$100, 'Language &amp; Currency Data'!$B$2:$B$100),
      Languages!$A$1:$AE$1,
      0),
    FALSE)</f>
        <v>At this moment, I have an idea of what the ideal society might look like.</v>
      </c>
      <c r="Y296" s="32" t="str">
        <f>VLOOKUP(
    Languages!A283,
    Languages!$A$2:$AE$310,
    MATCH(
      _xlfn.XLOOKUP(Y$1, 'Language &amp; Currency Data'!$A$2:$A$100, 'Language &amp; Currency Data'!$B$2:$B$100),
      Languages!$A$1:$AE$1,
      0),
    FALSE)</f>
        <v>Akkurat nå har jeg en generell idé om hvordan det ideelle samfunnet kan se ut.</v>
      </c>
      <c r="Z296" s="32" t="str">
        <f>VLOOKUP(
    Languages!A283,
    Languages!$A$2:$AE$310,
    MATCH(
      _xlfn.XLOOKUP(Z$1, 'Language &amp; Currency Data'!$A$2:$A$100, 'Language &amp; Currency Data'!$B$2:$B$100),
      Languages!$A$1:$AE$1,
      0),
    FALSE)</f>
        <v>اس وقت، میرے ذہن میں ایک تصور موجود ہے کہ ایک مثالی معاشرہ کیسا ہو سکتا ہے۔</v>
      </c>
      <c r="AA296" s="32" t="str">
        <f>VLOOKUP(
    Languages!A283,
    Languages!$A$2:$AE$310,
    MATCH(
      _xlfn.XLOOKUP(AA$1, 'Language &amp; Currency Data'!$A$2:$A$100, 'Language &amp; Currency Data'!$B$2:$B$100),
      Languages!$A$1:$AE$1,
      0),
    FALSE)</f>
        <v>Sa ngayon, may ideya ako kung ano ang hitsura ng ideal na lipunan.</v>
      </c>
      <c r="AB296" s="32" t="str">
        <f>VLOOKUP(
    Languages!A283,
    Languages!$A$2:$AE$310,
    MATCH(
      _xlfn.XLOOKUP(AB$1, 'Language &amp; Currency Data'!$A$2:$A$100, 'Language &amp; Currency Data'!$B$2:$B$100),
      Languages!$A$1:$AE$1,
      0),
    FALSE)</f>
        <v>W chwili obecnej mam wizję tego, jak mogłoby wyglądać idealne społeczeństwo.</v>
      </c>
      <c r="AC296" t="str">
        <f>VLOOKUP(
    Languages!A283,
    Languages!$A$2:$AE$310,
    MATCH(
      _xlfn.XLOOKUP(AC$1, 'Language &amp; Currency Data'!$A$2:$A$100, 'Language &amp; Currency Data'!$B$2:$B$100),
      Languages!$A$1:$AE$1,
      0),
    FALSE)</f>
        <v>Neste momento, tenho uma ideia de como seria a sociedade ideal.</v>
      </c>
      <c r="AD296" s="32" t="str">
        <f>VLOOKUP(
    Languages!A283,
    Languages!$A$2:$AE$310,
    MATCH(
      _xlfn.XLOOKUP(AD$1, 'Language &amp; Currency Data'!$A$2:$A$100, 'Language &amp; Currency Data'!$B$2:$B$100),
      Languages!$A$1:$AE$1,
      0),
    FALSE)</f>
        <v xml:space="preserve">În acest moment, am o idee despre cum ar putea arăta societatea ideală. </v>
      </c>
      <c r="AE296" s="6" t="str">
        <f>VLOOKUP(
    Languages!A283,
    Languages!$A$2:$AE$310,
    MATCH(
      _xlfn.XLOOKUP(AE$1, 'Language &amp; Currency Data'!$A$2:$A$100, 'Language &amp; Currency Data'!$B$2:$B$100),
      Languages!$A$1:$AE$1,
      0),
    FALSE)</f>
        <v>Teraz môžem mať predstavu o tom, ako by mala vyzerať ideálna spoločnosť.</v>
      </c>
      <c r="AF296" s="6" t="str">
        <f>VLOOKUP(
    Languages!A283,
    Languages!$A$2:$AE$310,
    MATCH(
      _xlfn.XLOOKUP(AF$1, 'Language &amp; Currency Data'!$A$2:$A$100, 'Language &amp; Currency Data'!$B$2:$B$100),
      Languages!$A$1:$AE$1,
      0),
    FALSE)</f>
        <v>Op hierdie oomblik het ek 'n idee van hoe die ideale samelewing sou lyk.</v>
      </c>
      <c r="AG296" s="6" t="str">
        <f>VLOOKUP(
    Languages!A283,
    Languages!$A$2:$AE$310,
    MATCH(
      _xlfn.XLOOKUP(AG$1, 'Language &amp; Currency Data'!$A$2:$A$100, 'Language &amp; Currency Data'!$B$2:$B$100),
      Languages!$A$1:$AE$1,
      0),
    FALSE)</f>
        <v>지금 이 순간, 나는 이상적인 사회가 어떤 모습일지에 대한 개념을 가지고 있다.</v>
      </c>
      <c r="AH296" s="32" t="str">
        <f>VLOOKUP(
    Languages!A283,
    Languages!$A$2:$AE$310,
    MATCH(
      _xlfn.XLOOKUP(AH$1, 'Language &amp; Currency Data'!$A$2:$A$100, 'Language &amp; Currency Data'!$B$2:$B$100),
      Languages!$A$1:$AE$1,
      0),
    FALSE)</f>
        <v>En este momento, tengo una idea de cómo podría ser la sociedad ideal.</v>
      </c>
      <c r="AI296" s="32" t="str">
        <f>VLOOKUP(
    Languages!A283,
    Languages!$A$2:$AE$310,
    MATCH(
      _xlfn.XLOOKUP(AI$1, 'Language &amp; Currency Data'!$A$2:$A$100, 'Language &amp; Currency Data'!$B$2:$B$100),
      Languages!$A$1:$AE$1,
      0),
    FALSE)</f>
        <v>Just nu har jag en idé om hur ett idealsamhälle skulle kunna se ut.</v>
      </c>
      <c r="AJ296" s="6" t="str">
        <f>VLOOKUP(
    Languages!A283,
    Languages!$A$2:$AE$310,
    MATCH(
      _xlfn.XLOOKUP(AJ$1, 'Language &amp; Currency Data'!$A$2:$A$100, 'Language &amp; Currency Data'!$B$2:$B$100),
      Languages!$A$1:$AE$1,
      0),
    FALSE)</f>
        <v>這時，我已經能勾勒出理想社會的模樣。</v>
      </c>
      <c r="AK296" s="32" t="str">
        <f>VLOOKUP(
    Languages!A283,
    Languages!$A$2:$AE$310,
    MATCH(
      _xlfn.XLOOKUP(AK$1, 'Language &amp; Currency Data'!$A$2:$A$100, 'Language &amp; Currency Data'!$B$2:$B$100),
      Languages!$A$1:$AE$1,
      0),
    FALSE)</f>
        <v>ณ เวลานี้ ฉันพอที่จะนึกออกว่าสังคมในอุดมคติควรมีลักษณะอย่างไร</v>
      </c>
      <c r="AL296" s="37" t="str">
        <f>VLOOKUP(
    Languages!A283,
    Languages!$A$2:$AE$310,
    MATCH(
      _xlfn.XLOOKUP(AL$1, 'Language &amp; Currency Data'!$A$2:$A$100, 'Language &amp; Currency Data'!$B$2:$B$100),
      Languages!$A$1:$AE$1,
      0),
    FALSE)</f>
        <v>Şu anda ideal toplumun neye benzeyebileceğine dair bir fikrim var.</v>
      </c>
      <c r="AM296" s="6" t="str">
        <f>VLOOKUP(
    Languages!A283,
    Languages!$A$2:$AE$310,
    MATCH(
      _xlfn.XLOOKUP(AM$1, 'Language &amp; Currency Data'!$A$2:$A$100, 'Language &amp; Currency Data'!$B$2:$B$100),
      Languages!$A$1:$AE$1,
      0),
    FALSE)</f>
        <v>At this moment, I have an idea of what the ideal society might look like.</v>
      </c>
      <c r="AN296" s="6" t="str">
        <f>VLOOKUP(
    Languages!A283,
    Languages!$A$2:$AE$310,
    MATCH(
      _xlfn.XLOOKUP(AN$1, 'Language &amp; Currency Data'!$A$2:$A$100, 'Language &amp; Currency Data'!$B$2:$B$100),
      Languages!$A$1:$AE$1,
      0),
    FALSE)</f>
        <v>At this moment, I have an idea of what the ideal society might look like.</v>
      </c>
      <c r="AO296" s="32" t="str">
        <f>VLOOKUP(
    Languages!A283,
    Languages!$A$2:$AE$310,
    MATCH(
      _xlfn.XLOOKUP(AO$1, 'Language &amp; Currency Data'!$A$2:$A$100, 'Language &amp; Currency Data'!$B$2:$B$100),
      Languages!$A$1:$AE$1,
      0),
    FALSE)</f>
        <v>Vào thời điểm này, tôi đã có ý tưởng về một xã hội lý tưởng sẽ như thế nào.</v>
      </c>
      <c r="AP296" s="7" t="str">
        <f>VLOOKUP(
    Languages!A283,
    Languages!$A$2:$AE$310,
    MATCH(
      _xlfn.XLOOKUP("United Kingdom", 'Language &amp; Currency Data'!$A$2:$A$100, 'Language &amp; Currency Data'!$B$2:$B$100),
      Languages!$A$1:$AE$1,
      0),
    FALSE)</f>
        <v>At this moment, I have an idea of what the ideal society might look like.</v>
      </c>
      <c r="AQ296" s="7" t="str">
        <f>VLOOKUP(
    Languages!A283,
    Languages!$A$2:$AE$310,
    MATCH(
      _xlfn.XLOOKUP("United Kingdom", 'Language &amp; Currency Data'!$A$2:$A$100, 'Language &amp; Currency Data'!$B$2:$B$100),
      Languages!$A$1:$AE$1,
      0),
    FALSE)</f>
        <v>At this moment, I have an idea of what the ideal society might look like.</v>
      </c>
      <c r="AR296" s="7" t="str">
        <f>VLOOKUP(
    Languages!A283,
    Languages!$A$2:$AE$310,
    MATCH(
      _xlfn.XLOOKUP("United Kingdom", 'Language &amp; Currency Data'!$A$2:$A$100, 'Language &amp; Currency Data'!$B$2:$B$100),
      Languages!$A$1:$AE$1,
      0),
    FALSE)</f>
        <v>At this moment, I have an idea of what the ideal society might look like.</v>
      </c>
      <c r="AS296" s="7" t="str">
        <f>VLOOKUP(
    Languages!A283,
    Languages!$A$2:$AE$310,
    MATCH(
      _xlfn.XLOOKUP("United Kingdom", 'Language &amp; Currency Data'!$A$2:$A$100, 'Language &amp; Currency Data'!$B$2:$B$100),
      Languages!$A$1:$AE$1,
      0),
    FALSE)</f>
        <v>At this moment, I have an idea of what the ideal society might look like.</v>
      </c>
      <c r="AT296" s="7" t="str">
        <f>VLOOKUP(
    Languages!A283,
    Languages!$A$2:$AE$310,
    MATCH(
      _xlfn.XLOOKUP("United Kingdom", 'Language &amp; Currency Data'!$A$2:$A$100, 'Language &amp; Currency Data'!$B$2:$B$100),
      Languages!$A$1:$AE$1,
      0),
    FALSE)</f>
        <v>At this moment, I have an idea of what the ideal society might look like.</v>
      </c>
      <c r="AU296" s="7" t="str">
        <f>VLOOKUP(
    Languages!A283,
    Languages!$A$2:$AE$310,
    MATCH(
      _xlfn.XLOOKUP("United Kingdom", 'Language &amp; Currency Data'!$A$2:$A$100, 'Language &amp; Currency Data'!$B$2:$B$100),
      Languages!$A$1:$AE$1,
      0),
    FALSE)</f>
        <v>At this moment, I have an idea of what the ideal society might look like.</v>
      </c>
      <c r="AV296" s="7" t="str">
        <f>VLOOKUP(
    Languages!A283,
    Languages!$A$2:$AE$310,
    MATCH(
      _xlfn.XLOOKUP("United Kingdom", 'Language &amp; Currency Data'!$A$2:$A$100, 'Language &amp; Currency Data'!$B$2:$B$100),
      Languages!$A$1:$AE$1,
      0),
    FALSE)</f>
        <v>At this moment, I have an idea of what the ideal society might look like.</v>
      </c>
      <c r="AW296" s="7" t="str">
        <f>VLOOKUP(
    Languages!A283,
    Languages!$A$2:$AE$310,
    MATCH(
      _xlfn.XLOOKUP("United Kingdom", 'Language &amp; Currency Data'!$A$2:$A$100, 'Language &amp; Currency Data'!$B$2:$B$100),
      Languages!$A$1:$AE$1,
      0),
    FALSE)</f>
        <v>At this moment, I have an idea of what the ideal society might look like.</v>
      </c>
    </row>
    <row r="297" spans="1:49" s="7" customFormat="1" ht="28.5" x14ac:dyDescent="0.45">
      <c r="A297" s="7" t="str">
        <f>Languages!B284</f>
        <v>Right now, I think about what sort of world I would ideally like to live in.</v>
      </c>
      <c r="B297" s="6" t="str">
        <f>VLOOKUP(
    Languages!A284,
    Languages!$A$2:$AE$310,
    MATCH(
      _xlfn.XLOOKUP(B$1, 'Language &amp; Currency Data'!$A$2:$A$100, 'Language &amp; Currency Data'!$B$2:$B$100),
      Languages!$A$1:$AE$1,
      0),
    FALSE)</f>
        <v>Ahora mismo, pienso en el tipo de mundo en el que me gustaría vivir idealmente.</v>
      </c>
      <c r="C297" s="6" t="str">
        <f>VLOOKUP(
    Languages!A284,
    Languages!$A$2:$AE$310,
    MATCH(
      _xlfn.XLOOKUP(C$1, 'Language &amp; Currency Data'!$A$2:$A$100, 'Language &amp; Currency Data'!$B$2:$B$100),
      Languages!$A$1:$AE$1,
      0),
    FALSE)</f>
        <v>Right now, I think about what sort of world I would ideally like to live in.</v>
      </c>
      <c r="D297" s="6" t="str">
        <f>VLOOKUP(
    Languages!A284,
    Languages!$A$2:$AE$310,
    MATCH(
      _xlfn.XLOOKUP(D$1, 'Language &amp; Currency Data'!$A$2:$A$100, 'Language &amp; Currency Data'!$B$2:$B$100),
      Languages!$A$1:$AE$1,
      0),
    FALSE)</f>
        <v>Im Augenblick überlege ich, in welcher Art von Welt ich am liebsten leben würde.</v>
      </c>
      <c r="E297" s="14" t="str">
        <f>VLOOKUP(
    Languages!A284,
    Languages!$A$2:$AE$310,
    MATCH(
      _xlfn.XLOOKUP(E$1, 'Language &amp; Currency Data'!$A$2:$A$100, 'Language &amp; Currency Data'!$B$2:$B$100),
      Languages!$A$1:$AE$1,
      0),
    FALSE)</f>
        <v>Atualmente, penso sobre o tipo de mundo ideal em que gostaria de viver.</v>
      </c>
      <c r="F297" s="4" t="str">
        <f>VLOOKUP(
    Languages!A284,
    Languages!$A$2:$AE$310,
    MATCH(
      _xlfn.XLOOKUP(F$1, 'Language &amp; Currency Data'!$A$2:$A$100, 'Language &amp; Currency Data'!$B$2:$B$100),
      Languages!$A$1:$AE$1,
      0),
    FALSE)</f>
        <v>Right now, I think about what sort of world I would ideally like to live in.</v>
      </c>
      <c r="G297" s="14" t="str">
        <f>VLOOKUP(
    Languages!A284,
    Languages!$A$2:$AE$310,
    MATCH(
      _xlfn.XLOOKUP(G$1, 'Language &amp; Currency Data'!$A$2:$A$100, 'Language &amp; Currency Data'!$B$2:$B$100),
      Languages!$A$1:$AE$1,
      0),
    FALSE)</f>
        <v>此刻，我能想象我想要的理想世界会是什么样子。</v>
      </c>
      <c r="H297" s="6" t="str">
        <f>VLOOKUP(
    Languages!A284,
    Languages!$A$2:$AE$310,
    MATCH(
      _xlfn.XLOOKUP(H$1, 'Language &amp; Currency Data'!$A$2:$A$100, 'Language &amp; Currency Data'!$B$2:$B$100),
      Languages!$A$1:$AE$1,
      0),
    FALSE)</f>
        <v>Ahora mismo, pienso en el tipo de mundo en el que me gustaría vivir idealmente.</v>
      </c>
      <c r="I297" s="6" t="str">
        <f>VLOOKUP(
    Languages!A284,
    Languages!$A$2:$AE$310,
    MATCH(
      _xlfn.XLOOKUP(I$1, 'Language &amp; Currency Data'!$A$2:$A$100, 'Language &amp; Currency Data'!$B$2:$B$100),
      Languages!$A$1:$AE$1,
      0),
    FALSE)</f>
        <v>Ahora mismo, pienso en el tipo de mundo en el que me gustaría vivir idealmente.</v>
      </c>
      <c r="J297" s="6" t="str">
        <f>VLOOKUP(
    Languages!A284,
    Languages!$A$2:$AE$310,
    MATCH(
      _xlfn.XLOOKUP(J$1, 'Language &amp; Currency Data'!$A$2:$A$100, 'Language &amp; Currency Data'!$B$2:$B$100),
      Languages!$A$1:$AE$1,
      0),
    FALSE)</f>
        <v>Právě teď přemýšlím o tom, v jakém světě bych ideálně chtěl\/a žít.</v>
      </c>
      <c r="K297" s="6" t="str">
        <f>VLOOKUP(
    Languages!A284,
    Languages!$A$2:$AE$310,
    MATCH(
      _xlfn.XLOOKUP(K$1, 'Language &amp; Currency Data'!$A$2:$A$100, 'Language &amp; Currency Data'!$B$2:$B$100),
      Languages!$A$1:$AE$1,
      0),
    FALSE)</f>
        <v>Juuri nyt mietin, millaisessa maailmassa haluaisin ihannetapauksessa elää.</v>
      </c>
      <c r="L297" s="32" t="str">
        <f>VLOOKUP(
    Languages!A284,
    Languages!$A$2:$AE$310,
    MATCH(
      _xlfn.XLOOKUP(L$1, 'Language &amp; Currency Data'!$A$2:$A$100, 'Language &amp; Currency Data'!$B$2:$B$100),
      Languages!$A$1:$AE$1,
      0),
    FALSE)</f>
        <v>En ce moment, je réfléchis au monde dans lequel j'aimerais vivre.</v>
      </c>
      <c r="M297" s="32" t="str">
        <f>VLOOKUP(
    Languages!A284,
    Languages!$A$2:$AE$310,
    MATCH(
      _xlfn.XLOOKUP(M$1, 'Language &amp; Currency Data'!$A$2:$A$100, 'Language &amp; Currency Data'!$B$2:$B$100),
      Languages!$A$1:$AE$1,
      0),
    FALSE)</f>
        <v>Im Augenblick überlege ich, in welcher Art von Welt ich am liebsten leben würde.</v>
      </c>
      <c r="N297" s="6" t="str">
        <f>VLOOKUP(
    Languages!A284,
    Languages!$A$2:$AE$310,
    MATCH(
      _xlfn.XLOOKUP(N$1, 'Language &amp; Currency Data'!$A$2:$A$100, 'Language &amp; Currency Data'!$B$2:$B$100),
      Languages!$A$1:$AE$1,
      0),
    FALSE)</f>
        <v>Αυτήν τη στιγμή, σκέφτομαι σε τί είδους κόσμο θα ήθελα ιδανικά να ζήσω.</v>
      </c>
      <c r="O297" s="32" t="str">
        <f>VLOOKUP(
    Languages!A284,
    Languages!$A$2:$AE$310,
    MATCH(
      _xlfn.XLOOKUP(O$1, 'Language &amp; Currency Data'!$A$2:$A$100, 'Language &amp; Currency Data'!$B$2:$B$100),
      Languages!$A$1:$AE$1,
      0),
    FALSE)</f>
        <v>Most éppen azon gondolkodom, hogy milyen világban szeretnék – ideális esetben – élni.</v>
      </c>
      <c r="P297" s="6" t="str">
        <f>VLOOKUP(
    Languages!A284,
    Languages!$A$2:$AE$310,
    MATCH(
      _xlfn.XLOOKUP(P$1, 'Language &amp; Currency Data'!$A$2:$A$100, 'Language &amp; Currency Data'!$B$2:$B$100),
      Languages!$A$1:$AE$1,
      0),
    FALSE)</f>
        <v>अभी, मैं इस बारे में सोचता हूं कि मैं किस तरह की दुनिया में रहना पसंद करूंगा।</v>
      </c>
      <c r="Q297" s="6" t="str">
        <f>VLOOKUP(
    Languages!A284,
    Languages!$A$2:$AE$310,
    MATCH(
      _xlfn.XLOOKUP(Q$1, 'Language &amp; Currency Data'!$A$2:$A$100, 'Language &amp; Currency Data'!$B$2:$B$100),
      Languages!$A$1:$AE$1,
      0),
    FALSE)</f>
        <v>Saat ini, saya memikirkan tentang seperti apa dunia yang idealnya ingin saya tinggali.</v>
      </c>
      <c r="R297" s="6" t="str">
        <f>VLOOKUP(
    Languages!A284,
    Languages!$A$2:$AE$310,
    MATCH(
      _xlfn.XLOOKUP(R$1, 'Language &amp; Currency Data'!$A$2:$A$100, 'Language &amp; Currency Data'!$B$2:$B$100),
      Languages!$A$1:$AE$1,
      0),
    FALSE)</f>
        <v>Right now, I think about what sort of world I would ideally like to live in.</v>
      </c>
      <c r="S297" s="14" t="str">
        <f>VLOOKUP(
    Languages!A284,
    Languages!$A$2:$AE$310,
    MATCH(
      _xlfn.XLOOKUP(S$1, 'Language &amp; Currency Data'!$A$2:$A$100, 'Language &amp; Currency Data'!$B$2:$B$100),
      Languages!$A$1:$AE$1,
      0),
    FALSE)</f>
        <v>Al momento, penso al tipo di mondo in cui mi piacerebbe vivere idealmente.</v>
      </c>
      <c r="T297" s="14" t="str">
        <f>VLOOKUP(
    Languages!A284,
    Languages!$A$2:$AE$310,
    MATCH(
      _xlfn.XLOOKUP(T$1, 'Language &amp; Currency Data'!$A$2:$A$100, 'Language &amp; Currency Data'!$B$2:$B$100),
      Languages!$A$1:$AE$1,
      0),
    FALSE)</f>
        <v>今、私はどんな世界に生きることを理想としているのか考えています。</v>
      </c>
      <c r="U297" s="32" t="str">
        <f>VLOOKUP(
    Languages!A284,
    Languages!$A$2:$AE$310,
    MATCH(
      _xlfn.XLOOKUP(U$1, 'Language &amp; Currency Data'!$A$2:$A$100, 'Language &amp; Currency Data'!$B$2:$B$100),
      Languages!$A$1:$AE$1,
      0),
    FALSE)</f>
        <v>Sekarang, saya memikirkan tentang dunia ideal yang saya ingin diami.</v>
      </c>
      <c r="V297" s="32" t="str">
        <f>VLOOKUP(
    Languages!A284,
    Languages!$A$2:$AE$310,
    MATCH(
      _xlfn.XLOOKUP(V$1, 'Language &amp; Currency Data'!$A$2:$A$100, 'Language &amp; Currency Data'!$B$2:$B$100),
      Languages!$A$1:$AE$1,
      0),
    FALSE)</f>
        <v>Ahora mismo, pienso en el tipo de mundo en el que me gustaría vivir idealmente.</v>
      </c>
      <c r="W297" s="14" t="str">
        <f>VLOOKUP(
    Languages!A284,
    Languages!$A$2:$AE$310,
    MATCH(
      _xlfn.XLOOKUP(W$1, 'Language &amp; Currency Data'!$A$2:$A$100, 'Language &amp; Currency Data'!$B$2:$B$100),
      Languages!$A$1:$AE$1,
      0),
    FALSE)</f>
        <v>Op dit moment denk ik aan het soort wereld waarin ik in het ideale geval zou willen leven.</v>
      </c>
      <c r="X297" s="32" t="str">
        <f>VLOOKUP(
    Languages!A284,
    Languages!$A$2:$AE$310,
    MATCH(
      _xlfn.XLOOKUP(X$1, 'Language &amp; Currency Data'!$A$2:$A$100, 'Language &amp; Currency Data'!$B$2:$B$100),
      Languages!$A$1:$AE$1,
      0),
    FALSE)</f>
        <v>Right now, I think about what sort of world I would ideally like to live in.</v>
      </c>
      <c r="Y297" s="32" t="str">
        <f>VLOOKUP(
    Languages!A284,
    Languages!$A$2:$AE$310,
    MATCH(
      _xlfn.XLOOKUP(Y$1, 'Language &amp; Currency Data'!$A$2:$A$100, 'Language &amp; Currency Data'!$B$2:$B$100),
      Languages!$A$1:$AE$1,
      0),
    FALSE)</f>
        <v>Akkurat nå tenker jeg på hva slags verden jeg ideelt sett ønsker å leve i.</v>
      </c>
      <c r="Z297" s="32" t="str">
        <f>VLOOKUP(
    Languages!A284,
    Languages!$A$2:$AE$310,
    MATCH(
      _xlfn.XLOOKUP(Z$1, 'Language &amp; Currency Data'!$A$2:$A$100, 'Language &amp; Currency Data'!$B$2:$B$100),
      Languages!$A$1:$AE$1,
      0),
    FALSE)</f>
        <v>اس وقت، میں یہ سوچ رہا\/رہی ہوں کہ میں کس قسم کی دنیا میں مثالی طور پر جینا چاہوں گا\/گی۔</v>
      </c>
      <c r="AA297" s="32" t="str">
        <f>VLOOKUP(
    Languages!A284,
    Languages!$A$2:$AE$310,
    MATCH(
      _xlfn.XLOOKUP(AA$1, 'Language &amp; Currency Data'!$A$2:$A$100, 'Language &amp; Currency Data'!$B$2:$B$100),
      Languages!$A$1:$AE$1,
      0),
    FALSE)</f>
        <v>Sa ngayon, iniisip ko kung anong klaseng mundo ang gusto kong tirhan.</v>
      </c>
      <c r="AB297" s="32" t="str">
        <f>VLOOKUP(
    Languages!A284,
    Languages!$A$2:$AE$310,
    MATCH(
      _xlfn.XLOOKUP(AB$1, 'Language &amp; Currency Data'!$A$2:$A$100, 'Language &amp; Currency Data'!$B$2:$B$100),
      Languages!$A$1:$AE$1,
      0),
    FALSE)</f>
        <v>W chwili obecnej myślę o tym, w jakim świecie chciał(a)bym żyć.</v>
      </c>
      <c r="AC297" t="str">
        <f>VLOOKUP(
    Languages!A284,
    Languages!$A$2:$AE$310,
    MATCH(
      _xlfn.XLOOKUP(AC$1, 'Language &amp; Currency Data'!$A$2:$A$100, 'Language &amp; Currency Data'!$B$2:$B$100),
      Languages!$A$1:$AE$1,
      0),
    FALSE)</f>
        <v>Atualmente, penso sobre o tipo de mundo ideal em que gostaria de viver.</v>
      </c>
      <c r="AD297" s="32" t="str">
        <f>VLOOKUP(
    Languages!A284,
    Languages!$A$2:$AE$310,
    MATCH(
      _xlfn.XLOOKUP(AD$1, 'Language &amp; Currency Data'!$A$2:$A$100, 'Language &amp; Currency Data'!$B$2:$B$100),
      Languages!$A$1:$AE$1,
      0),
    FALSE)</f>
        <v>Acum mă gândesc la tipul de lume în care aș dori, în mod ideal, să trăiesc.</v>
      </c>
      <c r="AE297" s="6" t="str">
        <f>VLOOKUP(
    Languages!A284,
    Languages!$A$2:$AE$310,
    MATCH(
      _xlfn.XLOOKUP(AE$1, 'Language &amp; Currency Data'!$A$2:$A$100, 'Language &amp; Currency Data'!$B$2:$B$100),
      Languages!$A$1:$AE$1,
      0),
    FALSE)</f>
        <v>Práve sa zamýšľam nad tým, v akom svete by som ideálne chcel(a) žiť.</v>
      </c>
      <c r="AF297" s="6" t="str">
        <f>VLOOKUP(
    Languages!A284,
    Languages!$A$2:$AE$310,
    MATCH(
      _xlfn.XLOOKUP(AF$1, 'Language &amp; Currency Data'!$A$2:$A$100, 'Language &amp; Currency Data'!$B$2:$B$100),
      Languages!$A$1:$AE$1,
      0),
    FALSE)</f>
        <v>Op die oomblik dink ek aan die tipe wêreld waarin ek ideaal gesproke wil leef.</v>
      </c>
      <c r="AG297" s="6" t="str">
        <f>VLOOKUP(
    Languages!A284,
    Languages!$A$2:$AE$310,
    MATCH(
      _xlfn.XLOOKUP(AG$1, 'Language &amp; Currency Data'!$A$2:$A$100, 'Language &amp; Currency Data'!$B$2:$B$100),
      Languages!$A$1:$AE$1,
      0),
    FALSE)</f>
        <v>지금, 나는 내가 살고 싶은 이상적인 세상이 어떤 모습일지에 대해 생각하고 있다.</v>
      </c>
      <c r="AH297" s="32" t="str">
        <f>VLOOKUP(
    Languages!A284,
    Languages!$A$2:$AE$310,
    MATCH(
      _xlfn.XLOOKUP(AH$1, 'Language &amp; Currency Data'!$A$2:$A$100, 'Language &amp; Currency Data'!$B$2:$B$100),
      Languages!$A$1:$AE$1,
      0),
    FALSE)</f>
        <v>Ahora mismo, pienso en el tipo de mundo en el que me gustaría vivir idealmente.</v>
      </c>
      <c r="AI297" s="32" t="str">
        <f>VLOOKUP(
    Languages!A284,
    Languages!$A$2:$AE$310,
    MATCH(
      _xlfn.XLOOKUP(AI$1, 'Language &amp; Currency Data'!$A$2:$A$100, 'Language &amp; Currency Data'!$B$2:$B$100),
      Languages!$A$1:$AE$1,
      0),
    FALSE)</f>
        <v>Just nu funderar jag på vilken sorts värld jag helst skulle vilja leva i.</v>
      </c>
      <c r="AJ297" s="6" t="str">
        <f>VLOOKUP(
    Languages!A284,
    Languages!$A$2:$AE$310,
    MATCH(
      _xlfn.XLOOKUP(AJ$1, 'Language &amp; Currency Data'!$A$2:$A$100, 'Language &amp; Currency Data'!$B$2:$B$100),
      Languages!$A$1:$AE$1,
      0),
    FALSE)</f>
        <v>此刻，我正在思考我理想中想要生活的世界會是什麼樣子。</v>
      </c>
      <c r="AK297" s="32" t="str">
        <f>VLOOKUP(
    Languages!A284,
    Languages!$A$2:$AE$310,
    MATCH(
      _xlfn.XLOOKUP(AK$1, 'Language &amp; Currency Data'!$A$2:$A$100, 'Language &amp; Currency Data'!$B$2:$B$100),
      Languages!$A$1:$AE$1,
      0),
    FALSE)</f>
        <v>ขณะนี้ฉันกำลังนึกถึงลักษณะของโลกในอุดมคติที่ต้องการใช้ชีวิต</v>
      </c>
      <c r="AL297" s="37" t="str">
        <f>VLOOKUP(
    Languages!A284,
    Languages!$A$2:$AE$310,
    MATCH(
      _xlfn.XLOOKUP(AL$1, 'Language &amp; Currency Data'!$A$2:$A$100, 'Language &amp; Currency Data'!$B$2:$B$100),
      Languages!$A$1:$AE$1,
      0),
    FALSE)</f>
        <v>Şu anda ideal olarak nasıl bir dünyada yaşamak istediğimi düşünüyorum.</v>
      </c>
      <c r="AM297" s="6" t="str">
        <f>VLOOKUP(
    Languages!A284,
    Languages!$A$2:$AE$310,
    MATCH(
      _xlfn.XLOOKUP(AM$1, 'Language &amp; Currency Data'!$A$2:$A$100, 'Language &amp; Currency Data'!$B$2:$B$100),
      Languages!$A$1:$AE$1,
      0),
    FALSE)</f>
        <v>Right now, I think about what sort of world I would ideally like to live in.</v>
      </c>
      <c r="AN297" s="6" t="str">
        <f>VLOOKUP(
    Languages!A284,
    Languages!$A$2:$AE$310,
    MATCH(
      _xlfn.XLOOKUP(AN$1, 'Language &amp; Currency Data'!$A$2:$A$100, 'Language &amp; Currency Data'!$B$2:$B$100),
      Languages!$A$1:$AE$1,
      0),
    FALSE)</f>
        <v>Right now, I think about what sort of world I would ideally like to live in.</v>
      </c>
      <c r="AO297" s="32" t="str">
        <f>VLOOKUP(
    Languages!A284,
    Languages!$A$2:$AE$310,
    MATCH(
      _xlfn.XLOOKUP(AO$1, 'Language &amp; Currency Data'!$A$2:$A$100, 'Language &amp; Currency Data'!$B$2:$B$100),
      Languages!$A$1:$AE$1,
      0),
    FALSE)</f>
        <v xml:space="preserve">Ngay lúc này, tôi đang nghĩ về thế giới lý tưởng mà tôi muốn sống sẽ như thế nào. </v>
      </c>
      <c r="AP297" s="7" t="str">
        <f>VLOOKUP(
    Languages!A284,
    Languages!$A$2:$AE$310,
    MATCH(
      _xlfn.XLOOKUP("United Kingdom", 'Language &amp; Currency Data'!$A$2:$A$100, 'Language &amp; Currency Data'!$B$2:$B$100),
      Languages!$A$1:$AE$1,
      0),
    FALSE)</f>
        <v>Right now, I think about what sort of world I would ideally like to live in.</v>
      </c>
      <c r="AQ297" s="7" t="str">
        <f>VLOOKUP(
    Languages!A284,
    Languages!$A$2:$AE$310,
    MATCH(
      _xlfn.XLOOKUP("United Kingdom", 'Language &amp; Currency Data'!$A$2:$A$100, 'Language &amp; Currency Data'!$B$2:$B$100),
      Languages!$A$1:$AE$1,
      0),
    FALSE)</f>
        <v>Right now, I think about what sort of world I would ideally like to live in.</v>
      </c>
      <c r="AR297" s="7" t="str">
        <f>VLOOKUP(
    Languages!A284,
    Languages!$A$2:$AE$310,
    MATCH(
      _xlfn.XLOOKUP("United Kingdom", 'Language &amp; Currency Data'!$A$2:$A$100, 'Language &amp; Currency Data'!$B$2:$B$100),
      Languages!$A$1:$AE$1,
      0),
    FALSE)</f>
        <v>Right now, I think about what sort of world I would ideally like to live in.</v>
      </c>
      <c r="AS297" s="7" t="str">
        <f>VLOOKUP(
    Languages!A284,
    Languages!$A$2:$AE$310,
    MATCH(
      _xlfn.XLOOKUP("United Kingdom", 'Language &amp; Currency Data'!$A$2:$A$100, 'Language &amp; Currency Data'!$B$2:$B$100),
      Languages!$A$1:$AE$1,
      0),
    FALSE)</f>
        <v>Right now, I think about what sort of world I would ideally like to live in.</v>
      </c>
      <c r="AT297" s="7" t="str">
        <f>VLOOKUP(
    Languages!A284,
    Languages!$A$2:$AE$310,
    MATCH(
      _xlfn.XLOOKUP("United Kingdom", 'Language &amp; Currency Data'!$A$2:$A$100, 'Language &amp; Currency Data'!$B$2:$B$100),
      Languages!$A$1:$AE$1,
      0),
    FALSE)</f>
        <v>Right now, I think about what sort of world I would ideally like to live in.</v>
      </c>
      <c r="AU297" s="7" t="str">
        <f>VLOOKUP(
    Languages!A284,
    Languages!$A$2:$AE$310,
    MATCH(
      _xlfn.XLOOKUP("United Kingdom", 'Language &amp; Currency Data'!$A$2:$A$100, 'Language &amp; Currency Data'!$B$2:$B$100),
      Languages!$A$1:$AE$1,
      0),
    FALSE)</f>
        <v>Right now, I think about what sort of world I would ideally like to live in.</v>
      </c>
      <c r="AV297" s="7" t="str">
        <f>VLOOKUP(
    Languages!A284,
    Languages!$A$2:$AE$310,
    MATCH(
      _xlfn.XLOOKUP("United Kingdom", 'Language &amp; Currency Data'!$A$2:$A$100, 'Language &amp; Currency Data'!$B$2:$B$100),
      Languages!$A$1:$AE$1,
      0),
    FALSE)</f>
        <v>Right now, I think about what sort of world I would ideally like to live in.</v>
      </c>
      <c r="AW297" s="7" t="str">
        <f>VLOOKUP(
    Languages!A284,
    Languages!$A$2:$AE$310,
    MATCH(
      _xlfn.XLOOKUP("United Kingdom", 'Language &amp; Currency Data'!$A$2:$A$100, 'Language &amp; Currency Data'!$B$2:$B$100),
      Languages!$A$1:$AE$1,
      0),
    FALSE)</f>
        <v>Right now, I think about what sort of world I would ideally like to live in.</v>
      </c>
    </row>
    <row r="298" spans="1:49" s="7" customFormat="1" ht="42.75" x14ac:dyDescent="0.45">
      <c r="A298" s="7" t="str">
        <f>Languages!B285</f>
        <v>In this part of our study, we would like you to imagine a &lt;b&gt;dystopian society or world&lt;\/b&gt;.</v>
      </c>
      <c r="B298" s="6" t="str">
        <f>VLOOKUP(
    Languages!A285,
    Languages!$A$2:$AE$310,
    MATCH(
      _xlfn.XLOOKUP(B$1, 'Language &amp; Currency Data'!$A$2:$A$100, 'Language &amp; Currency Data'!$B$2:$B$100),
      Languages!$A$1:$AE$1,
      0),
    FALSE)</f>
        <v>En esta parte de nuestro estudio, nos gustaría que imagine &lt;b&gt;una sociedad o un mundo distópico&lt;\/b&gt;.</v>
      </c>
      <c r="C298" s="6" t="str">
        <f>VLOOKUP(
    Languages!A285,
    Languages!$A$2:$AE$310,
    MATCH(
      _xlfn.XLOOKUP(C$1, 'Language &amp; Currency Data'!$A$2:$A$100, 'Language &amp; Currency Data'!$B$2:$B$100),
      Languages!$A$1:$AE$1,
      0),
    FALSE)</f>
        <v>In this part of our study, we would like you to imagine a &lt;b&gt;dystopian society or world&lt;\/b&gt;.</v>
      </c>
      <c r="D298" s="6" t="str">
        <f>VLOOKUP(
    Languages!A285,
    Languages!$A$2:$AE$310,
    MATCH(
      _xlfn.XLOOKUP(D$1, 'Language &amp; Currency Data'!$A$2:$A$100, 'Language &amp; Currency Data'!$B$2:$B$100),
      Languages!$A$1:$AE$1,
      0),
    FALSE)</f>
        <v>In diesem Teil der Umfrage möchten wir Sie bitten, sich eine &lt;b&gt;dystopische Gesellschaft oder Welt&lt;\/b&gt; vorzustellen.</v>
      </c>
      <c r="E298" s="14" t="str">
        <f>VLOOKUP(
    Languages!A285,
    Languages!$A$2:$AE$310,
    MATCH(
      _xlfn.XLOOKUP(E$1, 'Language &amp; Currency Data'!$A$2:$A$100, 'Language &amp; Currency Data'!$B$2:$B$100),
      Languages!$A$1:$AE$1,
      0),
    FALSE)</f>
        <v>Nesta parte do nosso estudo, gostaríamos que imaginasse uma &lt;b&gt;sociedade ou mundo distópico&lt;\/b&gt;.</v>
      </c>
      <c r="F298" s="4" t="str">
        <f>VLOOKUP(
    Languages!A285,
    Languages!$A$2:$AE$310,
    MATCH(
      _xlfn.XLOOKUP(F$1, 'Language &amp; Currency Data'!$A$2:$A$100, 'Language &amp; Currency Data'!$B$2:$B$100),
      Languages!$A$1:$AE$1,
      0),
    FALSE)</f>
        <v>In this part of our study, we would like you to imagine a &lt;b&gt;dystopian society or world&lt;\/b&gt;.</v>
      </c>
      <c r="G298" s="14" t="str">
        <f>VLOOKUP(
    Languages!A285,
    Languages!$A$2:$AE$310,
    MATCH(
      _xlfn.XLOOKUP(G$1, 'Language &amp; Currency Data'!$A$2:$A$100, 'Language &amp; Currency Data'!$B$2:$B$100),
      Languages!$A$1:$AE$1,
      0),
    FALSE)</f>
        <v>在本次调研的这一部分，我们希望您想象一下&lt;b&gt;反乌托邦社会或世界&lt;\/b&gt;。</v>
      </c>
      <c r="H298" s="6" t="str">
        <f>VLOOKUP(
    Languages!A285,
    Languages!$A$2:$AE$310,
    MATCH(
      _xlfn.XLOOKUP(H$1, 'Language &amp; Currency Data'!$A$2:$A$100, 'Language &amp; Currency Data'!$B$2:$B$100),
      Languages!$A$1:$AE$1,
      0),
    FALSE)</f>
        <v>En esta parte de nuestro estudio, nos gustaría que imagine &lt;b&gt;una sociedad o un mundo distópico&lt;\/b&gt;.</v>
      </c>
      <c r="I298" s="6" t="str">
        <f>VLOOKUP(
    Languages!A285,
    Languages!$A$2:$AE$310,
    MATCH(
      _xlfn.XLOOKUP(I$1, 'Language &amp; Currency Data'!$A$2:$A$100, 'Language &amp; Currency Data'!$B$2:$B$100),
      Languages!$A$1:$AE$1,
      0),
    FALSE)</f>
        <v>En esta parte de nuestro estudio, nos gustaría que imagine &lt;b&gt;una sociedad o un mundo distópico&lt;\/b&gt;.</v>
      </c>
      <c r="J298" s="6" t="str">
        <f>VLOOKUP(
    Languages!A285,
    Languages!$A$2:$AE$310,
    MATCH(
      _xlfn.XLOOKUP(J$1, 'Language &amp; Currency Data'!$A$2:$A$100, 'Language &amp; Currency Data'!$B$2:$B$100),
      Languages!$A$1:$AE$1,
      0),
    FALSE)</f>
        <v>V této části našeho průzkumu bychom chtěli, abyste si představili &lt;b&gt;dystopickou společnost nebo svět&lt;\/b&gt;.</v>
      </c>
      <c r="K298" s="6" t="str">
        <f>VLOOKUP(
    Languages!A285,
    Languages!$A$2:$AE$310,
    MATCH(
      _xlfn.XLOOKUP(K$1, 'Language &amp; Currency Data'!$A$2:$A$100, 'Language &amp; Currency Data'!$B$2:$B$100),
      Languages!$A$1:$AE$1,
      0),
    FALSE)</f>
        <v>Tässä kyselyn osiossa haluaisimme sinun kuvittelevan &lt;b&gt;dystooppisen yhteiskunnan tai maailman&lt;\/b&gt;.</v>
      </c>
      <c r="L298" s="32" t="str">
        <f>VLOOKUP(
    Languages!A285,
    Languages!$A$2:$AE$310,
    MATCH(
      _xlfn.XLOOKUP(L$1, 'Language &amp; Currency Data'!$A$2:$A$100, 'Language &amp; Currency Data'!$B$2:$B$100),
      Languages!$A$1:$AE$1,
      0),
    FALSE)</f>
        <v>Dans cette partie de notre étude, nous aimerions que vous imaginiez &lt;b&gt;une société ou un monde dystopique&lt;\/b&gt;.</v>
      </c>
      <c r="M298" s="32" t="str">
        <f>VLOOKUP(
    Languages!A285,
    Languages!$A$2:$AE$310,
    MATCH(
      _xlfn.XLOOKUP(M$1, 'Language &amp; Currency Data'!$A$2:$A$100, 'Language &amp; Currency Data'!$B$2:$B$100),
      Languages!$A$1:$AE$1,
      0),
    FALSE)</f>
        <v>In diesem Teil der Umfrage möchten wir Sie bitten, sich eine &lt;b&gt;dystopische Gesellschaft oder Welt&lt;\/b&gt; vorzustellen.</v>
      </c>
      <c r="N298" s="6" t="str">
        <f>VLOOKUP(
    Languages!A285,
    Languages!$A$2:$AE$310,
    MATCH(
      _xlfn.XLOOKUP(N$1, 'Language &amp; Currency Data'!$A$2:$A$100, 'Language &amp; Currency Data'!$B$2:$B$100),
      Languages!$A$1:$AE$1,
      0),
    FALSE)</f>
        <v>Σε αυτήν την ενότητα της μελέτης μας, θα θέλαμε να φανταστείτε μια &lt;b&gt;δυστοπική κοινωνία ή έναν δυστοπικό κόσμο&lt;\/b&gt;.</v>
      </c>
      <c r="O298" s="32" t="str">
        <f>VLOOKUP(
    Languages!A285,
    Languages!$A$2:$AE$310,
    MATCH(
      _xlfn.XLOOKUP(O$1, 'Language &amp; Currency Data'!$A$2:$A$100, 'Language &amp; Currency Data'!$B$2:$B$100),
      Languages!$A$1:$AE$1,
      0),
    FALSE)</f>
        <v>Tanulmányunknak ebben a részében azt szeretnénk, hogy képzeljen el egy &lt;b&gt;disztópikus társadalmat vagy világot&lt;\/b&gt;.</v>
      </c>
      <c r="P298" s="6" t="str">
        <f>VLOOKUP(
    Languages!A285,
    Languages!$A$2:$AE$310,
    MATCH(
      _xlfn.XLOOKUP(P$1, 'Language &amp; Currency Data'!$A$2:$A$100, 'Language &amp; Currency Data'!$B$2:$B$100),
      Languages!$A$1:$AE$1,
      0),
    FALSE)</f>
        <v>अपने अध्ययन के इस भाग में, हम चाहते हैं कि आप एक &lt;b&gt;डायस्टोपियन सोसाइटी या दुनिया&lt;\/b&gt; की कल्पना करें।</v>
      </c>
      <c r="Q298" s="6" t="str">
        <f>VLOOKUP(
    Languages!A285,
    Languages!$A$2:$AE$310,
    MATCH(
      _xlfn.XLOOKUP(Q$1, 'Language &amp; Currency Data'!$A$2:$A$100, 'Language &amp; Currency Data'!$B$2:$B$100),
      Languages!$A$1:$AE$1,
      0),
    FALSE)</f>
        <v>Dalam bagian studi ini, kami ingin Anda membayangkan sebuah &lt;b&gt;masyarakat atau dunia distopis&lt;\/b&gt;.</v>
      </c>
      <c r="R298" s="6" t="str">
        <f>VLOOKUP(
    Languages!A285,
    Languages!$A$2:$AE$310,
    MATCH(
      _xlfn.XLOOKUP(R$1, 'Language &amp; Currency Data'!$A$2:$A$100, 'Language &amp; Currency Data'!$B$2:$B$100),
      Languages!$A$1:$AE$1,
      0),
    FALSE)</f>
        <v>In this part of our study, we would like you to imagine a &lt;b&gt;dystopian society or world&lt;\/b&gt;.</v>
      </c>
      <c r="S298" s="14" t="str">
        <f>VLOOKUP(
    Languages!A285,
    Languages!$A$2:$AE$310,
    MATCH(
      _xlfn.XLOOKUP(S$1, 'Language &amp; Currency Data'!$A$2:$A$100, 'Language &amp; Currency Data'!$B$2:$B$100),
      Languages!$A$1:$AE$1,
      0),
    FALSE)</f>
        <v>In questa parte del nostro studio, vorremmo che immaginasse &lt;b&gt;una società o un mondo distopico&lt;\/b&gt;.</v>
      </c>
      <c r="T298" s="14" t="str">
        <f>VLOOKUP(
    Languages!A285,
    Languages!$A$2:$AE$310,
    MATCH(
      _xlfn.XLOOKUP(T$1, 'Language &amp; Currency Data'!$A$2:$A$100, 'Language &amp; Currency Data'!$B$2:$B$100),
      Languages!$A$1:$AE$1,
      0),
    FALSE)</f>
        <v>それでは次に、&lt;b&gt;ディストピア社会または世界&lt;\/b&gt;を想像してもらいたいと思います。</v>
      </c>
      <c r="U298" s="32" t="str">
        <f>VLOOKUP(
    Languages!A285,
    Languages!$A$2:$AE$310,
    MATCH(
      _xlfn.XLOOKUP(U$1, 'Language &amp; Currency Data'!$A$2:$A$100, 'Language &amp; Currency Data'!$B$2:$B$100),
      Languages!$A$1:$AE$1,
      0),
    FALSE)</f>
        <v>Dalam bahagian kajian ini, kami mahu anda membayangkan  &lt;b&gt;masyarakat atau dunia distopia&lt;\/b&gt;.</v>
      </c>
      <c r="V298" s="32" t="str">
        <f>VLOOKUP(
    Languages!A285,
    Languages!$A$2:$AE$310,
    MATCH(
      _xlfn.XLOOKUP(V$1, 'Language &amp; Currency Data'!$A$2:$A$100, 'Language &amp; Currency Data'!$B$2:$B$100),
      Languages!$A$1:$AE$1,
      0),
    FALSE)</f>
        <v>En esta parte de nuestro estudio, nos gustaría que imagine &lt;b&gt;una sociedad o un mundo distópico&lt;\/b&gt;.</v>
      </c>
      <c r="W298" s="14" t="str">
        <f>VLOOKUP(
    Languages!A285,
    Languages!$A$2:$AE$310,
    MATCH(
      _xlfn.XLOOKUP(W$1, 'Language &amp; Currency Data'!$A$2:$A$100, 'Language &amp; Currency Data'!$B$2:$B$100),
      Languages!$A$1:$AE$1,
      0),
    FALSE)</f>
        <v>In dit deel van ons onderzoek willen we dat u zich een &lt;b&gt;dystopische samenleving of wereld&lt;\/b&gt; voorstelt.</v>
      </c>
      <c r="X298" s="32" t="str">
        <f>VLOOKUP(
    Languages!A285,
    Languages!$A$2:$AE$310,
    MATCH(
      _xlfn.XLOOKUP(X$1, 'Language &amp; Currency Data'!$A$2:$A$100, 'Language &amp; Currency Data'!$B$2:$B$100),
      Languages!$A$1:$AE$1,
      0),
    FALSE)</f>
        <v>In this part of our study, we would like you to imagine a &lt;b&gt;dystopian society or world&lt;\/b&gt;.</v>
      </c>
      <c r="Y298" s="32" t="str">
        <f>VLOOKUP(
    Languages!A285,
    Languages!$A$2:$AE$310,
    MATCH(
      _xlfn.XLOOKUP(Y$1, 'Language &amp; Currency Data'!$A$2:$A$100, 'Language &amp; Currency Data'!$B$2:$B$100),
      Languages!$A$1:$AE$1,
      0),
    FALSE)</f>
        <v>I denne delen av studien ønsker vi at du skal forestille deg &lt;b&gt;et dystopisk samfunn eller en dystopisk verden&lt;\/b&gt;.</v>
      </c>
      <c r="Z298" s="32" t="str">
        <f>VLOOKUP(
    Languages!A285,
    Languages!$A$2:$AE$310,
    MATCH(
      _xlfn.XLOOKUP(Z$1, 'Language &amp; Currency Data'!$A$2:$A$100, 'Language &amp; Currency Data'!$B$2:$B$100),
      Languages!$A$1:$AE$1,
      0),
    FALSE)</f>
        <v>اپنے مطالعے کے اس حصے میں، ہم چاہتے ہیں کہ آپ ایک &lt;b&gt;غیر مثالی معاشرے یا دنیا&lt;\/b&gt; کا تصور کریں۔</v>
      </c>
      <c r="AA298" s="32" t="str">
        <f>VLOOKUP(
    Languages!A285,
    Languages!$A$2:$AE$310,
    MATCH(
      _xlfn.XLOOKUP(AA$1, 'Language &amp; Currency Data'!$A$2:$A$100, 'Language &amp; Currency Data'!$B$2:$B$100),
      Languages!$A$1:$AE$1,
      0),
    FALSE)</f>
        <v>Sa bahaging ito ng ating pag-aaral, gusto naming isipin mo ang isang &lt;b&gt;dystopian na lipunan o mundo&lt;\/b&gt;.</v>
      </c>
      <c r="AB298" s="32" t="str">
        <f>VLOOKUP(
    Languages!A285,
    Languages!$A$2:$AE$310,
    MATCH(
      _xlfn.XLOOKUP(AB$1, 'Language &amp; Currency Data'!$A$2:$A$100, 'Language &amp; Currency Data'!$B$2:$B$100),
      Languages!$A$1:$AE$1,
      0),
    FALSE)</f>
        <v>W tej części naszego badania chcielibyśmy, aby wyobraził\/a sobie Pan\/Pani &lt;b&gt;dystopijne społeczeństwo lub świat&lt;\/b&gt;.</v>
      </c>
      <c r="AC298" t="str">
        <f>VLOOKUP(
    Languages!A285,
    Languages!$A$2:$AE$310,
    MATCH(
      _xlfn.XLOOKUP(AC$1, 'Language &amp; Currency Data'!$A$2:$A$100, 'Language &amp; Currency Data'!$B$2:$B$100),
      Languages!$A$1:$AE$1,
      0),
    FALSE)</f>
        <v>Nesta parte do nosso estudo, gostaríamos que imaginasse uma &lt;b&gt;sociedade ou mundo distópico&lt;\/b&gt;.</v>
      </c>
      <c r="AD298" s="32" t="str">
        <f>VLOOKUP(
    Languages!A285,
    Languages!$A$2:$AE$310,
    MATCH(
      _xlfn.XLOOKUP(AD$1, 'Language &amp; Currency Data'!$A$2:$A$100, 'Language &amp; Currency Data'!$B$2:$B$100),
      Languages!$A$1:$AE$1,
      0),
    FALSE)</f>
        <v>În această parte a studiului nostru, vă invităm să vă imaginați o &lt;b&gt;societate sau o lume distopică&lt;\/b&gt;.</v>
      </c>
      <c r="AE298" s="6" t="str">
        <f>VLOOKUP(
    Languages!A285,
    Languages!$A$2:$AE$310,
    MATCH(
      _xlfn.XLOOKUP(AE$1, 'Language &amp; Currency Data'!$A$2:$A$100, 'Language &amp; Currency Data'!$B$2:$B$100),
      Languages!$A$1:$AE$1,
      0),
    FALSE)</f>
        <v>V tejto časti našej štúdie chceme, aby ste si predstavili &lt;b&gt;dystopickú spoločnosť alebo svet&lt;\/b&gt;.</v>
      </c>
      <c r="AF298" s="6" t="str">
        <f>VLOOKUP(
    Languages!A285,
    Languages!$A$2:$AE$310,
    MATCH(
      _xlfn.XLOOKUP(AF$1, 'Language &amp; Currency Data'!$A$2:$A$100, 'Language &amp; Currency Data'!$B$2:$B$100),
      Languages!$A$1:$AE$1,
      0),
    FALSE)</f>
        <v>In hierdie deel van ons studie wil ons hê dat jy jou 'n &lt;b&gt;distopiese samelewing of wêreld&lt;\/b&gt; voorstel.</v>
      </c>
      <c r="AG298" s="6" t="str">
        <f>VLOOKUP(
    Languages!A285,
    Languages!$A$2:$AE$310,
    MATCH(
      _xlfn.XLOOKUP(AG$1, 'Language &amp; Currency Data'!$A$2:$A$100, 'Language &amp; Currency Data'!$B$2:$B$100),
      Languages!$A$1:$AE$1,
      0),
    FALSE)</f>
        <v>이번에는 &lt;b&gt;디스토피아적 사회나 세계&lt;\/b&gt;를 상상해 주십시오.</v>
      </c>
      <c r="AH298" s="32" t="str">
        <f>VLOOKUP(
    Languages!A285,
    Languages!$A$2:$AE$310,
    MATCH(
      _xlfn.XLOOKUP(AH$1, 'Language &amp; Currency Data'!$A$2:$A$100, 'Language &amp; Currency Data'!$B$2:$B$100),
      Languages!$A$1:$AE$1,
      0),
    FALSE)</f>
        <v>En esta parte de nuestro estudio, nos gustaría que imagine &lt;b&gt;una sociedad o un mundo distópico&lt;\/b&gt;.</v>
      </c>
      <c r="AI298" s="32" t="str">
        <f>VLOOKUP(
    Languages!A285,
    Languages!$A$2:$AE$310,
    MATCH(
      _xlfn.XLOOKUP(AI$1, 'Language &amp; Currency Data'!$A$2:$A$100, 'Language &amp; Currency Data'!$B$2:$B$100),
      Languages!$A$1:$AE$1,
      0),
    FALSE)</f>
        <v>I denna del av studien vill vi att du föreställer dig ett &lt;b&gt;dystopiskt samhälle eller en dystopisk värld&lt;\/b&gt;.</v>
      </c>
      <c r="AJ298" s="6" t="str">
        <f>VLOOKUP(
    Languages!A285,
    Languages!$A$2:$AE$310,
    MATCH(
      _xlfn.XLOOKUP(AJ$1, 'Language &amp; Currency Data'!$A$2:$A$100, 'Language &amp; Currency Data'!$B$2:$B$100),
      Languages!$A$1:$AE$1,
      0),
    FALSE)</f>
        <v>在接下來的部分，我們想請您想像一個&lt;b&gt;反烏托邦社會或世界&lt;\/b&gt;。</v>
      </c>
      <c r="AK298" s="32" t="str">
        <f>VLOOKUP(
    Languages!A285,
    Languages!$A$2:$AE$310,
    MATCH(
      _xlfn.XLOOKUP(AK$1, 'Language &amp; Currency Data'!$A$2:$A$100, 'Language &amp; Currency Data'!$B$2:$B$100),
      Languages!$A$1:$AE$1,
      0),
    FALSE)</f>
        <v>ในการศึกษาส่วนนี้ เราต้องการให้คุณลองจินตนาการถึง&lt;b&gt;สังคมหรือโลกที่ไม่ใช่ในอุดมคติ&lt;\/b&gt;</v>
      </c>
      <c r="AL298" s="37" t="str">
        <f>VLOOKUP(
    Languages!A285,
    Languages!$A$2:$AE$310,
    MATCH(
      _xlfn.XLOOKUP(AL$1, 'Language &amp; Currency Data'!$A$2:$A$100, 'Language &amp; Currency Data'!$B$2:$B$100),
      Languages!$A$1:$AE$1,
      0),
    FALSE)</f>
        <v>Çalışmamızın bu bölümünde sizden &lt;b&gt; distopik bir toplum ya da dünya hayal etmenizi istiyoruz.&lt;\/b&gt;</v>
      </c>
      <c r="AM298" s="6" t="str">
        <f>VLOOKUP(
    Languages!A285,
    Languages!$A$2:$AE$310,
    MATCH(
      _xlfn.XLOOKUP(AM$1, 'Language &amp; Currency Data'!$A$2:$A$100, 'Language &amp; Currency Data'!$B$2:$B$100),
      Languages!$A$1:$AE$1,
      0),
    FALSE)</f>
        <v>In this part of our study, we would like you to imagine a &lt;b&gt;dystopian society or world&lt;\/b&gt;.</v>
      </c>
      <c r="AN298" s="6" t="str">
        <f>VLOOKUP(
    Languages!A285,
    Languages!$A$2:$AE$310,
    MATCH(
      _xlfn.XLOOKUP(AN$1, 'Language &amp; Currency Data'!$A$2:$A$100, 'Language &amp; Currency Data'!$B$2:$B$100),
      Languages!$A$1:$AE$1,
      0),
    FALSE)</f>
        <v>In this part of our study, we would like you to imagine a &lt;b&gt;dystopian society or world&lt;\/b&gt;.</v>
      </c>
      <c r="AO298" s="32" t="str">
        <f>VLOOKUP(
    Languages!A285,
    Languages!$A$2:$AE$310,
    MATCH(
      _xlfn.XLOOKUP(AO$1, 'Language &amp; Currency Data'!$A$2:$A$100, 'Language &amp; Currency Data'!$B$2:$B$100),
      Languages!$A$1:$AE$1,
      0),
    FALSE)</f>
        <v>Trong phần này của nghiên cứu của chúng tôi, chúng tôi muốn quý vị tưởng tượng về một &lt;b&gt;xã hội hoặc thế giới phản địa đàng&lt;\/b&gt;.</v>
      </c>
      <c r="AP298" s="7" t="str">
        <f>VLOOKUP(
    Languages!A285,
    Languages!$A$2:$AE$310,
    MATCH(
      _xlfn.XLOOKUP("United Kingdom", 'Language &amp; Currency Data'!$A$2:$A$100, 'Language &amp; Currency Data'!$B$2:$B$100),
      Languages!$A$1:$AE$1,
      0),
    FALSE)</f>
        <v>In this part of our study, we would like you to imagine a &lt;b&gt;dystopian society or world&lt;\/b&gt;.</v>
      </c>
      <c r="AQ298" s="7" t="str">
        <f>VLOOKUP(
    Languages!A285,
    Languages!$A$2:$AE$310,
    MATCH(
      _xlfn.XLOOKUP("United Kingdom", 'Language &amp; Currency Data'!$A$2:$A$100, 'Language &amp; Currency Data'!$B$2:$B$100),
      Languages!$A$1:$AE$1,
      0),
    FALSE)</f>
        <v>In this part of our study, we would like you to imagine a &lt;b&gt;dystopian society or world&lt;\/b&gt;.</v>
      </c>
      <c r="AR298" s="7" t="str">
        <f>VLOOKUP(
    Languages!A285,
    Languages!$A$2:$AE$310,
    MATCH(
      _xlfn.XLOOKUP("United Kingdom", 'Language &amp; Currency Data'!$A$2:$A$100, 'Language &amp; Currency Data'!$B$2:$B$100),
      Languages!$A$1:$AE$1,
      0),
    FALSE)</f>
        <v>In this part of our study, we would like you to imagine a &lt;b&gt;dystopian society or world&lt;\/b&gt;.</v>
      </c>
      <c r="AS298" s="7" t="str">
        <f>VLOOKUP(
    Languages!A285,
    Languages!$A$2:$AE$310,
    MATCH(
      _xlfn.XLOOKUP("United Kingdom", 'Language &amp; Currency Data'!$A$2:$A$100, 'Language &amp; Currency Data'!$B$2:$B$100),
      Languages!$A$1:$AE$1,
      0),
    FALSE)</f>
        <v>In this part of our study, we would like you to imagine a &lt;b&gt;dystopian society or world&lt;\/b&gt;.</v>
      </c>
      <c r="AT298" s="7" t="str">
        <f>VLOOKUP(
    Languages!A285,
    Languages!$A$2:$AE$310,
    MATCH(
      _xlfn.XLOOKUP("United Kingdom", 'Language &amp; Currency Data'!$A$2:$A$100, 'Language &amp; Currency Data'!$B$2:$B$100),
      Languages!$A$1:$AE$1,
      0),
    FALSE)</f>
        <v>In this part of our study, we would like you to imagine a &lt;b&gt;dystopian society or world&lt;\/b&gt;.</v>
      </c>
      <c r="AU298" s="7" t="str">
        <f>VLOOKUP(
    Languages!A285,
    Languages!$A$2:$AE$310,
    MATCH(
      _xlfn.XLOOKUP("United Kingdom", 'Language &amp; Currency Data'!$A$2:$A$100, 'Language &amp; Currency Data'!$B$2:$B$100),
      Languages!$A$1:$AE$1,
      0),
    FALSE)</f>
        <v>In this part of our study, we would like you to imagine a &lt;b&gt;dystopian society or world&lt;\/b&gt;.</v>
      </c>
      <c r="AV298" s="7" t="str">
        <f>VLOOKUP(
    Languages!A285,
    Languages!$A$2:$AE$310,
    MATCH(
      _xlfn.XLOOKUP("United Kingdom", 'Language &amp; Currency Data'!$A$2:$A$100, 'Language &amp; Currency Data'!$B$2:$B$100),
      Languages!$A$1:$AE$1,
      0),
    FALSE)</f>
        <v>In this part of our study, we would like you to imagine a &lt;b&gt;dystopian society or world&lt;\/b&gt;.</v>
      </c>
      <c r="AW298" s="7" t="str">
        <f>VLOOKUP(
    Languages!A285,
    Languages!$A$2:$AE$310,
    MATCH(
      _xlfn.XLOOKUP("United Kingdom", 'Language &amp; Currency Data'!$A$2:$A$100, 'Language &amp; Currency Data'!$B$2:$B$100),
      Languages!$A$1:$AE$1,
      0),
    FALSE)</f>
        <v>In this part of our study, we would like you to imagine a &lt;b&gt;dystopian society or world&lt;\/b&gt;.</v>
      </c>
    </row>
    <row r="299" spans="1:49" s="7" customFormat="1" ht="42.75" x14ac:dyDescent="0.45">
      <c r="A299" s="7" t="str">
        <f>Languages!B286</f>
        <v>At this moment, I have an idea of what the worst imaginable society might look like.</v>
      </c>
      <c r="B299" s="6" t="str">
        <f>VLOOKUP(
    Languages!A286,
    Languages!$A$2:$AE$310,
    MATCH(
      _xlfn.XLOOKUP(B$1, 'Language &amp; Currency Data'!$A$2:$A$100, 'Language &amp; Currency Data'!$B$2:$B$100),
      Languages!$A$1:$AE$1,
      0),
    FALSE)</f>
        <v>En este momento, tengo una idea de cómo podría ser la peor sociedad imaginable.</v>
      </c>
      <c r="C299" s="6" t="str">
        <f>VLOOKUP(
    Languages!A286,
    Languages!$A$2:$AE$310,
    MATCH(
      _xlfn.XLOOKUP(C$1, 'Language &amp; Currency Data'!$A$2:$A$100, 'Language &amp; Currency Data'!$B$2:$B$100),
      Languages!$A$1:$AE$1,
      0),
    FALSE)</f>
        <v>At this moment, I have an idea of what the worst imaginable society might look like.</v>
      </c>
      <c r="D299" s="6" t="str">
        <f>VLOOKUP(
    Languages!A286,
    Languages!$A$2:$AE$310,
    MATCH(
      _xlfn.XLOOKUP(D$1, 'Language &amp; Currency Data'!$A$2:$A$100, 'Language &amp; Currency Data'!$B$2:$B$100),
      Languages!$A$1:$AE$1,
      0),
    FALSE)</f>
        <v>Im Moment habe ich eine Vorstellung davon, wie die schlimmste Gesellschaft aussehen könnte, die man sich vorstellen kann.</v>
      </c>
      <c r="E299" s="14" t="str">
        <f>VLOOKUP(
    Languages!A286,
    Languages!$A$2:$AE$310,
    MATCH(
      _xlfn.XLOOKUP(E$1, 'Language &amp; Currency Data'!$A$2:$A$100, 'Language &amp; Currency Data'!$B$2:$B$100),
      Languages!$A$1:$AE$1,
      0),
    FALSE)</f>
        <v>Neste momento, tenho uma ideia de como seria a pior sociedade imaginável.</v>
      </c>
      <c r="F299" s="4" t="str">
        <f>VLOOKUP(
    Languages!A286,
    Languages!$A$2:$AE$310,
    MATCH(
      _xlfn.XLOOKUP(F$1, 'Language &amp; Currency Data'!$A$2:$A$100, 'Language &amp; Currency Data'!$B$2:$B$100),
      Languages!$A$1:$AE$1,
      0),
    FALSE)</f>
        <v>At this moment, I have an idea of what the worst imaginable society might look like.</v>
      </c>
      <c r="G299" s="14" t="str">
        <f>VLOOKUP(
    Languages!A286,
    Languages!$A$2:$AE$310,
    MATCH(
      _xlfn.XLOOKUP(G$1, 'Language &amp; Currency Data'!$A$2:$A$100, 'Language &amp; Currency Data'!$B$2:$B$100),
      Languages!$A$1:$AE$1,
      0),
    FALSE)</f>
        <v>此时，对于我能想象到的最糟糕的社会可能是什么样子，我的想法已初具雏形。</v>
      </c>
      <c r="H299" s="6" t="str">
        <f>VLOOKUP(
    Languages!A286,
    Languages!$A$2:$AE$310,
    MATCH(
      _xlfn.XLOOKUP(H$1, 'Language &amp; Currency Data'!$A$2:$A$100, 'Language &amp; Currency Data'!$B$2:$B$100),
      Languages!$A$1:$AE$1,
      0),
    FALSE)</f>
        <v>En este momento, tengo una idea de cómo podría ser la peor sociedad imaginable.</v>
      </c>
      <c r="I299" s="6" t="str">
        <f>VLOOKUP(
    Languages!A286,
    Languages!$A$2:$AE$310,
    MATCH(
      _xlfn.XLOOKUP(I$1, 'Language &amp; Currency Data'!$A$2:$A$100, 'Language &amp; Currency Data'!$B$2:$B$100),
      Languages!$A$1:$AE$1,
      0),
    FALSE)</f>
        <v>En este momento, tengo una idea de cómo podría ser la peor sociedad imaginable.</v>
      </c>
      <c r="J299" s="6" t="str">
        <f>VLOOKUP(
    Languages!A286,
    Languages!$A$2:$AE$310,
    MATCH(
      _xlfn.XLOOKUP(J$1, 'Language &amp; Currency Data'!$A$2:$A$100, 'Language &amp; Currency Data'!$B$2:$B$100),
      Languages!$A$1:$AE$1,
      0),
    FALSE)</f>
        <v>V tuto chvíli mám představu o tom, jak by mohla vypadat nejhorší společnost, jakou si dokážu představit.</v>
      </c>
      <c r="K299" s="6" t="str">
        <f>VLOOKUP(
    Languages!A286,
    Languages!$A$2:$AE$310,
    MATCH(
      _xlfn.XLOOKUP(K$1, 'Language &amp; Currency Data'!$A$2:$A$100, 'Language &amp; Currency Data'!$B$2:$B$100),
      Languages!$A$1:$AE$1,
      0),
    FALSE)</f>
        <v>Tällä hetkellä minulla on mielikuva siitä, millaiselta pahin kuviteltavissa oleva yhteiskunta voisi näyttää.</v>
      </c>
      <c r="L299" s="32" t="str">
        <f>VLOOKUP(
    Languages!A286,
    Languages!$A$2:$AE$310,
    MATCH(
      _xlfn.XLOOKUP(L$1, 'Language &amp; Currency Data'!$A$2:$A$100, 'Language &amp; Currency Data'!$B$2:$B$100),
      Languages!$A$1:$AE$1,
      0),
    FALSE)</f>
        <v>En ce moment, j'ai une idée de ce que pourrait être la pire société imaginable.</v>
      </c>
      <c r="M299" s="32" t="str">
        <f>VLOOKUP(
    Languages!A286,
    Languages!$A$2:$AE$310,
    MATCH(
      _xlfn.XLOOKUP(M$1, 'Language &amp; Currency Data'!$A$2:$A$100, 'Language &amp; Currency Data'!$B$2:$B$100),
      Languages!$A$1:$AE$1,
      0),
    FALSE)</f>
        <v>Im Moment habe ich eine Vorstellung davon, wie die schlimmste Gesellschaft aussehen könnte, die man sich vorstellen kann.</v>
      </c>
      <c r="N299" s="6" t="str">
        <f>VLOOKUP(
    Languages!A286,
    Languages!$A$2:$AE$310,
    MATCH(
      _xlfn.XLOOKUP(N$1, 'Language &amp; Currency Data'!$A$2:$A$100, 'Language &amp; Currency Data'!$B$2:$B$100),
      Languages!$A$1:$AE$1,
      0),
    FALSE)</f>
        <v>Αυτήν τη στιγμή, έχω μια ιδέα για το πώς μπορεί να μοιάζει η χειρότερη κοινωνία που μπορεί κανείς να φανταστεί.</v>
      </c>
      <c r="O299" s="32" t="str">
        <f>VLOOKUP(
    Languages!A286,
    Languages!$A$2:$AE$310,
    MATCH(
      _xlfn.XLOOKUP(O$1, 'Language &amp; Currency Data'!$A$2:$A$100, 'Language &amp; Currency Data'!$B$2:$B$100),
      Languages!$A$1:$AE$1,
      0),
    FALSE)</f>
        <v>Ebben a pillanatban van egy elképzelésem arról, hogy milyen lehet a legrosszabb elképzelhető társadalom.</v>
      </c>
      <c r="P299" s="6" t="str">
        <f>VLOOKUP(
    Languages!A286,
    Languages!$A$2:$AE$310,
    MATCH(
      _xlfn.XLOOKUP(P$1, 'Language &amp; Currency Data'!$A$2:$A$100, 'Language &amp; Currency Data'!$B$2:$B$100),
      Languages!$A$1:$AE$1,
      0),
    FALSE)</f>
        <v>इस समय, सबसे बुरा समाज कैसा दिख सकता है, इसे लेकर मेरे पास एक विचार है।</v>
      </c>
      <c r="Q299" s="6" t="str">
        <f>VLOOKUP(
    Languages!A286,
    Languages!$A$2:$AE$310,
    MATCH(
      _xlfn.XLOOKUP(Q$1, 'Language &amp; Currency Data'!$A$2:$A$100, 'Language &amp; Currency Data'!$B$2:$B$100),
      Languages!$A$1:$AE$1,
      0),
    FALSE)</f>
        <v>Saat ini, saya memiliki gambaran tentang seperti apa masyarakat terburuk yang bisa dibayangkan itu.</v>
      </c>
      <c r="R299" s="6" t="str">
        <f>VLOOKUP(
    Languages!A286,
    Languages!$A$2:$AE$310,
    MATCH(
      _xlfn.XLOOKUP(R$1, 'Language &amp; Currency Data'!$A$2:$A$100, 'Language &amp; Currency Data'!$B$2:$B$100),
      Languages!$A$1:$AE$1,
      0),
    FALSE)</f>
        <v>At this moment, I have an idea of what the worst imaginable society might look like.</v>
      </c>
      <c r="S299" s="14" t="str">
        <f>VLOOKUP(
    Languages!A286,
    Languages!$A$2:$AE$310,
    MATCH(
      _xlfn.XLOOKUP(S$1, 'Language &amp; Currency Data'!$A$2:$A$100, 'Language &amp; Currency Data'!$B$2:$B$100),
      Languages!$A$1:$AE$1,
      0),
    FALSE)</f>
        <v>In questo momento ho un'idea di come potrebbe essere la peggiore società immaginabile.</v>
      </c>
      <c r="T299" s="14" t="str">
        <f>VLOOKUP(
    Languages!A286,
    Languages!$A$2:$AE$310,
    MATCH(
      _xlfn.XLOOKUP(T$1, 'Language &amp; Currency Data'!$A$2:$A$100, 'Language &amp; Currency Data'!$B$2:$B$100),
      Languages!$A$1:$AE$1,
      0),
    FALSE)</f>
        <v>現時点で、私は想像できる最悪の社会がどのようなものになるかについて、ある考えを持っています。</v>
      </c>
      <c r="U299" s="32" t="str">
        <f>VLOOKUP(
    Languages!A286,
    Languages!$A$2:$AE$310,
    MATCH(
      _xlfn.XLOOKUP(U$1, 'Language &amp; Currency Data'!$A$2:$A$100, 'Language &amp; Currency Data'!$B$2:$B$100),
      Languages!$A$1:$AE$1,
      0),
    FALSE)</f>
        <v>Pada masa ini, saya boleh membayangkan keadaan masyarakat yang paling teruk yang boleh dibayangkan.</v>
      </c>
      <c r="V299" s="32" t="str">
        <f>VLOOKUP(
    Languages!A286,
    Languages!$A$2:$AE$310,
    MATCH(
      _xlfn.XLOOKUP(V$1, 'Language &amp; Currency Data'!$A$2:$A$100, 'Language &amp; Currency Data'!$B$2:$B$100),
      Languages!$A$1:$AE$1,
      0),
    FALSE)</f>
        <v>En este momento, tengo una idea de cómo podría ser la peor sociedad imaginable.</v>
      </c>
      <c r="W299" s="14" t="str">
        <f>VLOOKUP(
    Languages!A286,
    Languages!$A$2:$AE$310,
    MATCH(
      _xlfn.XLOOKUP(W$1, 'Language &amp; Currency Data'!$A$2:$A$100, 'Language &amp; Currency Data'!$B$2:$B$100),
      Languages!$A$1:$AE$1,
      0),
    FALSE)</f>
        <v>Ik heb op dit moment een idee van hoe de slechtste samenleving die je je kunt voorstellen eruit zou kunnen zien.</v>
      </c>
      <c r="X299" s="32" t="str">
        <f>VLOOKUP(
    Languages!A286,
    Languages!$A$2:$AE$310,
    MATCH(
      _xlfn.XLOOKUP(X$1, 'Language &amp; Currency Data'!$A$2:$A$100, 'Language &amp; Currency Data'!$B$2:$B$100),
      Languages!$A$1:$AE$1,
      0),
    FALSE)</f>
        <v>At this moment, I have an idea of what the worst imaginable society might look like.</v>
      </c>
      <c r="Y299" s="32" t="str">
        <f>VLOOKUP(
    Languages!A286,
    Languages!$A$2:$AE$310,
    MATCH(
      _xlfn.XLOOKUP(Y$1, 'Language &amp; Currency Data'!$A$2:$A$100, 'Language &amp; Currency Data'!$B$2:$B$100),
      Languages!$A$1:$AE$1,
      0),
    FALSE)</f>
        <v>Akkurat nå har jeg en generell idé om hvordan det verst tenkelige samfunnet kan se ut.</v>
      </c>
      <c r="Z299" s="32" t="str">
        <f>VLOOKUP(
    Languages!A286,
    Languages!$A$2:$AE$310,
    MATCH(
      _xlfn.XLOOKUP(Z$1, 'Language &amp; Currency Data'!$A$2:$A$100, 'Language &amp; Currency Data'!$B$2:$B$100),
      Languages!$A$1:$AE$1,
      0),
    FALSE)</f>
        <v>اس وقت، میرے ذہن میں ایک تصور موجود ہے کہ ایک سب سے بدترین قابلِ تصور معاشرہ کیسا ہو سکتا ہے۔</v>
      </c>
      <c r="AA299" s="32" t="str">
        <f>VLOOKUP(
    Languages!A286,
    Languages!$A$2:$AE$310,
    MATCH(
      _xlfn.XLOOKUP(AA$1, 'Language &amp; Currency Data'!$A$2:$A$100, 'Language &amp; Currency Data'!$B$2:$B$100),
      Languages!$A$1:$AE$1,
      0),
    FALSE)</f>
        <v>Sa ngayon, wala akong ideya kung ano ang hitsura ng pinakapangit na lipunan.</v>
      </c>
      <c r="AB299" s="32" t="str">
        <f>VLOOKUP(
    Languages!A286,
    Languages!$A$2:$AE$310,
    MATCH(
      _xlfn.XLOOKUP(AB$1, 'Language &amp; Currency Data'!$A$2:$A$100, 'Language &amp; Currency Data'!$B$2:$B$100),
      Languages!$A$1:$AE$1,
      0),
    FALSE)</f>
        <v>W chwili obecnej mam wizję tego, jak mogłoby wyglądać najgorsze społeczeństwo, jakie można sobie wyobrazić.</v>
      </c>
      <c r="AC299" t="str">
        <f>VLOOKUP(
    Languages!A286,
    Languages!$A$2:$AE$310,
    MATCH(
      _xlfn.XLOOKUP(AC$1, 'Language &amp; Currency Data'!$A$2:$A$100, 'Language &amp; Currency Data'!$B$2:$B$100),
      Languages!$A$1:$AE$1,
      0),
    FALSE)</f>
        <v>Neste momento, tenho uma ideia de como seria a pior sociedade imaginável.</v>
      </c>
      <c r="AD299" s="32" t="str">
        <f>VLOOKUP(
    Languages!A286,
    Languages!$A$2:$AE$310,
    MATCH(
      _xlfn.XLOOKUP(AD$1, 'Language &amp; Currency Data'!$A$2:$A$100, 'Language &amp; Currency Data'!$B$2:$B$100),
      Languages!$A$1:$AE$1,
      0),
    FALSE)</f>
        <v>În acest moment, am o idee despre cum ar putea arăta cea mai rea societate imaginabilă.</v>
      </c>
      <c r="AE299" s="6" t="str">
        <f>VLOOKUP(
    Languages!A286,
    Languages!$A$2:$AE$310,
    MATCH(
      _xlfn.XLOOKUP(AE$1, 'Language &amp; Currency Data'!$A$2:$A$100, 'Language &amp; Currency Data'!$B$2:$B$100),
      Languages!$A$1:$AE$1,
      0),
    FALSE)</f>
        <v>Teraz môžem mať predstavu o tom, ako by mala vyzerať najhoršia predstaviteľná spoločnosť.</v>
      </c>
      <c r="AF299" s="6" t="str">
        <f>VLOOKUP(
    Languages!A286,
    Languages!$A$2:$AE$310,
    MATCH(
      _xlfn.XLOOKUP(AF$1, 'Language &amp; Currency Data'!$A$2:$A$100, 'Language &amp; Currency Data'!$B$2:$B$100),
      Languages!$A$1:$AE$1,
      0),
    FALSE)</f>
        <v>Op hierdie oomblik het ek 'n idee van hoe die ergste moontlike samelewing sou lyk.</v>
      </c>
      <c r="AG299" s="6" t="str">
        <f>VLOOKUP(
    Languages!A286,
    Languages!$A$2:$AE$310,
    MATCH(
      _xlfn.XLOOKUP(AG$1, 'Language &amp; Currency Data'!$A$2:$A$100, 'Language &amp; Currency Data'!$B$2:$B$100),
      Languages!$A$1:$AE$1,
      0),
    FALSE)</f>
        <v>지금 이 순간, 나는 상상할 수 있는 최악의 사회가 어떤 모습일지에 대한 개념을 가지고 있다.</v>
      </c>
      <c r="AH299" s="32" t="str">
        <f>VLOOKUP(
    Languages!A286,
    Languages!$A$2:$AE$310,
    MATCH(
      _xlfn.XLOOKUP(AH$1, 'Language &amp; Currency Data'!$A$2:$A$100, 'Language &amp; Currency Data'!$B$2:$B$100),
      Languages!$A$1:$AE$1,
      0),
    FALSE)</f>
        <v>En este momento, tengo una idea de cómo podría ser la peor sociedad imaginable.</v>
      </c>
      <c r="AI299" s="32" t="str">
        <f>VLOOKUP(
    Languages!A286,
    Languages!$A$2:$AE$310,
    MATCH(
      _xlfn.XLOOKUP(AI$1, 'Language &amp; Currency Data'!$A$2:$A$100, 'Language &amp; Currency Data'!$B$2:$B$100),
      Languages!$A$1:$AE$1,
      0),
    FALSE)</f>
        <v>Just nu har jag en idé om hur det värsta tänkbara samhället skulle kunna se ut.</v>
      </c>
      <c r="AJ299" s="6" t="str">
        <f>VLOOKUP(
    Languages!A286,
    Languages!$A$2:$AE$310,
    MATCH(
      _xlfn.XLOOKUP(AJ$1, 'Language &amp; Currency Data'!$A$2:$A$100, 'Language &amp; Currency Data'!$B$2:$B$100),
      Languages!$A$1:$AE$1,
      0),
    FALSE)</f>
        <v>這時，我已經能想像最糟糕社會可能的模樣。</v>
      </c>
      <c r="AK299" s="32" t="str">
        <f>VLOOKUP(
    Languages!A286,
    Languages!$A$2:$AE$310,
    MATCH(
      _xlfn.XLOOKUP(AK$1, 'Language &amp; Currency Data'!$A$2:$A$100, 'Language &amp; Currency Data'!$B$2:$B$100),
      Languages!$A$1:$AE$1,
      0),
    FALSE)</f>
        <v>ณ เวลานี้ ฉันพอที่จะนึกออกว่าสังคมที่ไม่ใช่ในอุดมคติควรมีลักษณะอย่างไร</v>
      </c>
      <c r="AL299" s="37" t="str">
        <f>VLOOKUP(
    Languages!A286,
    Languages!$A$2:$AE$310,
    MATCH(
      _xlfn.XLOOKUP(AL$1, 'Language &amp; Currency Data'!$A$2:$A$100, 'Language &amp; Currency Data'!$B$2:$B$100),
      Languages!$A$1:$AE$1,
      0),
    FALSE)</f>
        <v>Şu anda hayal edilebilecek en kötü toplumun neye benzeyebileceğine dair bir fikrim var.</v>
      </c>
      <c r="AM299" s="6" t="str">
        <f>VLOOKUP(
    Languages!A286,
    Languages!$A$2:$AE$310,
    MATCH(
      _xlfn.XLOOKUP(AM$1, 'Language &amp; Currency Data'!$A$2:$A$100, 'Language &amp; Currency Data'!$B$2:$B$100),
      Languages!$A$1:$AE$1,
      0),
    FALSE)</f>
        <v>At this moment, I have an idea of what the worst imaginable society might look like.</v>
      </c>
      <c r="AN299" s="6" t="str">
        <f>VLOOKUP(
    Languages!A286,
    Languages!$A$2:$AE$310,
    MATCH(
      _xlfn.XLOOKUP(AN$1, 'Language &amp; Currency Data'!$A$2:$A$100, 'Language &amp; Currency Data'!$B$2:$B$100),
      Languages!$A$1:$AE$1,
      0),
    FALSE)</f>
        <v>At this moment, I have an idea of what the worst imaginable society might look like.</v>
      </c>
      <c r="AO299" s="32" t="str">
        <f>VLOOKUP(
    Languages!A286,
    Languages!$A$2:$AE$310,
    MATCH(
      _xlfn.XLOOKUP(AO$1, 'Language &amp; Currency Data'!$A$2:$A$100, 'Language &amp; Currency Data'!$B$2:$B$100),
      Languages!$A$1:$AE$1,
      0),
    FALSE)</f>
        <v>Vào thời điểm này, tôi đã có ý tưởng về một xã hội tồi tệ nhất có thể tưởng tượng ra sẽ như thế nào.</v>
      </c>
      <c r="AP299" s="7" t="str">
        <f>VLOOKUP(
    Languages!A286,
    Languages!$A$2:$AE$310,
    MATCH(
      _xlfn.XLOOKUP("United Kingdom", 'Language &amp; Currency Data'!$A$2:$A$100, 'Language &amp; Currency Data'!$B$2:$B$100),
      Languages!$A$1:$AE$1,
      0),
    FALSE)</f>
        <v>At this moment, I have an idea of what the worst imaginable society might look like.</v>
      </c>
      <c r="AQ299" s="7" t="str">
        <f>VLOOKUP(
    Languages!A286,
    Languages!$A$2:$AE$310,
    MATCH(
      _xlfn.XLOOKUP("United Kingdom", 'Language &amp; Currency Data'!$A$2:$A$100, 'Language &amp; Currency Data'!$B$2:$B$100),
      Languages!$A$1:$AE$1,
      0),
    FALSE)</f>
        <v>At this moment, I have an idea of what the worst imaginable society might look like.</v>
      </c>
      <c r="AR299" s="7" t="str">
        <f>VLOOKUP(
    Languages!A286,
    Languages!$A$2:$AE$310,
    MATCH(
      _xlfn.XLOOKUP("United Kingdom", 'Language &amp; Currency Data'!$A$2:$A$100, 'Language &amp; Currency Data'!$B$2:$B$100),
      Languages!$A$1:$AE$1,
      0),
    FALSE)</f>
        <v>At this moment, I have an idea of what the worst imaginable society might look like.</v>
      </c>
      <c r="AS299" s="7" t="str">
        <f>VLOOKUP(
    Languages!A286,
    Languages!$A$2:$AE$310,
    MATCH(
      _xlfn.XLOOKUP("United Kingdom", 'Language &amp; Currency Data'!$A$2:$A$100, 'Language &amp; Currency Data'!$B$2:$B$100),
      Languages!$A$1:$AE$1,
      0),
    FALSE)</f>
        <v>At this moment, I have an idea of what the worst imaginable society might look like.</v>
      </c>
      <c r="AT299" s="7" t="str">
        <f>VLOOKUP(
    Languages!A286,
    Languages!$A$2:$AE$310,
    MATCH(
      _xlfn.XLOOKUP("United Kingdom", 'Language &amp; Currency Data'!$A$2:$A$100, 'Language &amp; Currency Data'!$B$2:$B$100),
      Languages!$A$1:$AE$1,
      0),
    FALSE)</f>
        <v>At this moment, I have an idea of what the worst imaginable society might look like.</v>
      </c>
      <c r="AU299" s="7" t="str">
        <f>VLOOKUP(
    Languages!A286,
    Languages!$A$2:$AE$310,
    MATCH(
      _xlfn.XLOOKUP("United Kingdom", 'Language &amp; Currency Data'!$A$2:$A$100, 'Language &amp; Currency Data'!$B$2:$B$100),
      Languages!$A$1:$AE$1,
      0),
    FALSE)</f>
        <v>At this moment, I have an idea of what the worst imaginable society might look like.</v>
      </c>
      <c r="AV299" s="7" t="str">
        <f>VLOOKUP(
    Languages!A286,
    Languages!$A$2:$AE$310,
    MATCH(
      _xlfn.XLOOKUP("United Kingdom", 'Language &amp; Currency Data'!$A$2:$A$100, 'Language &amp; Currency Data'!$B$2:$B$100),
      Languages!$A$1:$AE$1,
      0),
    FALSE)</f>
        <v>At this moment, I have an idea of what the worst imaginable society might look like.</v>
      </c>
      <c r="AW299" s="7" t="str">
        <f>VLOOKUP(
    Languages!A286,
    Languages!$A$2:$AE$310,
    MATCH(
      _xlfn.XLOOKUP("United Kingdom", 'Language &amp; Currency Data'!$A$2:$A$100, 'Language &amp; Currency Data'!$B$2:$B$100),
      Languages!$A$1:$AE$1,
      0),
    FALSE)</f>
        <v>At this moment, I have an idea of what the worst imaginable society might look like.</v>
      </c>
    </row>
    <row r="300" spans="1:49" s="7" customFormat="1" ht="42.75" x14ac:dyDescent="0.45">
      <c r="A300" s="7" t="str">
        <f>Languages!B287</f>
        <v>Thank you for imagining and writing about your utopian society or world.</v>
      </c>
      <c r="B300" s="6" t="str">
        <f>VLOOKUP(
    Languages!A287,
    Languages!$A$2:$AE$310,
    MATCH(
      _xlfn.XLOOKUP(B$1, 'Language &amp; Currency Data'!$A$2:$A$100, 'Language &amp; Currency Data'!$B$2:$B$100),
      Languages!$A$1:$AE$1,
      0),
    FALSE)</f>
        <v>Gracias por imaginar y escribir sobre su sociedad o mundo utópico.</v>
      </c>
      <c r="C300" s="6" t="str">
        <f>VLOOKUP(
    Languages!A287,
    Languages!$A$2:$AE$310,
    MATCH(
      _xlfn.XLOOKUP(C$1, 'Language &amp; Currency Data'!$A$2:$A$100, 'Language &amp; Currency Data'!$B$2:$B$100),
      Languages!$A$1:$AE$1,
      0),
    FALSE)</f>
        <v>Thank you for imagining and writing about your utopian society or world.</v>
      </c>
      <c r="D300" s="6" t="str">
        <f>VLOOKUP(
    Languages!A287,
    Languages!$A$2:$AE$310,
    MATCH(
      _xlfn.XLOOKUP(D$1, 'Language &amp; Currency Data'!$A$2:$A$100, 'Language &amp; Currency Data'!$B$2:$B$100),
      Languages!$A$1:$AE$1,
      0),
    FALSE)</f>
        <v>Vielen Dank, dass Sie sich Ihre utopische Gesellschaft oder Welt vorgestellt und Ihre Gedanken dazu aufgeschrieben haben.</v>
      </c>
      <c r="E300" s="14" t="str">
        <f>VLOOKUP(
    Languages!A287,
    Languages!$A$2:$AE$310,
    MATCH(
      _xlfn.XLOOKUP(E$1, 'Language &amp; Currency Data'!$A$2:$A$100, 'Language &amp; Currency Data'!$B$2:$B$100),
      Languages!$A$1:$AE$1,
      0),
    FALSE)</f>
        <v>Obrigado por imaginar e escrever sobre a sua sociedade ou mundo utópico.</v>
      </c>
      <c r="F300" s="4" t="str">
        <f>VLOOKUP(
    Languages!A287,
    Languages!$A$2:$AE$310,
    MATCH(
      _xlfn.XLOOKUP(F$1, 'Language &amp; Currency Data'!$A$2:$A$100, 'Language &amp; Currency Data'!$B$2:$B$100),
      Languages!$A$1:$AE$1,
      0),
    FALSE)</f>
        <v>Thank you for imagining and writing about your utopian society or world.</v>
      </c>
      <c r="G300" s="14" t="str">
        <f>VLOOKUP(
    Languages!A287,
    Languages!$A$2:$AE$310,
    MATCH(
      _xlfn.XLOOKUP(G$1, 'Language &amp; Currency Data'!$A$2:$A$100, 'Language &amp; Currency Data'!$B$2:$B$100),
      Languages!$A$1:$AE$1,
      0),
    FALSE)</f>
        <v>感谢您对乌托邦社会或世界的想象和描述。</v>
      </c>
      <c r="H300" s="6" t="str">
        <f>VLOOKUP(
    Languages!A287,
    Languages!$A$2:$AE$310,
    MATCH(
      _xlfn.XLOOKUP(H$1, 'Language &amp; Currency Data'!$A$2:$A$100, 'Language &amp; Currency Data'!$B$2:$B$100),
      Languages!$A$1:$AE$1,
      0),
    FALSE)</f>
        <v>Gracias por imaginar y escribir sobre su sociedad o mundo utópico.</v>
      </c>
      <c r="I300" s="6" t="str">
        <f>VLOOKUP(
    Languages!A287,
    Languages!$A$2:$AE$310,
    MATCH(
      _xlfn.XLOOKUP(I$1, 'Language &amp; Currency Data'!$A$2:$A$100, 'Language &amp; Currency Data'!$B$2:$B$100),
      Languages!$A$1:$AE$1,
      0),
    FALSE)</f>
        <v>Gracias por imaginar y escribir sobre su sociedad o mundo utópico.</v>
      </c>
      <c r="J300" s="6" t="str">
        <f>VLOOKUP(
    Languages!A287,
    Languages!$A$2:$AE$310,
    MATCH(
      _xlfn.XLOOKUP(J$1, 'Language &amp; Currency Data'!$A$2:$A$100, 'Language &amp; Currency Data'!$B$2:$B$100),
      Languages!$A$1:$AE$1,
      0),
    FALSE)</f>
        <v>Děkujeme, že jste si představili a popsali svou utopickou společnost nebo svět.</v>
      </c>
      <c r="K300" s="6" t="str">
        <f>VLOOKUP(
    Languages!A287,
    Languages!$A$2:$AE$310,
    MATCH(
      _xlfn.XLOOKUP(K$1, 'Language &amp; Currency Data'!$A$2:$A$100, 'Language &amp; Currency Data'!$B$2:$B$100),
      Languages!$A$1:$AE$1,
      0),
    FALSE)</f>
        <v>Kiitos, että kuvittelit ja kirjoitit omasta ihanneyhteiskunnastasi tai -maailmastasi.</v>
      </c>
      <c r="L300" s="32" t="str">
        <f>VLOOKUP(
    Languages!A287,
    Languages!$A$2:$AE$310,
    MATCH(
      _xlfn.XLOOKUP(L$1, 'Language &amp; Currency Data'!$A$2:$A$100, 'Language &amp; Currency Data'!$B$2:$B$100),
      Languages!$A$1:$AE$1,
      0),
    FALSE)</f>
        <v>Merci d'avoir imaginé et décrit votre société ou votre monde utopique.</v>
      </c>
      <c r="M300" s="32" t="str">
        <f>VLOOKUP(
    Languages!A287,
    Languages!$A$2:$AE$310,
    MATCH(
      _xlfn.XLOOKUP(M$1, 'Language &amp; Currency Data'!$A$2:$A$100, 'Language &amp; Currency Data'!$B$2:$B$100),
      Languages!$A$1:$AE$1,
      0),
    FALSE)</f>
        <v>Vielen Dank, dass Sie sich Ihre utopische Gesellschaft oder Welt vorgestellt und Ihre Gedanken dazu aufgeschrieben haben.</v>
      </c>
      <c r="N300" s="6" t="str">
        <f>VLOOKUP(
    Languages!A287,
    Languages!$A$2:$AE$310,
    MATCH(
      _xlfn.XLOOKUP(N$1, 'Language &amp; Currency Data'!$A$2:$A$100, 'Language &amp; Currency Data'!$B$2:$B$100),
      Languages!$A$1:$AE$1,
      0),
    FALSE)</f>
        <v>Ευχαριστούμε που φανταστήκατε και γράψατε για την ουτοπική σας κοινωνία ή τον ουτοπικό σας κόσμο.</v>
      </c>
      <c r="O300" s="32" t="str">
        <f>VLOOKUP(
    Languages!A287,
    Languages!$A$2:$AE$310,
    MATCH(
      _xlfn.XLOOKUP(O$1, 'Language &amp; Currency Data'!$A$2:$A$100, 'Language &amp; Currency Data'!$B$2:$B$100),
      Languages!$A$1:$AE$1,
      0),
    FALSE)</f>
        <v>Köszönjük, hogy elképzelte és leírta az Ön utópisztikus társadalmát vagy világát.</v>
      </c>
      <c r="P300" s="6" t="str">
        <f>VLOOKUP(
    Languages!A287,
    Languages!$A$2:$AE$310,
    MATCH(
      _xlfn.XLOOKUP(P$1, 'Language &amp; Currency Data'!$A$2:$A$100, 'Language &amp; Currency Data'!$B$2:$B$100),
      Languages!$A$1:$AE$1,
      0),
    FALSE)</f>
        <v>अपने यूटोपियन सोसाइटी या दुनिया की कल्पना करने और उस बारे में लिखने के लिए धन्यवाद।</v>
      </c>
      <c r="Q300" s="6" t="str">
        <f>VLOOKUP(
    Languages!A287,
    Languages!$A$2:$AE$310,
    MATCH(
      _xlfn.XLOOKUP(Q$1, 'Language &amp; Currency Data'!$A$2:$A$100, 'Language &amp; Currency Data'!$B$2:$B$100),
      Languages!$A$1:$AE$1,
      0),
    FALSE)</f>
        <v>Terima kasih telah membayangkan dan menuliskan tentang masyarakat atau dunia utopis Anda.</v>
      </c>
      <c r="R300" s="6" t="str">
        <f>VLOOKUP(
    Languages!A287,
    Languages!$A$2:$AE$310,
    MATCH(
      _xlfn.XLOOKUP(R$1, 'Language &amp; Currency Data'!$A$2:$A$100, 'Language &amp; Currency Data'!$B$2:$B$100),
      Languages!$A$1:$AE$1,
      0),
    FALSE)</f>
        <v>Thank you for imagining and writing about your utopian society or world.</v>
      </c>
      <c r="S300" s="14" t="str">
        <f>VLOOKUP(
    Languages!A287,
    Languages!$A$2:$AE$310,
    MATCH(
      _xlfn.XLOOKUP(S$1, 'Language &amp; Currency Data'!$A$2:$A$100, 'Language &amp; Currency Data'!$B$2:$B$100),
      Languages!$A$1:$AE$1,
      0),
    FALSE)</f>
        <v>Grazie per aver immaginato e scritto della Sua società o del Suo mondo utopico.</v>
      </c>
      <c r="T300" s="14" t="str">
        <f>VLOOKUP(
    Languages!A287,
    Languages!$A$2:$AE$310,
    MATCH(
      _xlfn.XLOOKUP(T$1, 'Language &amp; Currency Data'!$A$2:$A$100, 'Language &amp; Currency Data'!$B$2:$B$100),
      Languages!$A$1:$AE$1,
      0),
    FALSE)</f>
        <v>あなたのユートピア社会または世界を想像し、記述してくださりありがとうございます。</v>
      </c>
      <c r="U300" s="32" t="str">
        <f>VLOOKUP(
    Languages!A287,
    Languages!$A$2:$AE$310,
    MATCH(
      _xlfn.XLOOKUP(U$1, 'Language &amp; Currency Data'!$A$2:$A$100, 'Language &amp; Currency Data'!$B$2:$B$100),
      Languages!$A$1:$AE$1,
      0),
    FALSE)</f>
        <v>Terima kasih kerana membayangkan dan menulis tentang masyarakat atau dunia utopia anda.</v>
      </c>
      <c r="V300" s="32" t="str">
        <f>VLOOKUP(
    Languages!A287,
    Languages!$A$2:$AE$310,
    MATCH(
      _xlfn.XLOOKUP(V$1, 'Language &amp; Currency Data'!$A$2:$A$100, 'Language &amp; Currency Data'!$B$2:$B$100),
      Languages!$A$1:$AE$1,
      0),
    FALSE)</f>
        <v>Gracias por imaginar y escribir sobre su sociedad o mundo utópico.</v>
      </c>
      <c r="W300" s="14" t="str">
        <f>VLOOKUP(
    Languages!A287,
    Languages!$A$2:$AE$310,
    MATCH(
      _xlfn.XLOOKUP(W$1, 'Language &amp; Currency Data'!$A$2:$A$100, 'Language &amp; Currency Data'!$B$2:$B$100),
      Languages!$A$1:$AE$1,
      0),
    FALSE)</f>
        <v>Bedankt dat u zich een voorstelling heeft gemaakt van uw utopische samenleving en wereld en dat u daarover heeft geschreven.</v>
      </c>
      <c r="X300" s="32" t="str">
        <f>VLOOKUP(
    Languages!A287,
    Languages!$A$2:$AE$310,
    MATCH(
      _xlfn.XLOOKUP(X$1, 'Language &amp; Currency Data'!$A$2:$A$100, 'Language &amp; Currency Data'!$B$2:$B$100),
      Languages!$A$1:$AE$1,
      0),
    FALSE)</f>
        <v>Thank you for imagining and writing about your utopian society or world.</v>
      </c>
      <c r="Y300" s="32" t="str">
        <f>VLOOKUP(
    Languages!A287,
    Languages!$A$2:$AE$310,
    MATCH(
      _xlfn.XLOOKUP(Y$1, 'Language &amp; Currency Data'!$A$2:$A$100, 'Language &amp; Currency Data'!$B$2:$B$100),
      Languages!$A$1:$AE$1,
      0),
    FALSE)</f>
        <v>Takk for at du forestilte deg og skrev om ditt utopiske samfunn eller utpiske verden.</v>
      </c>
      <c r="Z300" s="32" t="str">
        <f>VLOOKUP(
    Languages!A287,
    Languages!$A$2:$AE$310,
    MATCH(
      _xlfn.XLOOKUP(Z$1, 'Language &amp; Currency Data'!$A$2:$A$100, 'Language &amp; Currency Data'!$B$2:$B$100),
      Languages!$A$1:$AE$1,
      0),
    FALSE)</f>
        <v>اپنی مثالی دنیا یا معاشرے کے بارے میں سوچنے اور لکھنے کے لیے شکریہ۔</v>
      </c>
      <c r="AA300" s="32" t="str">
        <f>VLOOKUP(
    Languages!A287,
    Languages!$A$2:$AE$310,
    MATCH(
      _xlfn.XLOOKUP(AA$1, 'Language &amp; Currency Data'!$A$2:$A$100, 'Language &amp; Currency Data'!$B$2:$B$100),
      Languages!$A$1:$AE$1,
      0),
    FALSE)</f>
        <v>Salamat sa pag-iisip at pagsulat tungkol sa iyong perpektong lipunan o mundo.</v>
      </c>
      <c r="AB300" s="32" t="str">
        <f>VLOOKUP(
    Languages!A287,
    Languages!$A$2:$AE$310,
    MATCH(
      _xlfn.XLOOKUP(AB$1, 'Language &amp; Currency Data'!$A$2:$A$100, 'Language &amp; Currency Data'!$B$2:$B$100),
      Languages!$A$1:$AE$1,
      0),
    FALSE)</f>
        <v>Dziękujemy za wyobrażenie sobie i napisanie o swoim utopijnym społeczeństwie lub świecie.</v>
      </c>
      <c r="AC300" t="str">
        <f>VLOOKUP(
    Languages!A287,
    Languages!$A$2:$AE$310,
    MATCH(
      _xlfn.XLOOKUP(AC$1, 'Language &amp; Currency Data'!$A$2:$A$100, 'Language &amp; Currency Data'!$B$2:$B$100),
      Languages!$A$1:$AE$1,
      0),
    FALSE)</f>
        <v>Obrigado por imaginar e escrever sobre a sua sociedade ou mundo utópico.</v>
      </c>
      <c r="AD300" s="32" t="str">
        <f>VLOOKUP(
    Languages!A287,
    Languages!$A$2:$AE$310,
    MATCH(
      _xlfn.XLOOKUP(AD$1, 'Language &amp; Currency Data'!$A$2:$A$100, 'Language &amp; Currency Data'!$B$2:$B$100),
      Languages!$A$1:$AE$1,
      0),
    FALSE)</f>
        <v>Vă mulțumim pentru că v-ați imaginat și ne-ați scris societatea sau lumea utopică așa cum o vedeți dvs.</v>
      </c>
      <c r="AE300" s="6" t="str">
        <f>VLOOKUP(
    Languages!A287,
    Languages!$A$2:$AE$310,
    MATCH(
      _xlfn.XLOOKUP(AE$1, 'Language &amp; Currency Data'!$A$2:$A$100, 'Language &amp; Currency Data'!$B$2:$B$100),
      Languages!$A$1:$AE$1,
      0),
    FALSE)</f>
        <v>Ďakujeme, že ste si predstavili svoju utopickú spoločnosť alebo svet a napísali o nich.</v>
      </c>
      <c r="AF300" s="6" t="str">
        <f>VLOOKUP(
    Languages!A287,
    Languages!$A$2:$AE$310,
    MATCH(
      _xlfn.XLOOKUP(AF$1, 'Language &amp; Currency Data'!$A$2:$A$100, 'Language &amp; Currency Data'!$B$2:$B$100),
      Languages!$A$1:$AE$1,
      0),
    FALSE)</f>
        <v>Dankie dat jy jou utopiese samelewing of wêreld voorgestel en daaroor geskryf het.</v>
      </c>
      <c r="AG300" s="6" t="str">
        <f>VLOOKUP(
    Languages!A287,
    Languages!$A$2:$AE$310,
    MATCH(
      _xlfn.XLOOKUP(AG$1, 'Language &amp; Currency Data'!$A$2:$A$100, 'Language &amp; Currency Data'!$B$2:$B$100),
      Languages!$A$1:$AE$1,
      0),
    FALSE)</f>
        <v>이상적인 사회나 세계에 대해 상상하고 글로 표현해 주셔서 감사합니다.</v>
      </c>
      <c r="AH300" s="32" t="str">
        <f>VLOOKUP(
    Languages!A287,
    Languages!$A$2:$AE$310,
    MATCH(
      _xlfn.XLOOKUP(AH$1, 'Language &amp; Currency Data'!$A$2:$A$100, 'Language &amp; Currency Data'!$B$2:$B$100),
      Languages!$A$1:$AE$1,
      0),
    FALSE)</f>
        <v>Gracias por imaginar y escribir sobre su sociedad o mundo utópico.</v>
      </c>
      <c r="AI300" s="32" t="str">
        <f>VLOOKUP(
    Languages!A287,
    Languages!$A$2:$AE$310,
    MATCH(
      _xlfn.XLOOKUP(AI$1, 'Language &amp; Currency Data'!$A$2:$A$100, 'Language &amp; Currency Data'!$B$2:$B$100),
      Languages!$A$1:$AE$1,
      0),
    FALSE)</f>
        <v>Tack för att du föreställer dig och skriver om ditt utopiska samhälle eller din utopiska värld.</v>
      </c>
      <c r="AJ300" s="6" t="str">
        <f>VLOOKUP(
    Languages!A287,
    Languages!$A$2:$AE$310,
    MATCH(
      _xlfn.XLOOKUP(AJ$1, 'Language &amp; Currency Data'!$A$2:$A$100, 'Language &amp; Currency Data'!$B$2:$B$100),
      Languages!$A$1:$AE$1,
      0),
    FALSE)</f>
        <v>感謝您想像並寫下您心目中的烏托邦社會或世界。</v>
      </c>
      <c r="AK300" s="32" t="str">
        <f>VLOOKUP(
    Languages!A287,
    Languages!$A$2:$AE$310,
    MATCH(
      _xlfn.XLOOKUP(AK$1, 'Language &amp; Currency Data'!$A$2:$A$100, 'Language &amp; Currency Data'!$B$2:$B$100),
      Languages!$A$1:$AE$1,
      0),
    FALSE)</f>
        <v>ขอขอบคุณที่จินตนาการและเขียนบรรยายถึงสังคมหรือโลกในอุดมคติของคุณ</v>
      </c>
      <c r="AL300" s="37" t="str">
        <f>VLOOKUP(
    Languages!A287,
    Languages!$A$2:$AE$310,
    MATCH(
      _xlfn.XLOOKUP(AL$1, 'Language &amp; Currency Data'!$A$2:$A$100, 'Language &amp; Currency Data'!$B$2:$B$100),
      Languages!$A$1:$AE$1,
      0),
    FALSE)</f>
        <v>Ütopik toplumunuzu veya dünyanızı hayal ettiğiniz ve yazdığınız için teşekkür ederiz.</v>
      </c>
      <c r="AM300" s="6" t="str">
        <f>VLOOKUP(
    Languages!A287,
    Languages!$A$2:$AE$310,
    MATCH(
      _xlfn.XLOOKUP(AM$1, 'Language &amp; Currency Data'!$A$2:$A$100, 'Language &amp; Currency Data'!$B$2:$B$100),
      Languages!$A$1:$AE$1,
      0),
    FALSE)</f>
        <v>Thank you for imagining and writing about your utopian society or world.</v>
      </c>
      <c r="AN300" s="6" t="str">
        <f>VLOOKUP(
    Languages!A287,
    Languages!$A$2:$AE$310,
    MATCH(
      _xlfn.XLOOKUP(AN$1, 'Language &amp; Currency Data'!$A$2:$A$100, 'Language &amp; Currency Data'!$B$2:$B$100),
      Languages!$A$1:$AE$1,
      0),
    FALSE)</f>
        <v>Thank you for imagining and writing about your utopian society or world.</v>
      </c>
      <c r="AO300" s="32" t="str">
        <f>VLOOKUP(
    Languages!A287,
    Languages!$A$2:$AE$310,
    MATCH(
      _xlfn.XLOOKUP(AO$1, 'Language &amp; Currency Data'!$A$2:$A$100, 'Language &amp; Currency Data'!$B$2:$B$100),
      Languages!$A$1:$AE$1,
      0),
    FALSE)</f>
        <v>Cảm ơn quý vị đã tưởng tượng và viết về xã hội hoặc thế giới lý tưởng của quý vị.</v>
      </c>
      <c r="AP300" s="7" t="str">
        <f>VLOOKUP(
    Languages!A287,
    Languages!$A$2:$AE$310,
    MATCH(
      _xlfn.XLOOKUP("United Kingdom", 'Language &amp; Currency Data'!$A$2:$A$100, 'Language &amp; Currency Data'!$B$2:$B$100),
      Languages!$A$1:$AE$1,
      0),
    FALSE)</f>
        <v>Thank you for imagining and writing about your utopian society or world.</v>
      </c>
      <c r="AQ300" s="7" t="str">
        <f>VLOOKUP(
    Languages!A287,
    Languages!$A$2:$AE$310,
    MATCH(
      _xlfn.XLOOKUP("United Kingdom", 'Language &amp; Currency Data'!$A$2:$A$100, 'Language &amp; Currency Data'!$B$2:$B$100),
      Languages!$A$1:$AE$1,
      0),
    FALSE)</f>
        <v>Thank you for imagining and writing about your utopian society or world.</v>
      </c>
      <c r="AR300" s="7" t="str">
        <f>VLOOKUP(
    Languages!A287,
    Languages!$A$2:$AE$310,
    MATCH(
      _xlfn.XLOOKUP("United Kingdom", 'Language &amp; Currency Data'!$A$2:$A$100, 'Language &amp; Currency Data'!$B$2:$B$100),
      Languages!$A$1:$AE$1,
      0),
    FALSE)</f>
        <v>Thank you for imagining and writing about your utopian society or world.</v>
      </c>
      <c r="AS300" s="7" t="str">
        <f>VLOOKUP(
    Languages!A287,
    Languages!$A$2:$AE$310,
    MATCH(
      _xlfn.XLOOKUP("United Kingdom", 'Language &amp; Currency Data'!$A$2:$A$100, 'Language &amp; Currency Data'!$B$2:$B$100),
      Languages!$A$1:$AE$1,
      0),
    FALSE)</f>
        <v>Thank you for imagining and writing about your utopian society or world.</v>
      </c>
      <c r="AT300" s="7" t="str">
        <f>VLOOKUP(
    Languages!A287,
    Languages!$A$2:$AE$310,
    MATCH(
      _xlfn.XLOOKUP("United Kingdom", 'Language &amp; Currency Data'!$A$2:$A$100, 'Language &amp; Currency Data'!$B$2:$B$100),
      Languages!$A$1:$AE$1,
      0),
    FALSE)</f>
        <v>Thank you for imagining and writing about your utopian society or world.</v>
      </c>
      <c r="AU300" s="7" t="str">
        <f>VLOOKUP(
    Languages!A287,
    Languages!$A$2:$AE$310,
    MATCH(
      _xlfn.XLOOKUP("United Kingdom", 'Language &amp; Currency Data'!$A$2:$A$100, 'Language &amp; Currency Data'!$B$2:$B$100),
      Languages!$A$1:$AE$1,
      0),
    FALSE)</f>
        <v>Thank you for imagining and writing about your utopian society or world.</v>
      </c>
      <c r="AV300" s="7" t="str">
        <f>VLOOKUP(
    Languages!A287,
    Languages!$A$2:$AE$310,
    MATCH(
      _xlfn.XLOOKUP("United Kingdom", 'Language &amp; Currency Data'!$A$2:$A$100, 'Language &amp; Currency Data'!$B$2:$B$100),
      Languages!$A$1:$AE$1,
      0),
    FALSE)</f>
        <v>Thank you for imagining and writing about your utopian society or world.</v>
      </c>
      <c r="AW300" s="7" t="str">
        <f>VLOOKUP(
    Languages!A287,
    Languages!$A$2:$AE$310,
    MATCH(
      _xlfn.XLOOKUP("United Kingdom", 'Language &amp; Currency Data'!$A$2:$A$100, 'Language &amp; Currency Data'!$B$2:$B$100),
      Languages!$A$1:$AE$1,
      0),
    FALSE)</f>
        <v>Thank you for imagining and writing about your utopian society or world.</v>
      </c>
    </row>
    <row r="301" spans="1:49" s="7" customFormat="1" ht="42.75" x14ac:dyDescent="0.45">
      <c r="A301" s="7" t="str">
        <f>Languages!B288</f>
        <v>How likely do you think it is that such a utopia will ever happen?</v>
      </c>
      <c r="B301" s="6" t="str">
        <f>VLOOKUP(
    Languages!A288,
    Languages!$A$2:$AE$310,
    MATCH(
      _xlfn.XLOOKUP(B$1, 'Language &amp; Currency Data'!$A$2:$A$100, 'Language &amp; Currency Data'!$B$2:$B$100),
      Languages!$A$1:$AE$1,
      0),
    FALSE)</f>
        <v>¿Qué probabilidades cree que hay de que esa utopía se haga realidad?</v>
      </c>
      <c r="C301" s="6" t="str">
        <f>VLOOKUP(
    Languages!A288,
    Languages!$A$2:$AE$310,
    MATCH(
      _xlfn.XLOOKUP(C$1, 'Language &amp; Currency Data'!$A$2:$A$100, 'Language &amp; Currency Data'!$B$2:$B$100),
      Languages!$A$1:$AE$1,
      0),
    FALSE)</f>
        <v>How likely do you think it is that such a utopia will ever happen?</v>
      </c>
      <c r="D301" s="6" t="str">
        <f>VLOOKUP(
    Languages!A288,
    Languages!$A$2:$AE$310,
    MATCH(
      _xlfn.XLOOKUP(D$1, 'Language &amp; Currency Data'!$A$2:$A$100, 'Language &amp; Currency Data'!$B$2:$B$100),
      Languages!$A$1:$AE$1,
      0),
    FALSE)</f>
        <v>Wie wahrscheinlich ist es Ihrer Ansicht nach, dass eine solche Utopie jemals wahr wird?</v>
      </c>
      <c r="E301" s="14" t="str">
        <f>VLOOKUP(
    Languages!A288,
    Languages!$A$2:$AE$310,
    MATCH(
      _xlfn.XLOOKUP(E$1, 'Language &amp; Currency Data'!$A$2:$A$100, 'Language &amp; Currency Data'!$B$2:$B$100),
      Languages!$A$1:$AE$1,
      0),
    FALSE)</f>
        <v>Qual é a probabilidade de tal utopia se tornar realidade?</v>
      </c>
      <c r="F301" s="4" t="str">
        <f>VLOOKUP(
    Languages!A288,
    Languages!$A$2:$AE$310,
    MATCH(
      _xlfn.XLOOKUP(F$1, 'Language &amp; Currency Data'!$A$2:$A$100, 'Language &amp; Currency Data'!$B$2:$B$100),
      Languages!$A$1:$AE$1,
      0),
    FALSE)</f>
        <v>How likely do you think it is that such a utopia will ever happen?</v>
      </c>
      <c r="G301" s="14" t="str">
        <f>VLOOKUP(
    Languages!A288,
    Languages!$A$2:$AE$310,
    MATCH(
      _xlfn.XLOOKUP(G$1, 'Language &amp; Currency Data'!$A$2:$A$100, 'Language &amp; Currency Data'!$B$2:$B$100),
      Languages!$A$1:$AE$1,
      0),
    FALSE)</f>
        <v>您认为未来出现该乌托邦社会的可能性有多大？</v>
      </c>
      <c r="H301" s="6" t="str">
        <f>VLOOKUP(
    Languages!A288,
    Languages!$A$2:$AE$310,
    MATCH(
      _xlfn.XLOOKUP(H$1, 'Language &amp; Currency Data'!$A$2:$A$100, 'Language &amp; Currency Data'!$B$2:$B$100),
      Languages!$A$1:$AE$1,
      0),
    FALSE)</f>
        <v>¿Qué probabilidades cree que hay de que esa utopía se haga realidad?</v>
      </c>
      <c r="I301" s="6" t="str">
        <f>VLOOKUP(
    Languages!A288,
    Languages!$A$2:$AE$310,
    MATCH(
      _xlfn.XLOOKUP(I$1, 'Language &amp; Currency Data'!$A$2:$A$100, 'Language &amp; Currency Data'!$B$2:$B$100),
      Languages!$A$1:$AE$1,
      0),
    FALSE)</f>
        <v>¿Qué probabilidades cree que hay de que esa utopía se haga realidad?</v>
      </c>
      <c r="J301" s="6" t="str">
        <f>VLOOKUP(
    Languages!A288,
    Languages!$A$2:$AE$310,
    MATCH(
      _xlfn.XLOOKUP(J$1, 'Language &amp; Currency Data'!$A$2:$A$100, 'Language &amp; Currency Data'!$B$2:$B$100),
      Languages!$A$1:$AE$1,
      0),
    FALSE)</f>
        <v>Jak pravděpodobně se podle vás taková utopie někdy stane skutečností?</v>
      </c>
      <c r="K301" s="6" t="str">
        <f>VLOOKUP(
    Languages!A288,
    Languages!$A$2:$AE$310,
    MATCH(
      _xlfn.XLOOKUP(K$1, 'Language &amp; Currency Data'!$A$2:$A$100, 'Language &amp; Currency Data'!$B$2:$B$100),
      Languages!$A$1:$AE$1,
      0),
    FALSE)</f>
        <v>Kuinka todennäköistä mielestäsi on, että tällainen utopia tulee koskaan toteutumaan?</v>
      </c>
      <c r="L301" s="32" t="str">
        <f>VLOOKUP(
    Languages!A288,
    Languages!$A$2:$AE$310,
    MATCH(
      _xlfn.XLOOKUP(L$1, 'Language &amp; Currency Data'!$A$2:$A$100, 'Language &amp; Currency Data'!$B$2:$B$100),
      Languages!$A$1:$AE$1,
      0),
    FALSE)</f>
        <v>Quelle est, selon vous, la probabilité qu'une telle utopie se réalise un jour ?</v>
      </c>
      <c r="M301" s="32" t="str">
        <f>VLOOKUP(
    Languages!A288,
    Languages!$A$2:$AE$310,
    MATCH(
      _xlfn.XLOOKUP(M$1, 'Language &amp; Currency Data'!$A$2:$A$100, 'Language &amp; Currency Data'!$B$2:$B$100),
      Languages!$A$1:$AE$1,
      0),
    FALSE)</f>
        <v>Wie wahrscheinlich ist es Ihrer Ansicht nach, dass eine solche Utopie jemals wahr wird?</v>
      </c>
      <c r="N301" s="6" t="str">
        <f>VLOOKUP(
    Languages!A288,
    Languages!$A$2:$AE$310,
    MATCH(
      _xlfn.XLOOKUP(N$1, 'Language &amp; Currency Data'!$A$2:$A$100, 'Language &amp; Currency Data'!$B$2:$B$100),
      Languages!$A$1:$AE$1,
      0),
    FALSE)</f>
        <v>Πόσο πιθανό πιστεύετε ότι είναι να πραγματοποιηθεί ποτέ μια τέτοια ουτοπία;</v>
      </c>
      <c r="O301" s="32" t="str">
        <f>VLOOKUP(
    Languages!A288,
    Languages!$A$2:$AE$310,
    MATCH(
      _xlfn.XLOOKUP(O$1, 'Language &amp; Currency Data'!$A$2:$A$100, 'Language &amp; Currency Data'!$B$2:$B$100),
      Languages!$A$1:$AE$1,
      0),
    FALSE)</f>
        <v>Mennyire tartja valószínűnek, hogy egy ilyen utópia valaha is megvalósul?</v>
      </c>
      <c r="P301" s="6" t="str">
        <f>VLOOKUP(
    Languages!A288,
    Languages!$A$2:$AE$310,
    MATCH(
      _xlfn.XLOOKUP(P$1, 'Language &amp; Currency Data'!$A$2:$A$100, 'Language &amp; Currency Data'!$B$2:$B$100),
      Languages!$A$1:$AE$1,
      0),
    FALSE)</f>
        <v>आपको क्या लगता है कि इस बात की कितनी संभावना है कि ऐसा यूटोपिया कभी पैदा होगा?</v>
      </c>
      <c r="Q301" s="6" t="str">
        <f>VLOOKUP(
    Languages!A288,
    Languages!$A$2:$AE$310,
    MATCH(
      _xlfn.XLOOKUP(Q$1, 'Language &amp; Currency Data'!$A$2:$A$100, 'Language &amp; Currency Data'!$B$2:$B$100),
      Languages!$A$1:$AE$1,
      0),
    FALSE)</f>
        <v>Menurut Anda, seberapa mungkin utopia seperti itu akan terjadi?</v>
      </c>
      <c r="R301" s="6" t="str">
        <f>VLOOKUP(
    Languages!A288,
    Languages!$A$2:$AE$310,
    MATCH(
      _xlfn.XLOOKUP(R$1, 'Language &amp; Currency Data'!$A$2:$A$100, 'Language &amp; Currency Data'!$B$2:$B$100),
      Languages!$A$1:$AE$1,
      0),
    FALSE)</f>
        <v>How likely do you think it is that such a utopia will ever happen?</v>
      </c>
      <c r="S301" s="14" t="str">
        <f>VLOOKUP(
    Languages!A288,
    Languages!$A$2:$AE$310,
    MATCH(
      _xlfn.XLOOKUP(S$1, 'Language &amp; Currency Data'!$A$2:$A$100, 'Language &amp; Currency Data'!$B$2:$B$100),
      Languages!$A$1:$AE$1,
      0),
    FALSE)</f>
        <v>Quanto ritiene probabile che questa utopia possa mai realizzarsi?</v>
      </c>
      <c r="T301" s="14" t="str">
        <f>VLOOKUP(
    Languages!A288,
    Languages!$A$2:$AE$310,
    MATCH(
      _xlfn.XLOOKUP(T$1, 'Language &amp; Currency Data'!$A$2:$A$100, 'Language &amp; Currency Data'!$B$2:$B$100),
      Languages!$A$1:$AE$1,
      0),
    FALSE)</f>
        <v>そのようなユートピアが実現する可能性はどのくらいあると思いますか?</v>
      </c>
      <c r="U301" s="32" t="str">
        <f>VLOOKUP(
    Languages!A288,
    Languages!$A$2:$AE$310,
    MATCH(
      _xlfn.XLOOKUP(U$1, 'Language &amp; Currency Data'!$A$2:$A$100, 'Language &amp; Currency Data'!$B$2:$B$100),
      Languages!$A$1:$AE$1,
      0),
    FALSE)</f>
        <v>Pada pendapat anda, apakah kemungkinan utopia sedemikian akan berlaku?</v>
      </c>
      <c r="V301" s="32" t="str">
        <f>VLOOKUP(
    Languages!A288,
    Languages!$A$2:$AE$310,
    MATCH(
      _xlfn.XLOOKUP(V$1, 'Language &amp; Currency Data'!$A$2:$A$100, 'Language &amp; Currency Data'!$B$2:$B$100),
      Languages!$A$1:$AE$1,
      0),
    FALSE)</f>
        <v>¿Qué probabilidades cree que hay de que esa utopía se haga realidad?</v>
      </c>
      <c r="W301" s="14" t="str">
        <f>VLOOKUP(
    Languages!A288,
    Languages!$A$2:$AE$310,
    MATCH(
      _xlfn.XLOOKUP(W$1, 'Language &amp; Currency Data'!$A$2:$A$100, 'Language &amp; Currency Data'!$B$2:$B$100),
      Languages!$A$1:$AE$1,
      0),
    FALSE)</f>
        <v>In hoeverre is het volgens u waarschijnlijk of onwaarschijnlijk dat een dergelijke utopie werkelijkheid zal worden?</v>
      </c>
      <c r="X301" s="32" t="str">
        <f>VLOOKUP(
    Languages!A288,
    Languages!$A$2:$AE$310,
    MATCH(
      _xlfn.XLOOKUP(X$1, 'Language &amp; Currency Data'!$A$2:$A$100, 'Language &amp; Currency Data'!$B$2:$B$100),
      Languages!$A$1:$AE$1,
      0),
    FALSE)</f>
        <v>How likely do you think it is that such a utopia will ever happen?</v>
      </c>
      <c r="Y301" s="32" t="str">
        <f>VLOOKUP(
    Languages!A288,
    Languages!$A$2:$AE$310,
    MATCH(
      _xlfn.XLOOKUP(Y$1, 'Language &amp; Currency Data'!$A$2:$A$100, 'Language &amp; Currency Data'!$B$2:$B$100),
      Languages!$A$1:$AE$1,
      0),
    FALSE)</f>
        <v>Hvor sannsynlig tror du det er at en slik utopi noen gang vil bli til virkelighet?</v>
      </c>
      <c r="Z301" s="32" t="str">
        <f>VLOOKUP(
    Languages!A288,
    Languages!$A$2:$AE$310,
    MATCH(
      _xlfn.XLOOKUP(Z$1, 'Language &amp; Currency Data'!$A$2:$A$100, 'Language &amp; Currency Data'!$B$2:$B$100),
      Languages!$A$1:$AE$1,
      0),
    FALSE)</f>
        <v>آپ کے خیال میں ایسے مثالی معاشرے کے کبھـی حقیقت بننے کے امکانات کتنے ہیں؟</v>
      </c>
      <c r="AA301" s="32" t="str">
        <f>VLOOKUP(
    Languages!A288,
    Languages!$A$2:$AE$310,
    MATCH(
      _xlfn.XLOOKUP(AA$1, 'Language &amp; Currency Data'!$A$2:$A$100, 'Language &amp; Currency Data'!$B$2:$B$100),
      Languages!$A$1:$AE$1,
      0),
    FALSE)</f>
        <v>Gaano kamalamang sa palagay mo na mangyayari ang gayong utopia?</v>
      </c>
      <c r="AB301" s="32" t="str">
        <f>VLOOKUP(
    Languages!A288,
    Languages!$A$2:$AE$310,
    MATCH(
      _xlfn.XLOOKUP(AB$1, 'Language &amp; Currency Data'!$A$2:$A$100, 'Language &amp; Currency Data'!$B$2:$B$100),
      Languages!$A$1:$AE$1,
      0),
    FALSE)</f>
        <v>Pana\/Pani zdaniem, jak bardzo prawdopodobne jest to, że taka utopijna wizja kiedykolwiek zostanie urzeczywistniona?</v>
      </c>
      <c r="AC301" t="str">
        <f>VLOOKUP(
    Languages!A288,
    Languages!$A$2:$AE$310,
    MATCH(
      _xlfn.XLOOKUP(AC$1, 'Language &amp; Currency Data'!$A$2:$A$100, 'Language &amp; Currency Data'!$B$2:$B$100),
      Languages!$A$1:$AE$1,
      0),
    FALSE)</f>
        <v>Qual é a probabilidade de tal utopia se tornar realidade?</v>
      </c>
      <c r="AD301" s="32" t="str">
        <f>VLOOKUP(
    Languages!A288,
    Languages!$A$2:$AE$310,
    MATCH(
      _xlfn.XLOOKUP(AD$1, 'Language &amp; Currency Data'!$A$2:$A$100, 'Language &amp; Currency Data'!$B$2:$B$100),
      Languages!$A$1:$AE$1,
      0),
    FALSE)</f>
        <v>Cât de probabil credeți că va avea loc o astfel de utopie?</v>
      </c>
      <c r="AE301" s="6" t="str">
        <f>VLOOKUP(
    Languages!A288,
    Languages!$A$2:$AE$310,
    MATCH(
      _xlfn.XLOOKUP(AE$1, 'Language &amp; Currency Data'!$A$2:$A$100, 'Language &amp; Currency Data'!$B$2:$B$100),
      Languages!$A$1:$AE$1,
      0),
    FALSE)</f>
        <v>Do akej miery je podľa vás pravdepodobné, že k takejto utópii niekedy dôjde?</v>
      </c>
      <c r="AF301" s="6" t="str">
        <f>VLOOKUP(
    Languages!A288,
    Languages!$A$2:$AE$310,
    MATCH(
      _xlfn.XLOOKUP(AF$1, 'Language &amp; Currency Data'!$A$2:$A$100, 'Language &amp; Currency Data'!$B$2:$B$100),
      Languages!$A$1:$AE$1,
      0),
    FALSE)</f>
        <v>Hoe waarskynlik dink jy is dit dat so 'n utopie ooit sal gebeur?</v>
      </c>
      <c r="AG301" s="6" t="str">
        <f>VLOOKUP(
    Languages!A288,
    Languages!$A$2:$AE$310,
    MATCH(
      _xlfn.XLOOKUP(AG$1, 'Language &amp; Currency Data'!$A$2:$A$100, 'Language &amp; Currency Data'!$B$2:$B$100),
      Languages!$A$1:$AE$1,
      0),
    FALSE)</f>
        <v>그런 유토피아가 언젠가 실현될 가능성은 얼마나 된다고 생각하십니까?</v>
      </c>
      <c r="AH301" s="32" t="str">
        <f>VLOOKUP(
    Languages!A288,
    Languages!$A$2:$AE$310,
    MATCH(
      _xlfn.XLOOKUP(AH$1, 'Language &amp; Currency Data'!$A$2:$A$100, 'Language &amp; Currency Data'!$B$2:$B$100),
      Languages!$A$1:$AE$1,
      0),
    FALSE)</f>
        <v>¿Qué probabilidades cree que hay de que esa utopía se haga realidad?</v>
      </c>
      <c r="AI301" s="32" t="str">
        <f>VLOOKUP(
    Languages!A288,
    Languages!$A$2:$AE$310,
    MATCH(
      _xlfn.XLOOKUP(AI$1, 'Language &amp; Currency Data'!$A$2:$A$100, 'Language &amp; Currency Data'!$B$2:$B$100),
      Languages!$A$1:$AE$1,
      0),
    FALSE)</f>
        <v>Hur sannolikt tror du att det är att en sådan utopi någonsin kommer att blir verklighet?</v>
      </c>
      <c r="AJ301" s="6" t="str">
        <f>VLOOKUP(
    Languages!A288,
    Languages!$A$2:$AE$310,
    MATCH(
      _xlfn.XLOOKUP(AJ$1, 'Language &amp; Currency Data'!$A$2:$A$100, 'Language &amp; Currency Data'!$B$2:$B$100),
      Languages!$A$1:$AE$1,
      0),
    FALSE)</f>
        <v>您認為這樣的烏托邦真的會實現的可能性有多高？</v>
      </c>
      <c r="AK301" s="32" t="str">
        <f>VLOOKUP(
    Languages!A288,
    Languages!$A$2:$AE$310,
    MATCH(
      _xlfn.XLOOKUP(AK$1, 'Language &amp; Currency Data'!$A$2:$A$100, 'Language &amp; Currency Data'!$B$2:$B$100),
      Languages!$A$1:$AE$1,
      0),
    FALSE)</f>
        <v>คุณคิดว่าสังคมในอุดมคติเช่นนี้มีแนวโน้มที่จะเกิดขึ้นมากน้อยเพียงใด</v>
      </c>
      <c r="AL301" s="37" t="str">
        <f>VLOOKUP(
    Languages!A288,
    Languages!$A$2:$AE$310,
    MATCH(
      _xlfn.XLOOKUP(AL$1, 'Language &amp; Currency Data'!$A$2:$A$100, 'Language &amp; Currency Data'!$B$2:$B$100),
      Languages!$A$1:$AE$1,
      0),
    FALSE)</f>
        <v>Sizce böyle bir ütopyanın gerçekleşme ihtimali ne kadar?</v>
      </c>
      <c r="AM301" s="6" t="str">
        <f>VLOOKUP(
    Languages!A288,
    Languages!$A$2:$AE$310,
    MATCH(
      _xlfn.XLOOKUP(AM$1, 'Language &amp; Currency Data'!$A$2:$A$100, 'Language &amp; Currency Data'!$B$2:$B$100),
      Languages!$A$1:$AE$1,
      0),
    FALSE)</f>
        <v>How likely do you think it is that such a utopia will ever happen?</v>
      </c>
      <c r="AN301" s="6" t="str">
        <f>VLOOKUP(
    Languages!A288,
    Languages!$A$2:$AE$310,
    MATCH(
      _xlfn.XLOOKUP(AN$1, 'Language &amp; Currency Data'!$A$2:$A$100, 'Language &amp; Currency Data'!$B$2:$B$100),
      Languages!$A$1:$AE$1,
      0),
    FALSE)</f>
        <v>How likely do you think it is that such a utopia will ever happen?</v>
      </c>
      <c r="AO301" s="32" t="str">
        <f>VLOOKUP(
    Languages!A288,
    Languages!$A$2:$AE$310,
    MATCH(
      _xlfn.XLOOKUP(AO$1, 'Language &amp; Currency Data'!$A$2:$A$100, 'Language &amp; Currency Data'!$B$2:$B$100),
      Languages!$A$1:$AE$1,
      0),
    FALSE)</f>
        <v>Theo quý vị, khả năng để thế giới lý tưởng đó xảy ra là như thế nào?</v>
      </c>
      <c r="AP301" s="7" t="str">
        <f>VLOOKUP(
    Languages!A288,
    Languages!$A$2:$AE$310,
    MATCH(
      _xlfn.XLOOKUP("United Kingdom", 'Language &amp; Currency Data'!$A$2:$A$100, 'Language &amp; Currency Data'!$B$2:$B$100),
      Languages!$A$1:$AE$1,
      0),
    FALSE)</f>
        <v>How likely do you think it is that such a utopia will ever happen?</v>
      </c>
      <c r="AQ301" s="7" t="str">
        <f>VLOOKUP(
    Languages!A288,
    Languages!$A$2:$AE$310,
    MATCH(
      _xlfn.XLOOKUP("United Kingdom", 'Language &amp; Currency Data'!$A$2:$A$100, 'Language &amp; Currency Data'!$B$2:$B$100),
      Languages!$A$1:$AE$1,
      0),
    FALSE)</f>
        <v>How likely do you think it is that such a utopia will ever happen?</v>
      </c>
      <c r="AR301" s="7" t="str">
        <f>VLOOKUP(
    Languages!A288,
    Languages!$A$2:$AE$310,
    MATCH(
      _xlfn.XLOOKUP("United Kingdom", 'Language &amp; Currency Data'!$A$2:$A$100, 'Language &amp; Currency Data'!$B$2:$B$100),
      Languages!$A$1:$AE$1,
      0),
    FALSE)</f>
        <v>How likely do you think it is that such a utopia will ever happen?</v>
      </c>
      <c r="AS301" s="7" t="str">
        <f>VLOOKUP(
    Languages!A288,
    Languages!$A$2:$AE$310,
    MATCH(
      _xlfn.XLOOKUP("United Kingdom", 'Language &amp; Currency Data'!$A$2:$A$100, 'Language &amp; Currency Data'!$B$2:$B$100),
      Languages!$A$1:$AE$1,
      0),
    FALSE)</f>
        <v>How likely do you think it is that such a utopia will ever happen?</v>
      </c>
      <c r="AT301" s="7" t="str">
        <f>VLOOKUP(
    Languages!A288,
    Languages!$A$2:$AE$310,
    MATCH(
      _xlfn.XLOOKUP("United Kingdom", 'Language &amp; Currency Data'!$A$2:$A$100, 'Language &amp; Currency Data'!$B$2:$B$100),
      Languages!$A$1:$AE$1,
      0),
    FALSE)</f>
        <v>How likely do you think it is that such a utopia will ever happen?</v>
      </c>
      <c r="AU301" s="7" t="str">
        <f>VLOOKUP(
    Languages!A288,
    Languages!$A$2:$AE$310,
    MATCH(
      _xlfn.XLOOKUP("United Kingdom", 'Language &amp; Currency Data'!$A$2:$A$100, 'Language &amp; Currency Data'!$B$2:$B$100),
      Languages!$A$1:$AE$1,
      0),
    FALSE)</f>
        <v>How likely do you think it is that such a utopia will ever happen?</v>
      </c>
      <c r="AV301" s="7" t="str">
        <f>VLOOKUP(
    Languages!A288,
    Languages!$A$2:$AE$310,
    MATCH(
      _xlfn.XLOOKUP("United Kingdom", 'Language &amp; Currency Data'!$A$2:$A$100, 'Language &amp; Currency Data'!$B$2:$B$100),
      Languages!$A$1:$AE$1,
      0),
    FALSE)</f>
        <v>How likely do you think it is that such a utopia will ever happen?</v>
      </c>
      <c r="AW301" s="7" t="str">
        <f>VLOOKUP(
    Languages!A288,
    Languages!$A$2:$AE$310,
    MATCH(
      _xlfn.XLOOKUP("United Kingdom", 'Language &amp; Currency Data'!$A$2:$A$100, 'Language &amp; Currency Data'!$B$2:$B$100),
      Languages!$A$1:$AE$1,
      0),
    FALSE)</f>
        <v>How likely do you think it is that such a utopia will ever happen?</v>
      </c>
    </row>
    <row r="302" spans="1:49" s="7" customFormat="1" ht="42.75" x14ac:dyDescent="0.45">
      <c r="A302" s="7" t="str">
        <f>Languages!B289</f>
        <v>Thank you for imagining and writing about your dystopian society or world.</v>
      </c>
      <c r="B302" s="6" t="str">
        <f>VLOOKUP(
    Languages!A289,
    Languages!$A$2:$AE$310,
    MATCH(
      _xlfn.XLOOKUP(B$1, 'Language &amp; Currency Data'!$A$2:$A$100, 'Language &amp; Currency Data'!$B$2:$B$100),
      Languages!$A$1:$AE$1,
      0),
    FALSE)</f>
        <v>Gracias por imaginar y escribir sobre su sociedad o mundo distópico.</v>
      </c>
      <c r="C302" s="6" t="str">
        <f>VLOOKUP(
    Languages!A289,
    Languages!$A$2:$AE$310,
    MATCH(
      _xlfn.XLOOKUP(C$1, 'Language &amp; Currency Data'!$A$2:$A$100, 'Language &amp; Currency Data'!$B$2:$B$100),
      Languages!$A$1:$AE$1,
      0),
    FALSE)</f>
        <v>Thank you for imagining and writing about your dystopian society or world.</v>
      </c>
      <c r="D302" s="6" t="str">
        <f>VLOOKUP(
    Languages!A289,
    Languages!$A$2:$AE$310,
    MATCH(
      _xlfn.XLOOKUP(D$1, 'Language &amp; Currency Data'!$A$2:$A$100, 'Language &amp; Currency Data'!$B$2:$B$100),
      Languages!$A$1:$AE$1,
      0),
    FALSE)</f>
        <v>Vielen Dank, dass Sie sich Ihre dystopische Gesellschaft oder Welt vorgestellt und Ihre Gedanken dazu aufgeschrieben haben.</v>
      </c>
      <c r="E302" s="14" t="str">
        <f>VLOOKUP(
    Languages!A289,
    Languages!$A$2:$AE$310,
    MATCH(
      _xlfn.XLOOKUP(E$1, 'Language &amp; Currency Data'!$A$2:$A$100, 'Language &amp; Currency Data'!$B$2:$B$100),
      Languages!$A$1:$AE$1,
      0),
    FALSE)</f>
        <v>Obrigado por imaginar e escrever sobre a sua sociedade ou mundo distópico.</v>
      </c>
      <c r="F302" s="4" t="str">
        <f>VLOOKUP(
    Languages!A289,
    Languages!$A$2:$AE$310,
    MATCH(
      _xlfn.XLOOKUP(F$1, 'Language &amp; Currency Data'!$A$2:$A$100, 'Language &amp; Currency Data'!$B$2:$B$100),
      Languages!$A$1:$AE$1,
      0),
    FALSE)</f>
        <v>Thank you for imagining and writing about your dystopian society or world.</v>
      </c>
      <c r="G302" s="14" t="str">
        <f>VLOOKUP(
    Languages!A289,
    Languages!$A$2:$AE$310,
    MATCH(
      _xlfn.XLOOKUP(G$1, 'Language &amp; Currency Data'!$A$2:$A$100, 'Language &amp; Currency Data'!$B$2:$B$100),
      Languages!$A$1:$AE$1,
      0),
    FALSE)</f>
        <v>感谢您对反乌托邦社会或世界的想象和描述。</v>
      </c>
      <c r="H302" s="6" t="str">
        <f>VLOOKUP(
    Languages!A289,
    Languages!$A$2:$AE$310,
    MATCH(
      _xlfn.XLOOKUP(H$1, 'Language &amp; Currency Data'!$A$2:$A$100, 'Language &amp; Currency Data'!$B$2:$B$100),
      Languages!$A$1:$AE$1,
      0),
    FALSE)</f>
        <v>Gracias por imaginar y escribir sobre su sociedad o mundo distópico.</v>
      </c>
      <c r="I302" s="6" t="str">
        <f>VLOOKUP(
    Languages!A289,
    Languages!$A$2:$AE$310,
    MATCH(
      _xlfn.XLOOKUP(I$1, 'Language &amp; Currency Data'!$A$2:$A$100, 'Language &amp; Currency Data'!$B$2:$B$100),
      Languages!$A$1:$AE$1,
      0),
    FALSE)</f>
        <v>Gracias por imaginar y escribir sobre su sociedad o mundo distópico.</v>
      </c>
      <c r="J302" s="6" t="str">
        <f>VLOOKUP(
    Languages!A289,
    Languages!$A$2:$AE$310,
    MATCH(
      _xlfn.XLOOKUP(J$1, 'Language &amp; Currency Data'!$A$2:$A$100, 'Language &amp; Currency Data'!$B$2:$B$100),
      Languages!$A$1:$AE$1,
      0),
    FALSE)</f>
        <v>Děkujeme, že jste si představili a popsali svou dystopickou společnost nebo svět.</v>
      </c>
      <c r="K302" s="6" t="str">
        <f>VLOOKUP(
    Languages!A289,
    Languages!$A$2:$AE$310,
    MATCH(
      _xlfn.XLOOKUP(K$1, 'Language &amp; Currency Data'!$A$2:$A$100, 'Language &amp; Currency Data'!$B$2:$B$100),
      Languages!$A$1:$AE$1,
      0),
    FALSE)</f>
        <v>Kiitos, että kuvittelit ja kirjoitit omasta dystopiayhteiskunnastasi tai -maailmastasi.</v>
      </c>
      <c r="L302" s="32" t="str">
        <f>VLOOKUP(
    Languages!A289,
    Languages!$A$2:$AE$310,
    MATCH(
      _xlfn.XLOOKUP(L$1, 'Language &amp; Currency Data'!$A$2:$A$100, 'Language &amp; Currency Data'!$B$2:$B$100),
      Languages!$A$1:$AE$1,
      0),
    FALSE)</f>
        <v>Merci d'avoir imaginé et décrit votre société ou votre monde dystopique.</v>
      </c>
      <c r="M302" s="32" t="str">
        <f>VLOOKUP(
    Languages!A289,
    Languages!$A$2:$AE$310,
    MATCH(
      _xlfn.XLOOKUP(M$1, 'Language &amp; Currency Data'!$A$2:$A$100, 'Language &amp; Currency Data'!$B$2:$B$100),
      Languages!$A$1:$AE$1,
      0),
    FALSE)</f>
        <v>Vielen Dank, dass Sie sich Ihre dystopische Gesellschaft oder Welt vorgestellt und Ihre Gedanken dazu aufgeschrieben haben.</v>
      </c>
      <c r="N302" s="6" t="str">
        <f>VLOOKUP(
    Languages!A289,
    Languages!$A$2:$AE$310,
    MATCH(
      _xlfn.XLOOKUP(N$1, 'Language &amp; Currency Data'!$A$2:$A$100, 'Language &amp; Currency Data'!$B$2:$B$100),
      Languages!$A$1:$AE$1,
      0),
    FALSE)</f>
        <v>Ευχαριστούμε που φανταστήκατε και γράψατε για τη δυστοπική σας κοινωνία ή τον δυστοπικό σας κόσμο.</v>
      </c>
      <c r="O302" s="32" t="str">
        <f>VLOOKUP(
    Languages!A289,
    Languages!$A$2:$AE$310,
    MATCH(
      _xlfn.XLOOKUP(O$1, 'Language &amp; Currency Data'!$A$2:$A$100, 'Language &amp; Currency Data'!$B$2:$B$100),
      Languages!$A$1:$AE$1,
      0),
    FALSE)</f>
        <v>Köszönjük, hogy elképzelte és leírta az Ön disztópikus társadalmát vagy világát.</v>
      </c>
      <c r="P302" s="6" t="str">
        <f>VLOOKUP(
    Languages!A289,
    Languages!$A$2:$AE$310,
    MATCH(
      _xlfn.XLOOKUP(P$1, 'Language &amp; Currency Data'!$A$2:$A$100, 'Language &amp; Currency Data'!$B$2:$B$100),
      Languages!$A$1:$AE$1,
      0),
    FALSE)</f>
        <v>अपने डायस्टोपियन सोसाइटी या दुनिया की कल्पना करने और उस बारे में लिखने के लिए धन्यवाद।</v>
      </c>
      <c r="Q302" s="6" t="str">
        <f>VLOOKUP(
    Languages!A289,
    Languages!$A$2:$AE$310,
    MATCH(
      _xlfn.XLOOKUP(Q$1, 'Language &amp; Currency Data'!$A$2:$A$100, 'Language &amp; Currency Data'!$B$2:$B$100),
      Languages!$A$1:$AE$1,
      0),
    FALSE)</f>
        <v>Terima kasih telah membayangkan dan menuliskan tentang masyarakat atau dunia distopis Anda.</v>
      </c>
      <c r="R302" s="6" t="str">
        <f>VLOOKUP(
    Languages!A289,
    Languages!$A$2:$AE$310,
    MATCH(
      _xlfn.XLOOKUP(R$1, 'Language &amp; Currency Data'!$A$2:$A$100, 'Language &amp; Currency Data'!$B$2:$B$100),
      Languages!$A$1:$AE$1,
      0),
    FALSE)</f>
        <v>Thank you for imagining and writing about your dystopian society or world.</v>
      </c>
      <c r="S302" s="14" t="str">
        <f>VLOOKUP(
    Languages!A289,
    Languages!$A$2:$AE$310,
    MATCH(
      _xlfn.XLOOKUP(S$1, 'Language &amp; Currency Data'!$A$2:$A$100, 'Language &amp; Currency Data'!$B$2:$B$100),
      Languages!$A$1:$AE$1,
      0),
    FALSE)</f>
        <v>Grazie per aver immaginato e scritto della Sua società o del Suo mondo distopico.</v>
      </c>
      <c r="T302" s="14" t="str">
        <f>VLOOKUP(
    Languages!A289,
    Languages!$A$2:$AE$310,
    MATCH(
      _xlfn.XLOOKUP(T$1, 'Language &amp; Currency Data'!$A$2:$A$100, 'Language &amp; Currency Data'!$B$2:$B$100),
      Languages!$A$1:$AE$1,
      0),
    FALSE)</f>
        <v>あなたのディストピア社会または世界を想像し、記述してくださりありがとうございます。</v>
      </c>
      <c r="U302" s="32" t="str">
        <f>VLOOKUP(
    Languages!A289,
    Languages!$A$2:$AE$310,
    MATCH(
      _xlfn.XLOOKUP(U$1, 'Language &amp; Currency Data'!$A$2:$A$100, 'Language &amp; Currency Data'!$B$2:$B$100),
      Languages!$A$1:$AE$1,
      0),
    FALSE)</f>
        <v>Terima kasih kerana membayangkan dan menulis tentang masyarakat atau dunia distopia anda.</v>
      </c>
      <c r="V302" s="32" t="str">
        <f>VLOOKUP(
    Languages!A289,
    Languages!$A$2:$AE$310,
    MATCH(
      _xlfn.XLOOKUP(V$1, 'Language &amp; Currency Data'!$A$2:$A$100, 'Language &amp; Currency Data'!$B$2:$B$100),
      Languages!$A$1:$AE$1,
      0),
    FALSE)</f>
        <v>Gracias por imaginar y escribir sobre su sociedad o mundo distópico.</v>
      </c>
      <c r="W302" s="14" t="str">
        <f>VLOOKUP(
    Languages!A289,
    Languages!$A$2:$AE$310,
    MATCH(
      _xlfn.XLOOKUP(W$1, 'Language &amp; Currency Data'!$A$2:$A$100, 'Language &amp; Currency Data'!$B$2:$B$100),
      Languages!$A$1:$AE$1,
      0),
    FALSE)</f>
        <v>Bedankt dat u zich een voorstelling heeft gemaakt van uw dystopische samenleving en wereld en dat u daarover hebt geschreven.</v>
      </c>
      <c r="X302" s="32" t="str">
        <f>VLOOKUP(
    Languages!A289,
    Languages!$A$2:$AE$310,
    MATCH(
      _xlfn.XLOOKUP(X$1, 'Language &amp; Currency Data'!$A$2:$A$100, 'Language &amp; Currency Data'!$B$2:$B$100),
      Languages!$A$1:$AE$1,
      0),
    FALSE)</f>
        <v>Thank you for imagining and writing about your dystopian society or world.</v>
      </c>
      <c r="Y302" s="32" t="str">
        <f>VLOOKUP(
    Languages!A289,
    Languages!$A$2:$AE$310,
    MATCH(
      _xlfn.XLOOKUP(Y$1, 'Language &amp; Currency Data'!$A$2:$A$100, 'Language &amp; Currency Data'!$B$2:$B$100),
      Languages!$A$1:$AE$1,
      0),
    FALSE)</f>
        <v>Takk for at du forestilte deg og skrev om ditt dystopiske samfunn eller din dystopiske verden.</v>
      </c>
      <c r="Z302" s="32" t="str">
        <f>VLOOKUP(
    Languages!A289,
    Languages!$A$2:$AE$310,
    MATCH(
      _xlfn.XLOOKUP(Z$1, 'Language &amp; Currency Data'!$A$2:$A$100, 'Language &amp; Currency Data'!$B$2:$B$100),
      Languages!$A$1:$AE$1,
      0),
    FALSE)</f>
        <v>اپنی غیر مثالی دنیا یا معاشرے کے بارے میں سوچنے اور لکھنے کے لیے شکریہ۔</v>
      </c>
      <c r="AA302" s="32" t="str">
        <f>VLOOKUP(
    Languages!A289,
    Languages!$A$2:$AE$310,
    MATCH(
      _xlfn.XLOOKUP(AA$1, 'Language &amp; Currency Data'!$A$2:$A$100, 'Language &amp; Currency Data'!$B$2:$B$100),
      Languages!$A$1:$AE$1,
      0),
    FALSE)</f>
        <v>Salamat sa pag-iisip at pagsulat tungkol sa iyong dystopian na lipunan o mundo.</v>
      </c>
      <c r="AB302" s="32" t="str">
        <f>VLOOKUP(
    Languages!A289,
    Languages!$A$2:$AE$310,
    MATCH(
      _xlfn.XLOOKUP(AB$1, 'Language &amp; Currency Data'!$A$2:$A$100, 'Language &amp; Currency Data'!$B$2:$B$100),
      Languages!$A$1:$AE$1,
      0),
    FALSE)</f>
        <v>Dziękujemy za wyobrażenie sobie i napisanie o swoim dystopijnym społeczeństwie lub świecie.</v>
      </c>
      <c r="AC302" t="str">
        <f>VLOOKUP(
    Languages!A289,
    Languages!$A$2:$AE$310,
    MATCH(
      _xlfn.XLOOKUP(AC$1, 'Language &amp; Currency Data'!$A$2:$A$100, 'Language &amp; Currency Data'!$B$2:$B$100),
      Languages!$A$1:$AE$1,
      0),
    FALSE)</f>
        <v>Obrigado por imaginar e escrever sobre a sua sociedade ou mundo distópico.</v>
      </c>
      <c r="AD302" s="32" t="str">
        <f>VLOOKUP(
    Languages!A289,
    Languages!$A$2:$AE$310,
    MATCH(
      _xlfn.XLOOKUP(AD$1, 'Language &amp; Currency Data'!$A$2:$A$100, 'Language &amp; Currency Data'!$B$2:$B$100),
      Languages!$A$1:$AE$1,
      0),
    FALSE)</f>
        <v>Vă mulțumim pentru că v-ați imaginat și ne-ați scris societatea sau lumea distopică așa cum o vedeți dvs.</v>
      </c>
      <c r="AE302" s="6" t="str">
        <f>VLOOKUP(
    Languages!A289,
    Languages!$A$2:$AE$310,
    MATCH(
      _xlfn.XLOOKUP(AE$1, 'Language &amp; Currency Data'!$A$2:$A$100, 'Language &amp; Currency Data'!$B$2:$B$100),
      Languages!$A$1:$AE$1,
      0),
    FALSE)</f>
        <v>Ďakujeme, že ste si predstavili svoju dystopickú spoločnosť alebo svet a napísali o nich.</v>
      </c>
      <c r="AF302" s="6" t="str">
        <f>VLOOKUP(
    Languages!A289,
    Languages!$A$2:$AE$310,
    MATCH(
      _xlfn.XLOOKUP(AF$1, 'Language &amp; Currency Data'!$A$2:$A$100, 'Language &amp; Currency Data'!$B$2:$B$100),
      Languages!$A$1:$AE$1,
      0),
    FALSE)</f>
        <v>Dankie dat jy jou distopiese samelewing of wêreld voorgestel en daaroor geskryf het.</v>
      </c>
      <c r="AG302" s="6" t="str">
        <f>VLOOKUP(
    Languages!A289,
    Languages!$A$2:$AE$310,
    MATCH(
      _xlfn.XLOOKUP(AG$1, 'Language &amp; Currency Data'!$A$2:$A$100, 'Language &amp; Currency Data'!$B$2:$B$100),
      Languages!$A$1:$AE$1,
      0),
    FALSE)</f>
        <v>디스토피아적 사회나 세계에 대해 상상하고 글로 표현해 주셔서 감사합니다.</v>
      </c>
      <c r="AH302" s="32" t="str">
        <f>VLOOKUP(
    Languages!A289,
    Languages!$A$2:$AE$310,
    MATCH(
      _xlfn.XLOOKUP(AH$1, 'Language &amp; Currency Data'!$A$2:$A$100, 'Language &amp; Currency Data'!$B$2:$B$100),
      Languages!$A$1:$AE$1,
      0),
    FALSE)</f>
        <v>Gracias por imaginar y escribir sobre su sociedad o mundo distópico.</v>
      </c>
      <c r="AI302" s="32" t="str">
        <f>VLOOKUP(
    Languages!A289,
    Languages!$A$2:$AE$310,
    MATCH(
      _xlfn.XLOOKUP(AI$1, 'Language &amp; Currency Data'!$A$2:$A$100, 'Language &amp; Currency Data'!$B$2:$B$100),
      Languages!$A$1:$AE$1,
      0),
    FALSE)</f>
        <v>Tack för att du föreställer dig och skriver om ditt dystopiska samhälle eller din dystopiska värld.</v>
      </c>
      <c r="AJ302" s="6" t="str">
        <f>VLOOKUP(
    Languages!A289,
    Languages!$A$2:$AE$310,
    MATCH(
      _xlfn.XLOOKUP(AJ$1, 'Language &amp; Currency Data'!$A$2:$A$100, 'Language &amp; Currency Data'!$B$2:$B$100),
      Languages!$A$1:$AE$1,
      0),
    FALSE)</f>
        <v>感謝您想像並寫下您認為的反烏托邦社會或世界。</v>
      </c>
      <c r="AK302" s="32" t="str">
        <f>VLOOKUP(
    Languages!A289,
    Languages!$A$2:$AE$310,
    MATCH(
      _xlfn.XLOOKUP(AK$1, 'Language &amp; Currency Data'!$A$2:$A$100, 'Language &amp; Currency Data'!$B$2:$B$100),
      Languages!$A$1:$AE$1,
      0),
    FALSE)</f>
        <v>ขอขอบคุณที่จินตนาการและเขียนบรรยายถึงสังคมหรือโลกที่ไม่ใช่ในอุดมคติของคุณ</v>
      </c>
      <c r="AL302" s="37" t="str">
        <f>VLOOKUP(
    Languages!A289,
    Languages!$A$2:$AE$310,
    MATCH(
      _xlfn.XLOOKUP(AL$1, 'Language &amp; Currency Data'!$A$2:$A$100, 'Language &amp; Currency Data'!$B$2:$B$100),
      Languages!$A$1:$AE$1,
      0),
    FALSE)</f>
        <v>Distopik toplumunuzu veya dünyanızı hayal edip yazdığınız için teşekkür ederiz.</v>
      </c>
      <c r="AM302" s="6" t="str">
        <f>VLOOKUP(
    Languages!A289,
    Languages!$A$2:$AE$310,
    MATCH(
      _xlfn.XLOOKUP(AM$1, 'Language &amp; Currency Data'!$A$2:$A$100, 'Language &amp; Currency Data'!$B$2:$B$100),
      Languages!$A$1:$AE$1,
      0),
    FALSE)</f>
        <v>Thank you for imagining and writing about your dystopian society or world.</v>
      </c>
      <c r="AN302" s="6" t="str">
        <f>VLOOKUP(
    Languages!A289,
    Languages!$A$2:$AE$310,
    MATCH(
      _xlfn.XLOOKUP(AN$1, 'Language &amp; Currency Data'!$A$2:$A$100, 'Language &amp; Currency Data'!$B$2:$B$100),
      Languages!$A$1:$AE$1,
      0),
    FALSE)</f>
        <v>Thank you for imagining and writing about your dystopian society or world.</v>
      </c>
      <c r="AO302" s="32" t="str">
        <f>VLOOKUP(
    Languages!A289,
    Languages!$A$2:$AE$310,
    MATCH(
      _xlfn.XLOOKUP(AO$1, 'Language &amp; Currency Data'!$A$2:$A$100, 'Language &amp; Currency Data'!$B$2:$B$100),
      Languages!$A$1:$AE$1,
      0),
    FALSE)</f>
        <v>Cảm ơn quý vị đã tưởng tượng và viết về xã hội hoặc thế giới phản địa đàng của quý vị.</v>
      </c>
      <c r="AP302" s="7" t="str">
        <f>VLOOKUP(
    Languages!A289,
    Languages!$A$2:$AE$310,
    MATCH(
      _xlfn.XLOOKUP("United Kingdom", 'Language &amp; Currency Data'!$A$2:$A$100, 'Language &amp; Currency Data'!$B$2:$B$100),
      Languages!$A$1:$AE$1,
      0),
    FALSE)</f>
        <v>Thank you for imagining and writing about your dystopian society or world.</v>
      </c>
      <c r="AQ302" s="7" t="str">
        <f>VLOOKUP(
    Languages!A289,
    Languages!$A$2:$AE$310,
    MATCH(
      _xlfn.XLOOKUP("United Kingdom", 'Language &amp; Currency Data'!$A$2:$A$100, 'Language &amp; Currency Data'!$B$2:$B$100),
      Languages!$A$1:$AE$1,
      0),
    FALSE)</f>
        <v>Thank you for imagining and writing about your dystopian society or world.</v>
      </c>
      <c r="AR302" s="7" t="str">
        <f>VLOOKUP(
    Languages!A289,
    Languages!$A$2:$AE$310,
    MATCH(
      _xlfn.XLOOKUP("United Kingdom", 'Language &amp; Currency Data'!$A$2:$A$100, 'Language &amp; Currency Data'!$B$2:$B$100),
      Languages!$A$1:$AE$1,
      0),
    FALSE)</f>
        <v>Thank you for imagining and writing about your dystopian society or world.</v>
      </c>
      <c r="AS302" s="7" t="str">
        <f>VLOOKUP(
    Languages!A289,
    Languages!$A$2:$AE$310,
    MATCH(
      _xlfn.XLOOKUP("United Kingdom", 'Language &amp; Currency Data'!$A$2:$A$100, 'Language &amp; Currency Data'!$B$2:$B$100),
      Languages!$A$1:$AE$1,
      0),
    FALSE)</f>
        <v>Thank you for imagining and writing about your dystopian society or world.</v>
      </c>
      <c r="AT302" s="7" t="str">
        <f>VLOOKUP(
    Languages!A289,
    Languages!$A$2:$AE$310,
    MATCH(
      _xlfn.XLOOKUP("United Kingdom", 'Language &amp; Currency Data'!$A$2:$A$100, 'Language &amp; Currency Data'!$B$2:$B$100),
      Languages!$A$1:$AE$1,
      0),
    FALSE)</f>
        <v>Thank you for imagining and writing about your dystopian society or world.</v>
      </c>
      <c r="AU302" s="7" t="str">
        <f>VLOOKUP(
    Languages!A289,
    Languages!$A$2:$AE$310,
    MATCH(
      _xlfn.XLOOKUP("United Kingdom", 'Language &amp; Currency Data'!$A$2:$A$100, 'Language &amp; Currency Data'!$B$2:$B$100),
      Languages!$A$1:$AE$1,
      0),
    FALSE)</f>
        <v>Thank you for imagining and writing about your dystopian society or world.</v>
      </c>
      <c r="AV302" s="7" t="str">
        <f>VLOOKUP(
    Languages!A289,
    Languages!$A$2:$AE$310,
    MATCH(
      _xlfn.XLOOKUP("United Kingdom", 'Language &amp; Currency Data'!$A$2:$A$100, 'Language &amp; Currency Data'!$B$2:$B$100),
      Languages!$A$1:$AE$1,
      0),
    FALSE)</f>
        <v>Thank you for imagining and writing about your dystopian society or world.</v>
      </c>
      <c r="AW302" s="7" t="str">
        <f>VLOOKUP(
    Languages!A289,
    Languages!$A$2:$AE$310,
    MATCH(
      _xlfn.XLOOKUP("United Kingdom", 'Language &amp; Currency Data'!$A$2:$A$100, 'Language &amp; Currency Data'!$B$2:$B$100),
      Languages!$A$1:$AE$1,
      0),
    FALSE)</f>
        <v>Thank you for imagining and writing about your dystopian society or world.</v>
      </c>
    </row>
    <row r="303" spans="1:49" s="7" customFormat="1" ht="42.75" x14ac:dyDescent="0.45">
      <c r="A303" s="7" t="str">
        <f>Languages!B290</f>
        <v>How likely do you think it is that such a dystopia will ever happen?</v>
      </c>
      <c r="B303" s="6" t="str">
        <f>VLOOKUP(
    Languages!A290,
    Languages!$A$2:$AE$310,
    MATCH(
      _xlfn.XLOOKUP(B$1, 'Language &amp; Currency Data'!$A$2:$A$100, 'Language &amp; Currency Data'!$B$2:$B$100),
      Languages!$A$1:$AE$1,
      0),
    FALSE)</f>
        <v>¿Qué probabilidades cree que hay de que esa distopía se haga realidad?</v>
      </c>
      <c r="C303" s="6" t="str">
        <f>VLOOKUP(
    Languages!A290,
    Languages!$A$2:$AE$310,
    MATCH(
      _xlfn.XLOOKUP(C$1, 'Language &amp; Currency Data'!$A$2:$A$100, 'Language &amp; Currency Data'!$B$2:$B$100),
      Languages!$A$1:$AE$1,
      0),
    FALSE)</f>
        <v>How likely do you think it is that such a dystopia will ever happen?</v>
      </c>
      <c r="D303" s="6" t="str">
        <f>VLOOKUP(
    Languages!A290,
    Languages!$A$2:$AE$310,
    MATCH(
      _xlfn.XLOOKUP(D$1, 'Language &amp; Currency Data'!$A$2:$A$100, 'Language &amp; Currency Data'!$B$2:$B$100),
      Languages!$A$1:$AE$1,
      0),
    FALSE)</f>
        <v>Wie wahrscheinlich ist es Ihrer Ansicht nach, dass eine solche Dystopie jemals wahr wird?</v>
      </c>
      <c r="E303" s="14" t="str">
        <f>VLOOKUP(
    Languages!A290,
    Languages!$A$2:$AE$310,
    MATCH(
      _xlfn.XLOOKUP(E$1, 'Language &amp; Currency Data'!$A$2:$A$100, 'Language &amp; Currency Data'!$B$2:$B$100),
      Languages!$A$1:$AE$1,
      0),
    FALSE)</f>
        <v>Qual é a probabilidade de tal distopia se tornar realidade?</v>
      </c>
      <c r="F303" s="4" t="str">
        <f>VLOOKUP(
    Languages!A290,
    Languages!$A$2:$AE$310,
    MATCH(
      _xlfn.XLOOKUP(F$1, 'Language &amp; Currency Data'!$A$2:$A$100, 'Language &amp; Currency Data'!$B$2:$B$100),
      Languages!$A$1:$AE$1,
      0),
    FALSE)</f>
        <v>How likely do you think it is that such a dystopia will ever happen?</v>
      </c>
      <c r="G303" s="14" t="str">
        <f>VLOOKUP(
    Languages!A290,
    Languages!$A$2:$AE$310,
    MATCH(
      _xlfn.XLOOKUP(G$1, 'Language &amp; Currency Data'!$A$2:$A$100, 'Language &amp; Currency Data'!$B$2:$B$100),
      Languages!$A$1:$AE$1,
      0),
    FALSE)</f>
        <v>您认为未来出现该反乌托邦社会的可能性有多大？</v>
      </c>
      <c r="H303" s="6" t="str">
        <f>VLOOKUP(
    Languages!A290,
    Languages!$A$2:$AE$310,
    MATCH(
      _xlfn.XLOOKUP(H$1, 'Language &amp; Currency Data'!$A$2:$A$100, 'Language &amp; Currency Data'!$B$2:$B$100),
      Languages!$A$1:$AE$1,
      0),
    FALSE)</f>
        <v>¿Qué probabilidades cree que hay de que esa distopía se haga realidad?</v>
      </c>
      <c r="I303" s="6" t="str">
        <f>VLOOKUP(
    Languages!A290,
    Languages!$A$2:$AE$310,
    MATCH(
      _xlfn.XLOOKUP(I$1, 'Language &amp; Currency Data'!$A$2:$A$100, 'Language &amp; Currency Data'!$B$2:$B$100),
      Languages!$A$1:$AE$1,
      0),
    FALSE)</f>
        <v>¿Qué probabilidades cree que hay de que esa distopía se haga realidad?</v>
      </c>
      <c r="J303" s="6" t="str">
        <f>VLOOKUP(
    Languages!A290,
    Languages!$A$2:$AE$310,
    MATCH(
      _xlfn.XLOOKUP(J$1, 'Language &amp; Currency Data'!$A$2:$A$100, 'Language &amp; Currency Data'!$B$2:$B$100),
      Languages!$A$1:$AE$1,
      0),
    FALSE)</f>
        <v>Jaká je podle vás pravděpodobnost, že se taková dystopie někdy stane skutečností?</v>
      </c>
      <c r="K303" s="6" t="str">
        <f>VLOOKUP(
    Languages!A290,
    Languages!$A$2:$AE$310,
    MATCH(
      _xlfn.XLOOKUP(K$1, 'Language &amp; Currency Data'!$A$2:$A$100, 'Language &amp; Currency Data'!$B$2:$B$100),
      Languages!$A$1:$AE$1,
      0),
    FALSE)</f>
        <v>Kuinka todennäköistä mielestäsi on, että tällainen dystopia tulee koskaan toteutumaan?</v>
      </c>
      <c r="L303" s="32" t="str">
        <f>VLOOKUP(
    Languages!A290,
    Languages!$A$2:$AE$310,
    MATCH(
      _xlfn.XLOOKUP(L$1, 'Language &amp; Currency Data'!$A$2:$A$100, 'Language &amp; Currency Data'!$B$2:$B$100),
      Languages!$A$1:$AE$1,
      0),
    FALSE)</f>
        <v>Quelle est, selon vous, la probabilité qu'une telle dystopie se réalise un jour ?</v>
      </c>
      <c r="M303" s="32" t="str">
        <f>VLOOKUP(
    Languages!A290,
    Languages!$A$2:$AE$310,
    MATCH(
      _xlfn.XLOOKUP(M$1, 'Language &amp; Currency Data'!$A$2:$A$100, 'Language &amp; Currency Data'!$B$2:$B$100),
      Languages!$A$1:$AE$1,
      0),
    FALSE)</f>
        <v>Wie wahrscheinlich ist es Ihrer Ansicht nach, dass eine solche Dystopie jemals wahr wird?</v>
      </c>
      <c r="N303" s="6" t="str">
        <f>VLOOKUP(
    Languages!A290,
    Languages!$A$2:$AE$310,
    MATCH(
      _xlfn.XLOOKUP(N$1, 'Language &amp; Currency Data'!$A$2:$A$100, 'Language &amp; Currency Data'!$B$2:$B$100),
      Languages!$A$1:$AE$1,
      0),
    FALSE)</f>
        <v>Πόσο πιθανό πιστεύετε ότι είναι να πραγματοποιηθεί ποτέ μια τέτοια δυστοπία;</v>
      </c>
      <c r="O303" s="32" t="str">
        <f>VLOOKUP(
    Languages!A290,
    Languages!$A$2:$AE$310,
    MATCH(
      _xlfn.XLOOKUP(O$1, 'Language &amp; Currency Data'!$A$2:$A$100, 'Language &amp; Currency Data'!$B$2:$B$100),
      Languages!$A$1:$AE$1,
      0),
    FALSE)</f>
        <v>Mennyire tartja valószínűnek, hogy egy ilyen disztópia valaha is megvalósul?</v>
      </c>
      <c r="P303" s="6" t="str">
        <f>VLOOKUP(
    Languages!A290,
    Languages!$A$2:$AE$310,
    MATCH(
      _xlfn.XLOOKUP(P$1, 'Language &amp; Currency Data'!$A$2:$A$100, 'Language &amp; Currency Data'!$B$2:$B$100),
      Languages!$A$1:$AE$1,
      0),
    FALSE)</f>
        <v>आपको क्या लगता है कि इस तरह के डायस्टोपिया के कभी पैदा होने की कितनी संभावना है?</v>
      </c>
      <c r="Q303" s="6" t="str">
        <f>VLOOKUP(
    Languages!A290,
    Languages!$A$2:$AE$310,
    MATCH(
      _xlfn.XLOOKUP(Q$1, 'Language &amp; Currency Data'!$A$2:$A$100, 'Language &amp; Currency Data'!$B$2:$B$100),
      Languages!$A$1:$AE$1,
      0),
    FALSE)</f>
        <v>Menurut Anda, seberapa mungkin distopia seperti itu akan terjadi?</v>
      </c>
      <c r="R303" s="6" t="str">
        <f>VLOOKUP(
    Languages!A290,
    Languages!$A$2:$AE$310,
    MATCH(
      _xlfn.XLOOKUP(R$1, 'Language &amp; Currency Data'!$A$2:$A$100, 'Language &amp; Currency Data'!$B$2:$B$100),
      Languages!$A$1:$AE$1,
      0),
    FALSE)</f>
        <v>How likely do you think it is that such a dystopia will ever happen?</v>
      </c>
      <c r="S303" s="14" t="str">
        <f>VLOOKUP(
    Languages!A290,
    Languages!$A$2:$AE$310,
    MATCH(
      _xlfn.XLOOKUP(S$1, 'Language &amp; Currency Data'!$A$2:$A$100, 'Language &amp; Currency Data'!$B$2:$B$100),
      Languages!$A$1:$AE$1,
      0),
    FALSE)</f>
        <v>Quanto ritiene probabile che questa distopia possa mai realizzarsi?</v>
      </c>
      <c r="T303" s="14" t="str">
        <f>VLOOKUP(
    Languages!A290,
    Languages!$A$2:$AE$310,
    MATCH(
      _xlfn.XLOOKUP(T$1, 'Language &amp; Currency Data'!$A$2:$A$100, 'Language &amp; Currency Data'!$B$2:$B$100),
      Languages!$A$1:$AE$1,
      0),
    FALSE)</f>
        <v>そのようなディストピアが実現する可能性はどのくらいあると思いますか?</v>
      </c>
      <c r="U303" s="32" t="str">
        <f>VLOOKUP(
    Languages!A290,
    Languages!$A$2:$AE$310,
    MATCH(
      _xlfn.XLOOKUP(U$1, 'Language &amp; Currency Data'!$A$2:$A$100, 'Language &amp; Currency Data'!$B$2:$B$100),
      Languages!$A$1:$AE$1,
      0),
    FALSE)</f>
        <v>Pada pendapat anda, apakah kemungkinan distopia sedemikian akan berlaku?</v>
      </c>
      <c r="V303" s="32" t="str">
        <f>VLOOKUP(
    Languages!A290,
    Languages!$A$2:$AE$310,
    MATCH(
      _xlfn.XLOOKUP(V$1, 'Language &amp; Currency Data'!$A$2:$A$100, 'Language &amp; Currency Data'!$B$2:$B$100),
      Languages!$A$1:$AE$1,
      0),
    FALSE)</f>
        <v>¿Qué probabilidades cree que hay de que esa distopía se haga realidad?</v>
      </c>
      <c r="W303" s="14" t="str">
        <f>VLOOKUP(
    Languages!A290,
    Languages!$A$2:$AE$310,
    MATCH(
      _xlfn.XLOOKUP(W$1, 'Language &amp; Currency Data'!$A$2:$A$100, 'Language &amp; Currency Data'!$B$2:$B$100),
      Languages!$A$1:$AE$1,
      0),
    FALSE)</f>
        <v>In hoeverre is het volgens u waarschijnlijk of onwaarschijnlijk dat een dergelijke dystopie werkelijkheid zal worden?</v>
      </c>
      <c r="X303" s="32" t="str">
        <f>VLOOKUP(
    Languages!A290,
    Languages!$A$2:$AE$310,
    MATCH(
      _xlfn.XLOOKUP(X$1, 'Language &amp; Currency Data'!$A$2:$A$100, 'Language &amp; Currency Data'!$B$2:$B$100),
      Languages!$A$1:$AE$1,
      0),
    FALSE)</f>
        <v>How likely do you think it is that such a dystopia will ever happen?</v>
      </c>
      <c r="Y303" s="32" t="str">
        <f>VLOOKUP(
    Languages!A290,
    Languages!$A$2:$AE$310,
    MATCH(
      _xlfn.XLOOKUP(Y$1, 'Language &amp; Currency Data'!$A$2:$A$100, 'Language &amp; Currency Data'!$B$2:$B$100),
      Languages!$A$1:$AE$1,
      0),
    FALSE)</f>
        <v>Hvor sannsynlig tror du det er at en slik dystopi noen gang vil bli til virkelighet?</v>
      </c>
      <c r="Z303" s="32" t="str">
        <f>VLOOKUP(
    Languages!A290,
    Languages!$A$2:$AE$310,
    MATCH(
      _xlfn.XLOOKUP(Z$1, 'Language &amp; Currency Data'!$A$2:$A$100, 'Language &amp; Currency Data'!$B$2:$B$100),
      Languages!$A$1:$AE$1,
      0),
    FALSE)</f>
        <v>آپ کے خیال میں ایسے غیر مثالی معاشرے کے کبھـی حقیقت بننے کے امکانات کتنے ہیں؟</v>
      </c>
      <c r="AA303" s="32" t="str">
        <f>VLOOKUP(
    Languages!A290,
    Languages!$A$2:$AE$310,
    MATCH(
      _xlfn.XLOOKUP(AA$1, 'Language &amp; Currency Data'!$A$2:$A$100, 'Language &amp; Currency Data'!$B$2:$B$100),
      Languages!$A$1:$AE$1,
      0),
    FALSE)</f>
        <v>Gaano kamalamang sa palagay mo na mangyayari ang gayong dystopia?</v>
      </c>
      <c r="AB303" s="32" t="str">
        <f>VLOOKUP(
    Languages!A290,
    Languages!$A$2:$AE$310,
    MATCH(
      _xlfn.XLOOKUP(AB$1, 'Language &amp; Currency Data'!$A$2:$A$100, 'Language &amp; Currency Data'!$B$2:$B$100),
      Languages!$A$1:$AE$1,
      0),
    FALSE)</f>
        <v>Pana\/Pani zdaniem, jak bardzo prawdopodobne jest to, że taka dystopijna wizja kiedykolwiek zostanie urzeczywistniona?</v>
      </c>
      <c r="AC303" t="str">
        <f>VLOOKUP(
    Languages!A290,
    Languages!$A$2:$AE$310,
    MATCH(
      _xlfn.XLOOKUP(AC$1, 'Language &amp; Currency Data'!$A$2:$A$100, 'Language &amp; Currency Data'!$B$2:$B$100),
      Languages!$A$1:$AE$1,
      0),
    FALSE)</f>
        <v>Qual é a probabilidade de tal distopia se tornar realidade?</v>
      </c>
      <c r="AD303" s="32" t="str">
        <f>VLOOKUP(
    Languages!A290,
    Languages!$A$2:$AE$310,
    MATCH(
      _xlfn.XLOOKUP(AD$1, 'Language &amp; Currency Data'!$A$2:$A$100, 'Language &amp; Currency Data'!$B$2:$B$100),
      Languages!$A$1:$AE$1,
      0),
    FALSE)</f>
        <v>Cât de probabil credeți că va avea loc o astfel de distopie?</v>
      </c>
      <c r="AE303" s="6" t="str">
        <f>VLOOKUP(
    Languages!A290,
    Languages!$A$2:$AE$310,
    MATCH(
      _xlfn.XLOOKUP(AE$1, 'Language &amp; Currency Data'!$A$2:$A$100, 'Language &amp; Currency Data'!$B$2:$B$100),
      Languages!$A$1:$AE$1,
      0),
    FALSE)</f>
        <v>Do akej miery je podľa vás pravdepodobné, že k takejto dystópii niekedy dôjde?</v>
      </c>
      <c r="AF303" s="6" t="str">
        <f>VLOOKUP(
    Languages!A290,
    Languages!$A$2:$AE$310,
    MATCH(
      _xlfn.XLOOKUP(AF$1, 'Language &amp; Currency Data'!$A$2:$A$100, 'Language &amp; Currency Data'!$B$2:$B$100),
      Languages!$A$1:$AE$1,
      0),
    FALSE)</f>
        <v>Hoe waarskynlik dink jy is dit dat so 'n distopie ooit sal gebeur?</v>
      </c>
      <c r="AG303" s="6" t="str">
        <f>VLOOKUP(
    Languages!A290,
    Languages!$A$2:$AE$310,
    MATCH(
      _xlfn.XLOOKUP(AG$1, 'Language &amp; Currency Data'!$A$2:$A$100, 'Language &amp; Currency Data'!$B$2:$B$100),
      Languages!$A$1:$AE$1,
      0),
    FALSE)</f>
        <v>그런 디스토피아가 언젠가 실현될 가능성은 얼마나 된다고 생각하십니까?</v>
      </c>
      <c r="AH303" s="32" t="str">
        <f>VLOOKUP(
    Languages!A290,
    Languages!$A$2:$AE$310,
    MATCH(
      _xlfn.XLOOKUP(AH$1, 'Language &amp; Currency Data'!$A$2:$A$100, 'Language &amp; Currency Data'!$B$2:$B$100),
      Languages!$A$1:$AE$1,
      0),
    FALSE)</f>
        <v>¿Qué probabilidades cree que hay de que esa distopía se haga realidad?</v>
      </c>
      <c r="AI303" s="32" t="str">
        <f>VLOOKUP(
    Languages!A290,
    Languages!$A$2:$AE$310,
    MATCH(
      _xlfn.XLOOKUP(AI$1, 'Language &amp; Currency Data'!$A$2:$A$100, 'Language &amp; Currency Data'!$B$2:$B$100),
      Languages!$A$1:$AE$1,
      0),
    FALSE)</f>
        <v>Hur sannolikt tror du att det är att en sådan dystopi någonsin kommer att bli verklighet?</v>
      </c>
      <c r="AJ303" s="6" t="str">
        <f>VLOOKUP(
    Languages!A290,
    Languages!$A$2:$AE$310,
    MATCH(
      _xlfn.XLOOKUP(AJ$1, 'Language &amp; Currency Data'!$A$2:$A$100, 'Language &amp; Currency Data'!$B$2:$B$100),
      Languages!$A$1:$AE$1,
      0),
    FALSE)</f>
        <v>您認為這樣的反烏托邦真的會發生的可能性有多高？</v>
      </c>
      <c r="AK303" s="32" t="str">
        <f>VLOOKUP(
    Languages!A290,
    Languages!$A$2:$AE$310,
    MATCH(
      _xlfn.XLOOKUP(AK$1, 'Language &amp; Currency Data'!$A$2:$A$100, 'Language &amp; Currency Data'!$B$2:$B$100),
      Languages!$A$1:$AE$1,
      0),
    FALSE)</f>
        <v>คุณคิดว่าสังคมที่ไม่ใช่ในอุดมคติเช่นนี้มีแนวโน้มที่จะเกิดขึ้นมากน้อยเพียงใด</v>
      </c>
      <c r="AL303" s="37" t="str">
        <f>VLOOKUP(
    Languages!A290,
    Languages!$A$2:$AE$310,
    MATCH(
      _xlfn.XLOOKUP(AL$1, 'Language &amp; Currency Data'!$A$2:$A$100, 'Language &amp; Currency Data'!$B$2:$B$100),
      Languages!$A$1:$AE$1,
      0),
    FALSE)</f>
        <v>Sizce böyle bir distopyanın gerçekleşmesi ne kadar olası?</v>
      </c>
      <c r="AM303" s="6" t="str">
        <f>VLOOKUP(
    Languages!A290,
    Languages!$A$2:$AE$310,
    MATCH(
      _xlfn.XLOOKUP(AM$1, 'Language &amp; Currency Data'!$A$2:$A$100, 'Language &amp; Currency Data'!$B$2:$B$100),
      Languages!$A$1:$AE$1,
      0),
    FALSE)</f>
        <v>How likely do you think it is that such a dystopia will ever happen?</v>
      </c>
      <c r="AN303" s="6" t="str">
        <f>VLOOKUP(
    Languages!A290,
    Languages!$A$2:$AE$310,
    MATCH(
      _xlfn.XLOOKUP(AN$1, 'Language &amp; Currency Data'!$A$2:$A$100, 'Language &amp; Currency Data'!$B$2:$B$100),
      Languages!$A$1:$AE$1,
      0),
    FALSE)</f>
        <v>How likely do you think it is that such a dystopia will ever happen?</v>
      </c>
      <c r="AO303" s="32" t="str">
        <f>VLOOKUP(
    Languages!A290,
    Languages!$A$2:$AE$310,
    MATCH(
      _xlfn.XLOOKUP(AO$1, 'Language &amp; Currency Data'!$A$2:$A$100, 'Language &amp; Currency Data'!$B$2:$B$100),
      Languages!$A$1:$AE$1,
      0),
    FALSE)</f>
        <v>Theo quý vị, khả năng để thế giới phản địa đàng đó xảy ra là như thế nào?</v>
      </c>
      <c r="AP303" s="7" t="str">
        <f>VLOOKUP(
    Languages!A290,
    Languages!$A$2:$AE$310,
    MATCH(
      _xlfn.XLOOKUP("United Kingdom", 'Language &amp; Currency Data'!$A$2:$A$100, 'Language &amp; Currency Data'!$B$2:$B$100),
      Languages!$A$1:$AE$1,
      0),
    FALSE)</f>
        <v>How likely do you think it is that such a dystopia will ever happen?</v>
      </c>
      <c r="AQ303" s="7" t="str">
        <f>VLOOKUP(
    Languages!A290,
    Languages!$A$2:$AE$310,
    MATCH(
      _xlfn.XLOOKUP("United Kingdom", 'Language &amp; Currency Data'!$A$2:$A$100, 'Language &amp; Currency Data'!$B$2:$B$100),
      Languages!$A$1:$AE$1,
      0),
    FALSE)</f>
        <v>How likely do you think it is that such a dystopia will ever happen?</v>
      </c>
      <c r="AR303" s="7" t="str">
        <f>VLOOKUP(
    Languages!A290,
    Languages!$A$2:$AE$310,
    MATCH(
      _xlfn.XLOOKUP("United Kingdom", 'Language &amp; Currency Data'!$A$2:$A$100, 'Language &amp; Currency Data'!$B$2:$B$100),
      Languages!$A$1:$AE$1,
      0),
    FALSE)</f>
        <v>How likely do you think it is that such a dystopia will ever happen?</v>
      </c>
      <c r="AS303" s="7" t="str">
        <f>VLOOKUP(
    Languages!A290,
    Languages!$A$2:$AE$310,
    MATCH(
      _xlfn.XLOOKUP("United Kingdom", 'Language &amp; Currency Data'!$A$2:$A$100, 'Language &amp; Currency Data'!$B$2:$B$100),
      Languages!$A$1:$AE$1,
      0),
    FALSE)</f>
        <v>How likely do you think it is that such a dystopia will ever happen?</v>
      </c>
      <c r="AT303" s="7" t="str">
        <f>VLOOKUP(
    Languages!A290,
    Languages!$A$2:$AE$310,
    MATCH(
      _xlfn.XLOOKUP("United Kingdom", 'Language &amp; Currency Data'!$A$2:$A$100, 'Language &amp; Currency Data'!$B$2:$B$100),
      Languages!$A$1:$AE$1,
      0),
    FALSE)</f>
        <v>How likely do you think it is that such a dystopia will ever happen?</v>
      </c>
      <c r="AU303" s="7" t="str">
        <f>VLOOKUP(
    Languages!A290,
    Languages!$A$2:$AE$310,
    MATCH(
      _xlfn.XLOOKUP("United Kingdom", 'Language &amp; Currency Data'!$A$2:$A$100, 'Language &amp; Currency Data'!$B$2:$B$100),
      Languages!$A$1:$AE$1,
      0),
    FALSE)</f>
        <v>How likely do you think it is that such a dystopia will ever happen?</v>
      </c>
      <c r="AV303" s="7" t="str">
        <f>VLOOKUP(
    Languages!A290,
    Languages!$A$2:$AE$310,
    MATCH(
      _xlfn.XLOOKUP("United Kingdom", 'Language &amp; Currency Data'!$A$2:$A$100, 'Language &amp; Currency Data'!$B$2:$B$100),
      Languages!$A$1:$AE$1,
      0),
    FALSE)</f>
        <v>How likely do you think it is that such a dystopia will ever happen?</v>
      </c>
      <c r="AW303" s="7" t="str">
        <f>VLOOKUP(
    Languages!A290,
    Languages!$A$2:$AE$310,
    MATCH(
      _xlfn.XLOOKUP("United Kingdom", 'Language &amp; Currency Data'!$A$2:$A$100, 'Language &amp; Currency Data'!$B$2:$B$100),
      Languages!$A$1:$AE$1,
      0),
    FALSE)</f>
        <v>How likely do you think it is that such a dystopia will ever happen?</v>
      </c>
    </row>
    <row r="304" spans="1:49" s="7" customFormat="1" ht="28.5" x14ac:dyDescent="0.45">
      <c r="A304" s="7" t="str">
        <f>Languages!B291</f>
        <v>To what extent do you agree with each statement below?</v>
      </c>
      <c r="B304" s="6" t="str">
        <f>VLOOKUP(
    Languages!A291,
    Languages!$A$2:$AE$310,
    MATCH(
      _xlfn.XLOOKUP(B$1, 'Language &amp; Currency Data'!$A$2:$A$100, 'Language &amp; Currency Data'!$B$2:$B$100),
      Languages!$A$1:$AE$1,
      0),
    FALSE)</f>
        <v>¿En qué medida está de acuerdo con cada una de las siguientes afirmaciones?</v>
      </c>
      <c r="C304" s="6" t="str">
        <f>VLOOKUP(
    Languages!A291,
    Languages!$A$2:$AE$310,
    MATCH(
      _xlfn.XLOOKUP(C$1, 'Language &amp; Currency Data'!$A$2:$A$100, 'Language &amp; Currency Data'!$B$2:$B$100),
      Languages!$A$1:$AE$1,
      0),
    FALSE)</f>
        <v>To what extent do you agree with each statement below?</v>
      </c>
      <c r="D304" s="6" t="str">
        <f>VLOOKUP(
    Languages!A291,
    Languages!$A$2:$AE$310,
    MATCH(
      _xlfn.XLOOKUP(D$1, 'Language &amp; Currency Data'!$A$2:$A$100, 'Language &amp; Currency Data'!$B$2:$B$100),
      Languages!$A$1:$AE$1,
      0),
    FALSE)</f>
        <v>Inwieweit stimmen Sie jeder der nachstehenden Aussagen zu?</v>
      </c>
      <c r="E304" s="14" t="str">
        <f>VLOOKUP(
    Languages!A291,
    Languages!$A$2:$AE$310,
    MATCH(
      _xlfn.XLOOKUP(E$1, 'Language &amp; Currency Data'!$A$2:$A$100, 'Language &amp; Currency Data'!$B$2:$B$100),
      Languages!$A$1:$AE$1,
      0),
    FALSE)</f>
        <v>Em que medida concorda com cada uma das afirmações apresentadas abaixo?</v>
      </c>
      <c r="F304" s="4" t="str">
        <f>VLOOKUP(
    Languages!A291,
    Languages!$A$2:$AE$310,
    MATCH(
      _xlfn.XLOOKUP(F$1, 'Language &amp; Currency Data'!$A$2:$A$100, 'Language &amp; Currency Data'!$B$2:$B$100),
      Languages!$A$1:$AE$1,
      0),
    FALSE)</f>
        <v>To what extent do you agree with each statement below?</v>
      </c>
      <c r="G304" s="14" t="str">
        <f>VLOOKUP(
    Languages!A291,
    Languages!$A$2:$AE$310,
    MATCH(
      _xlfn.XLOOKUP(G$1, 'Language &amp; Currency Data'!$A$2:$A$100, 'Language &amp; Currency Data'!$B$2:$B$100),
      Languages!$A$1:$AE$1,
      0),
    FALSE)</f>
        <v>您在多大程度上赞同以下各项表述？</v>
      </c>
      <c r="H304" s="6" t="str">
        <f>VLOOKUP(
    Languages!A291,
    Languages!$A$2:$AE$310,
    MATCH(
      _xlfn.XLOOKUP(H$1, 'Language &amp; Currency Data'!$A$2:$A$100, 'Language &amp; Currency Data'!$B$2:$B$100),
      Languages!$A$1:$AE$1,
      0),
    FALSE)</f>
        <v>¿En qué medida está de acuerdo con cada una de las siguientes afirmaciones?</v>
      </c>
      <c r="I304" s="6" t="str">
        <f>VLOOKUP(
    Languages!A291,
    Languages!$A$2:$AE$310,
    MATCH(
      _xlfn.XLOOKUP(I$1, 'Language &amp; Currency Data'!$A$2:$A$100, 'Language &amp; Currency Data'!$B$2:$B$100),
      Languages!$A$1:$AE$1,
      0),
    FALSE)</f>
        <v>¿En qué medida está de acuerdo con cada una de las siguientes afirmaciones?</v>
      </c>
      <c r="J304" s="6" t="str">
        <f>VLOOKUP(
    Languages!A291,
    Languages!$A$2:$AE$310,
    MATCH(
      _xlfn.XLOOKUP(J$1, 'Language &amp; Currency Data'!$A$2:$A$100, 'Language &amp; Currency Data'!$B$2:$B$100),
      Languages!$A$1:$AE$1,
      0),
    FALSE)</f>
        <v>Do jaké míry souhlasíte s níže uvedenými tvrzeními?</v>
      </c>
      <c r="K304" s="6" t="str">
        <f>VLOOKUP(
    Languages!A291,
    Languages!$A$2:$AE$310,
    MATCH(
      _xlfn.XLOOKUP(K$1, 'Language &amp; Currency Data'!$A$2:$A$100, 'Language &amp; Currency Data'!$B$2:$B$100),
      Languages!$A$1:$AE$1,
      0),
    FALSE)</f>
        <v>Missä määrin olet samaa mieltä alla olevien väittämien kanssa?</v>
      </c>
      <c r="L304" s="32" t="str">
        <f>VLOOKUP(
    Languages!A291,
    Languages!$A$2:$AE$310,
    MATCH(
      _xlfn.XLOOKUP(L$1, 'Language &amp; Currency Data'!$A$2:$A$100, 'Language &amp; Currency Data'!$B$2:$B$100),
      Languages!$A$1:$AE$1,
      0),
    FALSE)</f>
        <v>Dans quelle mesure êtes-vous d'accord avec chacune des affirmations ci-dessous ?</v>
      </c>
      <c r="M304" s="32" t="str">
        <f>VLOOKUP(
    Languages!A291,
    Languages!$A$2:$AE$310,
    MATCH(
      _xlfn.XLOOKUP(M$1, 'Language &amp; Currency Data'!$A$2:$A$100, 'Language &amp; Currency Data'!$B$2:$B$100),
      Languages!$A$1:$AE$1,
      0),
    FALSE)</f>
        <v>Inwieweit stimmen Sie jeder der nachstehenden Aussagen zu?</v>
      </c>
      <c r="N304" s="6" t="str">
        <f>VLOOKUP(
    Languages!A291,
    Languages!$A$2:$AE$310,
    MATCH(
      _xlfn.XLOOKUP(N$1, 'Language &amp; Currency Data'!$A$2:$A$100, 'Language &amp; Currency Data'!$B$2:$B$100),
      Languages!$A$1:$AE$1,
      0),
    FALSE)</f>
        <v>Σε ποιον βαθμό συμφωνείτε με κάθε μια από τις παρακάτω δηλώσεις;</v>
      </c>
      <c r="O304" s="32" t="str">
        <f>VLOOKUP(
    Languages!A291,
    Languages!$A$2:$AE$310,
    MATCH(
      _xlfn.XLOOKUP(O$1, 'Language &amp; Currency Data'!$A$2:$A$100, 'Language &amp; Currency Data'!$B$2:$B$100),
      Languages!$A$1:$AE$1,
      0),
    FALSE)</f>
        <v>Mennyire ért egyet az alábbi állításokkal?</v>
      </c>
      <c r="P304" s="6" t="str">
        <f>VLOOKUP(
    Languages!A291,
    Languages!$A$2:$AE$310,
    MATCH(
      _xlfn.XLOOKUP(P$1, 'Language &amp; Currency Data'!$A$2:$A$100, 'Language &amp; Currency Data'!$B$2:$B$100),
      Languages!$A$1:$AE$1,
      0),
    FALSE)</f>
        <v>आप नीचे दिए गए हरेक कथन से किस हद तक सहमत हैं?</v>
      </c>
      <c r="Q304" s="6" t="str">
        <f>VLOOKUP(
    Languages!A291,
    Languages!$A$2:$AE$310,
    MATCH(
      _xlfn.XLOOKUP(Q$1, 'Language &amp; Currency Data'!$A$2:$A$100, 'Language &amp; Currency Data'!$B$2:$B$100),
      Languages!$A$1:$AE$1,
      0),
    FALSE)</f>
        <v>Sejauh mana Anda setuju dengan pernyataan di bawah ini?</v>
      </c>
      <c r="R304" s="6" t="str">
        <f>VLOOKUP(
    Languages!A291,
    Languages!$A$2:$AE$310,
    MATCH(
      _xlfn.XLOOKUP(R$1, 'Language &amp; Currency Data'!$A$2:$A$100, 'Language &amp; Currency Data'!$B$2:$B$100),
      Languages!$A$1:$AE$1,
      0),
    FALSE)</f>
        <v>To what extent do you agree with each statement below?</v>
      </c>
      <c r="S304" s="14" t="str">
        <f>VLOOKUP(
    Languages!A291,
    Languages!$A$2:$AE$310,
    MATCH(
      _xlfn.XLOOKUP(S$1, 'Language &amp; Currency Data'!$A$2:$A$100, 'Language &amp; Currency Data'!$B$2:$B$100),
      Languages!$A$1:$AE$1,
      0),
    FALSE)</f>
        <v>In che misura è d'accordo con ciascuna affermazione qui sotto?</v>
      </c>
      <c r="T304" s="14" t="str">
        <f>VLOOKUP(
    Languages!A291,
    Languages!$A$2:$AE$310,
    MATCH(
      _xlfn.XLOOKUP(T$1, 'Language &amp; Currency Data'!$A$2:$A$100, 'Language &amp; Currency Data'!$B$2:$B$100),
      Languages!$A$1:$AE$1,
      0),
    FALSE)</f>
        <v>以下の文章それぞれに、どの程度同意しますか？</v>
      </c>
      <c r="U304" s="32" t="str">
        <f>VLOOKUP(
    Languages!A291,
    Languages!$A$2:$AE$310,
    MATCH(
      _xlfn.XLOOKUP(U$1, 'Language &amp; Currency Data'!$A$2:$A$100, 'Language &amp; Currency Data'!$B$2:$B$100),
      Languages!$A$1:$AE$1,
      0),
    FALSE)</f>
        <v>Setakat manakah anda bersetuju dengan setiap pernyataan di bawah?</v>
      </c>
      <c r="V304" s="32" t="str">
        <f>VLOOKUP(
    Languages!A291,
    Languages!$A$2:$AE$310,
    MATCH(
      _xlfn.XLOOKUP(V$1, 'Language &amp; Currency Data'!$A$2:$A$100, 'Language &amp; Currency Data'!$B$2:$B$100),
      Languages!$A$1:$AE$1,
      0),
    FALSE)</f>
        <v>¿En qué medida está de acuerdo con cada una de las siguientes afirmaciones?</v>
      </c>
      <c r="W304" s="14" t="str">
        <f>VLOOKUP(
    Languages!A291,
    Languages!$A$2:$AE$310,
    MATCH(
      _xlfn.XLOOKUP(W$1, 'Language &amp; Currency Data'!$A$2:$A$100, 'Language &amp; Currency Data'!$B$2:$B$100),
      Languages!$A$1:$AE$1,
      0),
    FALSE)</f>
        <v>In hoeverre bent u het eens of oneens met elke van de onderstaande uitspraken?</v>
      </c>
      <c r="X304" s="32" t="str">
        <f>VLOOKUP(
    Languages!A291,
    Languages!$A$2:$AE$310,
    MATCH(
      _xlfn.XLOOKUP(X$1, 'Language &amp; Currency Data'!$A$2:$A$100, 'Language &amp; Currency Data'!$B$2:$B$100),
      Languages!$A$1:$AE$1,
      0),
    FALSE)</f>
        <v>To what extent do you agree with each statement below?</v>
      </c>
      <c r="Y304" s="32" t="str">
        <f>VLOOKUP(
    Languages!A291,
    Languages!$A$2:$AE$310,
    MATCH(
      _xlfn.XLOOKUP(Y$1, 'Language &amp; Currency Data'!$A$2:$A$100, 'Language &amp; Currency Data'!$B$2:$B$100),
      Languages!$A$1:$AE$1,
      0),
    FALSE)</f>
        <v>I hvilken grad er du enig i hvert av utsagnene?</v>
      </c>
      <c r="Z304" s="32" t="str">
        <f>VLOOKUP(
    Languages!A291,
    Languages!$A$2:$AE$310,
    MATCH(
      _xlfn.XLOOKUP(Z$1, 'Language &amp; Currency Data'!$A$2:$A$100, 'Language &amp; Currency Data'!$B$2:$B$100),
      Languages!$A$1:$AE$1,
      0),
    FALSE)</f>
        <v>آپ درج ذیل بیانات سے کس حد تک متفق ہیں؟</v>
      </c>
      <c r="AA304" s="32" t="str">
        <f>VLOOKUP(
    Languages!A291,
    Languages!$A$2:$AE$310,
    MATCH(
      _xlfn.XLOOKUP(AA$1, 'Language &amp; Currency Data'!$A$2:$A$100, 'Language &amp; Currency Data'!$B$2:$B$100),
      Languages!$A$1:$AE$1,
      0),
    FALSE)</f>
        <v>Gaano ka sumasang-ayon o hindi sang-ayon sa bawat pahayag sa ibaba?</v>
      </c>
      <c r="AB304" s="32" t="str">
        <f>VLOOKUP(
    Languages!A291,
    Languages!$A$2:$AE$310,
    MATCH(
      _xlfn.XLOOKUP(AB$1, 'Language &amp; Currency Data'!$A$2:$A$100, 'Language &amp; Currency Data'!$B$2:$B$100),
      Languages!$A$1:$AE$1,
      0),
    FALSE)</f>
        <v>W jakim stopniu zgadza się Pan\/Pani z następującymi stwierdzeniami?</v>
      </c>
      <c r="AC304" t="str">
        <f>VLOOKUP(
    Languages!A291,
    Languages!$A$2:$AE$310,
    MATCH(
      _xlfn.XLOOKUP(AC$1, 'Language &amp; Currency Data'!$A$2:$A$100, 'Language &amp; Currency Data'!$B$2:$B$100),
      Languages!$A$1:$AE$1,
      0),
    FALSE)</f>
        <v>Em que medida concorda com cada uma das afirmações apresentadas abaixo?</v>
      </c>
      <c r="AD304" s="32" t="str">
        <f>VLOOKUP(
    Languages!A291,
    Languages!$A$2:$AE$310,
    MATCH(
      _xlfn.XLOOKUP(AD$1, 'Language &amp; Currency Data'!$A$2:$A$100, 'Language &amp; Currency Data'!$B$2:$B$100),
      Languages!$A$1:$AE$1,
      0),
    FALSE)</f>
        <v>În ce măsură sunteți de acord cu următoarele afirmații?</v>
      </c>
      <c r="AE304" s="6" t="str">
        <f>VLOOKUP(
    Languages!A291,
    Languages!$A$2:$AE$310,
    MATCH(
      _xlfn.XLOOKUP(AE$1, 'Language &amp; Currency Data'!$A$2:$A$100, 'Language &amp; Currency Data'!$B$2:$B$100),
      Languages!$A$1:$AE$1,
      0),
    FALSE)</f>
        <v>Do akej miery súhlasíte s jednotlivými tvrdeniami nižšie?</v>
      </c>
      <c r="AF304" s="6" t="str">
        <f>VLOOKUP(
    Languages!A291,
    Languages!$A$2:$AE$310,
    MATCH(
      _xlfn.XLOOKUP(AF$1, 'Language &amp; Currency Data'!$A$2:$A$100, 'Language &amp; Currency Data'!$B$2:$B$100),
      Languages!$A$1:$AE$1,
      0),
    FALSE)</f>
        <v>Tot watter mate stem jy saam met elk van volgende stellings hieronder?</v>
      </c>
      <c r="AG304" s="6" t="str">
        <f>VLOOKUP(
    Languages!A291,
    Languages!$A$2:$AE$310,
    MATCH(
      _xlfn.XLOOKUP(AG$1, 'Language &amp; Currency Data'!$A$2:$A$100, 'Language &amp; Currency Data'!$B$2:$B$100),
      Languages!$A$1:$AE$1,
      0),
    FALSE)</f>
        <v>아래 각 문장에 얼마나 동의하십니까?</v>
      </c>
      <c r="AH304" s="32" t="str">
        <f>VLOOKUP(
    Languages!A291,
    Languages!$A$2:$AE$310,
    MATCH(
      _xlfn.XLOOKUP(AH$1, 'Language &amp; Currency Data'!$A$2:$A$100, 'Language &amp; Currency Data'!$B$2:$B$100),
      Languages!$A$1:$AE$1,
      0),
    FALSE)</f>
        <v>¿En qué medida está de acuerdo con cada una de las siguientes afirmaciones?</v>
      </c>
      <c r="AI304" s="32" t="str">
        <f>VLOOKUP(
    Languages!A291,
    Languages!$A$2:$AE$310,
    MATCH(
      _xlfn.XLOOKUP(AI$1, 'Language &amp; Currency Data'!$A$2:$A$100, 'Language &amp; Currency Data'!$B$2:$B$100),
      Languages!$A$1:$AE$1,
      0),
    FALSE)</f>
        <v>I vilken utsträckning instämmer du i varje påstående nedan?</v>
      </c>
      <c r="AJ304" s="6" t="str">
        <f>VLOOKUP(
    Languages!A291,
    Languages!$A$2:$AE$310,
    MATCH(
      _xlfn.XLOOKUP(AJ$1, 'Language &amp; Currency Data'!$A$2:$A$100, 'Language &amp; Currency Data'!$B$2:$B$100),
      Languages!$A$1:$AE$1,
      0),
    FALSE)</f>
        <v>您對以下各項陳述的同意程度為何？</v>
      </c>
      <c r="AK304" s="32" t="str">
        <f>VLOOKUP(
    Languages!A291,
    Languages!$A$2:$AE$310,
    MATCH(
      _xlfn.XLOOKUP(AK$1, 'Language &amp; Currency Data'!$A$2:$A$100, 'Language &amp; Currency Data'!$B$2:$B$100),
      Languages!$A$1:$AE$1,
      0),
    FALSE)</f>
        <v>คุณเห็นด้วยกับแต่ละข้อความด้านล่างมากน้อยเพียงใด</v>
      </c>
      <c r="AL304" s="37" t="str">
        <f>VLOOKUP(
    Languages!A291,
    Languages!$A$2:$AE$310,
    MATCH(
      _xlfn.XLOOKUP(AL$1, 'Language &amp; Currency Data'!$A$2:$A$100, 'Language &amp; Currency Data'!$B$2:$B$100),
      Languages!$A$1:$AE$1,
      0),
    FALSE)</f>
        <v>Aşağıdaki her bir ifadeye ne ölçüde katılıyorsunuz?</v>
      </c>
      <c r="AM304" s="6" t="str">
        <f>VLOOKUP(
    Languages!A291,
    Languages!$A$2:$AE$310,
    MATCH(
      _xlfn.XLOOKUP(AM$1, 'Language &amp; Currency Data'!$A$2:$A$100, 'Language &amp; Currency Data'!$B$2:$B$100),
      Languages!$A$1:$AE$1,
      0),
    FALSE)</f>
        <v>To what extent do you agree with each statement below?</v>
      </c>
      <c r="AN304" s="6" t="str">
        <f>VLOOKUP(
    Languages!A291,
    Languages!$A$2:$AE$310,
    MATCH(
      _xlfn.XLOOKUP(AN$1, 'Language &amp; Currency Data'!$A$2:$A$100, 'Language &amp; Currency Data'!$B$2:$B$100),
      Languages!$A$1:$AE$1,
      0),
    FALSE)</f>
        <v>To what extent do you agree with each statement below?</v>
      </c>
      <c r="AO304" s="32" t="str">
        <f>VLOOKUP(
    Languages!A291,
    Languages!$A$2:$AE$310,
    MATCH(
      _xlfn.XLOOKUP(AO$1, 'Language &amp; Currency Data'!$A$2:$A$100, 'Language &amp; Currency Data'!$B$2:$B$100),
      Languages!$A$1:$AE$1,
      0),
    FALSE)</f>
        <v>Quý vị đồng ý với từng nhận định dưới đây ở mức độ nào?</v>
      </c>
      <c r="AP304" s="7" t="str">
        <f>VLOOKUP(
    Languages!A291,
    Languages!$A$2:$AE$310,
    MATCH(
      _xlfn.XLOOKUP("United Kingdom", 'Language &amp; Currency Data'!$A$2:$A$100, 'Language &amp; Currency Data'!$B$2:$B$100),
      Languages!$A$1:$AE$1,
      0),
    FALSE)</f>
        <v>To what extent do you agree with each statement below?</v>
      </c>
      <c r="AQ304" s="7" t="str">
        <f>VLOOKUP(
    Languages!A291,
    Languages!$A$2:$AE$310,
    MATCH(
      _xlfn.XLOOKUP("United Kingdom", 'Language &amp; Currency Data'!$A$2:$A$100, 'Language &amp; Currency Data'!$B$2:$B$100),
      Languages!$A$1:$AE$1,
      0),
    FALSE)</f>
        <v>To what extent do you agree with each statement below?</v>
      </c>
      <c r="AR304" s="7" t="str">
        <f>VLOOKUP(
    Languages!A291,
    Languages!$A$2:$AE$310,
    MATCH(
      _xlfn.XLOOKUP("United Kingdom", 'Language &amp; Currency Data'!$A$2:$A$100, 'Language &amp; Currency Data'!$B$2:$B$100),
      Languages!$A$1:$AE$1,
      0),
    FALSE)</f>
        <v>To what extent do you agree with each statement below?</v>
      </c>
      <c r="AS304" s="7" t="str">
        <f>VLOOKUP(
    Languages!A291,
    Languages!$A$2:$AE$310,
    MATCH(
      _xlfn.XLOOKUP("United Kingdom", 'Language &amp; Currency Data'!$A$2:$A$100, 'Language &amp; Currency Data'!$B$2:$B$100),
      Languages!$A$1:$AE$1,
      0),
    FALSE)</f>
        <v>To what extent do you agree with each statement below?</v>
      </c>
      <c r="AT304" s="7" t="str">
        <f>VLOOKUP(
    Languages!A291,
    Languages!$A$2:$AE$310,
    MATCH(
      _xlfn.XLOOKUP("United Kingdom", 'Language &amp; Currency Data'!$A$2:$A$100, 'Language &amp; Currency Data'!$B$2:$B$100),
      Languages!$A$1:$AE$1,
      0),
    FALSE)</f>
        <v>To what extent do you agree with each statement below?</v>
      </c>
      <c r="AU304" s="7" t="str">
        <f>VLOOKUP(
    Languages!A291,
    Languages!$A$2:$AE$310,
    MATCH(
      _xlfn.XLOOKUP("United Kingdom", 'Language &amp; Currency Data'!$A$2:$A$100, 'Language &amp; Currency Data'!$B$2:$B$100),
      Languages!$A$1:$AE$1,
      0),
    FALSE)</f>
        <v>To what extent do you agree with each statement below?</v>
      </c>
      <c r="AV304" s="7" t="str">
        <f>VLOOKUP(
    Languages!A291,
    Languages!$A$2:$AE$310,
    MATCH(
      _xlfn.XLOOKUP("United Kingdom", 'Language &amp; Currency Data'!$A$2:$A$100, 'Language &amp; Currency Data'!$B$2:$B$100),
      Languages!$A$1:$AE$1,
      0),
    FALSE)</f>
        <v>To what extent do you agree with each statement below?</v>
      </c>
      <c r="AW304" s="7" t="str">
        <f>VLOOKUP(
    Languages!A291,
    Languages!$A$2:$AE$310,
    MATCH(
      _xlfn.XLOOKUP("United Kingdom", 'Language &amp; Currency Data'!$A$2:$A$100, 'Language &amp; Currency Data'!$B$2:$B$100),
      Languages!$A$1:$AE$1,
      0),
    FALSE)</f>
        <v>To what extent do you agree with each statement below?</v>
      </c>
    </row>
    <row r="305" spans="1:49" s="7" customFormat="1" x14ac:dyDescent="0.45">
      <c r="A305" s="7" t="str">
        <f>Languages!B292</f>
        <v>Not at all</v>
      </c>
      <c r="B305" s="6" t="str">
        <f>VLOOKUP(
    Languages!A292,
    Languages!$A$2:$AE$310,
    MATCH(
      _xlfn.XLOOKUP(B$1, 'Language &amp; Currency Data'!$A$2:$A$100, 'Language &amp; Currency Data'!$B$2:$B$100),
      Languages!$A$1:$AE$1,
      0),
    FALSE)</f>
        <v>Nada de acuerdo</v>
      </c>
      <c r="C305" s="6" t="str">
        <f>VLOOKUP(
    Languages!A292,
    Languages!$A$2:$AE$310,
    MATCH(
      _xlfn.XLOOKUP(C$1, 'Language &amp; Currency Data'!$A$2:$A$100, 'Language &amp; Currency Data'!$B$2:$B$100),
      Languages!$A$1:$AE$1,
      0),
    FALSE)</f>
        <v>Not at all</v>
      </c>
      <c r="D305" s="6" t="str">
        <f>VLOOKUP(
    Languages!A292,
    Languages!$A$2:$AE$310,
    MATCH(
      _xlfn.XLOOKUP(D$1, 'Language &amp; Currency Data'!$A$2:$A$100, 'Language &amp; Currency Data'!$B$2:$B$100),
      Languages!$A$1:$AE$1,
      0),
    FALSE)</f>
        <v>Überhaupt nicht</v>
      </c>
      <c r="E305" s="14" t="str">
        <f>VLOOKUP(
    Languages!A292,
    Languages!$A$2:$AE$310,
    MATCH(
      _xlfn.XLOOKUP(E$1, 'Language &amp; Currency Data'!$A$2:$A$100, 'Language &amp; Currency Data'!$B$2:$B$100),
      Languages!$A$1:$AE$1,
      0),
    FALSE)</f>
        <v>Em absoluto</v>
      </c>
      <c r="F305" s="4" t="str">
        <f>VLOOKUP(
    Languages!A292,
    Languages!$A$2:$AE$310,
    MATCH(
      _xlfn.XLOOKUP(F$1, 'Language &amp; Currency Data'!$A$2:$A$100, 'Language &amp; Currency Data'!$B$2:$B$100),
      Languages!$A$1:$AE$1,
      0),
    FALSE)</f>
        <v>Not at all</v>
      </c>
      <c r="G305" s="14" t="str">
        <f>VLOOKUP(
    Languages!A292,
    Languages!$A$2:$AE$310,
    MATCH(
      _xlfn.XLOOKUP(G$1, 'Language &amp; Currency Data'!$A$2:$A$100, 'Language &amp; Currency Data'!$B$2:$B$100),
      Languages!$A$1:$AE$1,
      0),
    FALSE)</f>
        <v>完全不赞同</v>
      </c>
      <c r="H305" s="6" t="str">
        <f>VLOOKUP(
    Languages!A292,
    Languages!$A$2:$AE$310,
    MATCH(
      _xlfn.XLOOKUP(H$1, 'Language &amp; Currency Data'!$A$2:$A$100, 'Language &amp; Currency Data'!$B$2:$B$100),
      Languages!$A$1:$AE$1,
      0),
    FALSE)</f>
        <v>Nada de acuerdo</v>
      </c>
      <c r="I305" s="6" t="str">
        <f>VLOOKUP(
    Languages!A292,
    Languages!$A$2:$AE$310,
    MATCH(
      _xlfn.XLOOKUP(I$1, 'Language &amp; Currency Data'!$A$2:$A$100, 'Language &amp; Currency Data'!$B$2:$B$100),
      Languages!$A$1:$AE$1,
      0),
    FALSE)</f>
        <v>Nada de acuerdo</v>
      </c>
      <c r="J305" s="6" t="str">
        <f>VLOOKUP(
    Languages!A292,
    Languages!$A$2:$AE$310,
    MATCH(
      _xlfn.XLOOKUP(J$1, 'Language &amp; Currency Data'!$A$2:$A$100, 'Language &amp; Currency Data'!$B$2:$B$100),
      Languages!$A$1:$AE$1,
      0),
    FALSE)</f>
        <v>Vůbec ne</v>
      </c>
      <c r="K305" s="6" t="str">
        <f>VLOOKUP(
    Languages!A292,
    Languages!$A$2:$AE$310,
    MATCH(
      _xlfn.XLOOKUP(K$1, 'Language &amp; Currency Data'!$A$2:$A$100, 'Language &amp; Currency Data'!$B$2:$B$100),
      Languages!$A$1:$AE$1,
      0),
    FALSE)</f>
        <v>Ei lainkaan</v>
      </c>
      <c r="L305" s="32" t="str">
        <f>VLOOKUP(
    Languages!A292,
    Languages!$A$2:$AE$310,
    MATCH(
      _xlfn.XLOOKUP(L$1, 'Language &amp; Currency Data'!$A$2:$A$100, 'Language &amp; Currency Data'!$B$2:$B$100),
      Languages!$A$1:$AE$1,
      0),
    FALSE)</f>
        <v>Pas du tout</v>
      </c>
      <c r="M305" s="32" t="str">
        <f>VLOOKUP(
    Languages!A292,
    Languages!$A$2:$AE$310,
    MATCH(
      _xlfn.XLOOKUP(M$1, 'Language &amp; Currency Data'!$A$2:$A$100, 'Language &amp; Currency Data'!$B$2:$B$100),
      Languages!$A$1:$AE$1,
      0),
    FALSE)</f>
        <v>Überhaupt nicht</v>
      </c>
      <c r="N305" s="6" t="str">
        <f>VLOOKUP(
    Languages!A292,
    Languages!$A$2:$AE$310,
    MATCH(
      _xlfn.XLOOKUP(N$1, 'Language &amp; Currency Data'!$A$2:$A$100, 'Language &amp; Currency Data'!$B$2:$B$100),
      Languages!$A$1:$AE$1,
      0),
    FALSE)</f>
        <v>Καθόλου</v>
      </c>
      <c r="O305" s="32" t="str">
        <f>VLOOKUP(
    Languages!A292,
    Languages!$A$2:$AE$310,
    MATCH(
      _xlfn.XLOOKUP(O$1, 'Language &amp; Currency Data'!$A$2:$A$100, 'Language &amp; Currency Data'!$B$2:$B$100),
      Languages!$A$1:$AE$1,
      0),
    FALSE)</f>
        <v>Egyáltalán nem</v>
      </c>
      <c r="P305" s="6" t="str">
        <f>VLOOKUP(
    Languages!A292,
    Languages!$A$2:$AE$310,
    MATCH(
      _xlfn.XLOOKUP(P$1, 'Language &amp; Currency Data'!$A$2:$A$100, 'Language &amp; Currency Data'!$B$2:$B$100),
      Languages!$A$1:$AE$1,
      0),
    FALSE)</f>
        <v>बिल्कुल नहीं</v>
      </c>
      <c r="Q305" s="6" t="str">
        <f>VLOOKUP(
    Languages!A292,
    Languages!$A$2:$AE$310,
    MATCH(
      _xlfn.XLOOKUP(Q$1, 'Language &amp; Currency Data'!$A$2:$A$100, 'Language &amp; Currency Data'!$B$2:$B$100),
      Languages!$A$1:$AE$1,
      0),
    FALSE)</f>
        <v>Tidak sama sekali</v>
      </c>
      <c r="R305" s="6" t="str">
        <f>VLOOKUP(
    Languages!A292,
    Languages!$A$2:$AE$310,
    MATCH(
      _xlfn.XLOOKUP(R$1, 'Language &amp; Currency Data'!$A$2:$A$100, 'Language &amp; Currency Data'!$B$2:$B$100),
      Languages!$A$1:$AE$1,
      0),
    FALSE)</f>
        <v>Not at all</v>
      </c>
      <c r="S305" s="14" t="str">
        <f>VLOOKUP(
    Languages!A292,
    Languages!$A$2:$AE$310,
    MATCH(
      _xlfn.XLOOKUP(S$1, 'Language &amp; Currency Data'!$A$2:$A$100, 'Language &amp; Currency Data'!$B$2:$B$100),
      Languages!$A$1:$AE$1,
      0),
    FALSE)</f>
        <v>Per nulla</v>
      </c>
      <c r="T305" s="14" t="str">
        <f>VLOOKUP(
    Languages!A292,
    Languages!$A$2:$AE$310,
    MATCH(
      _xlfn.XLOOKUP(T$1, 'Language &amp; Currency Data'!$A$2:$A$100, 'Language &amp; Currency Data'!$B$2:$B$100),
      Languages!$A$1:$AE$1,
      0),
    FALSE)</f>
        <v>まったく同意しない</v>
      </c>
      <c r="U305" s="32" t="str">
        <f>VLOOKUP(
    Languages!A292,
    Languages!$A$2:$AE$310,
    MATCH(
      _xlfn.XLOOKUP(U$1, 'Language &amp; Currency Data'!$A$2:$A$100, 'Language &amp; Currency Data'!$B$2:$B$100),
      Languages!$A$1:$AE$1,
      0),
    FALSE)</f>
        <v>Sama sekali tidak</v>
      </c>
      <c r="V305" s="32" t="str">
        <f>VLOOKUP(
    Languages!A292,
    Languages!$A$2:$AE$310,
    MATCH(
      _xlfn.XLOOKUP(V$1, 'Language &amp; Currency Data'!$A$2:$A$100, 'Language &amp; Currency Data'!$B$2:$B$100),
      Languages!$A$1:$AE$1,
      0),
    FALSE)</f>
        <v>Nada de acuerdo</v>
      </c>
      <c r="W305" s="14" t="str">
        <f>VLOOKUP(
    Languages!A292,
    Languages!$A$2:$AE$310,
    MATCH(
      _xlfn.XLOOKUP(W$1, 'Language &amp; Currency Data'!$A$2:$A$100, 'Language &amp; Currency Data'!$B$2:$B$100),
      Languages!$A$1:$AE$1,
      0),
    FALSE)</f>
        <v>Volstrekt mee oneens</v>
      </c>
      <c r="X305" s="32" t="str">
        <f>VLOOKUP(
    Languages!A292,
    Languages!$A$2:$AE$310,
    MATCH(
      _xlfn.XLOOKUP(X$1, 'Language &amp; Currency Data'!$A$2:$A$100, 'Language &amp; Currency Data'!$B$2:$B$100),
      Languages!$A$1:$AE$1,
      0),
    FALSE)</f>
        <v>Not at all</v>
      </c>
      <c r="Y305" s="32" t="str">
        <f>VLOOKUP(
    Languages!A292,
    Languages!$A$2:$AE$310,
    MATCH(
      _xlfn.XLOOKUP(Y$1, 'Language &amp; Currency Data'!$A$2:$A$100, 'Language &amp; Currency Data'!$B$2:$B$100),
      Languages!$A$1:$AE$1,
      0),
    FALSE)</f>
        <v>Ikke i det hele tatt</v>
      </c>
      <c r="Z305" s="32" t="str">
        <f>VLOOKUP(
    Languages!A292,
    Languages!$A$2:$AE$310,
    MATCH(
      _xlfn.XLOOKUP(Z$1, 'Language &amp; Currency Data'!$A$2:$A$100, 'Language &amp; Currency Data'!$B$2:$B$100),
      Languages!$A$1:$AE$1,
      0),
    FALSE)</f>
        <v>بالکل بھی نہیں</v>
      </c>
      <c r="AA305" s="32" t="str">
        <f>VLOOKUP(
    Languages!A292,
    Languages!$A$2:$AE$310,
    MATCH(
      _xlfn.XLOOKUP(AA$1, 'Language &amp; Currency Data'!$A$2:$A$100, 'Language &amp; Currency Data'!$B$2:$B$100),
      Languages!$A$1:$AE$1,
      0),
    FALSE)</f>
        <v>Talagang hindi</v>
      </c>
      <c r="AB305" s="32" t="str">
        <f>VLOOKUP(
    Languages!A292,
    Languages!$A$2:$AE$310,
    MATCH(
      _xlfn.XLOOKUP(AB$1, 'Language &amp; Currency Data'!$A$2:$A$100, 'Language &amp; Currency Data'!$B$2:$B$100),
      Languages!$A$1:$AE$1,
      0),
    FALSE)</f>
        <v>Wcale</v>
      </c>
      <c r="AC305" t="str">
        <f>VLOOKUP(
    Languages!A292,
    Languages!$A$2:$AE$310,
    MATCH(
      _xlfn.XLOOKUP(AC$1, 'Language &amp; Currency Data'!$A$2:$A$100, 'Language &amp; Currency Data'!$B$2:$B$100),
      Languages!$A$1:$AE$1,
      0),
    FALSE)</f>
        <v>Nada</v>
      </c>
      <c r="AD305" s="32" t="str">
        <f>VLOOKUP(
    Languages!A292,
    Languages!$A$2:$AE$310,
    MATCH(
      _xlfn.XLOOKUP(AD$1, 'Language &amp; Currency Data'!$A$2:$A$100, 'Language &amp; Currency Data'!$B$2:$B$100),
      Languages!$A$1:$AE$1,
      0),
    FALSE)</f>
        <v>Deloc de acord</v>
      </c>
      <c r="AE305" s="6" t="str">
        <f>VLOOKUP(
    Languages!A292,
    Languages!$A$2:$AE$310,
    MATCH(
      _xlfn.XLOOKUP(AE$1, 'Language &amp; Currency Data'!$A$2:$A$100, 'Language &amp; Currency Data'!$B$2:$B$100),
      Languages!$A$1:$AE$1,
      0),
    FALSE)</f>
        <v>Vôbec</v>
      </c>
      <c r="AF305" s="6" t="str">
        <f>VLOOKUP(
    Languages!A292,
    Languages!$A$2:$AE$310,
    MATCH(
      _xlfn.XLOOKUP(AF$1, 'Language &amp; Currency Data'!$A$2:$A$100, 'Language &amp; Currency Data'!$B$2:$B$100),
      Languages!$A$1:$AE$1,
      0),
    FALSE)</f>
        <v>Glad nie</v>
      </c>
      <c r="AG305" s="6" t="str">
        <f>VLOOKUP(
    Languages!A292,
    Languages!$A$2:$AE$310,
    MATCH(
      _xlfn.XLOOKUP(AG$1, 'Language &amp; Currency Data'!$A$2:$A$100, 'Language &amp; Currency Data'!$B$2:$B$100),
      Languages!$A$1:$AE$1,
      0),
    FALSE)</f>
        <v>전혀 동의하지 않음</v>
      </c>
      <c r="AH305" s="32" t="str">
        <f>VLOOKUP(
    Languages!A292,
    Languages!$A$2:$AE$310,
    MATCH(
      _xlfn.XLOOKUP(AH$1, 'Language &amp; Currency Data'!$A$2:$A$100, 'Language &amp; Currency Data'!$B$2:$B$100),
      Languages!$A$1:$AE$1,
      0),
    FALSE)</f>
        <v>Nada de acuerdo</v>
      </c>
      <c r="AI305" s="32" t="str">
        <f>VLOOKUP(
    Languages!A292,
    Languages!$A$2:$AE$310,
    MATCH(
      _xlfn.XLOOKUP(AI$1, 'Language &amp; Currency Data'!$A$2:$A$100, 'Language &amp; Currency Data'!$B$2:$B$100),
      Languages!$A$1:$AE$1,
      0),
    FALSE)</f>
        <v>Inte alls</v>
      </c>
      <c r="AJ305" s="6" t="str">
        <f>VLOOKUP(
    Languages!A292,
    Languages!$A$2:$AE$310,
    MATCH(
      _xlfn.XLOOKUP(AJ$1, 'Language &amp; Currency Data'!$A$2:$A$100, 'Language &amp; Currency Data'!$B$2:$B$100),
      Languages!$A$1:$AE$1,
      0),
    FALSE)</f>
        <v>完全不同意</v>
      </c>
      <c r="AK305" s="32" t="str">
        <f>VLOOKUP(
    Languages!A292,
    Languages!$A$2:$AE$310,
    MATCH(
      _xlfn.XLOOKUP(AK$1, 'Language &amp; Currency Data'!$A$2:$A$100, 'Language &amp; Currency Data'!$B$2:$B$100),
      Languages!$A$1:$AE$1,
      0),
    FALSE)</f>
        <v>ไม่เห็นด้วยเลย</v>
      </c>
      <c r="AL305" s="37" t="str">
        <f>VLOOKUP(
    Languages!A292,
    Languages!$A$2:$AE$310,
    MATCH(
      _xlfn.XLOOKUP(AL$1, 'Language &amp; Currency Data'!$A$2:$A$100, 'Language &amp; Currency Data'!$B$2:$B$100),
      Languages!$A$1:$AE$1,
      0),
    FALSE)</f>
        <v>Hiçbir şekilde katılmıyorum</v>
      </c>
      <c r="AM305" s="6" t="str">
        <f>VLOOKUP(
    Languages!A292,
    Languages!$A$2:$AE$310,
    MATCH(
      _xlfn.XLOOKUP(AM$1, 'Language &amp; Currency Data'!$A$2:$A$100, 'Language &amp; Currency Data'!$B$2:$B$100),
      Languages!$A$1:$AE$1,
      0),
    FALSE)</f>
        <v>Not at all</v>
      </c>
      <c r="AN305" s="6" t="str">
        <f>VLOOKUP(
    Languages!A292,
    Languages!$A$2:$AE$310,
    MATCH(
      _xlfn.XLOOKUP(AN$1, 'Language &amp; Currency Data'!$A$2:$A$100, 'Language &amp; Currency Data'!$B$2:$B$100),
      Languages!$A$1:$AE$1,
      0),
    FALSE)</f>
        <v>Not at all</v>
      </c>
      <c r="AO305" s="32" t="str">
        <f>VLOOKUP(
    Languages!A292,
    Languages!$A$2:$AE$310,
    MATCH(
      _xlfn.XLOOKUP(AO$1, 'Language &amp; Currency Data'!$A$2:$A$100, 'Language &amp; Currency Data'!$B$2:$B$100),
      Languages!$A$1:$AE$1,
      0),
    FALSE)</f>
        <v>Hoàn toàn không</v>
      </c>
      <c r="AP305" s="7" t="str">
        <f>VLOOKUP(
    Languages!A292,
    Languages!$A$2:$AE$310,
    MATCH(
      _xlfn.XLOOKUP("United Kingdom", 'Language &amp; Currency Data'!$A$2:$A$100, 'Language &amp; Currency Data'!$B$2:$B$100),
      Languages!$A$1:$AE$1,
      0),
    FALSE)</f>
        <v>Not at all</v>
      </c>
      <c r="AQ305" s="7" t="str">
        <f>VLOOKUP(
    Languages!A292,
    Languages!$A$2:$AE$310,
    MATCH(
      _xlfn.XLOOKUP("United Kingdom", 'Language &amp; Currency Data'!$A$2:$A$100, 'Language &amp; Currency Data'!$B$2:$B$100),
      Languages!$A$1:$AE$1,
      0),
    FALSE)</f>
        <v>Not at all</v>
      </c>
      <c r="AR305" s="7" t="str">
        <f>VLOOKUP(
    Languages!A292,
    Languages!$A$2:$AE$310,
    MATCH(
      _xlfn.XLOOKUP("United Kingdom", 'Language &amp; Currency Data'!$A$2:$A$100, 'Language &amp; Currency Data'!$B$2:$B$100),
      Languages!$A$1:$AE$1,
      0),
    FALSE)</f>
        <v>Not at all</v>
      </c>
      <c r="AS305" s="7" t="str">
        <f>VLOOKUP(
    Languages!A292,
    Languages!$A$2:$AE$310,
    MATCH(
      _xlfn.XLOOKUP("United Kingdom", 'Language &amp; Currency Data'!$A$2:$A$100, 'Language &amp; Currency Data'!$B$2:$B$100),
      Languages!$A$1:$AE$1,
      0),
    FALSE)</f>
        <v>Not at all</v>
      </c>
      <c r="AT305" s="7" t="str">
        <f>VLOOKUP(
    Languages!A292,
    Languages!$A$2:$AE$310,
    MATCH(
      _xlfn.XLOOKUP("United Kingdom", 'Language &amp; Currency Data'!$A$2:$A$100, 'Language &amp; Currency Data'!$B$2:$B$100),
      Languages!$A$1:$AE$1,
      0),
    FALSE)</f>
        <v>Not at all</v>
      </c>
      <c r="AU305" s="7" t="str">
        <f>VLOOKUP(
    Languages!A292,
    Languages!$A$2:$AE$310,
    MATCH(
      _xlfn.XLOOKUP("United Kingdom", 'Language &amp; Currency Data'!$A$2:$A$100, 'Language &amp; Currency Data'!$B$2:$B$100),
      Languages!$A$1:$AE$1,
      0),
    FALSE)</f>
        <v>Not at all</v>
      </c>
      <c r="AV305" s="7" t="str">
        <f>VLOOKUP(
    Languages!A292,
    Languages!$A$2:$AE$310,
    MATCH(
      _xlfn.XLOOKUP("United Kingdom", 'Language &amp; Currency Data'!$A$2:$A$100, 'Language &amp; Currency Data'!$B$2:$B$100),
      Languages!$A$1:$AE$1,
      0),
    FALSE)</f>
        <v>Not at all</v>
      </c>
      <c r="AW305" s="7" t="str">
        <f>VLOOKUP(
    Languages!A292,
    Languages!$A$2:$AE$310,
    MATCH(
      _xlfn.XLOOKUP("United Kingdom", 'Language &amp; Currency Data'!$A$2:$A$100, 'Language &amp; Currency Data'!$B$2:$B$100),
      Languages!$A$1:$AE$1,
      0),
    FALSE)</f>
        <v>Not at all</v>
      </c>
    </row>
    <row r="306" spans="1:49" s="7" customFormat="1" x14ac:dyDescent="0.45">
      <c r="A306" s="7" t="str">
        <f>Languages!B293</f>
        <v>To some extent</v>
      </c>
      <c r="B306" s="6" t="str">
        <f>VLOOKUP(
    Languages!A293,
    Languages!$A$2:$AE$310,
    MATCH(
      _xlfn.XLOOKUP(B$1, 'Language &amp; Currency Data'!$A$2:$A$100, 'Language &amp; Currency Data'!$B$2:$B$100),
      Languages!$A$1:$AE$1,
      0),
    FALSE)</f>
        <v>Parcialmente de acuerdo</v>
      </c>
      <c r="C306" s="6" t="str">
        <f>VLOOKUP(
    Languages!A293,
    Languages!$A$2:$AE$310,
    MATCH(
      _xlfn.XLOOKUP(C$1, 'Language &amp; Currency Data'!$A$2:$A$100, 'Language &amp; Currency Data'!$B$2:$B$100),
      Languages!$A$1:$AE$1,
      0),
    FALSE)</f>
        <v>To some extent</v>
      </c>
      <c r="D306" s="6" t="str">
        <f>VLOOKUP(
    Languages!A293,
    Languages!$A$2:$AE$310,
    MATCH(
      _xlfn.XLOOKUP(D$1, 'Language &amp; Currency Data'!$A$2:$A$100, 'Language &amp; Currency Data'!$B$2:$B$100),
      Languages!$A$1:$AE$1,
      0),
    FALSE)</f>
        <v>Ansatzweise</v>
      </c>
      <c r="E306" s="14" t="str">
        <f>VLOOKUP(
    Languages!A293,
    Languages!$A$2:$AE$310,
    MATCH(
      _xlfn.XLOOKUP(E$1, 'Language &amp; Currency Data'!$A$2:$A$100, 'Language &amp; Currency Data'!$B$2:$B$100),
      Languages!$A$1:$AE$1,
      0),
    FALSE)</f>
        <v>Em certa medida</v>
      </c>
      <c r="F306" s="4" t="str">
        <f>VLOOKUP(
    Languages!A293,
    Languages!$A$2:$AE$310,
    MATCH(
      _xlfn.XLOOKUP(F$1, 'Language &amp; Currency Data'!$A$2:$A$100, 'Language &amp; Currency Data'!$B$2:$B$100),
      Languages!$A$1:$AE$1,
      0),
    FALSE)</f>
        <v>To some extent</v>
      </c>
      <c r="G306" s="14" t="str">
        <f>VLOOKUP(
    Languages!A293,
    Languages!$A$2:$AE$310,
    MATCH(
      _xlfn.XLOOKUP(G$1, 'Language &amp; Currency Data'!$A$2:$A$100, 'Language &amp; Currency Data'!$B$2:$B$100),
      Languages!$A$1:$AE$1,
      0),
    FALSE)</f>
        <v>在某种程度上赞同</v>
      </c>
      <c r="H306" s="6" t="str">
        <f>VLOOKUP(
    Languages!A293,
    Languages!$A$2:$AE$310,
    MATCH(
      _xlfn.XLOOKUP(H$1, 'Language &amp; Currency Data'!$A$2:$A$100, 'Language &amp; Currency Data'!$B$2:$B$100),
      Languages!$A$1:$AE$1,
      0),
    FALSE)</f>
        <v>Parcialmente de acuerdo</v>
      </c>
      <c r="I306" s="6" t="str">
        <f>VLOOKUP(
    Languages!A293,
    Languages!$A$2:$AE$310,
    MATCH(
      _xlfn.XLOOKUP(I$1, 'Language &amp; Currency Data'!$A$2:$A$100, 'Language &amp; Currency Data'!$B$2:$B$100),
      Languages!$A$1:$AE$1,
      0),
    FALSE)</f>
        <v>Parcialmente de acuerdo</v>
      </c>
      <c r="J306" s="6" t="str">
        <f>VLOOKUP(
    Languages!A293,
    Languages!$A$2:$AE$310,
    MATCH(
      _xlfn.XLOOKUP(J$1, 'Language &amp; Currency Data'!$A$2:$A$100, 'Language &amp; Currency Data'!$B$2:$B$100),
      Languages!$A$1:$AE$1,
      0),
    FALSE)</f>
        <v>Do určité míry</v>
      </c>
      <c r="K306" s="6" t="str">
        <f>VLOOKUP(
    Languages!A293,
    Languages!$A$2:$AE$310,
    MATCH(
      _xlfn.XLOOKUP(K$1, 'Language &amp; Currency Data'!$A$2:$A$100, 'Language &amp; Currency Data'!$B$2:$B$100),
      Languages!$A$1:$AE$1,
      0),
    FALSE)</f>
        <v>Jonkin verran</v>
      </c>
      <c r="L306" s="32" t="str">
        <f>VLOOKUP(
    Languages!A293,
    Languages!$A$2:$AE$310,
    MATCH(
      _xlfn.XLOOKUP(L$1, 'Language &amp; Currency Data'!$A$2:$A$100, 'Language &amp; Currency Data'!$B$2:$B$100),
      Languages!$A$1:$AE$1,
      0),
    FALSE)</f>
        <v>Dans une certaine mesure</v>
      </c>
      <c r="M306" s="32" t="str">
        <f>VLOOKUP(
    Languages!A293,
    Languages!$A$2:$AE$310,
    MATCH(
      _xlfn.XLOOKUP(M$1, 'Language &amp; Currency Data'!$A$2:$A$100, 'Language &amp; Currency Data'!$B$2:$B$100),
      Languages!$A$1:$AE$1,
      0),
    FALSE)</f>
        <v>Ansatzweise</v>
      </c>
      <c r="N306" s="6" t="str">
        <f>VLOOKUP(
    Languages!A293,
    Languages!$A$2:$AE$310,
    MATCH(
      _xlfn.XLOOKUP(N$1, 'Language &amp; Currency Data'!$A$2:$A$100, 'Language &amp; Currency Data'!$B$2:$B$100),
      Languages!$A$1:$AE$1,
      0),
    FALSE)</f>
        <v>Μέχρι ένα σημείο</v>
      </c>
      <c r="O306" s="32" t="str">
        <f>VLOOKUP(
    Languages!A293,
    Languages!$A$2:$AE$310,
    MATCH(
      _xlfn.XLOOKUP(O$1, 'Language &amp; Currency Data'!$A$2:$A$100, 'Language &amp; Currency Data'!$B$2:$B$100),
      Languages!$A$1:$AE$1,
      0),
    FALSE)</f>
        <v>Bizonyos mértékben</v>
      </c>
      <c r="P306" s="6" t="str">
        <f>VLOOKUP(
    Languages!A293,
    Languages!$A$2:$AE$310,
    MATCH(
      _xlfn.XLOOKUP(P$1, 'Language &amp; Currency Data'!$A$2:$A$100, 'Language &amp; Currency Data'!$B$2:$B$100),
      Languages!$A$1:$AE$1,
      0),
    FALSE)</f>
        <v>कुछ हद तक</v>
      </c>
      <c r="Q306" s="6" t="str">
        <f>VLOOKUP(
    Languages!A293,
    Languages!$A$2:$AE$310,
    MATCH(
      _xlfn.XLOOKUP(Q$1, 'Language &amp; Currency Data'!$A$2:$A$100, 'Language &amp; Currency Data'!$B$2:$B$100),
      Languages!$A$1:$AE$1,
      0),
    FALSE)</f>
        <v>Sampai batas tertentu</v>
      </c>
      <c r="R306" s="6" t="str">
        <f>VLOOKUP(
    Languages!A293,
    Languages!$A$2:$AE$310,
    MATCH(
      _xlfn.XLOOKUP(R$1, 'Language &amp; Currency Data'!$A$2:$A$100, 'Language &amp; Currency Data'!$B$2:$B$100),
      Languages!$A$1:$AE$1,
      0),
    FALSE)</f>
        <v>To some extent</v>
      </c>
      <c r="S306" s="14" t="str">
        <f>VLOOKUP(
    Languages!A293,
    Languages!$A$2:$AE$310,
    MATCH(
      _xlfn.XLOOKUP(S$1, 'Language &amp; Currency Data'!$A$2:$A$100, 'Language &amp; Currency Data'!$B$2:$B$100),
      Languages!$A$1:$AE$1,
      0),
    FALSE)</f>
        <v>In parte</v>
      </c>
      <c r="T306" s="14" t="str">
        <f>VLOOKUP(
    Languages!A293,
    Languages!$A$2:$AE$310,
    MATCH(
      _xlfn.XLOOKUP(T$1, 'Language &amp; Currency Data'!$A$2:$A$100, 'Language &amp; Currency Data'!$B$2:$B$100),
      Languages!$A$1:$AE$1,
      0),
    FALSE)</f>
        <v>ある程度同意する</v>
      </c>
      <c r="U306" s="32" t="str">
        <f>VLOOKUP(
    Languages!A293,
    Languages!$A$2:$AE$310,
    MATCH(
      _xlfn.XLOOKUP(U$1, 'Language &amp; Currency Data'!$A$2:$A$100, 'Language &amp; Currency Data'!$B$2:$B$100),
      Languages!$A$1:$AE$1,
      0),
    FALSE)</f>
        <v>Sehingga satu tahap</v>
      </c>
      <c r="V306" s="32" t="str">
        <f>VLOOKUP(
    Languages!A293,
    Languages!$A$2:$AE$310,
    MATCH(
      _xlfn.XLOOKUP(V$1, 'Language &amp; Currency Data'!$A$2:$A$100, 'Language &amp; Currency Data'!$B$2:$B$100),
      Languages!$A$1:$AE$1,
      0),
    FALSE)</f>
        <v>Parcialmente de acuerdo</v>
      </c>
      <c r="W306" s="14" t="str">
        <f>VLOOKUP(
    Languages!A293,
    Languages!$A$2:$AE$310,
    MATCH(
      _xlfn.XLOOKUP(W$1, 'Language &amp; Currency Data'!$A$2:$A$100, 'Language &amp; Currency Data'!$B$2:$B$100),
      Languages!$A$1:$AE$1,
      0),
    FALSE)</f>
        <v>Tot op zekere hoogte</v>
      </c>
      <c r="X306" s="32" t="str">
        <f>VLOOKUP(
    Languages!A293,
    Languages!$A$2:$AE$310,
    MATCH(
      _xlfn.XLOOKUP(X$1, 'Language &amp; Currency Data'!$A$2:$A$100, 'Language &amp; Currency Data'!$B$2:$B$100),
      Languages!$A$1:$AE$1,
      0),
    FALSE)</f>
        <v>To some extent</v>
      </c>
      <c r="Y306" s="32" t="str">
        <f>VLOOKUP(
    Languages!A293,
    Languages!$A$2:$AE$310,
    MATCH(
      _xlfn.XLOOKUP(Y$1, 'Language &amp; Currency Data'!$A$2:$A$100, 'Language &amp; Currency Data'!$B$2:$B$100),
      Languages!$A$1:$AE$1,
      0),
    FALSE)</f>
        <v>Til en viss grad</v>
      </c>
      <c r="Z306" s="32" t="str">
        <f>VLOOKUP(
    Languages!A293,
    Languages!$A$2:$AE$310,
    MATCH(
      _xlfn.XLOOKUP(Z$1, 'Language &amp; Currency Data'!$A$2:$A$100, 'Language &amp; Currency Data'!$B$2:$B$100),
      Languages!$A$1:$AE$1,
      0),
    FALSE)</f>
        <v>کچھ حد تک</v>
      </c>
      <c r="AA306" s="32" t="str">
        <f>VLOOKUP(
    Languages!A293,
    Languages!$A$2:$AE$310,
    MATCH(
      _xlfn.XLOOKUP(AA$1, 'Language &amp; Currency Data'!$A$2:$A$100, 'Language &amp; Currency Data'!$B$2:$B$100),
      Languages!$A$1:$AE$1,
      0),
    FALSE)</f>
        <v>Sa ilang punto</v>
      </c>
      <c r="AB306" s="32" t="str">
        <f>VLOOKUP(
    Languages!A293,
    Languages!$A$2:$AE$310,
    MATCH(
      _xlfn.XLOOKUP(AB$1, 'Language &amp; Currency Data'!$A$2:$A$100, 'Language &amp; Currency Data'!$B$2:$B$100),
      Languages!$A$1:$AE$1,
      0),
    FALSE)</f>
        <v>W pewnym stopniu</v>
      </c>
      <c r="AC306" t="str">
        <f>VLOOKUP(
    Languages!A293,
    Languages!$A$2:$AE$310,
    MATCH(
      _xlfn.XLOOKUP(AC$1, 'Language &amp; Currency Data'!$A$2:$A$100, 'Language &amp; Currency Data'!$B$2:$B$100),
      Languages!$A$1:$AE$1,
      0),
    FALSE)</f>
        <v>Em certa medida</v>
      </c>
      <c r="AD306" s="32" t="str">
        <f>VLOOKUP(
    Languages!A293,
    Languages!$A$2:$AE$310,
    MATCH(
      _xlfn.XLOOKUP(AD$1, 'Language &amp; Currency Data'!$A$2:$A$100, 'Language &amp; Currency Data'!$B$2:$B$100),
      Languages!$A$1:$AE$1,
      0),
    FALSE)</f>
        <v>Oarecare acord</v>
      </c>
      <c r="AE306" s="6" t="str">
        <f>VLOOKUP(
    Languages!A293,
    Languages!$A$2:$AE$310,
    MATCH(
      _xlfn.XLOOKUP(AE$1, 'Language &amp; Currency Data'!$A$2:$A$100, 'Language &amp; Currency Data'!$B$2:$B$100),
      Languages!$A$1:$AE$1,
      0),
    FALSE)</f>
        <v>Do určite miery</v>
      </c>
      <c r="AF306" s="6" t="str">
        <f>VLOOKUP(
    Languages!A293,
    Languages!$A$2:$AE$310,
    MATCH(
      _xlfn.XLOOKUP(AF$1, 'Language &amp; Currency Data'!$A$2:$A$100, 'Language &amp; Currency Data'!$B$2:$B$100),
      Languages!$A$1:$AE$1,
      0),
    FALSE)</f>
        <v>Tot ‘n sekere mate</v>
      </c>
      <c r="AG306" s="6" t="str">
        <f>VLOOKUP(
    Languages!A293,
    Languages!$A$2:$AE$310,
    MATCH(
      _xlfn.XLOOKUP(AG$1, 'Language &amp; Currency Data'!$A$2:$A$100, 'Language &amp; Currency Data'!$B$2:$B$100),
      Languages!$A$1:$AE$1,
      0),
    FALSE)</f>
        <v>다소 동의</v>
      </c>
      <c r="AH306" s="32" t="str">
        <f>VLOOKUP(
    Languages!A293,
    Languages!$A$2:$AE$310,
    MATCH(
      _xlfn.XLOOKUP(AH$1, 'Language &amp; Currency Data'!$A$2:$A$100, 'Language &amp; Currency Data'!$B$2:$B$100),
      Languages!$A$1:$AE$1,
      0),
    FALSE)</f>
        <v>Parcialmente de acuerdo</v>
      </c>
      <c r="AI306" s="32" t="str">
        <f>VLOOKUP(
    Languages!A293,
    Languages!$A$2:$AE$310,
    MATCH(
      _xlfn.XLOOKUP(AI$1, 'Language &amp; Currency Data'!$A$2:$A$100, 'Language &amp; Currency Data'!$B$2:$B$100),
      Languages!$A$1:$AE$1,
      0),
    FALSE)</f>
        <v>I viss utsträckning</v>
      </c>
      <c r="AJ306" s="6" t="str">
        <f>VLOOKUP(
    Languages!A293,
    Languages!$A$2:$AE$310,
    MATCH(
      _xlfn.XLOOKUP(AJ$1, 'Language &amp; Currency Data'!$A$2:$A$100, 'Language &amp; Currency Data'!$B$2:$B$100),
      Languages!$A$1:$AE$1,
      0),
    FALSE)</f>
        <v>有些同意</v>
      </c>
      <c r="AK306" s="32" t="str">
        <f>VLOOKUP(
    Languages!A293,
    Languages!$A$2:$AE$310,
    MATCH(
      _xlfn.XLOOKUP(AK$1, 'Language &amp; Currency Data'!$A$2:$A$100, 'Language &amp; Currency Data'!$B$2:$B$100),
      Languages!$A$1:$AE$1,
      0),
    FALSE)</f>
        <v>เห็นด้วยในระดับหนึ่ง</v>
      </c>
      <c r="AL306" s="37" t="str">
        <f>VLOOKUP(
    Languages!A293,
    Languages!$A$2:$AE$310,
    MATCH(
      _xlfn.XLOOKUP(AL$1, 'Language &amp; Currency Data'!$A$2:$A$100, 'Language &amp; Currency Data'!$B$2:$B$100),
      Languages!$A$1:$AE$1,
      0),
    FALSE)</f>
        <v>Belirli ölçüde katılıyorum</v>
      </c>
      <c r="AM306" s="6" t="str">
        <f>VLOOKUP(
    Languages!A293,
    Languages!$A$2:$AE$310,
    MATCH(
      _xlfn.XLOOKUP(AM$1, 'Language &amp; Currency Data'!$A$2:$A$100, 'Language &amp; Currency Data'!$B$2:$B$100),
      Languages!$A$1:$AE$1,
      0),
    FALSE)</f>
        <v>To some extent</v>
      </c>
      <c r="AN306" s="6" t="str">
        <f>VLOOKUP(
    Languages!A293,
    Languages!$A$2:$AE$310,
    MATCH(
      _xlfn.XLOOKUP(AN$1, 'Language &amp; Currency Data'!$A$2:$A$100, 'Language &amp; Currency Data'!$B$2:$B$100),
      Languages!$A$1:$AE$1,
      0),
    FALSE)</f>
        <v>To some extent</v>
      </c>
      <c r="AO306" s="32" t="str">
        <f>VLOOKUP(
    Languages!A293,
    Languages!$A$2:$AE$310,
    MATCH(
      _xlfn.XLOOKUP(AO$1, 'Language &amp; Currency Data'!$A$2:$A$100, 'Language &amp; Currency Data'!$B$2:$B$100),
      Languages!$A$1:$AE$1,
      0),
    FALSE)</f>
        <v>Ở một mức độ nào đó</v>
      </c>
      <c r="AP306" s="7" t="str">
        <f>VLOOKUP(
    Languages!A293,
    Languages!$A$2:$AE$310,
    MATCH(
      _xlfn.XLOOKUP("United Kingdom", 'Language &amp; Currency Data'!$A$2:$A$100, 'Language &amp; Currency Data'!$B$2:$B$100),
      Languages!$A$1:$AE$1,
      0),
    FALSE)</f>
        <v>To some extent</v>
      </c>
      <c r="AQ306" s="7" t="str">
        <f>VLOOKUP(
    Languages!A293,
    Languages!$A$2:$AE$310,
    MATCH(
      _xlfn.XLOOKUP("United Kingdom", 'Language &amp; Currency Data'!$A$2:$A$100, 'Language &amp; Currency Data'!$B$2:$B$100),
      Languages!$A$1:$AE$1,
      0),
    FALSE)</f>
        <v>To some extent</v>
      </c>
      <c r="AR306" s="7" t="str">
        <f>VLOOKUP(
    Languages!A293,
    Languages!$A$2:$AE$310,
    MATCH(
      _xlfn.XLOOKUP("United Kingdom", 'Language &amp; Currency Data'!$A$2:$A$100, 'Language &amp; Currency Data'!$B$2:$B$100),
      Languages!$A$1:$AE$1,
      0),
    FALSE)</f>
        <v>To some extent</v>
      </c>
      <c r="AS306" s="7" t="str">
        <f>VLOOKUP(
    Languages!A293,
    Languages!$A$2:$AE$310,
    MATCH(
      _xlfn.XLOOKUP("United Kingdom", 'Language &amp; Currency Data'!$A$2:$A$100, 'Language &amp; Currency Data'!$B$2:$B$100),
      Languages!$A$1:$AE$1,
      0),
    FALSE)</f>
        <v>To some extent</v>
      </c>
      <c r="AT306" s="7" t="str">
        <f>VLOOKUP(
    Languages!A293,
    Languages!$A$2:$AE$310,
    MATCH(
      _xlfn.XLOOKUP("United Kingdom", 'Language &amp; Currency Data'!$A$2:$A$100, 'Language &amp; Currency Data'!$B$2:$B$100),
      Languages!$A$1:$AE$1,
      0),
    FALSE)</f>
        <v>To some extent</v>
      </c>
      <c r="AU306" s="7" t="str">
        <f>VLOOKUP(
    Languages!A293,
    Languages!$A$2:$AE$310,
    MATCH(
      _xlfn.XLOOKUP("United Kingdom", 'Language &amp; Currency Data'!$A$2:$A$100, 'Language &amp; Currency Data'!$B$2:$B$100),
      Languages!$A$1:$AE$1,
      0),
    FALSE)</f>
        <v>To some extent</v>
      </c>
      <c r="AV306" s="7" t="str">
        <f>VLOOKUP(
    Languages!A293,
    Languages!$A$2:$AE$310,
    MATCH(
      _xlfn.XLOOKUP("United Kingdom", 'Language &amp; Currency Data'!$A$2:$A$100, 'Language &amp; Currency Data'!$B$2:$B$100),
      Languages!$A$1:$AE$1,
      0),
    FALSE)</f>
        <v>To some extent</v>
      </c>
      <c r="AW306" s="7" t="str">
        <f>VLOOKUP(
    Languages!A293,
    Languages!$A$2:$AE$310,
    MATCH(
      _xlfn.XLOOKUP("United Kingdom", 'Language &amp; Currency Data'!$A$2:$A$100, 'Language &amp; Currency Data'!$B$2:$B$100),
      Languages!$A$1:$AE$1,
      0),
    FALSE)</f>
        <v>To some extent</v>
      </c>
    </row>
    <row r="307" spans="1:49" s="7" customFormat="1" x14ac:dyDescent="0.45">
      <c r="A307" s="7" t="str">
        <f>Languages!B294</f>
        <v>Very much so</v>
      </c>
      <c r="B307" s="6" t="str">
        <f>VLOOKUP(
    Languages!A294,
    Languages!$A$2:$AE$310,
    MATCH(
      _xlfn.XLOOKUP(B$1, 'Language &amp; Currency Data'!$A$2:$A$100, 'Language &amp; Currency Data'!$B$2:$B$100),
      Languages!$A$1:$AE$1,
      0),
    FALSE)</f>
        <v>Muy de acuerdo</v>
      </c>
      <c r="C307" s="6" t="str">
        <f>VLOOKUP(
    Languages!A294,
    Languages!$A$2:$AE$310,
    MATCH(
      _xlfn.XLOOKUP(C$1, 'Language &amp; Currency Data'!$A$2:$A$100, 'Language &amp; Currency Data'!$B$2:$B$100),
      Languages!$A$1:$AE$1,
      0),
    FALSE)</f>
        <v>Very much so</v>
      </c>
      <c r="D307" s="6" t="str">
        <f>VLOOKUP(
    Languages!A294,
    Languages!$A$2:$AE$310,
    MATCH(
      _xlfn.XLOOKUP(D$1, 'Language &amp; Currency Data'!$A$2:$A$100, 'Language &amp; Currency Data'!$B$2:$B$100),
      Languages!$A$1:$AE$1,
      0),
    FALSE)</f>
        <v>Stimme voll und ganz zu</v>
      </c>
      <c r="E307" s="14" t="str">
        <f>VLOOKUP(
    Languages!A294,
    Languages!$A$2:$AE$310,
    MATCH(
      _xlfn.XLOOKUP(E$1, 'Language &amp; Currency Data'!$A$2:$A$100, 'Language &amp; Currency Data'!$B$2:$B$100),
      Languages!$A$1:$AE$1,
      0),
    FALSE)</f>
        <v>Muito</v>
      </c>
      <c r="F307" s="4" t="str">
        <f>VLOOKUP(
    Languages!A294,
    Languages!$A$2:$AE$310,
    MATCH(
      _xlfn.XLOOKUP(F$1, 'Language &amp; Currency Data'!$A$2:$A$100, 'Language &amp; Currency Data'!$B$2:$B$100),
      Languages!$A$1:$AE$1,
      0),
    FALSE)</f>
        <v>Very much so</v>
      </c>
      <c r="G307" s="14" t="str">
        <f>VLOOKUP(
    Languages!A294,
    Languages!$A$2:$AE$310,
    MATCH(
      _xlfn.XLOOKUP(G$1, 'Language &amp; Currency Data'!$A$2:$A$100, 'Language &amp; Currency Data'!$B$2:$B$100),
      Languages!$A$1:$AE$1,
      0),
    FALSE)</f>
        <v>非常赞同</v>
      </c>
      <c r="H307" s="6" t="str">
        <f>VLOOKUP(
    Languages!A294,
    Languages!$A$2:$AE$310,
    MATCH(
      _xlfn.XLOOKUP(H$1, 'Language &amp; Currency Data'!$A$2:$A$100, 'Language &amp; Currency Data'!$B$2:$B$100),
      Languages!$A$1:$AE$1,
      0),
    FALSE)</f>
        <v>Muy de acuerdo</v>
      </c>
      <c r="I307" s="6" t="str">
        <f>VLOOKUP(
    Languages!A294,
    Languages!$A$2:$AE$310,
    MATCH(
      _xlfn.XLOOKUP(I$1, 'Language &amp; Currency Data'!$A$2:$A$100, 'Language &amp; Currency Data'!$B$2:$B$100),
      Languages!$A$1:$AE$1,
      0),
    FALSE)</f>
        <v>Muy de acuerdo</v>
      </c>
      <c r="J307" s="6" t="str">
        <f>VLOOKUP(
    Languages!A294,
    Languages!$A$2:$AE$310,
    MATCH(
      _xlfn.XLOOKUP(J$1, 'Language &amp; Currency Data'!$A$2:$A$100, 'Language &amp; Currency Data'!$B$2:$B$100),
      Languages!$A$1:$AE$1,
      0),
    FALSE)</f>
        <v>Velmi silně</v>
      </c>
      <c r="K307" s="6" t="str">
        <f>VLOOKUP(
    Languages!A294,
    Languages!$A$2:$AE$310,
    MATCH(
      _xlfn.XLOOKUP(K$1, 'Language &amp; Currency Data'!$A$2:$A$100, 'Language &amp; Currency Data'!$B$2:$B$100),
      Languages!$A$1:$AE$1,
      0),
    FALSE)</f>
        <v>Erittäin paljon</v>
      </c>
      <c r="L307" s="32" t="str">
        <f>VLOOKUP(
    Languages!A294,
    Languages!$A$2:$AE$310,
    MATCH(
      _xlfn.XLOOKUP(L$1, 'Language &amp; Currency Data'!$A$2:$A$100, 'Language &amp; Currency Data'!$B$2:$B$100),
      Languages!$A$1:$AE$1,
      0),
    FALSE)</f>
        <v>Tout à fait</v>
      </c>
      <c r="M307" s="32" t="str">
        <f>VLOOKUP(
    Languages!A294,
    Languages!$A$2:$AE$310,
    MATCH(
      _xlfn.XLOOKUP(M$1, 'Language &amp; Currency Data'!$A$2:$A$100, 'Language &amp; Currency Data'!$B$2:$B$100),
      Languages!$A$1:$AE$1,
      0),
    FALSE)</f>
        <v>Stimme voll und ganz zu</v>
      </c>
      <c r="N307" s="6" t="str">
        <f>VLOOKUP(
    Languages!A294,
    Languages!$A$2:$AE$310,
    MATCH(
      _xlfn.XLOOKUP(N$1, 'Language &amp; Currency Data'!$A$2:$A$100, 'Language &amp; Currency Data'!$B$2:$B$100),
      Languages!$A$1:$AE$1,
      0),
    FALSE)</f>
        <v>Πάρα πολύ</v>
      </c>
      <c r="O307" s="32" t="str">
        <f>VLOOKUP(
    Languages!A294,
    Languages!$A$2:$AE$310,
    MATCH(
      _xlfn.XLOOKUP(O$1, 'Language &amp; Currency Data'!$A$2:$A$100, 'Language &amp; Currency Data'!$B$2:$B$100),
      Languages!$A$1:$AE$1,
      0),
    FALSE)</f>
        <v>Nagyon is</v>
      </c>
      <c r="P307" s="6" t="str">
        <f>VLOOKUP(
    Languages!A294,
    Languages!$A$2:$AE$310,
    MATCH(
      _xlfn.XLOOKUP(P$1, 'Language &amp; Currency Data'!$A$2:$A$100, 'Language &amp; Currency Data'!$B$2:$B$100),
      Languages!$A$1:$AE$1,
      0),
    FALSE)</f>
        <v>बहुत हद तक</v>
      </c>
      <c r="Q307" s="6" t="str">
        <f>VLOOKUP(
    Languages!A294,
    Languages!$A$2:$AE$310,
    MATCH(
      _xlfn.XLOOKUP(Q$1, 'Language &amp; Currency Data'!$A$2:$A$100, 'Language &amp; Currency Data'!$B$2:$B$100),
      Languages!$A$1:$AE$1,
      0),
    FALSE)</f>
        <v>Sangat setuju</v>
      </c>
      <c r="R307" s="6" t="str">
        <f>VLOOKUP(
    Languages!A294,
    Languages!$A$2:$AE$310,
    MATCH(
      _xlfn.XLOOKUP(R$1, 'Language &amp; Currency Data'!$A$2:$A$100, 'Language &amp; Currency Data'!$B$2:$B$100),
      Languages!$A$1:$AE$1,
      0),
    FALSE)</f>
        <v>Very much so</v>
      </c>
      <c r="S307" s="14" t="str">
        <f>VLOOKUP(
    Languages!A294,
    Languages!$A$2:$AE$310,
    MATCH(
      _xlfn.XLOOKUP(S$1, 'Language &amp; Currency Data'!$A$2:$A$100, 'Language &amp; Currency Data'!$B$2:$B$100),
      Languages!$A$1:$AE$1,
      0),
    FALSE)</f>
        <v>Molto</v>
      </c>
      <c r="T307" s="14" t="str">
        <f>VLOOKUP(
    Languages!A294,
    Languages!$A$2:$AE$310,
    MATCH(
      _xlfn.XLOOKUP(T$1, 'Language &amp; Currency Data'!$A$2:$A$100, 'Language &amp; Currency Data'!$B$2:$B$100),
      Languages!$A$1:$AE$1,
      0),
    FALSE)</f>
        <v>非常に同意する</v>
      </c>
      <c r="U307" s="32" t="str">
        <f>VLOOKUP(
    Languages!A294,
    Languages!$A$2:$AE$310,
    MATCH(
      _xlfn.XLOOKUP(U$1, 'Language &amp; Currency Data'!$A$2:$A$100, 'Language &amp; Currency Data'!$B$2:$B$100),
      Languages!$A$1:$AE$1,
      0),
    FALSE)</f>
        <v>Sangat</v>
      </c>
      <c r="V307" s="32" t="str">
        <f>VLOOKUP(
    Languages!A294,
    Languages!$A$2:$AE$310,
    MATCH(
      _xlfn.XLOOKUP(V$1, 'Language &amp; Currency Data'!$A$2:$A$100, 'Language &amp; Currency Data'!$B$2:$B$100),
      Languages!$A$1:$AE$1,
      0),
    FALSE)</f>
        <v>Muy de acuerdo</v>
      </c>
      <c r="W307" s="14" t="str">
        <f>VLOOKUP(
    Languages!A294,
    Languages!$A$2:$AE$310,
    MATCH(
      _xlfn.XLOOKUP(W$1, 'Language &amp; Currency Data'!$A$2:$A$100, 'Language &amp; Currency Data'!$B$2:$B$100),
      Languages!$A$1:$AE$1,
      0),
    FALSE)</f>
        <v>Volstrekt mee eens</v>
      </c>
      <c r="X307" s="32" t="str">
        <f>VLOOKUP(
    Languages!A294,
    Languages!$A$2:$AE$310,
    MATCH(
      _xlfn.XLOOKUP(X$1, 'Language &amp; Currency Data'!$A$2:$A$100, 'Language &amp; Currency Data'!$B$2:$B$100),
      Languages!$A$1:$AE$1,
      0),
    FALSE)</f>
        <v>Very much so</v>
      </c>
      <c r="Y307" s="32" t="str">
        <f>VLOOKUP(
    Languages!A294,
    Languages!$A$2:$AE$310,
    MATCH(
      _xlfn.XLOOKUP(Y$1, 'Language &amp; Currency Data'!$A$2:$A$100, 'Language &amp; Currency Data'!$B$2:$B$100),
      Languages!$A$1:$AE$1,
      0),
    FALSE)</f>
        <v>I stor grad</v>
      </c>
      <c r="Z307" s="32" t="str">
        <f>VLOOKUP(
    Languages!A294,
    Languages!$A$2:$AE$310,
    MATCH(
      _xlfn.XLOOKUP(Z$1, 'Language &amp; Currency Data'!$A$2:$A$100, 'Language &amp; Currency Data'!$B$2:$B$100),
      Languages!$A$1:$AE$1,
      0),
    FALSE)</f>
        <v>بہت زیادہ</v>
      </c>
      <c r="AA307" s="32" t="str">
        <f>VLOOKUP(
    Languages!A294,
    Languages!$A$2:$AE$310,
    MATCH(
      _xlfn.XLOOKUP(AA$1, 'Language &amp; Currency Data'!$A$2:$A$100, 'Language &amp; Currency Data'!$B$2:$B$100),
      Languages!$A$1:$AE$1,
      0),
    FALSE)</f>
        <v>Lubos na sumasang-ayon</v>
      </c>
      <c r="AB307" s="32" t="str">
        <f>VLOOKUP(
    Languages!A294,
    Languages!$A$2:$AE$310,
    MATCH(
      _xlfn.XLOOKUP(AB$1, 'Language &amp; Currency Data'!$A$2:$A$100, 'Language &amp; Currency Data'!$B$2:$B$100),
      Languages!$A$1:$AE$1,
      0),
    FALSE)</f>
        <v>Bardzo</v>
      </c>
      <c r="AC307" t="str">
        <f>VLOOKUP(
    Languages!A294,
    Languages!$A$2:$AE$310,
    MATCH(
      _xlfn.XLOOKUP(AC$1, 'Language &amp; Currency Data'!$A$2:$A$100, 'Language &amp; Currency Data'!$B$2:$B$100),
      Languages!$A$1:$AE$1,
      0),
    FALSE)</f>
        <v>Muito</v>
      </c>
      <c r="AD307" s="32" t="str">
        <f>VLOOKUP(
    Languages!A294,
    Languages!$A$2:$AE$310,
    MATCH(
      _xlfn.XLOOKUP(AD$1, 'Language &amp; Currency Data'!$A$2:$A$100, 'Language &amp; Currency Data'!$B$2:$B$100),
      Languages!$A$1:$AE$1,
      0),
    FALSE)</f>
        <v>Foarte de acord</v>
      </c>
      <c r="AE307" s="6" t="str">
        <f>VLOOKUP(
    Languages!A294,
    Languages!$A$2:$AE$310,
    MATCH(
      _xlfn.XLOOKUP(AE$1, 'Language &amp; Currency Data'!$A$2:$A$100, 'Language &amp; Currency Data'!$B$2:$B$100),
      Languages!$A$1:$AE$1,
      0),
    FALSE)</f>
        <v>Veľmi</v>
      </c>
      <c r="AF307" s="6" t="str">
        <f>VLOOKUP(
    Languages!A294,
    Languages!$A$2:$AE$310,
    MATCH(
      _xlfn.XLOOKUP(AF$1, 'Language &amp; Currency Data'!$A$2:$A$100, 'Language &amp; Currency Data'!$B$2:$B$100),
      Languages!$A$1:$AE$1,
      0),
    FALSE)</f>
        <v>Definitief</v>
      </c>
      <c r="AG307" s="6" t="str">
        <f>VLOOKUP(
    Languages!A294,
    Languages!$A$2:$AE$310,
    MATCH(
      _xlfn.XLOOKUP(AG$1, 'Language &amp; Currency Data'!$A$2:$A$100, 'Language &amp; Currency Data'!$B$2:$B$100),
      Languages!$A$1:$AE$1,
      0),
    FALSE)</f>
        <v>전적으로 동의</v>
      </c>
      <c r="AH307" s="32" t="str">
        <f>VLOOKUP(
    Languages!A294,
    Languages!$A$2:$AE$310,
    MATCH(
      _xlfn.XLOOKUP(AH$1, 'Language &amp; Currency Data'!$A$2:$A$100, 'Language &amp; Currency Data'!$B$2:$B$100),
      Languages!$A$1:$AE$1,
      0),
    FALSE)</f>
        <v>Muy de acuerdo</v>
      </c>
      <c r="AI307" s="32" t="str">
        <f>VLOOKUP(
    Languages!A294,
    Languages!$A$2:$AE$310,
    MATCH(
      _xlfn.XLOOKUP(AI$1, 'Language &amp; Currency Data'!$A$2:$A$100, 'Language &amp; Currency Data'!$B$2:$B$100),
      Languages!$A$1:$AE$1,
      0),
    FALSE)</f>
        <v>I väldigt stor utsträckning</v>
      </c>
      <c r="AJ307" s="6" t="str">
        <f>VLOOKUP(
    Languages!A294,
    Languages!$A$2:$AE$310,
    MATCH(
      _xlfn.XLOOKUP(AJ$1, 'Language &amp; Currency Data'!$A$2:$A$100, 'Language &amp; Currency Data'!$B$2:$B$100),
      Languages!$A$1:$AE$1,
      0),
    FALSE)</f>
        <v>非常同意</v>
      </c>
      <c r="AK307" s="32" t="str">
        <f>VLOOKUP(
    Languages!A294,
    Languages!$A$2:$AE$310,
    MATCH(
      _xlfn.XLOOKUP(AK$1, 'Language &amp; Currency Data'!$A$2:$A$100, 'Language &amp; Currency Data'!$B$2:$B$100),
      Languages!$A$1:$AE$1,
      0),
    FALSE)</f>
        <v>เป็นอย่างมาก</v>
      </c>
      <c r="AL307" s="37" t="str">
        <f>VLOOKUP(
    Languages!A294,
    Languages!$A$2:$AE$310,
    MATCH(
      _xlfn.XLOOKUP(AL$1, 'Language &amp; Currency Data'!$A$2:$A$100, 'Language &amp; Currency Data'!$B$2:$B$100),
      Languages!$A$1:$AE$1,
      0),
    FALSE)</f>
        <v>Kesinlikle katılıyorum</v>
      </c>
      <c r="AM307" s="6" t="str">
        <f>VLOOKUP(
    Languages!A294,
    Languages!$A$2:$AE$310,
    MATCH(
      _xlfn.XLOOKUP(AM$1, 'Language &amp; Currency Data'!$A$2:$A$100, 'Language &amp; Currency Data'!$B$2:$B$100),
      Languages!$A$1:$AE$1,
      0),
    FALSE)</f>
        <v>Very much so</v>
      </c>
      <c r="AN307" s="6" t="str">
        <f>VLOOKUP(
    Languages!A294,
    Languages!$A$2:$AE$310,
    MATCH(
      _xlfn.XLOOKUP(AN$1, 'Language &amp; Currency Data'!$A$2:$A$100, 'Language &amp; Currency Data'!$B$2:$B$100),
      Languages!$A$1:$AE$1,
      0),
    FALSE)</f>
        <v>Very much so</v>
      </c>
      <c r="AO307" s="32" t="str">
        <f>VLOOKUP(
    Languages!A294,
    Languages!$A$2:$AE$310,
    MATCH(
      _xlfn.XLOOKUP(AO$1, 'Language &amp; Currency Data'!$A$2:$A$100, 'Language &amp; Currency Data'!$B$2:$B$100),
      Languages!$A$1:$AE$1,
      0),
    FALSE)</f>
        <v>Hoàn toàn có</v>
      </c>
      <c r="AP307" s="7" t="str">
        <f>VLOOKUP(
    Languages!A294,
    Languages!$A$2:$AE$310,
    MATCH(
      _xlfn.XLOOKUP("United Kingdom", 'Language &amp; Currency Data'!$A$2:$A$100, 'Language &amp; Currency Data'!$B$2:$B$100),
      Languages!$A$1:$AE$1,
      0),
    FALSE)</f>
        <v>Very much so</v>
      </c>
      <c r="AQ307" s="7" t="str">
        <f>VLOOKUP(
    Languages!A294,
    Languages!$A$2:$AE$310,
    MATCH(
      _xlfn.XLOOKUP("United Kingdom", 'Language &amp; Currency Data'!$A$2:$A$100, 'Language &amp; Currency Data'!$B$2:$B$100),
      Languages!$A$1:$AE$1,
      0),
    FALSE)</f>
        <v>Very much so</v>
      </c>
      <c r="AR307" s="7" t="str">
        <f>VLOOKUP(
    Languages!A294,
    Languages!$A$2:$AE$310,
    MATCH(
      _xlfn.XLOOKUP("United Kingdom", 'Language &amp; Currency Data'!$A$2:$A$100, 'Language &amp; Currency Data'!$B$2:$B$100),
      Languages!$A$1:$AE$1,
      0),
    FALSE)</f>
        <v>Very much so</v>
      </c>
      <c r="AS307" s="7" t="str">
        <f>VLOOKUP(
    Languages!A294,
    Languages!$A$2:$AE$310,
    MATCH(
      _xlfn.XLOOKUP("United Kingdom", 'Language &amp; Currency Data'!$A$2:$A$100, 'Language &amp; Currency Data'!$B$2:$B$100),
      Languages!$A$1:$AE$1,
      0),
    FALSE)</f>
        <v>Very much so</v>
      </c>
      <c r="AT307" s="7" t="str">
        <f>VLOOKUP(
    Languages!A294,
    Languages!$A$2:$AE$310,
    MATCH(
      _xlfn.XLOOKUP("United Kingdom", 'Language &amp; Currency Data'!$A$2:$A$100, 'Language &amp; Currency Data'!$B$2:$B$100),
      Languages!$A$1:$AE$1,
      0),
    FALSE)</f>
        <v>Very much so</v>
      </c>
      <c r="AU307" s="7" t="str">
        <f>VLOOKUP(
    Languages!A294,
    Languages!$A$2:$AE$310,
    MATCH(
      _xlfn.XLOOKUP("United Kingdom", 'Language &amp; Currency Data'!$A$2:$A$100, 'Language &amp; Currency Data'!$B$2:$B$100),
      Languages!$A$1:$AE$1,
      0),
    FALSE)</f>
        <v>Very much so</v>
      </c>
      <c r="AV307" s="7" t="str">
        <f>VLOOKUP(
    Languages!A294,
    Languages!$A$2:$AE$310,
    MATCH(
      _xlfn.XLOOKUP("United Kingdom", 'Language &amp; Currency Data'!$A$2:$A$100, 'Language &amp; Currency Data'!$B$2:$B$100),
      Languages!$A$1:$AE$1,
      0),
    FALSE)</f>
        <v>Very much so</v>
      </c>
      <c r="AW307" s="7" t="str">
        <f>VLOOKUP(
    Languages!A294,
    Languages!$A$2:$AE$310,
    MATCH(
      _xlfn.XLOOKUP("United Kingdom", 'Language &amp; Currency Data'!$A$2:$A$100, 'Language &amp; Currency Data'!$B$2:$B$100),
      Languages!$A$1:$AE$1,
      0),
    FALSE)</f>
        <v>Very much so</v>
      </c>
    </row>
    <row r="308" spans="1:49" s="7" customFormat="1" ht="28.5" x14ac:dyDescent="0.45">
      <c r="A308" s="7" t="str">
        <f>Languages!B295</f>
        <v>Please respond to a few follow-up questions below.</v>
      </c>
      <c r="B308" s="6" t="str">
        <f>VLOOKUP(
    Languages!A295,
    Languages!$A$2:$AE$310,
    MATCH(
      _xlfn.XLOOKUP(B$1, 'Language &amp; Currency Data'!$A$2:$A$100, 'Language &amp; Currency Data'!$B$2:$B$100),
      Languages!$A$1:$AE$1,
      0),
    FALSE)</f>
        <v>Responda a las siguientes preguntas de seguimiento.</v>
      </c>
      <c r="C308" s="6" t="str">
        <f>VLOOKUP(
    Languages!A295,
    Languages!$A$2:$AE$310,
    MATCH(
      _xlfn.XLOOKUP(C$1, 'Language &amp; Currency Data'!$A$2:$A$100, 'Language &amp; Currency Data'!$B$2:$B$100),
      Languages!$A$1:$AE$1,
      0),
    FALSE)</f>
        <v>Please respond to a few follow-up questions below.</v>
      </c>
      <c r="D308" s="6" t="str">
        <f>VLOOKUP(
    Languages!A295,
    Languages!$A$2:$AE$310,
    MATCH(
      _xlfn.XLOOKUP(D$1, 'Language &amp; Currency Data'!$A$2:$A$100, 'Language &amp; Currency Data'!$B$2:$B$100),
      Languages!$A$1:$AE$1,
      0),
    FALSE)</f>
        <v>Beantworten Sie nachstehend bitte noch einige wenige Zusatzfragen.</v>
      </c>
      <c r="E308" s="14" t="str">
        <f>VLOOKUP(
    Languages!A295,
    Languages!$A$2:$AE$310,
    MATCH(
      _xlfn.XLOOKUP(E$1, 'Language &amp; Currency Data'!$A$2:$A$100, 'Language &amp; Currency Data'!$B$2:$B$100),
      Languages!$A$1:$AE$1,
      0),
    FALSE)</f>
        <v>Responda a algumas perguntas de seguimento abaixo.</v>
      </c>
      <c r="F308" s="4" t="str">
        <f>VLOOKUP(
    Languages!A295,
    Languages!$A$2:$AE$310,
    MATCH(
      _xlfn.XLOOKUP(F$1, 'Language &amp; Currency Data'!$A$2:$A$100, 'Language &amp; Currency Data'!$B$2:$B$100),
      Languages!$A$1:$AE$1,
      0),
    FALSE)</f>
        <v>Please respond to a few follow-up questions below.</v>
      </c>
      <c r="G308" s="14" t="str">
        <f>VLOOKUP(
    Languages!A295,
    Languages!$A$2:$AE$310,
    MATCH(
      _xlfn.XLOOKUP(G$1, 'Language &amp; Currency Data'!$A$2:$A$100, 'Language &amp; Currency Data'!$B$2:$B$100),
      Languages!$A$1:$AE$1,
      0),
    FALSE)</f>
        <v>请就以下几个跟进问题作答。</v>
      </c>
      <c r="H308" s="6" t="str">
        <f>VLOOKUP(
    Languages!A295,
    Languages!$A$2:$AE$310,
    MATCH(
      _xlfn.XLOOKUP(H$1, 'Language &amp; Currency Data'!$A$2:$A$100, 'Language &amp; Currency Data'!$B$2:$B$100),
      Languages!$A$1:$AE$1,
      0),
    FALSE)</f>
        <v>Responda a las siguientes preguntas de seguimiento.</v>
      </c>
      <c r="I308" s="6" t="str">
        <f>VLOOKUP(
    Languages!A295,
    Languages!$A$2:$AE$310,
    MATCH(
      _xlfn.XLOOKUP(I$1, 'Language &amp; Currency Data'!$A$2:$A$100, 'Language &amp; Currency Data'!$B$2:$B$100),
      Languages!$A$1:$AE$1,
      0),
    FALSE)</f>
        <v>Responda a las siguientes preguntas de seguimiento.</v>
      </c>
      <c r="J308" s="6" t="str">
        <f>VLOOKUP(
    Languages!A295,
    Languages!$A$2:$AE$310,
    MATCH(
      _xlfn.XLOOKUP(J$1, 'Language &amp; Currency Data'!$A$2:$A$100, 'Language &amp; Currency Data'!$B$2:$B$100),
      Languages!$A$1:$AE$1,
      0),
    FALSE)</f>
        <v>Odpovězte prosím na několik následujících otázek.</v>
      </c>
      <c r="K308" s="6" t="str">
        <f>VLOOKUP(
    Languages!A295,
    Languages!$A$2:$AE$310,
    MATCH(
      _xlfn.XLOOKUP(K$1, 'Language &amp; Currency Data'!$A$2:$A$100, 'Language &amp; Currency Data'!$B$2:$B$100),
      Languages!$A$1:$AE$1,
      0),
    FALSE)</f>
        <v>Vastaa alla oleviin jatkokysymyksiin.</v>
      </c>
      <c r="L308" s="32" t="str">
        <f>VLOOKUP(
    Languages!A295,
    Languages!$A$2:$AE$310,
    MATCH(
      _xlfn.XLOOKUP(L$1, 'Language &amp; Currency Data'!$A$2:$A$100, 'Language &amp; Currency Data'!$B$2:$B$100),
      Languages!$A$1:$AE$1,
      0),
    FALSE)</f>
        <v>Veuillez répondre aux quelques questions suivantes.</v>
      </c>
      <c r="M308" s="32" t="str">
        <f>VLOOKUP(
    Languages!A295,
    Languages!$A$2:$AE$310,
    MATCH(
      _xlfn.XLOOKUP(M$1, 'Language &amp; Currency Data'!$A$2:$A$100, 'Language &amp; Currency Data'!$B$2:$B$100),
      Languages!$A$1:$AE$1,
      0),
    FALSE)</f>
        <v>Beantworten Sie nachstehend bitte noch einige wenige Zusatzfragen.</v>
      </c>
      <c r="N308" s="6" t="str">
        <f>VLOOKUP(
    Languages!A295,
    Languages!$A$2:$AE$310,
    MATCH(
      _xlfn.XLOOKUP(N$1, 'Language &amp; Currency Data'!$A$2:$A$100, 'Language &amp; Currency Data'!$B$2:$B$100),
      Languages!$A$1:$AE$1,
      0),
    FALSE)</f>
        <v>Απαντήστε σε μερικές συμπληρωματικές ερωτήσεις παρακάτω.</v>
      </c>
      <c r="O308" s="32" t="str">
        <f>VLOOKUP(
    Languages!A295,
    Languages!$A$2:$AE$310,
    MATCH(
      _xlfn.XLOOKUP(O$1, 'Language &amp; Currency Data'!$A$2:$A$100, 'Language &amp; Currency Data'!$B$2:$B$100),
      Languages!$A$1:$AE$1,
      0),
    FALSE)</f>
        <v>Kérjük, válaszoljon az alábbi néhány további kérdésre.</v>
      </c>
      <c r="P308" s="6" t="str">
        <f>VLOOKUP(
    Languages!A295,
    Languages!$A$2:$AE$310,
    MATCH(
      _xlfn.XLOOKUP(P$1, 'Language &amp; Currency Data'!$A$2:$A$100, 'Language &amp; Currency Data'!$B$2:$B$100),
      Languages!$A$1:$AE$1,
      0),
    FALSE)</f>
        <v>कृपया नीचे दिए गए कुछ फ़ॉलोअप प्रश्नों का उत्तर दें।</v>
      </c>
      <c r="Q308" s="6" t="str">
        <f>VLOOKUP(
    Languages!A295,
    Languages!$A$2:$AE$310,
    MATCH(
      _xlfn.XLOOKUP(Q$1, 'Language &amp; Currency Data'!$A$2:$A$100, 'Language &amp; Currency Data'!$B$2:$B$100),
      Languages!$A$1:$AE$1,
      0),
    FALSE)</f>
        <v>Silakan jawab beberapa pertanyaan lanjutan di bawah ini.</v>
      </c>
      <c r="R308" s="6" t="str">
        <f>VLOOKUP(
    Languages!A295,
    Languages!$A$2:$AE$310,
    MATCH(
      _xlfn.XLOOKUP(R$1, 'Language &amp; Currency Data'!$A$2:$A$100, 'Language &amp; Currency Data'!$B$2:$B$100),
      Languages!$A$1:$AE$1,
      0),
    FALSE)</f>
        <v>Please respond to a few follow-up questions below.</v>
      </c>
      <c r="S308" s="14" t="str">
        <f>VLOOKUP(
    Languages!A295,
    Languages!$A$2:$AE$310,
    MATCH(
      _xlfn.XLOOKUP(S$1, 'Language &amp; Currency Data'!$A$2:$A$100, 'Language &amp; Currency Data'!$B$2:$B$100),
      Languages!$A$1:$AE$1,
      0),
    FALSE)</f>
        <v>Risponda ad alcune domande di approfondimento qui sotto.</v>
      </c>
      <c r="T308" s="14" t="str">
        <f>VLOOKUP(
    Languages!A295,
    Languages!$A$2:$AE$310,
    MATCH(
      _xlfn.XLOOKUP(T$1, 'Language &amp; Currency Data'!$A$2:$A$100, 'Language &amp; Currency Data'!$B$2:$B$100),
      Languages!$A$1:$AE$1,
      0),
    FALSE)</f>
        <v>以下のいくつかの追加の質問にご回答ください。</v>
      </c>
      <c r="U308" s="32" t="str">
        <f>VLOOKUP(
    Languages!A295,
    Languages!$A$2:$AE$310,
    MATCH(
      _xlfn.XLOOKUP(U$1, 'Language &amp; Currency Data'!$A$2:$A$100, 'Language &amp; Currency Data'!$B$2:$B$100),
      Languages!$A$1:$AE$1,
      0),
    FALSE)</f>
        <v>Sila jawab beberapa soalan susulan di bawah.</v>
      </c>
      <c r="V308" s="32" t="str">
        <f>VLOOKUP(
    Languages!A295,
    Languages!$A$2:$AE$310,
    MATCH(
      _xlfn.XLOOKUP(V$1, 'Language &amp; Currency Data'!$A$2:$A$100, 'Language &amp; Currency Data'!$B$2:$B$100),
      Languages!$A$1:$AE$1,
      0),
    FALSE)</f>
        <v>Responda a las siguientes preguntas de seguimiento.</v>
      </c>
      <c r="W308" s="14" t="str">
        <f>VLOOKUP(
    Languages!A295,
    Languages!$A$2:$AE$310,
    MATCH(
      _xlfn.XLOOKUP(W$1, 'Language &amp; Currency Data'!$A$2:$A$100, 'Language &amp; Currency Data'!$B$2:$B$100),
      Languages!$A$1:$AE$1,
      0),
    FALSE)</f>
        <v>Graag willen we u vragen de onderstaande vervolgvragen te beantwoorden.</v>
      </c>
      <c r="X308" s="32" t="str">
        <f>VLOOKUP(
    Languages!A295,
    Languages!$A$2:$AE$310,
    MATCH(
      _xlfn.XLOOKUP(X$1, 'Language &amp; Currency Data'!$A$2:$A$100, 'Language &amp; Currency Data'!$B$2:$B$100),
      Languages!$A$1:$AE$1,
      0),
    FALSE)</f>
        <v>Please respond to a few follow-up questions below.</v>
      </c>
      <c r="Y308" s="32" t="str">
        <f>VLOOKUP(
    Languages!A295,
    Languages!$A$2:$AE$310,
    MATCH(
      _xlfn.XLOOKUP(Y$1, 'Language &amp; Currency Data'!$A$2:$A$100, 'Language &amp; Currency Data'!$B$2:$B$100),
      Languages!$A$1:$AE$1,
      0),
    FALSE)</f>
        <v>Vennligst svar på noen oppfølgingsspørsmål nedenfor.</v>
      </c>
      <c r="Z308" s="32" t="str">
        <f>VLOOKUP(
    Languages!A295,
    Languages!$A$2:$AE$310,
    MATCH(
      _xlfn.XLOOKUP(Z$1, 'Language &amp; Currency Data'!$A$2:$A$100, 'Language &amp; Currency Data'!$B$2:$B$100),
      Languages!$A$1:$AE$1,
      0),
    FALSE)</f>
        <v>براہ کرم ذیل میں موجود چند اضافی سوالات کے جوابات دیں۔</v>
      </c>
      <c r="AA308" s="32" t="str">
        <f>VLOOKUP(
    Languages!A295,
    Languages!$A$2:$AE$310,
    MATCH(
      _xlfn.XLOOKUP(AA$1, 'Language &amp; Currency Data'!$A$2:$A$100, 'Language &amp; Currency Data'!$B$2:$B$100),
      Languages!$A$1:$AE$1,
      0),
    FALSE)</f>
        <v>Pakisagot ang ilang follow-up na mga tanong sa ibaba.</v>
      </c>
      <c r="AB308" s="32" t="str">
        <f>VLOOKUP(
    Languages!A295,
    Languages!$A$2:$AE$310,
    MATCH(
      _xlfn.XLOOKUP(AB$1, 'Language &amp; Currency Data'!$A$2:$A$100, 'Language &amp; Currency Data'!$B$2:$B$100),
      Languages!$A$1:$AE$1,
      0),
    FALSE)</f>
        <v>Prosimy odpowiedzieć na kilka uzupełniających pytań poniżej.</v>
      </c>
      <c r="AC308" t="str">
        <f>VLOOKUP(
    Languages!A295,
    Languages!$A$2:$AE$310,
    MATCH(
      _xlfn.XLOOKUP(AC$1, 'Language &amp; Currency Data'!$A$2:$A$100, 'Language &amp; Currency Data'!$B$2:$B$100),
      Languages!$A$1:$AE$1,
      0),
    FALSE)</f>
        <v>Responda a algumas perguntas de seguimento abaixo.</v>
      </c>
      <c r="AD308" s="32" t="str">
        <f>VLOOKUP(
    Languages!A295,
    Languages!$A$2:$AE$310,
    MATCH(
      _xlfn.XLOOKUP(AD$1, 'Language &amp; Currency Data'!$A$2:$A$100, 'Language &amp; Currency Data'!$B$2:$B$100),
      Languages!$A$1:$AE$1,
      0),
    FALSE)</f>
        <v>Vă rugăm să răspundeți la întrebările suplimentare de mai jos.</v>
      </c>
      <c r="AE308" s="6" t="str">
        <f>VLOOKUP(
    Languages!A295,
    Languages!$A$2:$AE$310,
    MATCH(
      _xlfn.XLOOKUP(AE$1, 'Language &amp; Currency Data'!$A$2:$A$100, 'Language &amp; Currency Data'!$B$2:$B$100),
      Languages!$A$1:$AE$1,
      0),
    FALSE)</f>
        <v>Odpovedzte, prosím, na niekoľko dodatočných otázok nižšie.</v>
      </c>
      <c r="AF308" s="6" t="str">
        <f>VLOOKUP(
    Languages!A295,
    Languages!$A$2:$AE$310,
    MATCH(
      _xlfn.XLOOKUP(AF$1, 'Language &amp; Currency Data'!$A$2:$A$100, 'Language &amp; Currency Data'!$B$2:$B$100),
      Languages!$A$1:$AE$1,
      0),
    FALSE)</f>
        <v>Beantwoord asseblief 'n paar opvolg vrae hieronder.</v>
      </c>
      <c r="AG308" s="6" t="str">
        <f>VLOOKUP(
    Languages!A295,
    Languages!$A$2:$AE$310,
    MATCH(
      _xlfn.XLOOKUP(AG$1, 'Language &amp; Currency Data'!$A$2:$A$100, 'Language &amp; Currency Data'!$B$2:$B$100),
      Languages!$A$1:$AE$1,
      0),
    FALSE)</f>
        <v>아래의 몇 가지 후속 질문에 답변해 주십시오.</v>
      </c>
      <c r="AH308" s="32" t="str">
        <f>VLOOKUP(
    Languages!A295,
    Languages!$A$2:$AE$310,
    MATCH(
      _xlfn.XLOOKUP(AH$1, 'Language &amp; Currency Data'!$A$2:$A$100, 'Language &amp; Currency Data'!$B$2:$B$100),
      Languages!$A$1:$AE$1,
      0),
    FALSE)</f>
        <v>Responda a las siguientes preguntas de seguimiento.</v>
      </c>
      <c r="AI308" s="32" t="str">
        <f>VLOOKUP(
    Languages!A295,
    Languages!$A$2:$AE$310,
    MATCH(
      _xlfn.XLOOKUP(AI$1, 'Language &amp; Currency Data'!$A$2:$A$100, 'Language &amp; Currency Data'!$B$2:$B$100),
      Languages!$A$1:$AE$1,
      0),
    FALSE)</f>
        <v>Vänligen svara på några följdfrågor nedan.</v>
      </c>
      <c r="AJ308" s="6" t="str">
        <f>VLOOKUP(
    Languages!A295,
    Languages!$A$2:$AE$310,
    MATCH(
      _xlfn.XLOOKUP(AJ$1, 'Language &amp; Currency Data'!$A$2:$A$100, 'Language &amp; Currency Data'!$B$2:$B$100),
      Languages!$A$1:$AE$1,
      0),
    FALSE)</f>
        <v>請回答以下幾個後續問題。</v>
      </c>
      <c r="AK308" s="32" t="str">
        <f>VLOOKUP(
    Languages!A295,
    Languages!$A$2:$AE$310,
    MATCH(
      _xlfn.XLOOKUP(AK$1, 'Language &amp; Currency Data'!$A$2:$A$100, 'Language &amp; Currency Data'!$B$2:$B$100),
      Languages!$A$1:$AE$1,
      0),
    FALSE)</f>
        <v>โปรดตอบคำถามต่อเนื่องอีกสองสามข้อด้านล่างนี้</v>
      </c>
      <c r="AL308" s="37" t="str">
        <f>VLOOKUP(
    Languages!A295,
    Languages!$A$2:$AE$310,
    MATCH(
      _xlfn.XLOOKUP(AL$1, 'Language &amp; Currency Data'!$A$2:$A$100, 'Language &amp; Currency Data'!$B$2:$B$100),
      Languages!$A$1:$AE$1,
      0),
    FALSE)</f>
        <v>Lütfen aşağıdaki birkaç soruya yanıt verin.</v>
      </c>
      <c r="AM308" s="6" t="str">
        <f>VLOOKUP(
    Languages!A295,
    Languages!$A$2:$AE$310,
    MATCH(
      _xlfn.XLOOKUP(AM$1, 'Language &amp; Currency Data'!$A$2:$A$100, 'Language &amp; Currency Data'!$B$2:$B$100),
      Languages!$A$1:$AE$1,
      0),
    FALSE)</f>
        <v>Please respond to a few follow-up questions below.</v>
      </c>
      <c r="AN308" s="6" t="str">
        <f>VLOOKUP(
    Languages!A295,
    Languages!$A$2:$AE$310,
    MATCH(
      _xlfn.XLOOKUP(AN$1, 'Language &amp; Currency Data'!$A$2:$A$100, 'Language &amp; Currency Data'!$B$2:$B$100),
      Languages!$A$1:$AE$1,
      0),
    FALSE)</f>
        <v>Please respond to a few follow-up questions below.</v>
      </c>
      <c r="AO308" s="32" t="str">
        <f>VLOOKUP(
    Languages!A295,
    Languages!$A$2:$AE$310,
    MATCH(
      _xlfn.XLOOKUP(AO$1, 'Language &amp; Currency Data'!$A$2:$A$100, 'Language &amp; Currency Data'!$B$2:$B$100),
      Languages!$A$1:$AE$1,
      0),
    FALSE)</f>
        <v>Vui lòng trả lời một số câu hỏi tiếp nối bên dưới.</v>
      </c>
      <c r="AP308" s="7" t="str">
        <f>VLOOKUP(
    Languages!A295,
    Languages!$A$2:$AE$310,
    MATCH(
      _xlfn.XLOOKUP("United Kingdom", 'Language &amp; Currency Data'!$A$2:$A$100, 'Language &amp; Currency Data'!$B$2:$B$100),
      Languages!$A$1:$AE$1,
      0),
    FALSE)</f>
        <v>Please respond to a few follow-up questions below.</v>
      </c>
      <c r="AQ308" s="7" t="str">
        <f>VLOOKUP(
    Languages!A295,
    Languages!$A$2:$AE$310,
    MATCH(
      _xlfn.XLOOKUP("United Kingdom", 'Language &amp; Currency Data'!$A$2:$A$100, 'Language &amp; Currency Data'!$B$2:$B$100),
      Languages!$A$1:$AE$1,
      0),
    FALSE)</f>
        <v>Please respond to a few follow-up questions below.</v>
      </c>
      <c r="AR308" s="7" t="str">
        <f>VLOOKUP(
    Languages!A295,
    Languages!$A$2:$AE$310,
    MATCH(
      _xlfn.XLOOKUP("United Kingdom", 'Language &amp; Currency Data'!$A$2:$A$100, 'Language &amp; Currency Data'!$B$2:$B$100),
      Languages!$A$1:$AE$1,
      0),
    FALSE)</f>
        <v>Please respond to a few follow-up questions below.</v>
      </c>
      <c r="AS308" s="7" t="str">
        <f>VLOOKUP(
    Languages!A295,
    Languages!$A$2:$AE$310,
    MATCH(
      _xlfn.XLOOKUP("United Kingdom", 'Language &amp; Currency Data'!$A$2:$A$100, 'Language &amp; Currency Data'!$B$2:$B$100),
      Languages!$A$1:$AE$1,
      0),
    FALSE)</f>
        <v>Please respond to a few follow-up questions below.</v>
      </c>
      <c r="AT308" s="7" t="str">
        <f>VLOOKUP(
    Languages!A295,
    Languages!$A$2:$AE$310,
    MATCH(
      _xlfn.XLOOKUP("United Kingdom", 'Language &amp; Currency Data'!$A$2:$A$100, 'Language &amp; Currency Data'!$B$2:$B$100),
      Languages!$A$1:$AE$1,
      0),
    FALSE)</f>
        <v>Please respond to a few follow-up questions below.</v>
      </c>
      <c r="AU308" s="7" t="str">
        <f>VLOOKUP(
    Languages!A295,
    Languages!$A$2:$AE$310,
    MATCH(
      _xlfn.XLOOKUP("United Kingdom", 'Language &amp; Currency Data'!$A$2:$A$100, 'Language &amp; Currency Data'!$B$2:$B$100),
      Languages!$A$1:$AE$1,
      0),
    FALSE)</f>
        <v>Please respond to a few follow-up questions below.</v>
      </c>
      <c r="AV308" s="7" t="str">
        <f>VLOOKUP(
    Languages!A295,
    Languages!$A$2:$AE$310,
    MATCH(
      _xlfn.XLOOKUP("United Kingdom", 'Language &amp; Currency Data'!$A$2:$A$100, 'Language &amp; Currency Data'!$B$2:$B$100),
      Languages!$A$1:$AE$1,
      0),
    FALSE)</f>
        <v>Please respond to a few follow-up questions below.</v>
      </c>
      <c r="AW308" s="7" t="str">
        <f>VLOOKUP(
    Languages!A295,
    Languages!$A$2:$AE$310,
    MATCH(
      _xlfn.XLOOKUP("United Kingdom", 'Language &amp; Currency Data'!$A$2:$A$100, 'Language &amp; Currency Data'!$B$2:$B$100),
      Languages!$A$1:$AE$1,
      0),
    FALSE)</f>
        <v>Please respond to a few follow-up questions below.</v>
      </c>
    </row>
    <row r="309" spans="1:49" s="7" customFormat="1" x14ac:dyDescent="0.45">
      <c r="A309" s="7" t="str">
        <f>Languages!B296</f>
        <v>Extremely unlikely</v>
      </c>
      <c r="B309" s="6" t="str">
        <f>VLOOKUP(
    Languages!A296,
    Languages!$A$2:$AE$310,
    MATCH(
      _xlfn.XLOOKUP(B$1, 'Language &amp; Currency Data'!$A$2:$A$100, 'Language &amp; Currency Data'!$B$2:$B$100),
      Languages!$A$1:$AE$1,
      0),
    FALSE)</f>
        <v>Muy poco probable</v>
      </c>
      <c r="C309" s="6" t="str">
        <f>VLOOKUP(
    Languages!A296,
    Languages!$A$2:$AE$310,
    MATCH(
      _xlfn.XLOOKUP(C$1, 'Language &amp; Currency Data'!$A$2:$A$100, 'Language &amp; Currency Data'!$B$2:$B$100),
      Languages!$A$1:$AE$1,
      0),
    FALSE)</f>
        <v>Extremely unlikely</v>
      </c>
      <c r="D309" s="6" t="str">
        <f>VLOOKUP(
    Languages!A296,
    Languages!$A$2:$AE$310,
    MATCH(
      _xlfn.XLOOKUP(D$1, 'Language &amp; Currency Data'!$A$2:$A$100, 'Language &amp; Currency Data'!$B$2:$B$100),
      Languages!$A$1:$AE$1,
      0),
    FALSE)</f>
        <v>Ausgesprochen unwahrscheinlich</v>
      </c>
      <c r="E309" s="14" t="str">
        <f>VLOOKUP(
    Languages!A296,
    Languages!$A$2:$AE$310,
    MATCH(
      _xlfn.XLOOKUP(E$1, 'Language &amp; Currency Data'!$A$2:$A$100, 'Language &amp; Currency Data'!$B$2:$B$100),
      Languages!$A$1:$AE$1,
      0),
    FALSE)</f>
        <v>Extremamente improvável</v>
      </c>
      <c r="F309" s="4" t="str">
        <f>VLOOKUP(
    Languages!A296,
    Languages!$A$2:$AE$310,
    MATCH(
      _xlfn.XLOOKUP(F$1, 'Language &amp; Currency Data'!$A$2:$A$100, 'Language &amp; Currency Data'!$B$2:$B$100),
      Languages!$A$1:$AE$1,
      0),
    FALSE)</f>
        <v>Extremely unlikely</v>
      </c>
      <c r="G309" s="14" t="str">
        <f>VLOOKUP(
    Languages!A296,
    Languages!$A$2:$AE$310,
    MATCH(
      _xlfn.XLOOKUP(G$1, 'Language &amp; Currency Data'!$A$2:$A$100, 'Language &amp; Currency Data'!$B$2:$B$100),
      Languages!$A$1:$AE$1,
      0),
    FALSE)</f>
        <v>极不可能</v>
      </c>
      <c r="H309" s="6" t="str">
        <f>VLOOKUP(
    Languages!A296,
    Languages!$A$2:$AE$310,
    MATCH(
      _xlfn.XLOOKUP(H$1, 'Language &amp; Currency Data'!$A$2:$A$100, 'Language &amp; Currency Data'!$B$2:$B$100),
      Languages!$A$1:$AE$1,
      0),
    FALSE)</f>
        <v>Muy poco probable</v>
      </c>
      <c r="I309" s="6" t="str">
        <f>VLOOKUP(
    Languages!A296,
    Languages!$A$2:$AE$310,
    MATCH(
      _xlfn.XLOOKUP(I$1, 'Language &amp; Currency Data'!$A$2:$A$100, 'Language &amp; Currency Data'!$B$2:$B$100),
      Languages!$A$1:$AE$1,
      0),
    FALSE)</f>
        <v>Muy poco probable</v>
      </c>
      <c r="J309" s="6" t="str">
        <f>VLOOKUP(
    Languages!A296,
    Languages!$A$2:$AE$310,
    MATCH(
      _xlfn.XLOOKUP(J$1, 'Language &amp; Currency Data'!$A$2:$A$100, 'Language &amp; Currency Data'!$B$2:$B$100),
      Languages!$A$1:$AE$1,
      0),
    FALSE)</f>
        <v>Velmi nepravděpodobně</v>
      </c>
      <c r="K309" s="6" t="str">
        <f>VLOOKUP(
    Languages!A296,
    Languages!$A$2:$AE$310,
    MATCH(
      _xlfn.XLOOKUP(K$1, 'Language &amp; Currency Data'!$A$2:$A$100, 'Language &amp; Currency Data'!$B$2:$B$100),
      Languages!$A$1:$AE$1,
      0),
    FALSE)</f>
        <v>Erittäin epätodennäköistä</v>
      </c>
      <c r="L309" s="32" t="str">
        <f>VLOOKUP(
    Languages!A296,
    Languages!$A$2:$AE$310,
    MATCH(
      _xlfn.XLOOKUP(L$1, 'Language &amp; Currency Data'!$A$2:$A$100, 'Language &amp; Currency Data'!$B$2:$B$100),
      Languages!$A$1:$AE$1,
      0),
    FALSE)</f>
        <v>Extrêmement improbable</v>
      </c>
      <c r="M309" s="32" t="str">
        <f>VLOOKUP(
    Languages!A296,
    Languages!$A$2:$AE$310,
    MATCH(
      _xlfn.XLOOKUP(M$1, 'Language &amp; Currency Data'!$A$2:$A$100, 'Language &amp; Currency Data'!$B$2:$B$100),
      Languages!$A$1:$AE$1,
      0),
    FALSE)</f>
        <v>Ausgesprochen unwahrscheinlich</v>
      </c>
      <c r="N309" s="6" t="str">
        <f>VLOOKUP(
    Languages!A296,
    Languages!$A$2:$AE$310,
    MATCH(
      _xlfn.XLOOKUP(N$1, 'Language &amp; Currency Data'!$A$2:$A$100, 'Language &amp; Currency Data'!$B$2:$B$100),
      Languages!$A$1:$AE$1,
      0),
    FALSE)</f>
        <v>Εξαιρετικά απίθανο</v>
      </c>
      <c r="O309" s="32" t="str">
        <f>VLOOKUP(
    Languages!A296,
    Languages!$A$2:$AE$310,
    MATCH(
      _xlfn.XLOOKUP(O$1, 'Language &amp; Currency Data'!$A$2:$A$100, 'Language &amp; Currency Data'!$B$2:$B$100),
      Languages!$A$1:$AE$1,
      0),
    FALSE)</f>
        <v>Rendkívül valószínűtlen</v>
      </c>
      <c r="P309" s="6" t="str">
        <f>VLOOKUP(
    Languages!A296,
    Languages!$A$2:$AE$310,
    MATCH(
      _xlfn.XLOOKUP(P$1, 'Language &amp; Currency Data'!$A$2:$A$100, 'Language &amp; Currency Data'!$B$2:$B$100),
      Languages!$A$1:$AE$1,
      0),
    FALSE)</f>
        <v>बहुत ज्यादा असंभावना</v>
      </c>
      <c r="Q309" s="6" t="str">
        <f>VLOOKUP(
    Languages!A296,
    Languages!$A$2:$AE$310,
    MATCH(
      _xlfn.XLOOKUP(Q$1, 'Language &amp; Currency Data'!$A$2:$A$100, 'Language &amp; Currency Data'!$B$2:$B$100),
      Languages!$A$1:$AE$1,
      0),
    FALSE)</f>
        <v>Sangat tidak mungkin</v>
      </c>
      <c r="R309" s="6" t="str">
        <f>VLOOKUP(
    Languages!A296,
    Languages!$A$2:$AE$310,
    MATCH(
      _xlfn.XLOOKUP(R$1, 'Language &amp; Currency Data'!$A$2:$A$100, 'Language &amp; Currency Data'!$B$2:$B$100),
      Languages!$A$1:$AE$1,
      0),
    FALSE)</f>
        <v>Extremely unlikely</v>
      </c>
      <c r="S309" s="14" t="str">
        <f>VLOOKUP(
    Languages!A296,
    Languages!$A$2:$AE$310,
    MATCH(
      _xlfn.XLOOKUP(S$1, 'Language &amp; Currency Data'!$A$2:$A$100, 'Language &amp; Currency Data'!$B$2:$B$100),
      Languages!$A$1:$AE$1,
      0),
    FALSE)</f>
        <v>Estremamente improbabile</v>
      </c>
      <c r="T309" s="14" t="str">
        <f>VLOOKUP(
    Languages!A296,
    Languages!$A$2:$AE$310,
    MATCH(
      _xlfn.XLOOKUP(T$1, 'Language &amp; Currency Data'!$A$2:$A$100, 'Language &amp; Currency Data'!$B$2:$B$100),
      Languages!$A$1:$AE$1,
      0),
    FALSE)</f>
        <v>非常にその可能性がない</v>
      </c>
      <c r="U309" s="32" t="str">
        <f>VLOOKUP(
    Languages!A296,
    Languages!$A$2:$AE$310,
    MATCH(
      _xlfn.XLOOKUP(U$1, 'Language &amp; Currency Data'!$A$2:$A$100, 'Language &amp; Currency Data'!$B$2:$B$100),
      Languages!$A$1:$AE$1,
      0),
    FALSE)</f>
        <v>Amat tidak berkemungkinan</v>
      </c>
      <c r="V309" s="32" t="str">
        <f>VLOOKUP(
    Languages!A296,
    Languages!$A$2:$AE$310,
    MATCH(
      _xlfn.XLOOKUP(V$1, 'Language &amp; Currency Data'!$A$2:$A$100, 'Language &amp; Currency Data'!$B$2:$B$100),
      Languages!$A$1:$AE$1,
      0),
    FALSE)</f>
        <v>Muy poco probable</v>
      </c>
      <c r="W309" s="14" t="str">
        <f>VLOOKUP(
    Languages!A296,
    Languages!$A$2:$AE$310,
    MATCH(
      _xlfn.XLOOKUP(W$1, 'Language &amp; Currency Data'!$A$2:$A$100, 'Language &amp; Currency Data'!$B$2:$B$100),
      Languages!$A$1:$AE$1,
      0),
    FALSE)</f>
        <v>Volstrekt onwaarschijnlijk</v>
      </c>
      <c r="X309" s="32" t="str">
        <f>VLOOKUP(
    Languages!A296,
    Languages!$A$2:$AE$310,
    MATCH(
      _xlfn.XLOOKUP(X$1, 'Language &amp; Currency Data'!$A$2:$A$100, 'Language &amp; Currency Data'!$B$2:$B$100),
      Languages!$A$1:$AE$1,
      0),
    FALSE)</f>
        <v>Extremely unlikely</v>
      </c>
      <c r="Y309" s="32" t="str">
        <f>VLOOKUP(
    Languages!A296,
    Languages!$A$2:$AE$310,
    MATCH(
      _xlfn.XLOOKUP(Y$1, 'Language &amp; Currency Data'!$A$2:$A$100, 'Language &amp; Currency Data'!$B$2:$B$100),
      Languages!$A$1:$AE$1,
      0),
    FALSE)</f>
        <v>Svært usannsynlig</v>
      </c>
      <c r="Z309" s="32" t="str">
        <f>VLOOKUP(
    Languages!A296,
    Languages!$A$2:$AE$310,
    MATCH(
      _xlfn.XLOOKUP(Z$1, 'Language &amp; Currency Data'!$A$2:$A$100, 'Language &amp; Currency Data'!$B$2:$B$100),
      Languages!$A$1:$AE$1,
      0),
    FALSE)</f>
        <v>انتہائی غیر ممکن</v>
      </c>
      <c r="AA309" s="32" t="str">
        <f>VLOOKUP(
    Languages!A296,
    Languages!$A$2:$AE$310,
    MATCH(
      _xlfn.XLOOKUP(AA$1, 'Language &amp; Currency Data'!$A$2:$A$100, 'Language &amp; Currency Data'!$B$2:$B$100),
      Languages!$A$1:$AE$1,
      0),
    FALSE)</f>
        <v>Napakaimposible</v>
      </c>
      <c r="AB309" s="32" t="str">
        <f>VLOOKUP(
    Languages!A296,
    Languages!$A$2:$AE$310,
    MATCH(
      _xlfn.XLOOKUP(AB$1, 'Language &amp; Currency Data'!$A$2:$A$100, 'Language &amp; Currency Data'!$B$2:$B$100),
      Languages!$A$1:$AE$1,
      0),
    FALSE)</f>
        <v>Wyjątkowo mało prawdopodobne</v>
      </c>
      <c r="AC309" t="str">
        <f>VLOOKUP(
    Languages!A296,
    Languages!$A$2:$AE$310,
    MATCH(
      _xlfn.XLOOKUP(AC$1, 'Language &amp; Currency Data'!$A$2:$A$100, 'Language &amp; Currency Data'!$B$2:$B$100),
      Languages!$A$1:$AE$1,
      0),
    FALSE)</f>
        <v>Extremamente improvável</v>
      </c>
      <c r="AD309" s="32" t="str">
        <f>VLOOKUP(
    Languages!A296,
    Languages!$A$2:$AE$310,
    MATCH(
      _xlfn.XLOOKUP(AD$1, 'Language &amp; Currency Data'!$A$2:$A$100, 'Language &amp; Currency Data'!$B$2:$B$100),
      Languages!$A$1:$AE$1,
      0),
    FALSE)</f>
        <v>Foarte improbabil</v>
      </c>
      <c r="AE309" s="6" t="str">
        <f>VLOOKUP(
    Languages!A296,
    Languages!$A$2:$AE$310,
    MATCH(
      _xlfn.XLOOKUP(AE$1, 'Language &amp; Currency Data'!$A$2:$A$100, 'Language &amp; Currency Data'!$B$2:$B$100),
      Languages!$A$1:$AE$1,
      0),
    FALSE)</f>
        <v>Extrémne nepravdepodobne</v>
      </c>
      <c r="AF309" s="6" t="str">
        <f>VLOOKUP(
    Languages!A296,
    Languages!$A$2:$AE$310,
    MATCH(
      _xlfn.XLOOKUP(AF$1, 'Language &amp; Currency Data'!$A$2:$A$100, 'Language &amp; Currency Data'!$B$2:$B$100),
      Languages!$A$1:$AE$1,
      0),
    FALSE)</f>
        <v>Hoogs onwaarskynlik</v>
      </c>
      <c r="AG309" s="6" t="str">
        <f>VLOOKUP(
    Languages!A296,
    Languages!$A$2:$AE$310,
    MATCH(
      _xlfn.XLOOKUP(AG$1, 'Language &amp; Currency Data'!$A$2:$A$100, 'Language &amp; Currency Data'!$B$2:$B$100),
      Languages!$A$1:$AE$1,
      0),
    FALSE)</f>
        <v>가능성이 매우 낮다</v>
      </c>
      <c r="AH309" s="32" t="str">
        <f>VLOOKUP(
    Languages!A296,
    Languages!$A$2:$AE$310,
    MATCH(
      _xlfn.XLOOKUP(AH$1, 'Language &amp; Currency Data'!$A$2:$A$100, 'Language &amp; Currency Data'!$B$2:$B$100),
      Languages!$A$1:$AE$1,
      0),
    FALSE)</f>
        <v>Muy poco probable</v>
      </c>
      <c r="AI309" s="32" t="str">
        <f>VLOOKUP(
    Languages!A296,
    Languages!$A$2:$AE$310,
    MATCH(
      _xlfn.XLOOKUP(AI$1, 'Language &amp; Currency Data'!$A$2:$A$100, 'Language &amp; Currency Data'!$B$2:$B$100),
      Languages!$A$1:$AE$1,
      0),
    FALSE)</f>
        <v>Extremt osannoiikt</v>
      </c>
      <c r="AJ309" s="6" t="str">
        <f>VLOOKUP(
    Languages!A296,
    Languages!$A$2:$AE$310,
    MATCH(
      _xlfn.XLOOKUP(AJ$1, 'Language &amp; Currency Data'!$A$2:$A$100, 'Language &amp; Currency Data'!$B$2:$B$100),
      Languages!$A$1:$AE$1,
      0),
    FALSE)</f>
        <v>极不可能</v>
      </c>
      <c r="AK309" s="32" t="str">
        <f>VLOOKUP(
    Languages!A296,
    Languages!$A$2:$AE$310,
    MATCH(
      _xlfn.XLOOKUP(AK$1, 'Language &amp; Currency Data'!$A$2:$A$100, 'Language &amp; Currency Data'!$B$2:$B$100),
      Languages!$A$1:$AE$1,
      0),
    FALSE)</f>
        <v>ไม่มีแนวโน้มอย่างยิ่ง</v>
      </c>
      <c r="AL309" s="37" t="str">
        <f>VLOOKUP(
    Languages!A296,
    Languages!$A$2:$AE$310,
    MATCH(
      _xlfn.XLOOKUP(AL$1, 'Language &amp; Currency Data'!$A$2:$A$100, 'Language &amp; Currency Data'!$B$2:$B$100),
      Languages!$A$1:$AE$1,
      0),
    FALSE)</f>
        <v>Çok düşük bir ihtimal</v>
      </c>
      <c r="AM309" s="6" t="str">
        <f>VLOOKUP(
    Languages!A296,
    Languages!$A$2:$AE$310,
    MATCH(
      _xlfn.XLOOKUP(AM$1, 'Language &amp; Currency Data'!$A$2:$A$100, 'Language &amp; Currency Data'!$B$2:$B$100),
      Languages!$A$1:$AE$1,
      0),
    FALSE)</f>
        <v>Extremely unlikely</v>
      </c>
      <c r="AN309" s="6" t="str">
        <f>VLOOKUP(
    Languages!A296,
    Languages!$A$2:$AE$310,
    MATCH(
      _xlfn.XLOOKUP(AN$1, 'Language &amp; Currency Data'!$A$2:$A$100, 'Language &amp; Currency Data'!$B$2:$B$100),
      Languages!$A$1:$AE$1,
      0),
    FALSE)</f>
        <v>Extremely unlikely</v>
      </c>
      <c r="AO309" s="32" t="str">
        <f>VLOOKUP(
    Languages!A296,
    Languages!$A$2:$AE$310,
    MATCH(
      _xlfn.XLOOKUP(AO$1, 'Language &amp; Currency Data'!$A$2:$A$100, 'Language &amp; Currency Data'!$B$2:$B$100),
      Languages!$A$1:$AE$1,
      0),
    FALSE)</f>
        <v>Cực kỳ không có khả năng</v>
      </c>
      <c r="AP309" s="7" t="str">
        <f>VLOOKUP(
    Languages!A296,
    Languages!$A$2:$AE$310,
    MATCH(
      _xlfn.XLOOKUP("United Kingdom", 'Language &amp; Currency Data'!$A$2:$A$100, 'Language &amp; Currency Data'!$B$2:$B$100),
      Languages!$A$1:$AE$1,
      0),
    FALSE)</f>
        <v>Extremely unlikely</v>
      </c>
      <c r="AQ309" s="7" t="str">
        <f>VLOOKUP(
    Languages!A296,
    Languages!$A$2:$AE$310,
    MATCH(
      _xlfn.XLOOKUP("United Kingdom", 'Language &amp; Currency Data'!$A$2:$A$100, 'Language &amp; Currency Data'!$B$2:$B$100),
      Languages!$A$1:$AE$1,
      0),
    FALSE)</f>
        <v>Extremely unlikely</v>
      </c>
      <c r="AR309" s="7" t="str">
        <f>VLOOKUP(
    Languages!A296,
    Languages!$A$2:$AE$310,
    MATCH(
      _xlfn.XLOOKUP("United Kingdom", 'Language &amp; Currency Data'!$A$2:$A$100, 'Language &amp; Currency Data'!$B$2:$B$100),
      Languages!$A$1:$AE$1,
      0),
    FALSE)</f>
        <v>Extremely unlikely</v>
      </c>
      <c r="AS309" s="7" t="str">
        <f>VLOOKUP(
    Languages!A296,
    Languages!$A$2:$AE$310,
    MATCH(
      _xlfn.XLOOKUP("United Kingdom", 'Language &amp; Currency Data'!$A$2:$A$100, 'Language &amp; Currency Data'!$B$2:$B$100),
      Languages!$A$1:$AE$1,
      0),
    FALSE)</f>
        <v>Extremely unlikely</v>
      </c>
      <c r="AT309" s="7" t="str">
        <f>VLOOKUP(
    Languages!A296,
    Languages!$A$2:$AE$310,
    MATCH(
      _xlfn.XLOOKUP("United Kingdom", 'Language &amp; Currency Data'!$A$2:$A$100, 'Language &amp; Currency Data'!$B$2:$B$100),
      Languages!$A$1:$AE$1,
      0),
    FALSE)</f>
        <v>Extremely unlikely</v>
      </c>
      <c r="AU309" s="7" t="str">
        <f>VLOOKUP(
    Languages!A296,
    Languages!$A$2:$AE$310,
    MATCH(
      _xlfn.XLOOKUP("United Kingdom", 'Language &amp; Currency Data'!$A$2:$A$100, 'Language &amp; Currency Data'!$B$2:$B$100),
      Languages!$A$1:$AE$1,
      0),
    FALSE)</f>
        <v>Extremely unlikely</v>
      </c>
      <c r="AV309" s="7" t="str">
        <f>VLOOKUP(
    Languages!A296,
    Languages!$A$2:$AE$310,
    MATCH(
      _xlfn.XLOOKUP("United Kingdom", 'Language &amp; Currency Data'!$A$2:$A$100, 'Language &amp; Currency Data'!$B$2:$B$100),
      Languages!$A$1:$AE$1,
      0),
    FALSE)</f>
        <v>Extremely unlikely</v>
      </c>
      <c r="AW309" s="7" t="str">
        <f>VLOOKUP(
    Languages!A296,
    Languages!$A$2:$AE$310,
    MATCH(
      _xlfn.XLOOKUP("United Kingdom", 'Language &amp; Currency Data'!$A$2:$A$100, 'Language &amp; Currency Data'!$B$2:$B$100),
      Languages!$A$1:$AE$1,
      0),
    FALSE)</f>
        <v>Extremely unlikely</v>
      </c>
    </row>
    <row r="310" spans="1:49" s="7" customFormat="1" x14ac:dyDescent="0.45">
      <c r="A310" s="7" t="str">
        <f>Languages!B297</f>
        <v>Extremely likely</v>
      </c>
      <c r="B310" s="6" t="str">
        <f>VLOOKUP(
    Languages!A297,
    Languages!$A$2:$AE$310,
    MATCH(
      _xlfn.XLOOKUP(B$1, 'Language &amp; Currency Data'!$A$2:$A$100, 'Language &amp; Currency Data'!$B$2:$B$100),
      Languages!$A$1:$AE$1,
      0),
    FALSE)</f>
        <v>Muy probable</v>
      </c>
      <c r="C310" s="6" t="str">
        <f>VLOOKUP(
    Languages!A297,
    Languages!$A$2:$AE$310,
    MATCH(
      _xlfn.XLOOKUP(C$1, 'Language &amp; Currency Data'!$A$2:$A$100, 'Language &amp; Currency Data'!$B$2:$B$100),
      Languages!$A$1:$AE$1,
      0),
    FALSE)</f>
        <v>Extremely likely</v>
      </c>
      <c r="D310" s="6" t="str">
        <f>VLOOKUP(
    Languages!A297,
    Languages!$A$2:$AE$310,
    MATCH(
      _xlfn.XLOOKUP(D$1, 'Language &amp; Currency Data'!$A$2:$A$100, 'Language &amp; Currency Data'!$B$2:$B$100),
      Languages!$A$1:$AE$1,
      0),
    FALSE)</f>
        <v>Ausgesprochen wahrscheinlich</v>
      </c>
      <c r="E310" s="14" t="str">
        <f>VLOOKUP(
    Languages!A297,
    Languages!$A$2:$AE$310,
    MATCH(
      _xlfn.XLOOKUP(E$1, 'Language &amp; Currency Data'!$A$2:$A$100, 'Language &amp; Currency Data'!$B$2:$B$100),
      Languages!$A$1:$AE$1,
      0),
    FALSE)</f>
        <v>Extremamente provável</v>
      </c>
      <c r="F310" s="4" t="str">
        <f>VLOOKUP(
    Languages!A297,
    Languages!$A$2:$AE$310,
    MATCH(
      _xlfn.XLOOKUP(F$1, 'Language &amp; Currency Data'!$A$2:$A$100, 'Language &amp; Currency Data'!$B$2:$B$100),
      Languages!$A$1:$AE$1,
      0),
    FALSE)</f>
        <v>Extremely likely</v>
      </c>
      <c r="G310" s="14" t="str">
        <f>VLOOKUP(
    Languages!A297,
    Languages!$A$2:$AE$310,
    MATCH(
      _xlfn.XLOOKUP(G$1, 'Language &amp; Currency Data'!$A$2:$A$100, 'Language &amp; Currency Data'!$B$2:$B$100),
      Languages!$A$1:$AE$1,
      0),
    FALSE)</f>
        <v>极有可能</v>
      </c>
      <c r="H310" s="6" t="str">
        <f>VLOOKUP(
    Languages!A297,
    Languages!$A$2:$AE$310,
    MATCH(
      _xlfn.XLOOKUP(H$1, 'Language &amp; Currency Data'!$A$2:$A$100, 'Language &amp; Currency Data'!$B$2:$B$100),
      Languages!$A$1:$AE$1,
      0),
    FALSE)</f>
        <v>Muy probable</v>
      </c>
      <c r="I310" s="6" t="str">
        <f>VLOOKUP(
    Languages!A297,
    Languages!$A$2:$AE$310,
    MATCH(
      _xlfn.XLOOKUP(I$1, 'Language &amp; Currency Data'!$A$2:$A$100, 'Language &amp; Currency Data'!$B$2:$B$100),
      Languages!$A$1:$AE$1,
      0),
    FALSE)</f>
        <v>Muy probable</v>
      </c>
      <c r="J310" s="6" t="str">
        <f>VLOOKUP(
    Languages!A297,
    Languages!$A$2:$AE$310,
    MATCH(
      _xlfn.XLOOKUP(J$1, 'Language &amp; Currency Data'!$A$2:$A$100, 'Language &amp; Currency Data'!$B$2:$B$100),
      Languages!$A$1:$AE$1,
      0),
    FALSE)</f>
        <v>Velmi pravděpodobně</v>
      </c>
      <c r="K310" s="6" t="str">
        <f>VLOOKUP(
    Languages!A297,
    Languages!$A$2:$AE$310,
    MATCH(
      _xlfn.XLOOKUP(K$1, 'Language &amp; Currency Data'!$A$2:$A$100, 'Language &amp; Currency Data'!$B$2:$B$100),
      Languages!$A$1:$AE$1,
      0),
    FALSE)</f>
        <v>Erittäin todennäköistä</v>
      </c>
      <c r="L310" s="32" t="str">
        <f>VLOOKUP(
    Languages!A297,
    Languages!$A$2:$AE$310,
    MATCH(
      _xlfn.XLOOKUP(L$1, 'Language &amp; Currency Data'!$A$2:$A$100, 'Language &amp; Currency Data'!$B$2:$B$100),
      Languages!$A$1:$AE$1,
      0),
    FALSE)</f>
        <v>Extrêmement probable</v>
      </c>
      <c r="M310" s="32" t="str">
        <f>VLOOKUP(
    Languages!A297,
    Languages!$A$2:$AE$310,
    MATCH(
      _xlfn.XLOOKUP(M$1, 'Language &amp; Currency Data'!$A$2:$A$100, 'Language &amp; Currency Data'!$B$2:$B$100),
      Languages!$A$1:$AE$1,
      0),
    FALSE)</f>
        <v>Ausgesprochen wahrscheinlich</v>
      </c>
      <c r="N310" s="6" t="str">
        <f>VLOOKUP(
    Languages!A297,
    Languages!$A$2:$AE$310,
    MATCH(
      _xlfn.XLOOKUP(N$1, 'Language &amp; Currency Data'!$A$2:$A$100, 'Language &amp; Currency Data'!$B$2:$B$100),
      Languages!$A$1:$AE$1,
      0),
    FALSE)</f>
        <v>Εξαιρετικά πιθανό</v>
      </c>
      <c r="O310" s="32" t="str">
        <f>VLOOKUP(
    Languages!A297,
    Languages!$A$2:$AE$310,
    MATCH(
      _xlfn.XLOOKUP(O$1, 'Language &amp; Currency Data'!$A$2:$A$100, 'Language &amp; Currency Data'!$B$2:$B$100),
      Languages!$A$1:$AE$1,
      0),
    FALSE)</f>
        <v>Rendkívül valószínű</v>
      </c>
      <c r="P310" s="6" t="str">
        <f>VLOOKUP(
    Languages!A297,
    Languages!$A$2:$AE$310,
    MATCH(
      _xlfn.XLOOKUP(P$1, 'Language &amp; Currency Data'!$A$2:$A$100, 'Language &amp; Currency Data'!$B$2:$B$100),
      Languages!$A$1:$AE$1,
      0),
    FALSE)</f>
        <v>बहुत ज्य्यादा संभावना</v>
      </c>
      <c r="Q310" s="6" t="str">
        <f>VLOOKUP(
    Languages!A297,
    Languages!$A$2:$AE$310,
    MATCH(
      _xlfn.XLOOKUP(Q$1, 'Language &amp; Currency Data'!$A$2:$A$100, 'Language &amp; Currency Data'!$B$2:$B$100),
      Languages!$A$1:$AE$1,
      0),
    FALSE)</f>
        <v>Sangat mungkin</v>
      </c>
      <c r="R310" s="6" t="str">
        <f>VLOOKUP(
    Languages!A297,
    Languages!$A$2:$AE$310,
    MATCH(
      _xlfn.XLOOKUP(R$1, 'Language &amp; Currency Data'!$A$2:$A$100, 'Language &amp; Currency Data'!$B$2:$B$100),
      Languages!$A$1:$AE$1,
      0),
    FALSE)</f>
        <v>Extremely likely</v>
      </c>
      <c r="S310" s="14" t="str">
        <f>VLOOKUP(
    Languages!A297,
    Languages!$A$2:$AE$310,
    MATCH(
      _xlfn.XLOOKUP(S$1, 'Language &amp; Currency Data'!$A$2:$A$100, 'Language &amp; Currency Data'!$B$2:$B$100),
      Languages!$A$1:$AE$1,
      0),
    FALSE)</f>
        <v>Estremamente probabile</v>
      </c>
      <c r="T310" s="14" t="str">
        <f>VLOOKUP(
    Languages!A297,
    Languages!$A$2:$AE$310,
    MATCH(
      _xlfn.XLOOKUP(T$1, 'Language &amp; Currency Data'!$A$2:$A$100, 'Language &amp; Currency Data'!$B$2:$B$100),
      Languages!$A$1:$AE$1,
      0),
    FALSE)</f>
        <v>非常にその可能性がある</v>
      </c>
      <c r="U310" s="32" t="str">
        <f>VLOOKUP(
    Languages!A297,
    Languages!$A$2:$AE$310,
    MATCH(
      _xlfn.XLOOKUP(U$1, 'Language &amp; Currency Data'!$A$2:$A$100, 'Language &amp; Currency Data'!$B$2:$B$100),
      Languages!$A$1:$AE$1,
      0),
    FALSE)</f>
        <v>Berkemungkinan besar</v>
      </c>
      <c r="V310" s="32" t="str">
        <f>VLOOKUP(
    Languages!A297,
    Languages!$A$2:$AE$310,
    MATCH(
      _xlfn.XLOOKUP(V$1, 'Language &amp; Currency Data'!$A$2:$A$100, 'Language &amp; Currency Data'!$B$2:$B$100),
      Languages!$A$1:$AE$1,
      0),
    FALSE)</f>
        <v>Muy probable</v>
      </c>
      <c r="W310" s="14" t="str">
        <f>VLOOKUP(
    Languages!A297,
    Languages!$A$2:$AE$310,
    MATCH(
      _xlfn.XLOOKUP(W$1, 'Language &amp; Currency Data'!$A$2:$A$100, 'Language &amp; Currency Data'!$B$2:$B$100),
      Languages!$A$1:$AE$1,
      0),
    FALSE)</f>
        <v>Volstrekt waarschijnlijk</v>
      </c>
      <c r="X310" s="32" t="str">
        <f>VLOOKUP(
    Languages!A297,
    Languages!$A$2:$AE$310,
    MATCH(
      _xlfn.XLOOKUP(X$1, 'Language &amp; Currency Data'!$A$2:$A$100, 'Language &amp; Currency Data'!$B$2:$B$100),
      Languages!$A$1:$AE$1,
      0),
    FALSE)</f>
        <v>Extremely likely</v>
      </c>
      <c r="Y310" s="32" t="str">
        <f>VLOOKUP(
    Languages!A297,
    Languages!$A$2:$AE$310,
    MATCH(
      _xlfn.XLOOKUP(Y$1, 'Language &amp; Currency Data'!$A$2:$A$100, 'Language &amp; Currency Data'!$B$2:$B$100),
      Languages!$A$1:$AE$1,
      0),
    FALSE)</f>
        <v>Svært sannsynlig</v>
      </c>
      <c r="Z310" s="32" t="str">
        <f>VLOOKUP(
    Languages!A297,
    Languages!$A$2:$AE$310,
    MATCH(
      _xlfn.XLOOKUP(Z$1, 'Language &amp; Currency Data'!$A$2:$A$100, 'Language &amp; Currency Data'!$B$2:$B$100),
      Languages!$A$1:$AE$1,
      0),
    FALSE)</f>
        <v>انتہائی ممکن</v>
      </c>
      <c r="AA310" s="32" t="str">
        <f>VLOOKUP(
    Languages!A297,
    Languages!$A$2:$AE$310,
    MATCH(
      _xlfn.XLOOKUP(AA$1, 'Language &amp; Currency Data'!$A$2:$A$100, 'Language &amp; Currency Data'!$B$2:$B$100),
      Languages!$A$1:$AE$1,
      0),
    FALSE)</f>
        <v>Posibleng-posible</v>
      </c>
      <c r="AB310" s="32" t="str">
        <f>VLOOKUP(
    Languages!A297,
    Languages!$A$2:$AE$310,
    MATCH(
      _xlfn.XLOOKUP(AB$1, 'Language &amp; Currency Data'!$A$2:$A$100, 'Language &amp; Currency Data'!$B$2:$B$100),
      Languages!$A$1:$AE$1,
      0),
    FALSE)</f>
        <v>Wyjątkowo prawdopodobne</v>
      </c>
      <c r="AC310" t="str">
        <f>VLOOKUP(
    Languages!A297,
    Languages!$A$2:$AE$310,
    MATCH(
      _xlfn.XLOOKUP(AC$1, 'Language &amp; Currency Data'!$A$2:$A$100, 'Language &amp; Currency Data'!$B$2:$B$100),
      Languages!$A$1:$AE$1,
      0),
    FALSE)</f>
        <v>Extremamente provável</v>
      </c>
      <c r="AD310" s="32" t="str">
        <f>VLOOKUP(
    Languages!A297,
    Languages!$A$2:$AE$310,
    MATCH(
      _xlfn.XLOOKUP(AD$1, 'Language &amp; Currency Data'!$A$2:$A$100, 'Language &amp; Currency Data'!$B$2:$B$100),
      Languages!$A$1:$AE$1,
      0),
    FALSE)</f>
        <v>Foarte probabil</v>
      </c>
      <c r="AE310" s="6" t="str">
        <f>VLOOKUP(
    Languages!A297,
    Languages!$A$2:$AE$310,
    MATCH(
      _xlfn.XLOOKUP(AE$1, 'Language &amp; Currency Data'!$A$2:$A$100, 'Language &amp; Currency Data'!$B$2:$B$100),
      Languages!$A$1:$AE$1,
      0),
    FALSE)</f>
        <v>Extrémne pravdepodobne</v>
      </c>
      <c r="AF310" s="6" t="str">
        <f>VLOOKUP(
    Languages!A297,
    Languages!$A$2:$AE$310,
    MATCH(
      _xlfn.XLOOKUP(AF$1, 'Language &amp; Currency Data'!$A$2:$A$100, 'Language &amp; Currency Data'!$B$2:$B$100),
      Languages!$A$1:$AE$1,
      0),
    FALSE)</f>
        <v>Hoogs waarskynlik</v>
      </c>
      <c r="AG310" s="6" t="str">
        <f>VLOOKUP(
    Languages!A297,
    Languages!$A$2:$AE$310,
    MATCH(
      _xlfn.XLOOKUP(AG$1, 'Language &amp; Currency Data'!$A$2:$A$100, 'Language &amp; Currency Data'!$B$2:$B$100),
      Languages!$A$1:$AE$1,
      0),
    FALSE)</f>
        <v>가능성이 매우 높다</v>
      </c>
      <c r="AH310" s="32" t="str">
        <f>VLOOKUP(
    Languages!A297,
    Languages!$A$2:$AE$310,
    MATCH(
      _xlfn.XLOOKUP(AH$1, 'Language &amp; Currency Data'!$A$2:$A$100, 'Language &amp; Currency Data'!$B$2:$B$100),
      Languages!$A$1:$AE$1,
      0),
    FALSE)</f>
        <v>Muy probable</v>
      </c>
      <c r="AI310" s="32" t="str">
        <f>VLOOKUP(
    Languages!A297,
    Languages!$A$2:$AE$310,
    MATCH(
      _xlfn.XLOOKUP(AI$1, 'Language &amp; Currency Data'!$A$2:$A$100, 'Language &amp; Currency Data'!$B$2:$B$100),
      Languages!$A$1:$AE$1,
      0),
    FALSE)</f>
        <v>Extremt sannolikt</v>
      </c>
      <c r="AJ310" s="6" t="str">
        <f>VLOOKUP(
    Languages!A297,
    Languages!$A$2:$AE$310,
    MATCH(
      _xlfn.XLOOKUP(AJ$1, 'Language &amp; Currency Data'!$A$2:$A$100, 'Language &amp; Currency Data'!$B$2:$B$100),
      Languages!$A$1:$AE$1,
      0),
    FALSE)</f>
        <v>极有可能</v>
      </c>
      <c r="AK310" s="32" t="str">
        <f>VLOOKUP(
    Languages!A297,
    Languages!$A$2:$AE$310,
    MATCH(
      _xlfn.XLOOKUP(AK$1, 'Language &amp; Currency Data'!$A$2:$A$100, 'Language &amp; Currency Data'!$B$2:$B$100),
      Languages!$A$1:$AE$1,
      0),
    FALSE)</f>
        <v>มีแนวโน้มอย่างยิ่ง</v>
      </c>
      <c r="AL310" s="37" t="str">
        <f>VLOOKUP(
    Languages!A297,
    Languages!$A$2:$AE$310,
    MATCH(
      _xlfn.XLOOKUP(AL$1, 'Language &amp; Currency Data'!$A$2:$A$100, 'Language &amp; Currency Data'!$B$2:$B$100),
      Languages!$A$1:$AE$1,
      0),
    FALSE)</f>
        <v>Çok büyük bir ihtimalle</v>
      </c>
      <c r="AM310" s="6" t="str">
        <f>VLOOKUP(
    Languages!A297,
    Languages!$A$2:$AE$310,
    MATCH(
      _xlfn.XLOOKUP(AM$1, 'Language &amp; Currency Data'!$A$2:$A$100, 'Language &amp; Currency Data'!$B$2:$B$100),
      Languages!$A$1:$AE$1,
      0),
    FALSE)</f>
        <v>Extremely likely</v>
      </c>
      <c r="AN310" s="6" t="str">
        <f>VLOOKUP(
    Languages!A297,
    Languages!$A$2:$AE$310,
    MATCH(
      _xlfn.XLOOKUP(AN$1, 'Language &amp; Currency Data'!$A$2:$A$100, 'Language &amp; Currency Data'!$B$2:$B$100),
      Languages!$A$1:$AE$1,
      0),
    FALSE)</f>
        <v>Extremely likely</v>
      </c>
      <c r="AO310" s="32" t="str">
        <f>VLOOKUP(
    Languages!A297,
    Languages!$A$2:$AE$310,
    MATCH(
      _xlfn.XLOOKUP(AO$1, 'Language &amp; Currency Data'!$A$2:$A$100, 'Language &amp; Currency Data'!$B$2:$B$100),
      Languages!$A$1:$AE$1,
      0),
    FALSE)</f>
        <v>Cực kỳ có khả năng</v>
      </c>
      <c r="AP310" s="7" t="str">
        <f>VLOOKUP(
    Languages!A297,
    Languages!$A$2:$AE$310,
    MATCH(
      _xlfn.XLOOKUP("United Kingdom", 'Language &amp; Currency Data'!$A$2:$A$100, 'Language &amp; Currency Data'!$B$2:$B$100),
      Languages!$A$1:$AE$1,
      0),
    FALSE)</f>
        <v>Extremely likely</v>
      </c>
      <c r="AQ310" s="7" t="str">
        <f>VLOOKUP(
    Languages!A297,
    Languages!$A$2:$AE$310,
    MATCH(
      _xlfn.XLOOKUP("United Kingdom", 'Language &amp; Currency Data'!$A$2:$A$100, 'Language &amp; Currency Data'!$B$2:$B$100),
      Languages!$A$1:$AE$1,
      0),
    FALSE)</f>
        <v>Extremely likely</v>
      </c>
      <c r="AR310" s="7" t="str">
        <f>VLOOKUP(
    Languages!A297,
    Languages!$A$2:$AE$310,
    MATCH(
      _xlfn.XLOOKUP("United Kingdom", 'Language &amp; Currency Data'!$A$2:$A$100, 'Language &amp; Currency Data'!$B$2:$B$100),
      Languages!$A$1:$AE$1,
      0),
    FALSE)</f>
        <v>Extremely likely</v>
      </c>
      <c r="AS310" s="7" t="str">
        <f>VLOOKUP(
    Languages!A297,
    Languages!$A$2:$AE$310,
    MATCH(
      _xlfn.XLOOKUP("United Kingdom", 'Language &amp; Currency Data'!$A$2:$A$100, 'Language &amp; Currency Data'!$B$2:$B$100),
      Languages!$A$1:$AE$1,
      0),
    FALSE)</f>
        <v>Extremely likely</v>
      </c>
      <c r="AT310" s="7" t="str">
        <f>VLOOKUP(
    Languages!A297,
    Languages!$A$2:$AE$310,
    MATCH(
      _xlfn.XLOOKUP("United Kingdom", 'Language &amp; Currency Data'!$A$2:$A$100, 'Language &amp; Currency Data'!$B$2:$B$100),
      Languages!$A$1:$AE$1,
      0),
    FALSE)</f>
        <v>Extremely likely</v>
      </c>
      <c r="AU310" s="7" t="str">
        <f>VLOOKUP(
    Languages!A297,
    Languages!$A$2:$AE$310,
    MATCH(
      _xlfn.XLOOKUP("United Kingdom", 'Language &amp; Currency Data'!$A$2:$A$100, 'Language &amp; Currency Data'!$B$2:$B$100),
      Languages!$A$1:$AE$1,
      0),
    FALSE)</f>
        <v>Extremely likely</v>
      </c>
      <c r="AV310" s="7" t="str">
        <f>VLOOKUP(
    Languages!A297,
    Languages!$A$2:$AE$310,
    MATCH(
      _xlfn.XLOOKUP("United Kingdom", 'Language &amp; Currency Data'!$A$2:$A$100, 'Language &amp; Currency Data'!$B$2:$B$100),
      Languages!$A$1:$AE$1,
      0),
    FALSE)</f>
        <v>Extremely likely</v>
      </c>
      <c r="AW310" s="7" t="str">
        <f>VLOOKUP(
    Languages!A297,
    Languages!$A$2:$AE$310,
    MATCH(
      _xlfn.XLOOKUP("United Kingdom", 'Language &amp; Currency Data'!$A$2:$A$100, 'Language &amp; Currency Data'!$B$2:$B$100),
      Languages!$A$1:$AE$1,
      0),
    FALSE)</f>
        <v>Extremely likely</v>
      </c>
    </row>
    <row r="311" spans="1:49" s="7" customFormat="1" x14ac:dyDescent="0.45">
      <c r="A311" s="7" t="str">
        <f>Languages!B298</f>
        <v>Very much</v>
      </c>
      <c r="B311" s="6" t="str">
        <f>VLOOKUP(
    Languages!A298,
    Languages!$A$2:$AE$310,
    MATCH(
      _xlfn.XLOOKUP(B$1, 'Language &amp; Currency Data'!$A$2:$A$100, 'Language &amp; Currency Data'!$B$2:$B$100),
      Languages!$A$1:$AE$1,
      0),
    FALSE)</f>
        <v>Mucho</v>
      </c>
      <c r="C311" s="6" t="str">
        <f>VLOOKUP(
    Languages!A298,
    Languages!$A$2:$AE$310,
    MATCH(
      _xlfn.XLOOKUP(C$1, 'Language &amp; Currency Data'!$A$2:$A$100, 'Language &amp; Currency Data'!$B$2:$B$100),
      Languages!$A$1:$AE$1,
      0),
    FALSE)</f>
        <v>Very much</v>
      </c>
      <c r="D311" s="6" t="str">
        <f>VLOOKUP(
    Languages!A298,
    Languages!$A$2:$AE$310,
    MATCH(
      _xlfn.XLOOKUP(D$1, 'Language &amp; Currency Data'!$A$2:$A$100, 'Language &amp; Currency Data'!$B$2:$B$100),
      Languages!$A$1:$AE$1,
      0),
    FALSE)</f>
        <v>Sehr</v>
      </c>
      <c r="E311" s="14" t="str">
        <f>VLOOKUP(
    Languages!A298,
    Languages!$A$2:$AE$310,
    MATCH(
      _xlfn.XLOOKUP(E$1, 'Language &amp; Currency Data'!$A$2:$A$100, 'Language &amp; Currency Data'!$B$2:$B$100),
      Languages!$A$1:$AE$1,
      0),
    FALSE)</f>
        <v>Muito</v>
      </c>
      <c r="F311" s="4" t="str">
        <f>VLOOKUP(
    Languages!A298,
    Languages!$A$2:$AE$310,
    MATCH(
      _xlfn.XLOOKUP(F$1, 'Language &amp; Currency Data'!$A$2:$A$100, 'Language &amp; Currency Data'!$B$2:$B$100),
      Languages!$A$1:$AE$1,
      0),
    FALSE)</f>
        <v>Very much</v>
      </c>
      <c r="G311" s="14" t="str">
        <f>VLOOKUP(
    Languages!A298,
    Languages!$A$2:$AE$310,
    MATCH(
      _xlfn.XLOOKUP(G$1, 'Language &amp; Currency Data'!$A$2:$A$100, 'Language &amp; Currency Data'!$B$2:$B$100),
      Languages!$A$1:$AE$1,
      0),
    FALSE)</f>
        <v>非常</v>
      </c>
      <c r="H311" s="6" t="str">
        <f>VLOOKUP(
    Languages!A298,
    Languages!$A$2:$AE$310,
    MATCH(
      _xlfn.XLOOKUP(H$1, 'Language &amp; Currency Data'!$A$2:$A$100, 'Language &amp; Currency Data'!$B$2:$B$100),
      Languages!$A$1:$AE$1,
      0),
    FALSE)</f>
        <v>Mucho</v>
      </c>
      <c r="I311" s="6" t="str">
        <f>VLOOKUP(
    Languages!A298,
    Languages!$A$2:$AE$310,
    MATCH(
      _xlfn.XLOOKUP(I$1, 'Language &amp; Currency Data'!$A$2:$A$100, 'Language &amp; Currency Data'!$B$2:$B$100),
      Languages!$A$1:$AE$1,
      0),
    FALSE)</f>
        <v>Mucho</v>
      </c>
      <c r="J311" s="6" t="str">
        <f>VLOOKUP(
    Languages!A298,
    Languages!$A$2:$AE$310,
    MATCH(
      _xlfn.XLOOKUP(J$1, 'Language &amp; Currency Data'!$A$2:$A$100, 'Language &amp; Currency Data'!$B$2:$B$100),
      Languages!$A$1:$AE$1,
      0),
    FALSE)</f>
        <v>Velmi</v>
      </c>
      <c r="K311" s="6" t="str">
        <f>VLOOKUP(
    Languages!A298,
    Languages!$A$2:$AE$310,
    MATCH(
      _xlfn.XLOOKUP(K$1, 'Language &amp; Currency Data'!$A$2:$A$100, 'Language &amp; Currency Data'!$B$2:$B$100),
      Languages!$A$1:$AE$1,
      0),
    FALSE)</f>
        <v>Erittäin paljon</v>
      </c>
      <c r="L311" s="32" t="str">
        <f>VLOOKUP(
    Languages!A298,
    Languages!$A$2:$AE$310,
    MATCH(
      _xlfn.XLOOKUP(L$1, 'Language &amp; Currency Data'!$A$2:$A$100, 'Language &amp; Currency Data'!$B$2:$B$100),
      Languages!$A$1:$AE$1,
      0),
    FALSE)</f>
        <v>Beaucoup</v>
      </c>
      <c r="M311" s="32" t="str">
        <f>VLOOKUP(
    Languages!A298,
    Languages!$A$2:$AE$310,
    MATCH(
      _xlfn.XLOOKUP(M$1, 'Language &amp; Currency Data'!$A$2:$A$100, 'Language &amp; Currency Data'!$B$2:$B$100),
      Languages!$A$1:$AE$1,
      0),
    FALSE)</f>
        <v>Sehr</v>
      </c>
      <c r="N311" s="6" t="str">
        <f>VLOOKUP(
    Languages!A298,
    Languages!$A$2:$AE$310,
    MATCH(
      _xlfn.XLOOKUP(N$1, 'Language &amp; Currency Data'!$A$2:$A$100, 'Language &amp; Currency Data'!$B$2:$B$100),
      Languages!$A$1:$AE$1,
      0),
    FALSE)</f>
        <v>Πάρα πολύ</v>
      </c>
      <c r="O311" s="32" t="str">
        <f>VLOOKUP(
    Languages!A298,
    Languages!$A$2:$AE$310,
    MATCH(
      _xlfn.XLOOKUP(O$1, 'Language &amp; Currency Data'!$A$2:$A$100, 'Language &amp; Currency Data'!$B$2:$B$100),
      Languages!$A$1:$AE$1,
      0),
    FALSE)</f>
        <v>Nagyon</v>
      </c>
      <c r="P311" s="6" t="str">
        <f>VLOOKUP(
    Languages!A298,
    Languages!$A$2:$AE$310,
    MATCH(
      _xlfn.XLOOKUP(P$1, 'Language &amp; Currency Data'!$A$2:$A$100, 'Language &amp; Currency Data'!$B$2:$B$100),
      Languages!$A$1:$AE$1,
      0),
    FALSE)</f>
        <v>बहुत ज्यादा</v>
      </c>
      <c r="Q311" s="6" t="str">
        <f>VLOOKUP(
    Languages!A298,
    Languages!$A$2:$AE$310,
    MATCH(
      _xlfn.XLOOKUP(Q$1, 'Language &amp; Currency Data'!$A$2:$A$100, 'Language &amp; Currency Data'!$B$2:$B$100),
      Languages!$A$1:$AE$1,
      0),
    FALSE)</f>
        <v>Sangat</v>
      </c>
      <c r="R311" s="6" t="str">
        <f>VLOOKUP(
    Languages!A298,
    Languages!$A$2:$AE$310,
    MATCH(
      _xlfn.XLOOKUP(R$1, 'Language &amp; Currency Data'!$A$2:$A$100, 'Language &amp; Currency Data'!$B$2:$B$100),
      Languages!$A$1:$AE$1,
      0),
    FALSE)</f>
        <v>Very much</v>
      </c>
      <c r="S311" s="14" t="str">
        <f>VLOOKUP(
    Languages!A298,
    Languages!$A$2:$AE$310,
    MATCH(
      _xlfn.XLOOKUP(S$1, 'Language &amp; Currency Data'!$A$2:$A$100, 'Language &amp; Currency Data'!$B$2:$B$100),
      Languages!$A$1:$AE$1,
      0),
    FALSE)</f>
        <v>Molto</v>
      </c>
      <c r="T311" s="14" t="str">
        <f>VLOOKUP(
    Languages!A298,
    Languages!$A$2:$AE$310,
    MATCH(
      _xlfn.XLOOKUP(T$1, 'Language &amp; Currency Data'!$A$2:$A$100, 'Language &amp; Currency Data'!$B$2:$B$100),
      Languages!$A$1:$AE$1,
      0),
    FALSE)</f>
        <v>非常にそうである</v>
      </c>
      <c r="U311" s="32" t="str">
        <f>VLOOKUP(
    Languages!A298,
    Languages!$A$2:$AE$310,
    MATCH(
      _xlfn.XLOOKUP(U$1, 'Language &amp; Currency Data'!$A$2:$A$100, 'Language &amp; Currency Data'!$B$2:$B$100),
      Languages!$A$1:$AE$1,
      0),
    FALSE)</f>
        <v>Sangat</v>
      </c>
      <c r="V311" s="32" t="str">
        <f>VLOOKUP(
    Languages!A298,
    Languages!$A$2:$AE$310,
    MATCH(
      _xlfn.XLOOKUP(V$1, 'Language &amp; Currency Data'!$A$2:$A$100, 'Language &amp; Currency Data'!$B$2:$B$100),
      Languages!$A$1:$AE$1,
      0),
    FALSE)</f>
        <v>Mucho</v>
      </c>
      <c r="W311" s="14" t="str">
        <f>VLOOKUP(
    Languages!A298,
    Languages!$A$2:$AE$310,
    MATCH(
      _xlfn.XLOOKUP(W$1, 'Language &amp; Currency Data'!$A$2:$A$100, 'Language &amp; Currency Data'!$B$2:$B$100),
      Languages!$A$1:$AE$1,
      0),
    FALSE)</f>
        <v>Volstrekt mee eens</v>
      </c>
      <c r="X311" s="32" t="str">
        <f>VLOOKUP(
    Languages!A298,
    Languages!$A$2:$AE$310,
    MATCH(
      _xlfn.XLOOKUP(X$1, 'Language &amp; Currency Data'!$A$2:$A$100, 'Language &amp; Currency Data'!$B$2:$B$100),
      Languages!$A$1:$AE$1,
      0),
    FALSE)</f>
        <v>Very much</v>
      </c>
      <c r="Y311" s="32" t="str">
        <f>VLOOKUP(
    Languages!A298,
    Languages!$A$2:$AE$310,
    MATCH(
      _xlfn.XLOOKUP(Y$1, 'Language &amp; Currency Data'!$A$2:$A$100, 'Language &amp; Currency Data'!$B$2:$B$100),
      Languages!$A$1:$AE$1,
      0),
    FALSE)</f>
        <v>I stor grad</v>
      </c>
      <c r="Z311" s="32" t="str">
        <f>VLOOKUP(
    Languages!A298,
    Languages!$A$2:$AE$310,
    MATCH(
      _xlfn.XLOOKUP(Z$1, 'Language &amp; Currency Data'!$A$2:$A$100, 'Language &amp; Currency Data'!$B$2:$B$100),
      Languages!$A$1:$AE$1,
      0),
    FALSE)</f>
        <v>بہت زیادہ</v>
      </c>
      <c r="AA311" s="32" t="str">
        <f>VLOOKUP(
    Languages!A298,
    Languages!$A$2:$AE$310,
    MATCH(
      _xlfn.XLOOKUP(AA$1, 'Language &amp; Currency Data'!$A$2:$A$100, 'Language &amp; Currency Data'!$B$2:$B$100),
      Languages!$A$1:$AE$1,
      0),
    FALSE)</f>
        <v>Sigurado</v>
      </c>
      <c r="AB311" s="32" t="str">
        <f>VLOOKUP(
    Languages!A298,
    Languages!$A$2:$AE$310,
    MATCH(
      _xlfn.XLOOKUP(AB$1, 'Language &amp; Currency Data'!$A$2:$A$100, 'Language &amp; Currency Data'!$B$2:$B$100),
      Languages!$A$1:$AE$1,
      0),
    FALSE)</f>
        <v>Bardzo</v>
      </c>
      <c r="AC311" t="str">
        <f>VLOOKUP(
    Languages!A298,
    Languages!$A$2:$AE$310,
    MATCH(
      _xlfn.XLOOKUP(AC$1, 'Language &amp; Currency Data'!$A$2:$A$100, 'Language &amp; Currency Data'!$B$2:$B$100),
      Languages!$A$1:$AE$1,
      0),
    FALSE)</f>
        <v>Muito</v>
      </c>
      <c r="AD311" s="32" t="str">
        <f>VLOOKUP(
    Languages!A298,
    Languages!$A$2:$AE$310,
    MATCH(
      _xlfn.XLOOKUP(AD$1, 'Language &amp; Currency Data'!$A$2:$A$100, 'Language &amp; Currency Data'!$B$2:$B$100),
      Languages!$A$1:$AE$1,
      0),
    FALSE)</f>
        <v>Foarte mult</v>
      </c>
      <c r="AE311" s="6" t="str">
        <f>VLOOKUP(
    Languages!A298,
    Languages!$A$2:$AE$310,
    MATCH(
      _xlfn.XLOOKUP(AE$1, 'Language &amp; Currency Data'!$A$2:$A$100, 'Language &amp; Currency Data'!$B$2:$B$100),
      Languages!$A$1:$AE$1,
      0),
    FALSE)</f>
        <v>Veľmi</v>
      </c>
      <c r="AF311" s="6" t="str">
        <f>VLOOKUP(
    Languages!A298,
    Languages!$A$2:$AE$310,
    MATCH(
      _xlfn.XLOOKUP(AF$1, 'Language &amp; Currency Data'!$A$2:$A$100, 'Language &amp; Currency Data'!$B$2:$B$100),
      Languages!$A$1:$AE$1,
      0),
    FALSE)</f>
        <v>Baie</v>
      </c>
      <c r="AG311" s="6" t="str">
        <f>VLOOKUP(
    Languages!A298,
    Languages!$A$2:$AE$310,
    MATCH(
      _xlfn.XLOOKUP(AG$1, 'Language &amp; Currency Data'!$A$2:$A$100, 'Language &amp; Currency Data'!$B$2:$B$100),
      Languages!$A$1:$AE$1,
      0),
    FALSE)</f>
        <v>전적으로 동의</v>
      </c>
      <c r="AH311" s="32" t="str">
        <f>VLOOKUP(
    Languages!A298,
    Languages!$A$2:$AE$310,
    MATCH(
      _xlfn.XLOOKUP(AH$1, 'Language &amp; Currency Data'!$A$2:$A$100, 'Language &amp; Currency Data'!$B$2:$B$100),
      Languages!$A$1:$AE$1,
      0),
    FALSE)</f>
        <v>Mucho</v>
      </c>
      <c r="AI311" s="32" t="str">
        <f>VLOOKUP(
    Languages!A298,
    Languages!$A$2:$AE$310,
    MATCH(
      _xlfn.XLOOKUP(AI$1, 'Language &amp; Currency Data'!$A$2:$A$100, 'Language &amp; Currency Data'!$B$2:$B$100),
      Languages!$A$1:$AE$1,
      0),
    FALSE)</f>
        <v>I stor utsträckning</v>
      </c>
      <c r="AJ311" s="6" t="str">
        <f>VLOOKUP(
    Languages!A298,
    Languages!$A$2:$AE$310,
    MATCH(
      _xlfn.XLOOKUP(AJ$1, 'Language &amp; Currency Data'!$A$2:$A$100, 'Language &amp; Currency Data'!$B$2:$B$100),
      Languages!$A$1:$AE$1,
      0),
    FALSE)</f>
        <v>很有可能</v>
      </c>
      <c r="AK311" s="32" t="str">
        <f>VLOOKUP(
    Languages!A298,
    Languages!$A$2:$AE$310,
    MATCH(
      _xlfn.XLOOKUP(AK$1, 'Language &amp; Currency Data'!$A$2:$A$100, 'Language &amp; Currency Data'!$B$2:$B$100),
      Languages!$A$1:$AE$1,
      0),
    FALSE)</f>
        <v>เห็นด้วยอย่างยิ่ง</v>
      </c>
      <c r="AL311" s="37" t="str">
        <f>VLOOKUP(
    Languages!A298,
    Languages!$A$2:$AE$310,
    MATCH(
      _xlfn.XLOOKUP(AL$1, 'Language &amp; Currency Data'!$A$2:$A$100, 'Language &amp; Currency Data'!$B$2:$B$100),
      Languages!$A$1:$AE$1,
      0),
    FALSE)</f>
        <v>Çok fazla katılıyorum</v>
      </c>
      <c r="AM311" s="6" t="str">
        <f>VLOOKUP(
    Languages!A298,
    Languages!$A$2:$AE$310,
    MATCH(
      _xlfn.XLOOKUP(AM$1, 'Language &amp; Currency Data'!$A$2:$A$100, 'Language &amp; Currency Data'!$B$2:$B$100),
      Languages!$A$1:$AE$1,
      0),
    FALSE)</f>
        <v>Very much</v>
      </c>
      <c r="AN311" s="6" t="str">
        <f>VLOOKUP(
    Languages!A298,
    Languages!$A$2:$AE$310,
    MATCH(
      _xlfn.XLOOKUP(AN$1, 'Language &amp; Currency Data'!$A$2:$A$100, 'Language &amp; Currency Data'!$B$2:$B$100),
      Languages!$A$1:$AE$1,
      0),
    FALSE)</f>
        <v>Very much</v>
      </c>
      <c r="AO311" s="32" t="str">
        <f>VLOOKUP(
    Languages!A298,
    Languages!$A$2:$AE$310,
    MATCH(
      _xlfn.XLOOKUP(AO$1, 'Language &amp; Currency Data'!$A$2:$A$100, 'Language &amp; Currency Data'!$B$2:$B$100),
      Languages!$A$1:$AE$1,
      0),
    FALSE)</f>
        <v>Rất nhiều</v>
      </c>
      <c r="AP311" s="7" t="str">
        <f>VLOOKUP(
    Languages!A298,
    Languages!$A$2:$AE$310,
    MATCH(
      _xlfn.XLOOKUP("United Kingdom", 'Language &amp; Currency Data'!$A$2:$A$100, 'Language &amp; Currency Data'!$B$2:$B$100),
      Languages!$A$1:$AE$1,
      0),
    FALSE)</f>
        <v>Very much</v>
      </c>
      <c r="AQ311" s="7" t="str">
        <f>VLOOKUP(
    Languages!A298,
    Languages!$A$2:$AE$310,
    MATCH(
      _xlfn.XLOOKUP("United Kingdom", 'Language &amp; Currency Data'!$A$2:$A$100, 'Language &amp; Currency Data'!$B$2:$B$100),
      Languages!$A$1:$AE$1,
      0),
    FALSE)</f>
        <v>Very much</v>
      </c>
      <c r="AR311" s="7" t="str">
        <f>VLOOKUP(
    Languages!A298,
    Languages!$A$2:$AE$310,
    MATCH(
      _xlfn.XLOOKUP("United Kingdom", 'Language &amp; Currency Data'!$A$2:$A$100, 'Language &amp; Currency Data'!$B$2:$B$100),
      Languages!$A$1:$AE$1,
      0),
    FALSE)</f>
        <v>Very much</v>
      </c>
      <c r="AS311" s="7" t="str">
        <f>VLOOKUP(
    Languages!A298,
    Languages!$A$2:$AE$310,
    MATCH(
      _xlfn.XLOOKUP("United Kingdom", 'Language &amp; Currency Data'!$A$2:$A$100, 'Language &amp; Currency Data'!$B$2:$B$100),
      Languages!$A$1:$AE$1,
      0),
    FALSE)</f>
        <v>Very much</v>
      </c>
      <c r="AT311" s="7" t="str">
        <f>VLOOKUP(
    Languages!A298,
    Languages!$A$2:$AE$310,
    MATCH(
      _xlfn.XLOOKUP("United Kingdom", 'Language &amp; Currency Data'!$A$2:$A$100, 'Language &amp; Currency Data'!$B$2:$B$100),
      Languages!$A$1:$AE$1,
      0),
    FALSE)</f>
        <v>Very much</v>
      </c>
      <c r="AU311" s="7" t="str">
        <f>VLOOKUP(
    Languages!A298,
    Languages!$A$2:$AE$310,
    MATCH(
      _xlfn.XLOOKUP("United Kingdom", 'Language &amp; Currency Data'!$A$2:$A$100, 'Language &amp; Currency Data'!$B$2:$B$100),
      Languages!$A$1:$AE$1,
      0),
    FALSE)</f>
        <v>Very much</v>
      </c>
      <c r="AV311" s="7" t="str">
        <f>VLOOKUP(
    Languages!A298,
    Languages!$A$2:$AE$310,
    MATCH(
      _xlfn.XLOOKUP("United Kingdom", 'Language &amp; Currency Data'!$A$2:$A$100, 'Language &amp; Currency Data'!$B$2:$B$100),
      Languages!$A$1:$AE$1,
      0),
    FALSE)</f>
        <v>Very much</v>
      </c>
      <c r="AW311" s="7" t="str">
        <f>VLOOKUP(
    Languages!A298,
    Languages!$A$2:$AE$310,
    MATCH(
      _xlfn.XLOOKUP("United Kingdom", 'Language &amp; Currency Data'!$A$2:$A$100, 'Language &amp; Currency Data'!$B$2:$B$100),
      Languages!$A$1:$AE$1,
      0),
    FALSE)</f>
        <v>Very much</v>
      </c>
    </row>
    <row r="312" spans="1:49" s="6" customFormat="1" ht="28.5" x14ac:dyDescent="0.45">
      <c r="A312" s="7" t="str">
        <f>Languages!B299</f>
        <v>Right now, I think about what sort of world I would dislike most to live in.</v>
      </c>
      <c r="B312" s="6" t="str">
        <f>VLOOKUP(
    Languages!A299,
    Languages!$A$2:$AE$310,
    MATCH(
      _xlfn.XLOOKUP(B$1, 'Language &amp; Currency Data'!$A$2:$A$100, 'Language &amp; Currency Data'!$B$2:$B$100),
      Languages!$A$1:$AE$1,
      0),
    FALSE)</f>
        <v>Ahora mismo, pienso en el tipo de mundo en el que menos me gustaría vivir.</v>
      </c>
      <c r="C312" s="6" t="str">
        <f>VLOOKUP(
    Languages!A299,
    Languages!$A$2:$AE$310,
    MATCH(
      _xlfn.XLOOKUP(C$1, 'Language &amp; Currency Data'!$A$2:$A$100, 'Language &amp; Currency Data'!$B$2:$B$100),
      Languages!$A$1:$AE$1,
      0),
    FALSE)</f>
        <v>Right now, I think about what sort of world I would dislike most to live in.</v>
      </c>
      <c r="D312" s="6" t="str">
        <f>VLOOKUP(
    Languages!A299,
    Languages!$A$2:$AE$310,
    MATCH(
      _xlfn.XLOOKUP(D$1, 'Language &amp; Currency Data'!$A$2:$A$100, 'Language &amp; Currency Data'!$B$2:$B$100),
      Languages!$A$1:$AE$1,
      0),
    FALSE)</f>
        <v>Im Augenblick überlege ich, in welcher Art von Welt ich am wenigsten gern leben würde.</v>
      </c>
      <c r="E312" s="14" t="str">
        <f>VLOOKUP(
    Languages!A299,
    Languages!$A$2:$AE$310,
    MATCH(
      _xlfn.XLOOKUP(E$1, 'Language &amp; Currency Data'!$A$2:$A$100, 'Language &amp; Currency Data'!$B$2:$B$100),
      Languages!$A$1:$AE$1,
      0),
    FALSE)</f>
        <v>Neste momento, penso sobre que tipo de mundo eu menos gostaria de viver.</v>
      </c>
      <c r="F312" s="4" t="str">
        <f>VLOOKUP(
    Languages!A299,
    Languages!$A$2:$AE$310,
    MATCH(
      _xlfn.XLOOKUP(F$1, 'Language &amp; Currency Data'!$A$2:$A$100, 'Language &amp; Currency Data'!$B$2:$B$100),
      Languages!$A$1:$AE$1,
      0),
    FALSE)</f>
        <v>Right now, I think about what sort of world I would dislike most to live in.</v>
      </c>
      <c r="G312" s="14" t="str">
        <f>VLOOKUP(
    Languages!A299,
    Languages!$A$2:$AE$310,
    MATCH(
      _xlfn.XLOOKUP(G$1, 'Language &amp; Currency Data'!$A$2:$A$100, 'Language &amp; Currency Data'!$B$2:$B$100),
      Languages!$A$1:$AE$1,
      0),
    FALSE)</f>
        <v>此刻，我能想象我最不喜欢的世界会是什么样子。</v>
      </c>
      <c r="H312" s="6" t="str">
        <f>VLOOKUP(
    Languages!A299,
    Languages!$A$2:$AE$310,
    MATCH(
      _xlfn.XLOOKUP(H$1, 'Language &amp; Currency Data'!$A$2:$A$100, 'Language &amp; Currency Data'!$B$2:$B$100),
      Languages!$A$1:$AE$1,
      0),
    FALSE)</f>
        <v>Ahora mismo, pienso en el tipo de mundo en el que menos me gustaría vivir.</v>
      </c>
      <c r="I312" s="6" t="str">
        <f>VLOOKUP(
    Languages!A299,
    Languages!$A$2:$AE$310,
    MATCH(
      _xlfn.XLOOKUP(I$1, 'Language &amp; Currency Data'!$A$2:$A$100, 'Language &amp; Currency Data'!$B$2:$B$100),
      Languages!$A$1:$AE$1,
      0),
    FALSE)</f>
        <v>Ahora mismo, pienso en el tipo de mundo en el que menos me gustaría vivir.</v>
      </c>
      <c r="J312" s="6" t="str">
        <f>VLOOKUP(
    Languages!A299,
    Languages!$A$2:$AE$310,
    MATCH(
      _xlfn.XLOOKUP(J$1, 'Language &amp; Currency Data'!$A$2:$A$100, 'Language &amp; Currency Data'!$B$2:$B$100),
      Languages!$A$1:$AE$1,
      0),
    FALSE)</f>
        <v>V současné době přemýšlím o tom, v jakém světě bych nechtěl\/a žít.</v>
      </c>
      <c r="K312" s="6" t="str">
        <f>VLOOKUP(
    Languages!A299,
    Languages!$A$2:$AE$310,
    MATCH(
      _xlfn.XLOOKUP(K$1, 'Language &amp; Currency Data'!$A$2:$A$100, 'Language &amp; Currency Data'!$B$2:$B$100),
      Languages!$A$1:$AE$1,
      0),
    FALSE)</f>
        <v>Juuri nyt mietin, millaisessa maailmassa vähiten haluaisin elää.</v>
      </c>
      <c r="L312" s="32" t="str">
        <f>VLOOKUP(
    Languages!A299,
    Languages!$A$2:$AE$310,
    MATCH(
      _xlfn.XLOOKUP(L$1, 'Language &amp; Currency Data'!$A$2:$A$100, 'Language &amp; Currency Data'!$B$2:$B$100),
      Languages!$A$1:$AE$1,
      0),
    FALSE)</f>
        <v>En ce moment, je réfléchis au monde dans lequel j'aimerais le moins vivre.</v>
      </c>
      <c r="M312" s="32" t="str">
        <f>VLOOKUP(
    Languages!A299,
    Languages!$A$2:$AE$310,
    MATCH(
      _xlfn.XLOOKUP(M$1, 'Language &amp; Currency Data'!$A$2:$A$100, 'Language &amp; Currency Data'!$B$2:$B$100),
      Languages!$A$1:$AE$1,
      0),
    FALSE)</f>
        <v>Im Augenblick überlege ich, in welcher Art von Welt ich am wenigsten gern leben würde.</v>
      </c>
      <c r="N312" s="6" t="str">
        <f>VLOOKUP(
    Languages!A299,
    Languages!$A$2:$AE$310,
    MATCH(
      _xlfn.XLOOKUP(N$1, 'Language &amp; Currency Data'!$A$2:$A$100, 'Language &amp; Currency Data'!$B$2:$B$100),
      Languages!$A$1:$AE$1,
      0),
    FALSE)</f>
        <v>Αυτήν τη στιγμή, σκέφτομαι σε τί είδους κόσμο δεν θα ήθελα περισσότερο να ζω.</v>
      </c>
      <c r="O312" s="32" t="str">
        <f>VLOOKUP(
    Languages!A299,
    Languages!$A$2:$AE$310,
    MATCH(
      _xlfn.XLOOKUP(O$1, 'Language &amp; Currency Data'!$A$2:$A$100, 'Language &amp; Currency Data'!$B$2:$B$100),
      Languages!$A$1:$AE$1,
      0),
    FALSE)</f>
        <v>Most éppen azon gondolkodom, hogy milyen világban nem szeretnék a leginkább élni.</v>
      </c>
      <c r="P312" s="6" t="str">
        <f>VLOOKUP(
    Languages!A299,
    Languages!$A$2:$AE$310,
    MATCH(
      _xlfn.XLOOKUP(P$1, 'Language &amp; Currency Data'!$A$2:$A$100, 'Language &amp; Currency Data'!$B$2:$B$100),
      Languages!$A$1:$AE$1,
      0),
    FALSE)</f>
        <v>अभी, मैं इस बारे में सोचता हूं कि मैं किस तरह की दुनिया में रहना सबसे ज्यादा नापसंद करूंगा।</v>
      </c>
      <c r="Q312" s="6" t="str">
        <f>VLOOKUP(
    Languages!A299,
    Languages!$A$2:$AE$310,
    MATCH(
      _xlfn.XLOOKUP(Q$1, 'Language &amp; Currency Data'!$A$2:$A$100, 'Language &amp; Currency Data'!$B$2:$B$100),
      Languages!$A$1:$AE$1,
      0),
    FALSE)</f>
        <v>Saat ini, saya memikirkan tentang seperti apa dunia yang paling tidak ingin saya tinggali.</v>
      </c>
      <c r="R312" s="6" t="str">
        <f>VLOOKUP(
    Languages!A299,
    Languages!$A$2:$AE$310,
    MATCH(
      _xlfn.XLOOKUP(R$1, 'Language &amp; Currency Data'!$A$2:$A$100, 'Language &amp; Currency Data'!$B$2:$B$100),
      Languages!$A$1:$AE$1,
      0),
    FALSE)</f>
        <v>Right now, I think about what sort of world I would dislike most to live in.</v>
      </c>
      <c r="S312" s="14" t="str">
        <f>VLOOKUP(
    Languages!A299,
    Languages!$A$2:$AE$310,
    MATCH(
      _xlfn.XLOOKUP(S$1, 'Language &amp; Currency Data'!$A$2:$A$100, 'Language &amp; Currency Data'!$B$2:$B$100),
      Languages!$A$1:$AE$1,
      0),
    FALSE)</f>
        <v>In questo momento penso al tipo di mondo in cui mi piacerebbe di meno vivere.</v>
      </c>
      <c r="T312" s="14" t="str">
        <f>VLOOKUP(
    Languages!A299,
    Languages!$A$2:$AE$310,
    MATCH(
      _xlfn.XLOOKUP(T$1, 'Language &amp; Currency Data'!$A$2:$A$100, 'Language &amp; Currency Data'!$B$2:$B$100),
      Languages!$A$1:$AE$1,
      0),
    FALSE)</f>
        <v>今、私はどんな世界に生きることを嫌悪するのか考えています。</v>
      </c>
      <c r="U312" s="32" t="str">
        <f>VLOOKUP(
    Languages!A299,
    Languages!$A$2:$AE$310,
    MATCH(
      _xlfn.XLOOKUP(U$1, 'Language &amp; Currency Data'!$A$2:$A$100, 'Language &amp; Currency Data'!$B$2:$B$100),
      Languages!$A$1:$AE$1,
      0),
    FALSE)</f>
        <v>Sekarang, saya memikirkan tentang jenis dunia yang saya paling tidak suka untuk didiami.</v>
      </c>
      <c r="V312" s="32" t="str">
        <f>VLOOKUP(
    Languages!A299,
    Languages!$A$2:$AE$310,
    MATCH(
      _xlfn.XLOOKUP(V$1, 'Language &amp; Currency Data'!$A$2:$A$100, 'Language &amp; Currency Data'!$B$2:$B$100),
      Languages!$A$1:$AE$1,
      0),
    FALSE)</f>
        <v>Ahora mismo, pienso en el tipo de mundo en el que menos me gustaría vivir.</v>
      </c>
      <c r="W312" s="14" t="str">
        <f>VLOOKUP(
    Languages!A299,
    Languages!$A$2:$AE$310,
    MATCH(
      _xlfn.XLOOKUP(W$1, 'Language &amp; Currency Data'!$A$2:$A$100, 'Language &amp; Currency Data'!$B$2:$B$100),
      Languages!$A$1:$AE$1,
      0),
    FALSE)</f>
        <v>Op dit moment denk ik aan het soort wereld waarin ik het minst graag zou willen leven.</v>
      </c>
      <c r="X312" s="32" t="str">
        <f>VLOOKUP(
    Languages!A299,
    Languages!$A$2:$AE$310,
    MATCH(
      _xlfn.XLOOKUP(X$1, 'Language &amp; Currency Data'!$A$2:$A$100, 'Language &amp; Currency Data'!$B$2:$B$100),
      Languages!$A$1:$AE$1,
      0),
    FALSE)</f>
        <v>Right now, I think about what sort of world I would dislike most to live in.</v>
      </c>
      <c r="Y312" s="32" t="str">
        <f>VLOOKUP(
    Languages!A299,
    Languages!$A$2:$AE$310,
    MATCH(
      _xlfn.XLOOKUP(Y$1, 'Language &amp; Currency Data'!$A$2:$A$100, 'Language &amp; Currency Data'!$B$2:$B$100),
      Languages!$A$1:$AE$1,
      0),
    FALSE)</f>
        <v>Akkurat nå tenker jeg på hva slags verden jeg helst ikke vil leve i.</v>
      </c>
      <c r="Z312" s="32" t="str">
        <f>VLOOKUP(
    Languages!A299,
    Languages!$A$2:$AE$310,
    MATCH(
      _xlfn.XLOOKUP(Z$1, 'Language &amp; Currency Data'!$A$2:$A$100, 'Language &amp; Currency Data'!$B$2:$B$100),
      Languages!$A$1:$AE$1,
      0),
    FALSE)</f>
        <v>اس وقت، میں سوچ رہا\/رہی ہوں کہ مجھے کس قسم کی دنیا میں رہنا سب سے زیادہ ناپسند ہو گا۔</v>
      </c>
      <c r="AA312" s="32" t="str">
        <f>VLOOKUP(
    Languages!A299,
    Languages!$A$2:$AE$310,
    MATCH(
      _xlfn.XLOOKUP(AA$1, 'Language &amp; Currency Data'!$A$2:$A$100, 'Language &amp; Currency Data'!$B$2:$B$100),
      Languages!$A$1:$AE$1,
      0),
    FALSE)</f>
        <v>Sa ngayon, iniisip ko kung anong klaseng mundo ang hindi ko gustong tirhan.</v>
      </c>
      <c r="AB312" s="32" t="str">
        <f>VLOOKUP(
    Languages!A299,
    Languages!$A$2:$AE$310,
    MATCH(
      _xlfn.XLOOKUP(AB$1, 'Language &amp; Currency Data'!$A$2:$A$100, 'Language &amp; Currency Data'!$B$2:$B$100),
      Languages!$A$1:$AE$1,
      0),
    FALSE)</f>
        <v>W chwili obecnej myślę o tym, w jakim świecie najbardziej nie chciał(a)bym żyć.</v>
      </c>
      <c r="AC312" t="str">
        <f>VLOOKUP(
    Languages!A299,
    Languages!$A$2:$AE$310,
    MATCH(
      _xlfn.XLOOKUP(AC$1, 'Language &amp; Currency Data'!$A$2:$A$100, 'Language &amp; Currency Data'!$B$2:$B$100),
      Languages!$A$1:$AE$1,
      0),
    FALSE)</f>
        <v>Neste momento, penso sobre que tipo de mundo eu menos gostaria de viver.</v>
      </c>
      <c r="AD312" s="32" t="str">
        <f>VLOOKUP(
    Languages!A299,
    Languages!$A$2:$AE$310,
    MATCH(
      _xlfn.XLOOKUP(AD$1, 'Language &amp; Currency Data'!$A$2:$A$100, 'Language &amp; Currency Data'!$B$2:$B$100),
      Languages!$A$1:$AE$1,
      0),
    FALSE)</f>
        <v>Acum mă gândesc în ce fel de lume mi-ar displăcea cel mai mult să trăiesc.</v>
      </c>
      <c r="AE312" s="6" t="str">
        <f>VLOOKUP(
    Languages!A299,
    Languages!$A$2:$AE$310,
    MATCH(
      _xlfn.XLOOKUP(AE$1, 'Language &amp; Currency Data'!$A$2:$A$100, 'Language &amp; Currency Data'!$B$2:$B$100),
      Languages!$A$1:$AE$1,
      0),
    FALSE)</f>
        <v>Práve sa zamýšľam nad tým, aký svet by sa mi najmenej páčil.</v>
      </c>
      <c r="AF312" s="6" t="str">
        <f>VLOOKUP(
    Languages!A299,
    Languages!$A$2:$AE$310,
    MATCH(
      _xlfn.XLOOKUP(AF$1, 'Language &amp; Currency Data'!$A$2:$A$100, 'Language &amp; Currency Data'!$B$2:$B$100),
      Languages!$A$1:$AE$1,
      0),
    FALSE)</f>
        <v>Op die oomblik dink ek aan die tipe wêreld waarin ek die minste wil leef.</v>
      </c>
      <c r="AG312" s="6" t="str">
        <f>VLOOKUP(
    Languages!A299,
    Languages!$A$2:$AE$310,
    MATCH(
      _xlfn.XLOOKUP(AG$1, 'Language &amp; Currency Data'!$A$2:$A$100, 'Language &amp; Currency Data'!$B$2:$B$100),
      Languages!$A$1:$AE$1,
      0),
    FALSE)</f>
        <v>지금, 나는 내가 가장 살고 싶지 않은 세상이 어떤 모습일지에 대해 생각하고 있다.</v>
      </c>
      <c r="AH312" s="32" t="str">
        <f>VLOOKUP(
    Languages!A299,
    Languages!$A$2:$AE$310,
    MATCH(
      _xlfn.XLOOKUP(AH$1, 'Language &amp; Currency Data'!$A$2:$A$100, 'Language &amp; Currency Data'!$B$2:$B$100),
      Languages!$A$1:$AE$1,
      0),
    FALSE)</f>
        <v>Ahora mismo, pienso en el tipo de mundo en el que menos me gustaría vivir.</v>
      </c>
      <c r="AI312" s="32" t="str">
        <f>VLOOKUP(
    Languages!A299,
    Languages!$A$2:$AE$310,
    MATCH(
      _xlfn.XLOOKUP(AI$1, 'Language &amp; Currency Data'!$A$2:$A$100, 'Language &amp; Currency Data'!$B$2:$B$100),
      Languages!$A$1:$AE$1,
      0),
    FALSE)</f>
        <v>Just nu funderar jag på vilken sorts värld jag minst av allt skulle vilja leva i.</v>
      </c>
      <c r="AJ312" s="6" t="str">
        <f>VLOOKUP(
    Languages!A299,
    Languages!$A$2:$AE$310,
    MATCH(
      _xlfn.XLOOKUP(AJ$1, 'Language &amp; Currency Data'!$A$2:$A$100, 'Language &amp; Currency Data'!$B$2:$B$100),
      Languages!$A$1:$AE$1,
      0),
    FALSE)</f>
        <v>此刻，我正在思考自己最不願意生活在什麼樣的世界中。</v>
      </c>
      <c r="AK312" s="32" t="str">
        <f>VLOOKUP(
    Languages!A299,
    Languages!$A$2:$AE$310,
    MATCH(
      _xlfn.XLOOKUP(AK$1, 'Language &amp; Currency Data'!$A$2:$A$100, 'Language &amp; Currency Data'!$B$2:$B$100),
      Languages!$A$1:$AE$1,
      0),
    FALSE)</f>
        <v>ขณะนี้ฉันกำลังนึกถึงลักษณะของโลกที่ไม่ต้องการใช้ชีวิตมากที่สุด</v>
      </c>
      <c r="AL312" s="37" t="str">
        <f>VLOOKUP(
    Languages!A299,
    Languages!$A$2:$AE$310,
    MATCH(
      _xlfn.XLOOKUP(AL$1, 'Language &amp; Currency Data'!$A$2:$A$100, 'Language &amp; Currency Data'!$B$2:$B$100),
      Languages!$A$1:$AE$1,
      0),
    FALSE)</f>
        <v>Şu anda en çok nasıl bir dünyada yaşamaktan hoşlanmayacağımı düşünüyorum.</v>
      </c>
      <c r="AM312" s="6" t="str">
        <f>VLOOKUP(
    Languages!A299,
    Languages!$A$2:$AE$310,
    MATCH(
      _xlfn.XLOOKUP(AM$1, 'Language &amp; Currency Data'!$A$2:$A$100, 'Language &amp; Currency Data'!$B$2:$B$100),
      Languages!$A$1:$AE$1,
      0),
    FALSE)</f>
        <v>Right now, I think about what sort of world I would dislike most to live in.</v>
      </c>
      <c r="AN312" s="6" t="str">
        <f>VLOOKUP(
    Languages!A299,
    Languages!$A$2:$AE$310,
    MATCH(
      _xlfn.XLOOKUP(AN$1, 'Language &amp; Currency Data'!$A$2:$A$100, 'Language &amp; Currency Data'!$B$2:$B$100),
      Languages!$A$1:$AE$1,
      0),
    FALSE)</f>
        <v>Right now, I think about what sort of world I would dislike most to live in.</v>
      </c>
      <c r="AO312" s="32" t="str">
        <f>VLOOKUP(
    Languages!A299,
    Languages!$A$2:$AE$310,
    MATCH(
      _xlfn.XLOOKUP(AO$1, 'Language &amp; Currency Data'!$A$2:$A$100, 'Language &amp; Currency Data'!$B$2:$B$100),
      Languages!$A$1:$AE$1,
      0),
    FALSE)</f>
        <v>Ngay lúc này, tôi đang nghĩ về thế giới mà tôi không thích sống nhất.</v>
      </c>
      <c r="AP312" s="7" t="str">
        <f>VLOOKUP(
    Languages!A299,
    Languages!$A$2:$AE$310,
    MATCH(
      _xlfn.XLOOKUP("United Kingdom", 'Language &amp; Currency Data'!$A$2:$A$100, 'Language &amp; Currency Data'!$B$2:$B$100),
      Languages!$A$1:$AE$1,
      0),
    FALSE)</f>
        <v>Right now, I think about what sort of world I would dislike most to live in.</v>
      </c>
      <c r="AQ312" s="7" t="str">
        <f>VLOOKUP(
    Languages!A299,
    Languages!$A$2:$AE$310,
    MATCH(
      _xlfn.XLOOKUP("United Kingdom", 'Language &amp; Currency Data'!$A$2:$A$100, 'Language &amp; Currency Data'!$B$2:$B$100),
      Languages!$A$1:$AE$1,
      0),
    FALSE)</f>
        <v>Right now, I think about what sort of world I would dislike most to live in.</v>
      </c>
      <c r="AR312" s="7" t="str">
        <f>VLOOKUP(
    Languages!A299,
    Languages!$A$2:$AE$310,
    MATCH(
      _xlfn.XLOOKUP("United Kingdom", 'Language &amp; Currency Data'!$A$2:$A$100, 'Language &amp; Currency Data'!$B$2:$B$100),
      Languages!$A$1:$AE$1,
      0),
    FALSE)</f>
        <v>Right now, I think about what sort of world I would dislike most to live in.</v>
      </c>
      <c r="AS312" s="7" t="str">
        <f>VLOOKUP(
    Languages!A299,
    Languages!$A$2:$AE$310,
    MATCH(
      _xlfn.XLOOKUP("United Kingdom", 'Language &amp; Currency Data'!$A$2:$A$100, 'Language &amp; Currency Data'!$B$2:$B$100),
      Languages!$A$1:$AE$1,
      0),
    FALSE)</f>
        <v>Right now, I think about what sort of world I would dislike most to live in.</v>
      </c>
      <c r="AT312" s="7" t="str">
        <f>VLOOKUP(
    Languages!A299,
    Languages!$A$2:$AE$310,
    MATCH(
      _xlfn.XLOOKUP("United Kingdom", 'Language &amp; Currency Data'!$A$2:$A$100, 'Language &amp; Currency Data'!$B$2:$B$100),
      Languages!$A$1:$AE$1,
      0),
    FALSE)</f>
        <v>Right now, I think about what sort of world I would dislike most to live in.</v>
      </c>
      <c r="AU312" s="7" t="str">
        <f>VLOOKUP(
    Languages!A299,
    Languages!$A$2:$AE$310,
    MATCH(
      _xlfn.XLOOKUP("United Kingdom", 'Language &amp; Currency Data'!$A$2:$A$100, 'Language &amp; Currency Data'!$B$2:$B$100),
      Languages!$A$1:$AE$1,
      0),
    FALSE)</f>
        <v>Right now, I think about what sort of world I would dislike most to live in.</v>
      </c>
      <c r="AV312" s="7" t="str">
        <f>VLOOKUP(
    Languages!A299,
    Languages!$A$2:$AE$310,
    MATCH(
      _xlfn.XLOOKUP("United Kingdom", 'Language &amp; Currency Data'!$A$2:$A$100, 'Language &amp; Currency Data'!$B$2:$B$100),
      Languages!$A$1:$AE$1,
      0),
    FALSE)</f>
        <v>Right now, I think about what sort of world I would dislike most to live in.</v>
      </c>
      <c r="AW312" s="7" t="str">
        <f>VLOOKUP(
    Languages!A299,
    Languages!$A$2:$AE$310,
    MATCH(
      _xlfn.XLOOKUP("United Kingdom", 'Language &amp; Currency Data'!$A$2:$A$100, 'Language &amp; Currency Data'!$B$2:$B$100),
      Languages!$A$1:$AE$1,
      0),
    FALSE)</f>
        <v>Right now, I think about what sort of world I would dislike most to live in.</v>
      </c>
    </row>
    <row r="313" spans="1:49" s="6" customFormat="1" x14ac:dyDescent="0.45">
      <c r="A313" s="7" t="str">
        <f>Languages!B300</f>
        <v>Always</v>
      </c>
      <c r="B313" s="6" t="str">
        <f>VLOOKUP(
    Languages!A300,
    Languages!$A$2:$AE$310,
    MATCH(
      _xlfn.XLOOKUP(B$1, 'Language &amp; Currency Data'!$A$2:$A$100, 'Language &amp; Currency Data'!$B$2:$B$100),
      Languages!$A$1:$AE$1,
      0),
    FALSE)</f>
        <v>Siempre</v>
      </c>
      <c r="C313" s="6" t="str">
        <f>VLOOKUP(
    Languages!A300,
    Languages!$A$2:$AE$310,
    MATCH(
      _xlfn.XLOOKUP(C$1, 'Language &amp; Currency Data'!$A$2:$A$100, 'Language &amp; Currency Data'!$B$2:$B$100),
      Languages!$A$1:$AE$1,
      0),
    FALSE)</f>
        <v>Always</v>
      </c>
      <c r="D313" s="6" t="str">
        <f>VLOOKUP(
    Languages!A300,
    Languages!$A$2:$AE$310,
    MATCH(
      _xlfn.XLOOKUP(D$1, 'Language &amp; Currency Data'!$A$2:$A$100, 'Language &amp; Currency Data'!$B$2:$B$100),
      Languages!$A$1:$AE$1,
      0),
    FALSE)</f>
        <v>Immer</v>
      </c>
      <c r="E313" s="14" t="str">
        <f>VLOOKUP(
    Languages!A300,
    Languages!$A$2:$AE$310,
    MATCH(
      _xlfn.XLOOKUP(E$1, 'Language &amp; Currency Data'!$A$2:$A$100, 'Language &amp; Currency Data'!$B$2:$B$100),
      Languages!$A$1:$AE$1,
      0),
    FALSE)</f>
        <v>Sempre</v>
      </c>
      <c r="F313" s="4" t="str">
        <f>VLOOKUP(
    Languages!A300,
    Languages!$A$2:$AE$310,
    MATCH(
      _xlfn.XLOOKUP(F$1, 'Language &amp; Currency Data'!$A$2:$A$100, 'Language &amp; Currency Data'!$B$2:$B$100),
      Languages!$A$1:$AE$1,
      0),
    FALSE)</f>
        <v>Always</v>
      </c>
      <c r="G313" s="14" t="str">
        <f>VLOOKUP(
    Languages!A300,
    Languages!$A$2:$AE$310,
    MATCH(
      _xlfn.XLOOKUP(G$1, 'Language &amp; Currency Data'!$A$2:$A$100, 'Language &amp; Currency Data'!$B$2:$B$100),
      Languages!$A$1:$AE$1,
      0),
    FALSE)</f>
        <v>总是</v>
      </c>
      <c r="H313" s="6" t="str">
        <f>VLOOKUP(
    Languages!A300,
    Languages!$A$2:$AE$310,
    MATCH(
      _xlfn.XLOOKUP(H$1, 'Language &amp; Currency Data'!$A$2:$A$100, 'Language &amp; Currency Data'!$B$2:$B$100),
      Languages!$A$1:$AE$1,
      0),
    FALSE)</f>
        <v>Siempre</v>
      </c>
      <c r="I313" s="6" t="str">
        <f>VLOOKUP(
    Languages!A300,
    Languages!$A$2:$AE$310,
    MATCH(
      _xlfn.XLOOKUP(I$1, 'Language &amp; Currency Data'!$A$2:$A$100, 'Language &amp; Currency Data'!$B$2:$B$100),
      Languages!$A$1:$AE$1,
      0),
    FALSE)</f>
        <v>Siempre</v>
      </c>
      <c r="J313" s="6" t="str">
        <f>VLOOKUP(
    Languages!A300,
    Languages!$A$2:$AE$310,
    MATCH(
      _xlfn.XLOOKUP(J$1, 'Language &amp; Currency Data'!$A$2:$A$100, 'Language &amp; Currency Data'!$B$2:$B$100),
      Languages!$A$1:$AE$1,
      0),
    FALSE)</f>
        <v>Stále</v>
      </c>
      <c r="K313" s="6" t="str">
        <f>VLOOKUP(
    Languages!A300,
    Languages!$A$2:$AE$310,
    MATCH(
      _xlfn.XLOOKUP(K$1, 'Language &amp; Currency Data'!$A$2:$A$100, 'Language &amp; Currency Data'!$B$2:$B$100),
      Languages!$A$1:$AE$1,
      0),
    FALSE)</f>
        <v>Aina</v>
      </c>
      <c r="L313" s="32" t="str">
        <f>VLOOKUP(
    Languages!A300,
    Languages!$A$2:$AE$310,
    MATCH(
      _xlfn.XLOOKUP(L$1, 'Language &amp; Currency Data'!$A$2:$A$100, 'Language &amp; Currency Data'!$B$2:$B$100),
      Languages!$A$1:$AE$1,
      0),
    FALSE)</f>
        <v>Toujours</v>
      </c>
      <c r="M313" s="32" t="str">
        <f>VLOOKUP(
    Languages!A300,
    Languages!$A$2:$AE$310,
    MATCH(
      _xlfn.XLOOKUP(M$1, 'Language &amp; Currency Data'!$A$2:$A$100, 'Language &amp; Currency Data'!$B$2:$B$100),
      Languages!$A$1:$AE$1,
      0),
    FALSE)</f>
        <v>Immer</v>
      </c>
      <c r="N313" s="6" t="str">
        <f>VLOOKUP(
    Languages!A300,
    Languages!$A$2:$AE$310,
    MATCH(
      _xlfn.XLOOKUP(N$1, 'Language &amp; Currency Data'!$A$2:$A$100, 'Language &amp; Currency Data'!$B$2:$B$100),
      Languages!$A$1:$AE$1,
      0),
    FALSE)</f>
        <v>Πάντα</v>
      </c>
      <c r="O313" s="32" t="str">
        <f>VLOOKUP(
    Languages!A300,
    Languages!$A$2:$AE$310,
    MATCH(
      _xlfn.XLOOKUP(O$1, 'Language &amp; Currency Data'!$A$2:$A$100, 'Language &amp; Currency Data'!$B$2:$B$100),
      Languages!$A$1:$AE$1,
      0),
    FALSE)</f>
        <v>Mindig</v>
      </c>
      <c r="P313" s="6" t="str">
        <f>VLOOKUP(
    Languages!A300,
    Languages!$A$2:$AE$310,
    MATCH(
      _xlfn.XLOOKUP(P$1, 'Language &amp; Currency Data'!$A$2:$A$100, 'Language &amp; Currency Data'!$B$2:$B$100),
      Languages!$A$1:$AE$1,
      0),
    FALSE)</f>
        <v>हमेशा</v>
      </c>
      <c r="Q313" s="6" t="str">
        <f>VLOOKUP(
    Languages!A300,
    Languages!$A$2:$AE$310,
    MATCH(
      _xlfn.XLOOKUP(Q$1, 'Language &amp; Currency Data'!$A$2:$A$100, 'Language &amp; Currency Data'!$B$2:$B$100),
      Languages!$A$1:$AE$1,
      0),
    FALSE)</f>
        <v>Selalu</v>
      </c>
      <c r="R313" s="6" t="str">
        <f>VLOOKUP(
    Languages!A300,
    Languages!$A$2:$AE$310,
    MATCH(
      _xlfn.XLOOKUP(R$1, 'Language &amp; Currency Data'!$A$2:$A$100, 'Language &amp; Currency Data'!$B$2:$B$100),
      Languages!$A$1:$AE$1,
      0),
    FALSE)</f>
        <v>Always</v>
      </c>
      <c r="S313" s="14" t="str">
        <f>VLOOKUP(
    Languages!A300,
    Languages!$A$2:$AE$310,
    MATCH(
      _xlfn.XLOOKUP(S$1, 'Language &amp; Currency Data'!$A$2:$A$100, 'Language &amp; Currency Data'!$B$2:$B$100),
      Languages!$A$1:$AE$1,
      0),
    FALSE)</f>
        <v>Sempre</v>
      </c>
      <c r="T313" s="14" t="str">
        <f>VLOOKUP(
    Languages!A300,
    Languages!$A$2:$AE$310,
    MATCH(
      _xlfn.XLOOKUP(T$1, 'Language &amp; Currency Data'!$A$2:$A$100, 'Language &amp; Currency Data'!$B$2:$B$100),
      Languages!$A$1:$AE$1,
      0),
    FALSE)</f>
        <v>常にそうである</v>
      </c>
      <c r="U313" s="32" t="str">
        <f>VLOOKUP(
    Languages!A300,
    Languages!$A$2:$AE$310,
    MATCH(
      _xlfn.XLOOKUP(U$1, 'Language &amp; Currency Data'!$A$2:$A$100, 'Language &amp; Currency Data'!$B$2:$B$100),
      Languages!$A$1:$AE$1,
      0),
    FALSE)</f>
        <v>Selalu</v>
      </c>
      <c r="V313" s="32" t="str">
        <f>VLOOKUP(
    Languages!A300,
    Languages!$A$2:$AE$310,
    MATCH(
      _xlfn.XLOOKUP(V$1, 'Language &amp; Currency Data'!$A$2:$A$100, 'Language &amp; Currency Data'!$B$2:$B$100),
      Languages!$A$1:$AE$1,
      0),
    FALSE)</f>
        <v>Siempre</v>
      </c>
      <c r="W313" s="14" t="str">
        <f>VLOOKUP(
    Languages!A300,
    Languages!$A$2:$AE$310,
    MATCH(
      _xlfn.XLOOKUP(W$1, 'Language &amp; Currency Data'!$A$2:$A$100, 'Language &amp; Currency Data'!$B$2:$B$100),
      Languages!$A$1:$AE$1,
      0),
    FALSE)</f>
        <v>Altijd</v>
      </c>
      <c r="X313" s="32" t="str">
        <f>VLOOKUP(
    Languages!A300,
    Languages!$A$2:$AE$310,
    MATCH(
      _xlfn.XLOOKUP(X$1, 'Language &amp; Currency Data'!$A$2:$A$100, 'Language &amp; Currency Data'!$B$2:$B$100),
      Languages!$A$1:$AE$1,
      0),
    FALSE)</f>
        <v>Always</v>
      </c>
      <c r="Y313" s="32" t="str">
        <f>VLOOKUP(
    Languages!A300,
    Languages!$A$2:$AE$310,
    MATCH(
      _xlfn.XLOOKUP(Y$1, 'Language &amp; Currency Data'!$A$2:$A$100, 'Language &amp; Currency Data'!$B$2:$B$100),
      Languages!$A$1:$AE$1,
      0),
    FALSE)</f>
        <v>Alltid</v>
      </c>
      <c r="Z313" s="32" t="str">
        <f>VLOOKUP(
    Languages!A300,
    Languages!$A$2:$AE$310,
    MATCH(
      _xlfn.XLOOKUP(Z$1, 'Language &amp; Currency Data'!$A$2:$A$100, 'Language &amp; Currency Data'!$B$2:$B$100),
      Languages!$A$1:$AE$1,
      0),
    FALSE)</f>
        <v>ہمیشہ</v>
      </c>
      <c r="AA313" s="32" t="str">
        <f>VLOOKUP(
    Languages!A300,
    Languages!$A$2:$AE$310,
    MATCH(
      _xlfn.XLOOKUP(AA$1, 'Language &amp; Currency Data'!$A$2:$A$100, 'Language &amp; Currency Data'!$B$2:$B$100),
      Languages!$A$1:$AE$1,
      0),
    FALSE)</f>
        <v>Palagi</v>
      </c>
      <c r="AB313" s="32" t="str">
        <f>VLOOKUP(
    Languages!A300,
    Languages!$A$2:$AE$310,
    MATCH(
      _xlfn.XLOOKUP(AB$1, 'Language &amp; Currency Data'!$A$2:$A$100, 'Language &amp; Currency Data'!$B$2:$B$100),
      Languages!$A$1:$AE$1,
      0),
    FALSE)</f>
        <v>Zawsze</v>
      </c>
      <c r="AC313" t="str">
        <f>VLOOKUP(
    Languages!A300,
    Languages!$A$2:$AE$310,
    MATCH(
      _xlfn.XLOOKUP(AC$1, 'Language &amp; Currency Data'!$A$2:$A$100, 'Language &amp; Currency Data'!$B$2:$B$100),
      Languages!$A$1:$AE$1,
      0),
    FALSE)</f>
        <v>Sempre</v>
      </c>
      <c r="AD313" s="32" t="str">
        <f>VLOOKUP(
    Languages!A300,
    Languages!$A$2:$AE$310,
    MATCH(
      _xlfn.XLOOKUP(AD$1, 'Language &amp; Currency Data'!$A$2:$A$100, 'Language &amp; Currency Data'!$B$2:$B$100),
      Languages!$A$1:$AE$1,
      0),
    FALSE)</f>
        <v>Întotdeauna</v>
      </c>
      <c r="AE313" s="6" t="str">
        <f>VLOOKUP(
    Languages!A300,
    Languages!$A$2:$AE$310,
    MATCH(
      _xlfn.XLOOKUP(AE$1, 'Language &amp; Currency Data'!$A$2:$A$100, 'Language &amp; Currency Data'!$B$2:$B$100),
      Languages!$A$1:$AE$1,
      0),
    FALSE)</f>
        <v>Vždy</v>
      </c>
      <c r="AF313" s="6" t="str">
        <f>VLOOKUP(
    Languages!A300,
    Languages!$A$2:$AE$310,
    MATCH(
      _xlfn.XLOOKUP(AF$1, 'Language &amp; Currency Data'!$A$2:$A$100, 'Language &amp; Currency Data'!$B$2:$B$100),
      Languages!$A$1:$AE$1,
      0),
    FALSE)</f>
        <v>Altyd</v>
      </c>
      <c r="AG313" s="6" t="str">
        <f>VLOOKUP(
    Languages!A300,
    Languages!$A$2:$AE$310,
    MATCH(
      _xlfn.XLOOKUP(AG$1, 'Language &amp; Currency Data'!$A$2:$A$100, 'Language &amp; Currency Data'!$B$2:$B$100),
      Languages!$A$1:$AE$1,
      0),
    FALSE)</f>
        <v>항상</v>
      </c>
      <c r="AH313" s="32" t="str">
        <f>VLOOKUP(
    Languages!A300,
    Languages!$A$2:$AE$310,
    MATCH(
      _xlfn.XLOOKUP(AH$1, 'Language &amp; Currency Data'!$A$2:$A$100, 'Language &amp; Currency Data'!$B$2:$B$100),
      Languages!$A$1:$AE$1,
      0),
    FALSE)</f>
        <v>Siempre</v>
      </c>
      <c r="AI313" s="32" t="str">
        <f>VLOOKUP(
    Languages!A300,
    Languages!$A$2:$AE$310,
    MATCH(
      _xlfn.XLOOKUP(AI$1, 'Language &amp; Currency Data'!$A$2:$A$100, 'Language &amp; Currency Data'!$B$2:$B$100),
      Languages!$A$1:$AE$1,
      0),
    FALSE)</f>
        <v>Alltid</v>
      </c>
      <c r="AJ313" s="6" t="str">
        <f>VLOOKUP(
    Languages!A300,
    Languages!$A$2:$AE$310,
    MATCH(
      _xlfn.XLOOKUP(AJ$1, 'Language &amp; Currency Data'!$A$2:$A$100, 'Language &amp; Currency Data'!$B$2:$B$100),
      Languages!$A$1:$AE$1,
      0),
    FALSE)</f>
        <v>一向如此</v>
      </c>
      <c r="AK313" s="32" t="str">
        <f>VLOOKUP(
    Languages!A300,
    Languages!$A$2:$AE$310,
    MATCH(
      _xlfn.XLOOKUP(AK$1, 'Language &amp; Currency Data'!$A$2:$A$100, 'Language &amp; Currency Data'!$B$2:$B$100),
      Languages!$A$1:$AE$1,
      0),
    FALSE)</f>
        <v>เป็นประจำ</v>
      </c>
      <c r="AL313" s="37" t="str">
        <f>VLOOKUP(
    Languages!A300,
    Languages!$A$2:$AE$310,
    MATCH(
      _xlfn.XLOOKUP(AL$1, 'Language &amp; Currency Data'!$A$2:$A$100, 'Language &amp; Currency Data'!$B$2:$B$100),
      Languages!$A$1:$AE$1,
      0),
    FALSE)</f>
        <v>Her zaman</v>
      </c>
      <c r="AM313" s="6" t="str">
        <f>VLOOKUP(
    Languages!A300,
    Languages!$A$2:$AE$310,
    MATCH(
      _xlfn.XLOOKUP(AM$1, 'Language &amp; Currency Data'!$A$2:$A$100, 'Language &amp; Currency Data'!$B$2:$B$100),
      Languages!$A$1:$AE$1,
      0),
    FALSE)</f>
        <v>Always</v>
      </c>
      <c r="AN313" s="6" t="str">
        <f>VLOOKUP(
    Languages!A300,
    Languages!$A$2:$AE$310,
    MATCH(
      _xlfn.XLOOKUP(AN$1, 'Language &amp; Currency Data'!$A$2:$A$100, 'Language &amp; Currency Data'!$B$2:$B$100),
      Languages!$A$1:$AE$1,
      0),
    FALSE)</f>
        <v>Always</v>
      </c>
      <c r="AO313" s="32" t="str">
        <f>VLOOKUP(
    Languages!A300,
    Languages!$A$2:$AE$310,
    MATCH(
      _xlfn.XLOOKUP(AO$1, 'Language &amp; Currency Data'!$A$2:$A$100, 'Language &amp; Currency Data'!$B$2:$B$100),
      Languages!$A$1:$AE$1,
      0),
    FALSE)</f>
        <v>Luôn luôn</v>
      </c>
      <c r="AP313" s="7" t="str">
        <f>VLOOKUP(
    Languages!A300,
    Languages!$A$2:$AE$310,
    MATCH(
      _xlfn.XLOOKUP("United Kingdom", 'Language &amp; Currency Data'!$A$2:$A$100, 'Language &amp; Currency Data'!$B$2:$B$100),
      Languages!$A$1:$AE$1,
      0),
    FALSE)</f>
        <v>Always</v>
      </c>
      <c r="AQ313" s="7" t="str">
        <f>VLOOKUP(
    Languages!A300,
    Languages!$A$2:$AE$310,
    MATCH(
      _xlfn.XLOOKUP("United Kingdom", 'Language &amp; Currency Data'!$A$2:$A$100, 'Language &amp; Currency Data'!$B$2:$B$100),
      Languages!$A$1:$AE$1,
      0),
    FALSE)</f>
        <v>Always</v>
      </c>
      <c r="AR313" s="7" t="str">
        <f>VLOOKUP(
    Languages!A300,
    Languages!$A$2:$AE$310,
    MATCH(
      _xlfn.XLOOKUP("United Kingdom", 'Language &amp; Currency Data'!$A$2:$A$100, 'Language &amp; Currency Data'!$B$2:$B$100),
      Languages!$A$1:$AE$1,
      0),
    FALSE)</f>
        <v>Always</v>
      </c>
      <c r="AS313" s="7" t="str">
        <f>VLOOKUP(
    Languages!A300,
    Languages!$A$2:$AE$310,
    MATCH(
      _xlfn.XLOOKUP("United Kingdom", 'Language &amp; Currency Data'!$A$2:$A$100, 'Language &amp; Currency Data'!$B$2:$B$100),
      Languages!$A$1:$AE$1,
      0),
    FALSE)</f>
        <v>Always</v>
      </c>
      <c r="AT313" s="7" t="str">
        <f>VLOOKUP(
    Languages!A300,
    Languages!$A$2:$AE$310,
    MATCH(
      _xlfn.XLOOKUP("United Kingdom", 'Language &amp; Currency Data'!$A$2:$A$100, 'Language &amp; Currency Data'!$B$2:$B$100),
      Languages!$A$1:$AE$1,
      0),
    FALSE)</f>
        <v>Always</v>
      </c>
      <c r="AU313" s="7" t="str">
        <f>VLOOKUP(
    Languages!A300,
    Languages!$A$2:$AE$310,
    MATCH(
      _xlfn.XLOOKUP("United Kingdom", 'Language &amp; Currency Data'!$A$2:$A$100, 'Language &amp; Currency Data'!$B$2:$B$100),
      Languages!$A$1:$AE$1,
      0),
    FALSE)</f>
        <v>Always</v>
      </c>
      <c r="AV313" s="7" t="str">
        <f>VLOOKUP(
    Languages!A300,
    Languages!$A$2:$AE$310,
    MATCH(
      _xlfn.XLOOKUP("United Kingdom", 'Language &amp; Currency Data'!$A$2:$A$100, 'Language &amp; Currency Data'!$B$2:$B$100),
      Languages!$A$1:$AE$1,
      0),
    FALSE)</f>
        <v>Always</v>
      </c>
      <c r="AW313" s="7" t="str">
        <f>VLOOKUP(
    Languages!A300,
    Languages!$A$2:$AE$310,
    MATCH(
      _xlfn.XLOOKUP("United Kingdom", 'Language &amp; Currency Data'!$A$2:$A$100, 'Language &amp; Currency Data'!$B$2:$B$100),
      Languages!$A$1:$AE$1,
      0),
    FALSE)</f>
        <v>Always</v>
      </c>
    </row>
    <row r="314" spans="1:49" s="6" customFormat="1" ht="57" x14ac:dyDescent="0.45">
      <c r="A314" s="7" t="str">
        <f>Languages!B301</f>
        <v>When answering our previous question about the extent to which political leaders in society can affect whether your dystopia will happen or not:</v>
      </c>
      <c r="B314" s="6" t="str">
        <f>VLOOKUP(
    Languages!A301,
    Languages!$A$2:$AE$310,
    MATCH(
      _xlfn.XLOOKUP(B$1, 'Language &amp; Currency Data'!$A$2:$A$100, 'Language &amp; Currency Data'!$B$2:$B$100),
      Languages!$A$1:$AE$1,
      0),
    FALSE)</f>
        <v>Al responder a nuestra pregunta anterior sobre hasta qué punto los líderes políticos de la sociedad pueden afectar a que su distopía se haga realidad o no:</v>
      </c>
      <c r="C314" s="6" t="str">
        <f>VLOOKUP(
    Languages!A301,
    Languages!$A$2:$AE$310,
    MATCH(
      _xlfn.XLOOKUP(C$1, 'Language &amp; Currency Data'!$A$2:$A$100, 'Language &amp; Currency Data'!$B$2:$B$100),
      Languages!$A$1:$AE$1,
      0),
    FALSE)</f>
        <v>When answering our previous question about the extent to which political leaders in society can affect whether your dystopia will happen or not:</v>
      </c>
      <c r="D314" s="6" t="str">
        <f>VLOOKUP(
    Languages!A301,
    Languages!$A$2:$AE$310,
    MATCH(
      _xlfn.XLOOKUP(D$1, 'Language &amp; Currency Data'!$A$2:$A$100, 'Language &amp; Currency Data'!$B$2:$B$100),
      Languages!$A$1:$AE$1,
      0),
    FALSE)</f>
        <v>Hinsichtlich der Beantwortung unserer vorherigen Frage, inwiefern politische Machthaber in der Gesellschaft Einfluss darauf haben, ob Ihre Dystopie wahr werden kann:</v>
      </c>
      <c r="E314" s="14" t="str">
        <f>VLOOKUP(
    Languages!A301,
    Languages!$A$2:$AE$310,
    MATCH(
      _xlfn.XLOOKUP(E$1, 'Language &amp; Currency Data'!$A$2:$A$100, 'Language &amp; Currency Data'!$B$2:$B$100),
      Languages!$A$1:$AE$1,
      0),
    FALSE)</f>
        <v>Ao responder à nossa pergunta anterior sobre em que medida os líderes políticos da sociedade podem influenciar se a sua distopia se tornará realidade ou não:</v>
      </c>
      <c r="F314" s="4" t="str">
        <f>VLOOKUP(
    Languages!A301,
    Languages!$A$2:$AE$310,
    MATCH(
      _xlfn.XLOOKUP(F$1, 'Language &amp; Currency Data'!$A$2:$A$100, 'Language &amp; Currency Data'!$B$2:$B$100),
      Languages!$A$1:$AE$1,
      0),
    FALSE)</f>
        <v>When answering our previous question about the extent to which political leaders in society can affect whether your dystopia will happen or not:</v>
      </c>
      <c r="G314" s="14" t="str">
        <f>VLOOKUP(
    Languages!A301,
    Languages!$A$2:$AE$310,
    MATCH(
      _xlfn.XLOOKUP(G$1, 'Language &amp; Currency Data'!$A$2:$A$100, 'Language &amp; Currency Data'!$B$2:$B$100),
      Languages!$A$1:$AE$1,
      0),
    FALSE)</f>
        <v>在您回答我们提出的上一个有关社会政治领导人对反乌托邦社会出现与否会有多大影响的问题时：</v>
      </c>
      <c r="H314" s="6" t="str">
        <f>VLOOKUP(
    Languages!A301,
    Languages!$A$2:$AE$310,
    MATCH(
      _xlfn.XLOOKUP(H$1, 'Language &amp; Currency Data'!$A$2:$A$100, 'Language &amp; Currency Data'!$B$2:$B$100),
      Languages!$A$1:$AE$1,
      0),
    FALSE)</f>
        <v>Al responder a nuestra pregunta anterior sobre hasta qué punto los líderes políticos de la sociedad pueden afectar a que su distopía se haga realidad o no:</v>
      </c>
      <c r="I314" s="6" t="str">
        <f>VLOOKUP(
    Languages!A301,
    Languages!$A$2:$AE$310,
    MATCH(
      _xlfn.XLOOKUP(I$1, 'Language &amp; Currency Data'!$A$2:$A$100, 'Language &amp; Currency Data'!$B$2:$B$100),
      Languages!$A$1:$AE$1,
      0),
    FALSE)</f>
        <v>Al responder a nuestra pregunta anterior sobre hasta qué punto los líderes políticos de la sociedad pueden afectar a que su distopía se haga realidad o no:</v>
      </c>
      <c r="J314" s="6" t="str">
        <f>VLOOKUP(
    Languages!A301,
    Languages!$A$2:$AE$310,
    MATCH(
      _xlfn.XLOOKUP(J$1, 'Language &amp; Currency Data'!$A$2:$A$100, 'Language &amp; Currency Data'!$B$2:$B$100),
      Languages!$A$1:$AE$1,
      0),
    FALSE)</f>
        <v>Při odpovídání na naši předchozí otázku, do jaké míry mohou političtí představitelé ve společnosti ovlivnit, zda se vaše dystopie stane skutečností:</v>
      </c>
      <c r="K314" s="6" t="str">
        <f>VLOOKUP(
    Languages!A301,
    Languages!$A$2:$AE$310,
    MATCH(
      _xlfn.XLOOKUP(K$1, 'Language &amp; Currency Data'!$A$2:$A$100, 'Language &amp; Currency Data'!$B$2:$B$100),
      Languages!$A$1:$AE$1,
      0),
    FALSE)</f>
        <v>Kun vastasit aiempaan kysymykseemme siitä, missä määrin yhteiskunnan poliittiset johtajat voivat vaikuttaa siihen, toteutuuko dystopiasi vai ei:</v>
      </c>
      <c r="L314" s="32" t="str">
        <f>VLOOKUP(
    Languages!A301,
    Languages!$A$2:$AE$310,
    MATCH(
      _xlfn.XLOOKUP(L$1, 'Language &amp; Currency Data'!$A$2:$A$100, 'Language &amp; Currency Data'!$B$2:$B$100),
      Languages!$A$1:$AE$1,
      0),
    FALSE)</f>
        <v>En répondant à notre question précédente sur la mesure dans laquelle les dirigeant•es politiques peuvent influencer la réalisation ou non de votre dystopie :</v>
      </c>
      <c r="M314" s="32" t="str">
        <f>VLOOKUP(
    Languages!A301,
    Languages!$A$2:$AE$310,
    MATCH(
      _xlfn.XLOOKUP(M$1, 'Language &amp; Currency Data'!$A$2:$A$100, 'Language &amp; Currency Data'!$B$2:$B$100),
      Languages!$A$1:$AE$1,
      0),
    FALSE)</f>
        <v>Hinsichtlich der Beantwortung unserer vorherigen Frage, inwiefern politische Machthaber in der Gesellschaft Einfluss darauf haben, ob Ihre Dystopie wahr werden kann:</v>
      </c>
      <c r="N314" s="6" t="str">
        <f>VLOOKUP(
    Languages!A301,
    Languages!$A$2:$AE$310,
    MATCH(
      _xlfn.XLOOKUP(N$1, 'Language &amp; Currency Data'!$A$2:$A$100, 'Language &amp; Currency Data'!$B$2:$B$100),
      Languages!$A$1:$AE$1,
      0),
    FALSE)</f>
        <v>Απαντώντας στην προηγούμενη ερώτησή μας σχετικά με τον βαθμό στον οποίο οι πολιτικοί ηγέτες στην κοινωνία μπορούν να επηρεάσουν το αν η δυστοπία σας θα πραγματοποιηθεί ή όχι:</v>
      </c>
      <c r="O314" s="32" t="str">
        <f>VLOOKUP(
    Languages!A301,
    Languages!$A$2:$AE$310,
    MATCH(
      _xlfn.XLOOKUP(O$1, 'Language &amp; Currency Data'!$A$2:$A$100, 'Language &amp; Currency Data'!$B$2:$B$100),
      Languages!$A$1:$AE$1,
      0),
    FALSE)</f>
        <v>Amikor az előző kérdésünkre válaszolt, hogy a társadalom politikai vezetői milyen mértékben befolyásolhatják, hogy az Ön disztópiája megvalósul-e vagy sem:</v>
      </c>
      <c r="P314" s="6" t="str">
        <f>VLOOKUP(
    Languages!A301,
    Languages!$A$2:$AE$310,
    MATCH(
      _xlfn.XLOOKUP(P$1, 'Language &amp; Currency Data'!$A$2:$A$100, 'Language &amp; Currency Data'!$B$2:$B$100),
      Languages!$A$1:$AE$1,
      0),
    FALSE)</f>
        <v>समाज में राजनेता किस हद तक प्रभावित कर सकते हैं कि आपका डायस्टोपिया पैदा होगा या नहीं, इस बारे में हमारे पिछले प्रश्न का उत्तर देते समय:</v>
      </c>
      <c r="Q314" s="6" t="str">
        <f>VLOOKUP(
    Languages!A301,
    Languages!$A$2:$AE$310,
    MATCH(
      _xlfn.XLOOKUP(Q$1, 'Language &amp; Currency Data'!$A$2:$A$100, 'Language &amp; Currency Data'!$B$2:$B$100),
      Languages!$A$1:$AE$1,
      0),
    FALSE)</f>
        <v>Saat menjawab pertanyaan sebelumnya tentang sejauh mana para pemimpin politik di masyarakat dapat memengaruhi apakah distopia Anda akan terjadi atau tidak:</v>
      </c>
      <c r="R314" s="6" t="str">
        <f>VLOOKUP(
    Languages!A301,
    Languages!$A$2:$AE$310,
    MATCH(
      _xlfn.XLOOKUP(R$1, 'Language &amp; Currency Data'!$A$2:$A$100, 'Language &amp; Currency Data'!$B$2:$B$100),
      Languages!$A$1:$AE$1,
      0),
    FALSE)</f>
        <v>When answering our previous question about the extent to which political leaders in society can affect whether your dystopia will happen or not:</v>
      </c>
      <c r="S314" s="14" t="str">
        <f>VLOOKUP(
    Languages!A301,
    Languages!$A$2:$AE$310,
    MATCH(
      _xlfn.XLOOKUP(S$1, 'Language &amp; Currency Data'!$A$2:$A$100, 'Language &amp; Currency Data'!$B$2:$B$100),
      Languages!$A$1:$AE$1,
      0),
    FALSE)</f>
        <v>Nel rispondere alla nostra precedente domanda sulla misura in cui i leader politici nella società possono influenzare la realizzazione o meno della Sua distopia:</v>
      </c>
      <c r="T314" s="14" t="str">
        <f>VLOOKUP(
    Languages!A301,
    Languages!$A$2:$AE$310,
    MATCH(
      _xlfn.XLOOKUP(T$1, 'Language &amp; Currency Data'!$A$2:$A$100, 'Language &amp; Currency Data'!$B$2:$B$100),
      Languages!$A$1:$AE$1,
      0),
    FALSE)</f>
        <v>社会における政治指導者がディストピアの実現にどの程度影響を与えるか否かという質問に回答した際：</v>
      </c>
      <c r="U314" s="32" t="str">
        <f>VLOOKUP(
    Languages!A301,
    Languages!$A$2:$AE$310,
    MATCH(
      _xlfn.XLOOKUP(U$1, 'Language &amp; Currency Data'!$A$2:$A$100, 'Language &amp; Currency Data'!$B$2:$B$100),
      Languages!$A$1:$AE$1,
      0),
    FALSE)</f>
        <v>Semasa menjawab soalan-soalan kami yang terdahulu tentang setakat mana pemimpin politik dalam masyarakat boleh mempengaruhi sama ada distopia anda akan berlaku atau tidak:</v>
      </c>
      <c r="V314" s="32" t="str">
        <f>VLOOKUP(
    Languages!A301,
    Languages!$A$2:$AE$310,
    MATCH(
      _xlfn.XLOOKUP(V$1, 'Language &amp; Currency Data'!$A$2:$A$100, 'Language &amp; Currency Data'!$B$2:$B$100),
      Languages!$A$1:$AE$1,
      0),
    FALSE)</f>
        <v>Al responder a nuestra pregunta anterior sobre hasta qué punto los líderes políticos de la sociedad pueden afectar a que su distopía se haga realidad o no:</v>
      </c>
      <c r="W314" s="14" t="str">
        <f>VLOOKUP(
    Languages!A301,
    Languages!$A$2:$AE$310,
    MATCH(
      _xlfn.XLOOKUP(W$1, 'Language &amp; Currency Data'!$A$2:$A$100, 'Language &amp; Currency Data'!$B$2:$B$100),
      Languages!$A$1:$AE$1,
      0),
    FALSE)</f>
        <v>Bij het beantwoorden van onze voorgaande vraag over in hoeverre u denkt dat politieke leiders in de samenleving invloed kunnen hebben op het al dan niet werkelijkheid worden van uw dystopie:</v>
      </c>
      <c r="X314" s="32" t="str">
        <f>VLOOKUP(
    Languages!A301,
    Languages!$A$2:$AE$310,
    MATCH(
      _xlfn.XLOOKUP(X$1, 'Language &amp; Currency Data'!$A$2:$A$100, 'Language &amp; Currency Data'!$B$2:$B$100),
      Languages!$A$1:$AE$1,
      0),
    FALSE)</f>
        <v>When answering our previous question about the extent to which political leaders in society can affect whether your dystopia will happen or not:</v>
      </c>
      <c r="Y314" s="32" t="str">
        <f>VLOOKUP(
    Languages!A301,
    Languages!$A$2:$AE$310,
    MATCH(
      _xlfn.XLOOKUP(Y$1, 'Language &amp; Currency Data'!$A$2:$A$100, 'Language &amp; Currency Data'!$B$2:$B$100),
      Languages!$A$1:$AE$1,
      0),
    FALSE)</f>
        <v>Når du svarte på det forrige spørsmålet om i hvilken grad politiske ledere i samfunnet kan påvirke om din dystopi blir til virkelighet eller ikke:</v>
      </c>
      <c r="Z314" s="32" t="str">
        <f>VLOOKUP(
    Languages!A301,
    Languages!$A$2:$AE$310,
    MATCH(
      _xlfn.XLOOKUP(Z$1, 'Language &amp; Currency Data'!$A$2:$A$100, 'Language &amp; Currency Data'!$B$2:$B$100),
      Languages!$A$1:$AE$1,
      0),
    FALSE)</f>
        <v>جب آپ ہمارے پچھلے سوال کا جواب دے رہے تھے کہ معاشرے کے سیاسی رہنما کس حد تک اس بات پر اثر انداز ہو سکتے ہیں کہ آیا آپ کا غیر مثالی معاشرہ حقیقت بنے گا یا نہیں:</v>
      </c>
      <c r="AA314" s="32" t="str">
        <f>VLOOKUP(
    Languages!A301,
    Languages!$A$2:$AE$310,
    MATCH(
      _xlfn.XLOOKUP(AA$1, 'Language &amp; Currency Data'!$A$2:$A$100, 'Language &amp; Currency Data'!$B$2:$B$100),
      Languages!$A$1:$AE$1,
      0),
    FALSE)</f>
        <v>Nang sinasagot ang naunang tanong namin kung hanggang saan nakakaapekto ang politikal na mga lider sa lipunan kung mangyayari o hindi ang iyong dystopia:</v>
      </c>
      <c r="AB314" s="32" t="str">
        <f>VLOOKUP(
    Languages!A301,
    Languages!$A$2:$AE$310,
    MATCH(
      _xlfn.XLOOKUP(AB$1, 'Language &amp; Currency Data'!$A$2:$A$100, 'Language &amp; Currency Data'!$B$2:$B$100),
      Languages!$A$1:$AE$1,
      0),
    FALSE)</f>
        <v>Odpowiadając na nasze poprzednie pytanie o to, w jakim stopniu przywódcy polityczni w społeczeństwie mogą wpłynąć na to, czy Pana\/Pani dystopijna wizja się spełni, czy nie:</v>
      </c>
      <c r="AC314" t="str">
        <f>VLOOKUP(
    Languages!A301,
    Languages!$A$2:$AE$310,
    MATCH(
      _xlfn.XLOOKUP(AC$1, 'Language &amp; Currency Data'!$A$2:$A$100, 'Language &amp; Currency Data'!$B$2:$B$100),
      Languages!$A$1:$AE$1,
      0),
    FALSE)</f>
        <v>Ao responder à nossa pergunta anterior sobre em que medida os líderes políticos da sociedade podem influenciar se a sua distopia se tornará realidade ou não:</v>
      </c>
      <c r="AD314" s="32" t="str">
        <f>VLOOKUP(
    Languages!A301,
    Languages!$A$2:$AE$310,
    MATCH(
      _xlfn.XLOOKUP(AD$1, 'Language &amp; Currency Data'!$A$2:$A$100, 'Language &amp; Currency Data'!$B$2:$B$100),
      Languages!$A$1:$AE$1,
      0),
    FALSE)</f>
        <v>Atunci când răspundeți la întrebarea noastră anterioară cu privire la măsura în care liderii politici din societate pot influența dacă distopia dvs. va avea loc sau nu:</v>
      </c>
      <c r="AE314" s="6" t="str">
        <f>VLOOKUP(
    Languages!A301,
    Languages!$A$2:$AE$310,
    MATCH(
      _xlfn.XLOOKUP(AE$1, 'Language &amp; Currency Data'!$A$2:$A$100, 'Language &amp; Currency Data'!$B$2:$B$100),
      Languages!$A$1:$AE$1,
      0),
    FALSE)</f>
        <v>Keď ste odpovedali na našu predchádzajúcu otázku o tom, do akej miery môžu politickí lídri v spoločnosti ovplyvniť, či dôjde k dystópii alebo nie:</v>
      </c>
      <c r="AF314" s="6" t="str">
        <f>VLOOKUP(
    Languages!A301,
    Languages!$A$2:$AE$310,
    MATCH(
      _xlfn.XLOOKUP(AF$1, 'Language &amp; Currency Data'!$A$2:$A$100, 'Language &amp; Currency Data'!$B$2:$B$100),
      Languages!$A$1:$AE$1,
      0),
    FALSE)</f>
        <v>Wanneer die vorige vraag oor die mate waarin politieke leiers in die samelewing kan beïnvloed of jou distopie sal plaasvind of nie beantwoord word:</v>
      </c>
      <c r="AG314" s="6" t="str">
        <f>VLOOKUP(
    Languages!A301,
    Languages!$A$2:$AE$310,
    MATCH(
      _xlfn.XLOOKUP(AG$1, 'Language &amp; Currency Data'!$A$2:$A$100, 'Language &amp; Currency Data'!$B$2:$B$100),
      Languages!$A$1:$AE$1,
      0),
    FALSE)</f>
        <v>사회에서 정치 지도자들이 귀하가 상상한 디스토피아가 실현될지 여부에 얼마나 영향을 미칠 수 있는지에 대한 이전 질문에 답변하실 때:</v>
      </c>
      <c r="AH314" s="32" t="str">
        <f>VLOOKUP(
    Languages!A301,
    Languages!$A$2:$AE$310,
    MATCH(
      _xlfn.XLOOKUP(AH$1, 'Language &amp; Currency Data'!$A$2:$A$100, 'Language &amp; Currency Data'!$B$2:$B$100),
      Languages!$A$1:$AE$1,
      0),
    FALSE)</f>
        <v>Al responder a nuestra pregunta anterior sobre hasta qué punto los líderes políticos de la sociedad pueden afectar a que su distopía se haga realidad o no:</v>
      </c>
      <c r="AI314" s="32" t="str">
        <f>VLOOKUP(
    Languages!A301,
    Languages!$A$2:$AE$310,
    MATCH(
      _xlfn.XLOOKUP(AI$1, 'Language &amp; Currency Data'!$A$2:$A$100, 'Language &amp; Currency Data'!$B$2:$B$100),
      Languages!$A$1:$AE$1,
      0),
    FALSE)</f>
        <v>När du besvarade vår tidigare fråga om i vilken utsträckning politiska ledare i samhället kan påverka om din dystopi kommer att bli verklighet eller inte:</v>
      </c>
      <c r="AJ314" s="6" t="str">
        <f>VLOOKUP(
    Languages!A301,
    Languages!$A$2:$AE$310,
    MATCH(
      _xlfn.XLOOKUP(AJ$1, 'Language &amp; Currency Data'!$A$2:$A$100, 'Language &amp; Currency Data'!$B$2:$B$100),
      Languages!$A$1:$AE$1,
      0),
    FALSE)</f>
        <v>針對您剛剛回答有關政治領袖是否可能影響「反烏托邦是否會發生」的問題：</v>
      </c>
      <c r="AK314" s="32" t="str">
        <f>VLOOKUP(
    Languages!A301,
    Languages!$A$2:$AE$310,
    MATCH(
      _xlfn.XLOOKUP(AK$1, 'Language &amp; Currency Data'!$A$2:$A$100, 'Language &amp; Currency Data'!$B$2:$B$100),
      Languages!$A$1:$AE$1,
      0),
    FALSE)</f>
        <v>เมื่อตอบคำถามก่อนหน้านี้ของเราเกี่ยวกับขอบเขตที่ผู้นำทางการเมืองในสังคมสามารถส่งผลต่อการที่สังคมที่ไม่ใช่ในอุดมคติจะเกิดขึ้นหรือไม่เกิดขึ้น:</v>
      </c>
      <c r="AL314" s="37" t="str">
        <f>VLOOKUP(
    Languages!A301,
    Languages!$A$2:$AE$310,
    MATCH(
      _xlfn.XLOOKUP(AL$1, 'Language &amp; Currency Data'!$A$2:$A$100, 'Language &amp; Currency Data'!$B$2:$B$100),
      Languages!$A$1:$AE$1,
      0),
    FALSE)</f>
        <v>Toplumdaki siyasi liderlerin distopyanızın gerçekleşip gerçekleşmeyeceğini ne ölçüde etkileyebileceğine ilişkin önceki sorumuzu yanıtlarken:</v>
      </c>
      <c r="AM314" s="6" t="str">
        <f>VLOOKUP(
    Languages!A301,
    Languages!$A$2:$AE$310,
    MATCH(
      _xlfn.XLOOKUP(AM$1, 'Language &amp; Currency Data'!$A$2:$A$100, 'Language &amp; Currency Data'!$B$2:$B$100),
      Languages!$A$1:$AE$1,
      0),
    FALSE)</f>
        <v>When answering our previous question about the extent to which political leaders in society can affect whether your dystopia will happen or not:</v>
      </c>
      <c r="AN314" s="6" t="str">
        <f>VLOOKUP(
    Languages!A301,
    Languages!$A$2:$AE$310,
    MATCH(
      _xlfn.XLOOKUP(AN$1, 'Language &amp; Currency Data'!$A$2:$A$100, 'Language &amp; Currency Data'!$B$2:$B$100),
      Languages!$A$1:$AE$1,
      0),
    FALSE)</f>
        <v>When answering our previous question about the extent to which political leaders in society can affect whether your dystopia will happen or not:</v>
      </c>
      <c r="AO314" s="32" t="str">
        <f>VLOOKUP(
    Languages!A301,
    Languages!$A$2:$AE$310,
    MATCH(
      _xlfn.XLOOKUP(AO$1, 'Language &amp; Currency Data'!$A$2:$A$100, 'Language &amp; Currency Data'!$B$2:$B$100),
      Languages!$A$1:$AE$1,
      0),
    FALSE)</f>
        <v>Khi trả lời câu hỏi trước của chúng tôi về việc các nhà lãnh đạo chính trị trong xã hội có thể ảnh hưởng đến mức độ nào trong việc thế giới phản địa đàng của quý vị có xảy ra hay không:</v>
      </c>
      <c r="AP314" s="7" t="str">
        <f>VLOOKUP(
    Languages!A301,
    Languages!$A$2:$AE$310,
    MATCH(
      _xlfn.XLOOKUP("United Kingdom", 'Language &amp; Currency Data'!$A$2:$A$100, 'Language &amp; Currency Data'!$B$2:$B$100),
      Languages!$A$1:$AE$1,
      0),
    FALSE)</f>
        <v>When answering our previous question about the extent to which political leaders in society can affect whether your dystopia will happen or not:</v>
      </c>
      <c r="AQ314" s="7" t="str">
        <f>VLOOKUP(
    Languages!A301,
    Languages!$A$2:$AE$310,
    MATCH(
      _xlfn.XLOOKUP("United Kingdom", 'Language &amp; Currency Data'!$A$2:$A$100, 'Language &amp; Currency Data'!$B$2:$B$100),
      Languages!$A$1:$AE$1,
      0),
    FALSE)</f>
        <v>When answering our previous question about the extent to which political leaders in society can affect whether your dystopia will happen or not:</v>
      </c>
      <c r="AR314" s="7" t="str">
        <f>VLOOKUP(
    Languages!A301,
    Languages!$A$2:$AE$310,
    MATCH(
      _xlfn.XLOOKUP("United Kingdom", 'Language &amp; Currency Data'!$A$2:$A$100, 'Language &amp; Currency Data'!$B$2:$B$100),
      Languages!$A$1:$AE$1,
      0),
    FALSE)</f>
        <v>When answering our previous question about the extent to which political leaders in society can affect whether your dystopia will happen or not:</v>
      </c>
      <c r="AS314" s="7" t="str">
        <f>VLOOKUP(
    Languages!A301,
    Languages!$A$2:$AE$310,
    MATCH(
      _xlfn.XLOOKUP("United Kingdom", 'Language &amp; Currency Data'!$A$2:$A$100, 'Language &amp; Currency Data'!$B$2:$B$100),
      Languages!$A$1:$AE$1,
      0),
    FALSE)</f>
        <v>When answering our previous question about the extent to which political leaders in society can affect whether your dystopia will happen or not:</v>
      </c>
      <c r="AT314" s="7" t="str">
        <f>VLOOKUP(
    Languages!A301,
    Languages!$A$2:$AE$310,
    MATCH(
      _xlfn.XLOOKUP("United Kingdom", 'Language &amp; Currency Data'!$A$2:$A$100, 'Language &amp; Currency Data'!$B$2:$B$100),
      Languages!$A$1:$AE$1,
      0),
    FALSE)</f>
        <v>When answering our previous question about the extent to which political leaders in society can affect whether your dystopia will happen or not:</v>
      </c>
      <c r="AU314" s="7" t="str">
        <f>VLOOKUP(
    Languages!A301,
    Languages!$A$2:$AE$310,
    MATCH(
      _xlfn.XLOOKUP("United Kingdom", 'Language &amp; Currency Data'!$A$2:$A$100, 'Language &amp; Currency Data'!$B$2:$B$100),
      Languages!$A$1:$AE$1,
      0),
    FALSE)</f>
        <v>When answering our previous question about the extent to which political leaders in society can affect whether your dystopia will happen or not:</v>
      </c>
      <c r="AV314" s="7" t="str">
        <f>VLOOKUP(
    Languages!A301,
    Languages!$A$2:$AE$310,
    MATCH(
      _xlfn.XLOOKUP("United Kingdom", 'Language &amp; Currency Data'!$A$2:$A$100, 'Language &amp; Currency Data'!$B$2:$B$100),
      Languages!$A$1:$AE$1,
      0),
    FALSE)</f>
        <v>When answering our previous question about the extent to which political leaders in society can affect whether your dystopia will happen or not:</v>
      </c>
      <c r="AW314" s="7" t="str">
        <f>VLOOKUP(
    Languages!A301,
    Languages!$A$2:$AE$310,
    MATCH(
      _xlfn.XLOOKUP("United Kingdom", 'Language &amp; Currency Data'!$A$2:$A$100, 'Language &amp; Currency Data'!$B$2:$B$100),
      Languages!$A$1:$AE$1,
      0),
    FALSE)</f>
        <v>When answering our previous question about the extent to which political leaders in society can affect whether your dystopia will happen or not:</v>
      </c>
    </row>
    <row r="315" spans="1:49" s="6" customFormat="1" ht="57" x14ac:dyDescent="0.45">
      <c r="A315" s="7" t="str">
        <f>Languages!B302</f>
        <v>When answering our previous question about the extent to which political leaders in society can affect whether your utopia will happen or not:</v>
      </c>
      <c r="B315" s="6" t="str">
        <f>VLOOKUP(
    Languages!A302,
    Languages!$A$2:$AE$310,
    MATCH(
      _xlfn.XLOOKUP(B$1, 'Language &amp; Currency Data'!$A$2:$A$100, 'Language &amp; Currency Data'!$B$2:$B$100),
      Languages!$A$1:$AE$1,
      0),
    FALSE)</f>
        <v>Al responder a nuestra pregunta anterior sobre hasta qué punto los líderes políticos de la sociedad pueden influir en que su utopía se haga realidad o no:</v>
      </c>
      <c r="C315" s="6" t="str">
        <f>VLOOKUP(
    Languages!A302,
    Languages!$A$2:$AE$310,
    MATCH(
      _xlfn.XLOOKUP(C$1, 'Language &amp; Currency Data'!$A$2:$A$100, 'Language &amp; Currency Data'!$B$2:$B$100),
      Languages!$A$1:$AE$1,
      0),
    FALSE)</f>
        <v>When answering our previous question about the extent to which political leaders in society can affect whether your utopia will happen or not:</v>
      </c>
      <c r="D315" s="6" t="str">
        <f>VLOOKUP(
    Languages!A302,
    Languages!$A$2:$AE$310,
    MATCH(
      _xlfn.XLOOKUP(D$1, 'Language &amp; Currency Data'!$A$2:$A$100, 'Language &amp; Currency Data'!$B$2:$B$100),
      Languages!$A$1:$AE$1,
      0),
    FALSE)</f>
        <v>Hinsichtlich der Beantwortung unserer vorherigen Frage, inwiefern politische Machthaber in der Gesellschaft Einfluss darauf haben, ob Ihre Utopie wahr werden kann:</v>
      </c>
      <c r="E315" s="14" t="str">
        <f>VLOOKUP(
    Languages!A302,
    Languages!$A$2:$AE$310,
    MATCH(
      _xlfn.XLOOKUP(E$1, 'Language &amp; Currency Data'!$A$2:$A$100, 'Language &amp; Currency Data'!$B$2:$B$100),
      Languages!$A$1:$AE$1,
      0),
    FALSE)</f>
        <v>Ao responder à nossa pergunta anterior sobre em que medida os líderes políticos na sociedade podem influenciar se a sua utopia se tornará realidade ou não:</v>
      </c>
      <c r="F315" s="4" t="str">
        <f>VLOOKUP(
    Languages!A302,
    Languages!$A$2:$AE$310,
    MATCH(
      _xlfn.XLOOKUP(F$1, 'Language &amp; Currency Data'!$A$2:$A$100, 'Language &amp; Currency Data'!$B$2:$B$100),
      Languages!$A$1:$AE$1,
      0),
    FALSE)</f>
        <v>When answering our previous question about the extent to which political leaders in society can affect whether your utopia will happen or not:</v>
      </c>
      <c r="G315" s="14" t="str">
        <f>VLOOKUP(
    Languages!A302,
    Languages!$A$2:$AE$310,
    MATCH(
      _xlfn.XLOOKUP(G$1, 'Language &amp; Currency Data'!$A$2:$A$100, 'Language &amp; Currency Data'!$B$2:$B$100),
      Languages!$A$1:$AE$1,
      0),
    FALSE)</f>
        <v>在您回答我们提出的上一个有关社会政治领导人对乌托邦社会出现与否会有多大影响的问题时：</v>
      </c>
      <c r="H315" s="6" t="str">
        <f>VLOOKUP(
    Languages!A302,
    Languages!$A$2:$AE$310,
    MATCH(
      _xlfn.XLOOKUP(H$1, 'Language &amp; Currency Data'!$A$2:$A$100, 'Language &amp; Currency Data'!$B$2:$B$100),
      Languages!$A$1:$AE$1,
      0),
    FALSE)</f>
        <v>Al responder a nuestra pregunta anterior sobre hasta qué punto los líderes políticos de la sociedad pueden influir en que su utopía se haga realidad o no:</v>
      </c>
      <c r="I315" s="6" t="str">
        <f>VLOOKUP(
    Languages!A302,
    Languages!$A$2:$AE$310,
    MATCH(
      _xlfn.XLOOKUP(I$1, 'Language &amp; Currency Data'!$A$2:$A$100, 'Language &amp; Currency Data'!$B$2:$B$100),
      Languages!$A$1:$AE$1,
      0),
    FALSE)</f>
        <v>Al responder a nuestra pregunta anterior sobre hasta qué punto los líderes políticos de la sociedad pueden influir en que su utopía se haga realidad o no:</v>
      </c>
      <c r="J315" s="6" t="str">
        <f>VLOOKUP(
    Languages!A302,
    Languages!$A$2:$AE$310,
    MATCH(
      _xlfn.XLOOKUP(J$1, 'Language &amp; Currency Data'!$A$2:$A$100, 'Language &amp; Currency Data'!$B$2:$B$100),
      Languages!$A$1:$AE$1,
      0),
    FALSE)</f>
        <v>Při odpovídání na naši předchozí otázku, do jaké míry mohou političtí představitelé ve společnosti ovlivnit, zda se vaše utopie stane skutečností:</v>
      </c>
      <c r="K315" s="6" t="str">
        <f>VLOOKUP(
    Languages!A302,
    Languages!$A$2:$AE$310,
    MATCH(
      _xlfn.XLOOKUP(K$1, 'Language &amp; Currency Data'!$A$2:$A$100, 'Language &amp; Currency Data'!$B$2:$B$100),
      Languages!$A$1:$AE$1,
      0),
    FALSE)</f>
        <v>Kun vastasit aiempaan kysymykseemme siitä, missä määrin yhteiskunnan poliittiset johtajat voivat vaikuttaa siihen, toteutuuko sinun utopiasi vai ei:</v>
      </c>
      <c r="L315" s="32" t="str">
        <f>VLOOKUP(
    Languages!A302,
    Languages!$A$2:$AE$310,
    MATCH(
      _xlfn.XLOOKUP(L$1, 'Language &amp; Currency Data'!$A$2:$A$100, 'Language &amp; Currency Data'!$B$2:$B$100),
      Languages!$A$1:$AE$1,
      0),
    FALSE)</f>
        <v>En répondant à notre question précédente sur la mesure dans laquelle les dirigeant•es politiques peuvent influencer la réalisation ou non de votre utopie :</v>
      </c>
      <c r="M315" s="32" t="str">
        <f>VLOOKUP(
    Languages!A302,
    Languages!$A$2:$AE$310,
    MATCH(
      _xlfn.XLOOKUP(M$1, 'Language &amp; Currency Data'!$A$2:$A$100, 'Language &amp; Currency Data'!$B$2:$B$100),
      Languages!$A$1:$AE$1,
      0),
    FALSE)</f>
        <v>Hinsichtlich der Beantwortung unserer vorherigen Frage, inwiefern politische Machthaber in der Gesellschaft Einfluss darauf haben, ob Ihre Utopie wahr werden kann:</v>
      </c>
      <c r="N315" s="6" t="str">
        <f>VLOOKUP(
    Languages!A302,
    Languages!$A$2:$AE$310,
    MATCH(
      _xlfn.XLOOKUP(N$1, 'Language &amp; Currency Data'!$A$2:$A$100, 'Language &amp; Currency Data'!$B$2:$B$100),
      Languages!$A$1:$AE$1,
      0),
    FALSE)</f>
        <v>Απαντώντας στην προηγούμενη ερώτησή μας σχετικά με τον βαθμό στον οποίο οι πολιτικοί ηγέτες στην κοινωνία μπορούν να επηρεάσουν το αν η ουτοπία σας θα πραγματοποιηθεί ή όχι:</v>
      </c>
      <c r="O315" s="32" t="str">
        <f>VLOOKUP(
    Languages!A302,
    Languages!$A$2:$AE$310,
    MATCH(
      _xlfn.XLOOKUP(O$1, 'Language &amp; Currency Data'!$A$2:$A$100, 'Language &amp; Currency Data'!$B$2:$B$100),
      Languages!$A$1:$AE$1,
      0),
    FALSE)</f>
        <v>Amikor az előző kérdésünkre válaszolt, hogy a társadalom politikai vezetői milyen mértékben befolyásolhatják, hogy az Ön utópiája megvalósul-e vagy sem:</v>
      </c>
      <c r="P315" s="6" t="str">
        <f>VLOOKUP(
    Languages!A302,
    Languages!$A$2:$AE$310,
    MATCH(
      _xlfn.XLOOKUP(P$1, 'Language &amp; Currency Data'!$A$2:$A$100, 'Language &amp; Currency Data'!$B$2:$B$100),
      Languages!$A$1:$AE$1,
      0),
    FALSE)</f>
        <v>समाज में राजनेता किस हद तक प्रभावित कर सकते हैं कि आपका यूटोपिया पैदा होगा या नहीं, इस बारे में हमारे पिछले प्रश्न का उत्तर देते समय:</v>
      </c>
      <c r="Q315" s="6" t="str">
        <f>VLOOKUP(
    Languages!A302,
    Languages!$A$2:$AE$310,
    MATCH(
      _xlfn.XLOOKUP(Q$1, 'Language &amp; Currency Data'!$A$2:$A$100, 'Language &amp; Currency Data'!$B$2:$B$100),
      Languages!$A$1:$AE$1,
      0),
    FALSE)</f>
        <v>Saat menjawab pertanyaan sebelumnya tentang sejauh mana para pemimpin politik di masyarakat dapat memengaruhi apakah utopia Anda akan terjadi atau tidak:</v>
      </c>
      <c r="R315" s="6" t="str">
        <f>VLOOKUP(
    Languages!A302,
    Languages!$A$2:$AE$310,
    MATCH(
      _xlfn.XLOOKUP(R$1, 'Language &amp; Currency Data'!$A$2:$A$100, 'Language &amp; Currency Data'!$B$2:$B$100),
      Languages!$A$1:$AE$1,
      0),
    FALSE)</f>
        <v>When answering our previous question about the extent to which political leaders in society can affect whether your utopia will happen or not:</v>
      </c>
      <c r="S315" s="14" t="str">
        <f>VLOOKUP(
    Languages!A302,
    Languages!$A$2:$AE$310,
    MATCH(
      _xlfn.XLOOKUP(S$1, 'Language &amp; Currency Data'!$A$2:$A$100, 'Language &amp; Currency Data'!$B$2:$B$100),
      Languages!$A$1:$AE$1,
      0),
    FALSE)</f>
        <v>Nel rispondere alla nostra precedente domanda sulla misura in cui i leader politici nella società possono influenzare la realizzazione o meno della Sua utopia:</v>
      </c>
      <c r="T315" s="14" t="str">
        <f>VLOOKUP(
    Languages!A302,
    Languages!$A$2:$AE$310,
    MATCH(
      _xlfn.XLOOKUP(T$1, 'Language &amp; Currency Data'!$A$2:$A$100, 'Language &amp; Currency Data'!$B$2:$B$100),
      Languages!$A$1:$AE$1,
      0),
    FALSE)</f>
        <v>社会における政治指導者がユートピアの実現にどの程度影響を与えるか否かという質問に回答した際：</v>
      </c>
      <c r="U315" s="32" t="str">
        <f>VLOOKUP(
    Languages!A302,
    Languages!$A$2:$AE$310,
    MATCH(
      _xlfn.XLOOKUP(U$1, 'Language &amp; Currency Data'!$A$2:$A$100, 'Language &amp; Currency Data'!$B$2:$B$100),
      Languages!$A$1:$AE$1,
      0),
    FALSE)</f>
        <v>Semasa menjawab soalan-soalan kami yang terdahulu tentang setakat mana pemimpin politik dalam masyarakat boleh mempengaruhi sama ada utopia anda akan berlaku atau tidak:</v>
      </c>
      <c r="V315" s="32" t="str">
        <f>VLOOKUP(
    Languages!A302,
    Languages!$A$2:$AE$310,
    MATCH(
      _xlfn.XLOOKUP(V$1, 'Language &amp; Currency Data'!$A$2:$A$100, 'Language &amp; Currency Data'!$B$2:$B$100),
      Languages!$A$1:$AE$1,
      0),
    FALSE)</f>
        <v>Al responder a nuestra pregunta anterior sobre hasta qué punto los líderes políticos de la sociedad pueden influir en que su utopía se haga realidad o no:</v>
      </c>
      <c r="W315" s="14" t="str">
        <f>VLOOKUP(
    Languages!A302,
    Languages!$A$2:$AE$310,
    MATCH(
      _xlfn.XLOOKUP(W$1, 'Language &amp; Currency Data'!$A$2:$A$100, 'Language &amp; Currency Data'!$B$2:$B$100),
      Languages!$A$1:$AE$1,
      0),
    FALSE)</f>
        <v>Bij het beantwoorden van onze voorgaande vraag over in hoeverre u denkt dat politieke leiders in de samenleving invloed kunnen hebben op het al dan niet werkelijkheid worden van uw utopie:</v>
      </c>
      <c r="X315" s="32" t="str">
        <f>VLOOKUP(
    Languages!A302,
    Languages!$A$2:$AE$310,
    MATCH(
      _xlfn.XLOOKUP(X$1, 'Language &amp; Currency Data'!$A$2:$A$100, 'Language &amp; Currency Data'!$B$2:$B$100),
      Languages!$A$1:$AE$1,
      0),
    FALSE)</f>
        <v>When answering our previous question about the extent to which political leaders in society can affect whether your utopia will happen or not:</v>
      </c>
      <c r="Y315" s="32" t="str">
        <f>VLOOKUP(
    Languages!A302,
    Languages!$A$2:$AE$310,
    MATCH(
      _xlfn.XLOOKUP(Y$1, 'Language &amp; Currency Data'!$A$2:$A$100, 'Language &amp; Currency Data'!$B$2:$B$100),
      Languages!$A$1:$AE$1,
      0),
    FALSE)</f>
        <v>Når du svarte på det forrige spørsmålet om i hvilken grad politiske ledere i samfunnet kan påvirke om din utopi blir til virkelighet eller ikke:</v>
      </c>
      <c r="Z315" s="32" t="str">
        <f>VLOOKUP(
    Languages!A302,
    Languages!$A$2:$AE$310,
    MATCH(
      _xlfn.XLOOKUP(Z$1, 'Language &amp; Currency Data'!$A$2:$A$100, 'Language &amp; Currency Data'!$B$2:$B$100),
      Languages!$A$1:$AE$1,
      0),
    FALSE)</f>
        <v>جب آپ ہمارے پچھلے سوال کا جواب دے رہے تھے کہ معاشرے کے سیاسی رہنما کس حد تک اس بات پر اثر انداز ہو سکتے ہیں کہ آیا آپ کا مثالی معاشرہ حقیقت بنے گا یا نہیں:</v>
      </c>
      <c r="AA315" s="32" t="str">
        <f>VLOOKUP(
    Languages!A302,
    Languages!$A$2:$AE$310,
    MATCH(
      _xlfn.XLOOKUP(AA$1, 'Language &amp; Currency Data'!$A$2:$A$100, 'Language &amp; Currency Data'!$B$2:$B$100),
      Languages!$A$1:$AE$1,
      0),
    FALSE)</f>
        <v>Nang sinasagot ang naunang tanong namin kung hanggang saan nakakaapekto ang politikal na mga lider sa lipunan kung mangyayari o hindi ang iyong utopia:</v>
      </c>
      <c r="AB315" s="32" t="str">
        <f>VLOOKUP(
    Languages!A302,
    Languages!$A$2:$AE$310,
    MATCH(
      _xlfn.XLOOKUP(AB$1, 'Language &amp; Currency Data'!$A$2:$A$100, 'Language &amp; Currency Data'!$B$2:$B$100),
      Languages!$A$1:$AE$1,
      0),
    FALSE)</f>
        <v>Odpowiadając na nasze poprzednie pytanie o to, w jakim stopniu przywódcy polityczni w społeczeństwie mogą wpłynąć na to, czy Pana\/Pani utopijna wizja się spełni, czy nie:</v>
      </c>
      <c r="AC315" t="str">
        <f>VLOOKUP(
    Languages!A302,
    Languages!$A$2:$AE$310,
    MATCH(
      _xlfn.XLOOKUP(AC$1, 'Language &amp; Currency Data'!$A$2:$A$100, 'Language &amp; Currency Data'!$B$2:$B$100),
      Languages!$A$1:$AE$1,
      0),
    FALSE)</f>
        <v>Ao responder à nossa pergunta anterior sobre em que medida os líderes políticos na sociedade podem influenciar se a sua utopia se tornará realidade ou não:</v>
      </c>
      <c r="AD315" s="32" t="str">
        <f>VLOOKUP(
    Languages!A302,
    Languages!$A$2:$AE$310,
    MATCH(
      _xlfn.XLOOKUP(AD$1, 'Language &amp; Currency Data'!$A$2:$A$100, 'Language &amp; Currency Data'!$B$2:$B$100),
      Languages!$A$1:$AE$1,
      0),
    FALSE)</f>
        <v>Atunci când răspundeți la întrebarea noastră anterioară cu privire la măsura în care liderii politici din societate pot influența dacă utopia dvs. va avea loc sau nu:</v>
      </c>
      <c r="AE315" s="6" t="str">
        <f>VLOOKUP(
    Languages!A302,
    Languages!$A$2:$AE$310,
    MATCH(
      _xlfn.XLOOKUP(AE$1, 'Language &amp; Currency Data'!$A$2:$A$100, 'Language &amp; Currency Data'!$B$2:$B$100),
      Languages!$A$1:$AE$1,
      0),
    FALSE)</f>
        <v>Keď ste odpovedali na našu predchádzajúcu otázku o tom, do akej miery môžu politickí lídri v spoločnosti ovplyvniť, či dôjde k utópii alebo nie:</v>
      </c>
      <c r="AF315" s="6" t="str">
        <f>VLOOKUP(
    Languages!A302,
    Languages!$A$2:$AE$310,
    MATCH(
      _xlfn.XLOOKUP(AF$1, 'Language &amp; Currency Data'!$A$2:$A$100, 'Language &amp; Currency Data'!$B$2:$B$100),
      Languages!$A$1:$AE$1,
      0),
    FALSE)</f>
        <v>Wanneer die vorige vraag oor die mate waarin politieke leiers in die samelewing kan beïnvloed of jou utopie sal plaasvind of nie beantwoord word:</v>
      </c>
      <c r="AG315" s="6" t="str">
        <f>VLOOKUP(
    Languages!A302,
    Languages!$A$2:$AE$310,
    MATCH(
      _xlfn.XLOOKUP(AG$1, 'Language &amp; Currency Data'!$A$2:$A$100, 'Language &amp; Currency Data'!$B$2:$B$100),
      Languages!$A$1:$AE$1,
      0),
    FALSE)</f>
        <v>사회에서 정치 지도자들이 귀하가 상상한 유토피아가 실현될지 여부에 얼마나 영향을 미칠 수 있는지에 대한 이전 질문에 답변하실 때:</v>
      </c>
      <c r="AH315" s="32" t="str">
        <f>VLOOKUP(
    Languages!A302,
    Languages!$A$2:$AE$310,
    MATCH(
      _xlfn.XLOOKUP(AH$1, 'Language &amp; Currency Data'!$A$2:$A$100, 'Language &amp; Currency Data'!$B$2:$B$100),
      Languages!$A$1:$AE$1,
      0),
    FALSE)</f>
        <v>Al responder a nuestra pregunta anterior sobre hasta qué punto los líderes políticos de la sociedad pueden influir en que su utopía se haga realidad o no:</v>
      </c>
      <c r="AI315" s="32" t="str">
        <f>VLOOKUP(
    Languages!A302,
    Languages!$A$2:$AE$310,
    MATCH(
      _xlfn.XLOOKUP(AI$1, 'Language &amp; Currency Data'!$A$2:$A$100, 'Language &amp; Currency Data'!$B$2:$B$100),
      Languages!$A$1:$AE$1,
      0),
    FALSE)</f>
        <v>När du besvarade vår tidigare fråga om i vilken utsträckning politiska ledare i samhället kan påverka huruvida din utopi kommer att bli verklighet eller inte:</v>
      </c>
      <c r="AJ315" s="6" t="str">
        <f>VLOOKUP(
    Languages!A302,
    Languages!$A$2:$AE$310,
    MATCH(
      _xlfn.XLOOKUP(AJ$1, 'Language &amp; Currency Data'!$A$2:$A$100, 'Language &amp; Currency Data'!$B$2:$B$100),
      Languages!$A$1:$AE$1,
      0),
    FALSE)</f>
        <v>針對您剛剛回答有關政治領袖是否可能影響「烏托邦是否會實現」的問題：</v>
      </c>
      <c r="AK315" s="32" t="str">
        <f>VLOOKUP(
    Languages!A302,
    Languages!$A$2:$AE$310,
    MATCH(
      _xlfn.XLOOKUP(AK$1, 'Language &amp; Currency Data'!$A$2:$A$100, 'Language &amp; Currency Data'!$B$2:$B$100),
      Languages!$A$1:$AE$1,
      0),
    FALSE)</f>
        <v>เมื่อตอบคำถามก่อนหน้านี้ของเราเกี่ยวกับขอบเขตที่ผู้นำทางการเมืองในสังคมสามารถส่งผลต่อการที่สังคมในอุดมคติจะเกิดขึ้นหรือไม่เกิดขึ้น:</v>
      </c>
      <c r="AL315" s="37" t="str">
        <f>VLOOKUP(
    Languages!A302,
    Languages!$A$2:$AE$310,
    MATCH(
      _xlfn.XLOOKUP(AL$1, 'Language &amp; Currency Data'!$A$2:$A$100, 'Language &amp; Currency Data'!$B$2:$B$100),
      Languages!$A$1:$AE$1,
      0),
    FALSE)</f>
        <v>Toplumdaki siyasi liderlerin ütopyanızın gerçekleşip gerçekleşmeyeceğini ne ölçüde etkileyebileceğine ilişkin bir önceki sorumuzu yanıtlarken:</v>
      </c>
      <c r="AM315" s="6" t="str">
        <f>VLOOKUP(
    Languages!A302,
    Languages!$A$2:$AE$310,
    MATCH(
      _xlfn.XLOOKUP(AM$1, 'Language &amp; Currency Data'!$A$2:$A$100, 'Language &amp; Currency Data'!$B$2:$B$100),
      Languages!$A$1:$AE$1,
      0),
    FALSE)</f>
        <v>When answering our previous question about the extent to which political leaders in society can affect whether your utopia will happen or not:</v>
      </c>
      <c r="AN315" s="6" t="str">
        <f>VLOOKUP(
    Languages!A302,
    Languages!$A$2:$AE$310,
    MATCH(
      _xlfn.XLOOKUP(AN$1, 'Language &amp; Currency Data'!$A$2:$A$100, 'Language &amp; Currency Data'!$B$2:$B$100),
      Languages!$A$1:$AE$1,
      0),
    FALSE)</f>
        <v>When answering our previous question about the extent to which political leaders in society can affect whether your utopia will happen or not:</v>
      </c>
      <c r="AO315" s="32" t="str">
        <f>VLOOKUP(
    Languages!A302,
    Languages!$A$2:$AE$310,
    MATCH(
      _xlfn.XLOOKUP(AO$1, 'Language &amp; Currency Data'!$A$2:$A$100, 'Language &amp; Currency Data'!$B$2:$B$100),
      Languages!$A$1:$AE$1,
      0),
    FALSE)</f>
        <v>Khi trả lời câu hỏi trước của chúng tôi về việc các nhà lãnh đạo chính trị trong xã hội có thể ảnh hưởng đến mức độ nào trong việc thế giới lý tưởng của quý vị có xảy ra hay không:</v>
      </c>
      <c r="AP315" s="7" t="str">
        <f>VLOOKUP(
    Languages!A302,
    Languages!$A$2:$AE$310,
    MATCH(
      _xlfn.XLOOKUP("United Kingdom", 'Language &amp; Currency Data'!$A$2:$A$100, 'Language &amp; Currency Data'!$B$2:$B$100),
      Languages!$A$1:$AE$1,
      0),
    FALSE)</f>
        <v>When answering our previous question about the extent to which political leaders in society can affect whether your utopia will happen or not:</v>
      </c>
      <c r="AQ315" s="7" t="str">
        <f>VLOOKUP(
    Languages!A302,
    Languages!$A$2:$AE$310,
    MATCH(
      _xlfn.XLOOKUP("United Kingdom", 'Language &amp; Currency Data'!$A$2:$A$100, 'Language &amp; Currency Data'!$B$2:$B$100),
      Languages!$A$1:$AE$1,
      0),
    FALSE)</f>
        <v>When answering our previous question about the extent to which political leaders in society can affect whether your utopia will happen or not:</v>
      </c>
      <c r="AR315" s="7" t="str">
        <f>VLOOKUP(
    Languages!A302,
    Languages!$A$2:$AE$310,
    MATCH(
      _xlfn.XLOOKUP("United Kingdom", 'Language &amp; Currency Data'!$A$2:$A$100, 'Language &amp; Currency Data'!$B$2:$B$100),
      Languages!$A$1:$AE$1,
      0),
    FALSE)</f>
        <v>When answering our previous question about the extent to which political leaders in society can affect whether your utopia will happen or not:</v>
      </c>
      <c r="AS315" s="7" t="str">
        <f>VLOOKUP(
    Languages!A302,
    Languages!$A$2:$AE$310,
    MATCH(
      _xlfn.XLOOKUP("United Kingdom", 'Language &amp; Currency Data'!$A$2:$A$100, 'Language &amp; Currency Data'!$B$2:$B$100),
      Languages!$A$1:$AE$1,
      0),
    FALSE)</f>
        <v>When answering our previous question about the extent to which political leaders in society can affect whether your utopia will happen or not:</v>
      </c>
      <c r="AT315" s="7" t="str">
        <f>VLOOKUP(
    Languages!A302,
    Languages!$A$2:$AE$310,
    MATCH(
      _xlfn.XLOOKUP("United Kingdom", 'Language &amp; Currency Data'!$A$2:$A$100, 'Language &amp; Currency Data'!$B$2:$B$100),
      Languages!$A$1:$AE$1,
      0),
    FALSE)</f>
        <v>When answering our previous question about the extent to which political leaders in society can affect whether your utopia will happen or not:</v>
      </c>
      <c r="AU315" s="7" t="str">
        <f>VLOOKUP(
    Languages!A302,
    Languages!$A$2:$AE$310,
    MATCH(
      _xlfn.XLOOKUP("United Kingdom", 'Language &amp; Currency Data'!$A$2:$A$100, 'Language &amp; Currency Data'!$B$2:$B$100),
      Languages!$A$1:$AE$1,
      0),
    FALSE)</f>
        <v>When answering our previous question about the extent to which political leaders in society can affect whether your utopia will happen or not:</v>
      </c>
      <c r="AV315" s="7" t="str">
        <f>VLOOKUP(
    Languages!A302,
    Languages!$A$2:$AE$310,
    MATCH(
      _xlfn.XLOOKUP("United Kingdom", 'Language &amp; Currency Data'!$A$2:$A$100, 'Language &amp; Currency Data'!$B$2:$B$100),
      Languages!$A$1:$AE$1,
      0),
    FALSE)</f>
        <v>When answering our previous question about the extent to which political leaders in society can affect whether your utopia will happen or not:</v>
      </c>
      <c r="AW315" s="7" t="str">
        <f>VLOOKUP(
    Languages!A302,
    Languages!$A$2:$AE$310,
    MATCH(
      _xlfn.XLOOKUP("United Kingdom", 'Language &amp; Currency Data'!$A$2:$A$100, 'Language &amp; Currency Data'!$B$2:$B$100),
      Languages!$A$1:$AE$1,
      0),
    FALSE)</f>
        <v>When answering our previous question about the extent to which political leaders in society can affect whether your utopia will happen or not:</v>
      </c>
    </row>
    <row r="316" spans="1:49" s="6" customFormat="1" ht="42.75" x14ac:dyDescent="0.45">
      <c r="A316" s="7" t="str">
        <f>Languages!B303</f>
        <v>If you did not think about any particular leader when responding to the previous question, please leave the box blank and proceed.</v>
      </c>
      <c r="B316" s="6" t="str">
        <f>VLOOKUP(
    Languages!A303,
    Languages!$A$2:$AE$310,
    MATCH(
      _xlfn.XLOOKUP(B$1, 'Language &amp; Currency Data'!$A$2:$A$100, 'Language &amp; Currency Data'!$B$2:$B$100),
      Languages!$A$1:$AE$1,
      0),
    FALSE)</f>
        <v>Si no ha pensado en ningún líder en particular al responder a la pregunta anterior, deje el cuadro de texto en blanco y continúe.</v>
      </c>
      <c r="C316" s="6" t="str">
        <f>VLOOKUP(
    Languages!A303,
    Languages!$A$2:$AE$310,
    MATCH(
      _xlfn.XLOOKUP(C$1, 'Language &amp; Currency Data'!$A$2:$A$100, 'Language &amp; Currency Data'!$B$2:$B$100),
      Languages!$A$1:$AE$1,
      0),
    FALSE)</f>
        <v>If you did not think about any particular leader when responding to the previous question, please leave the box blank and proceed.</v>
      </c>
      <c r="D316" s="6" t="str">
        <f>VLOOKUP(
    Languages!A303,
    Languages!$A$2:$AE$310,
    MATCH(
      _xlfn.XLOOKUP(D$1, 'Language &amp; Currency Data'!$A$2:$A$100, 'Language &amp; Currency Data'!$B$2:$B$100),
      Languages!$A$1:$AE$1,
      0),
    FALSE)</f>
        <v>Falls Sie bei der Beantwortung der vorigen Frage keinen bestimmten politischen Machthaber im Sinn hatten, lassen Sie das Feld bitte leer und setzen Sie die Umfrage fort.</v>
      </c>
      <c r="E316" s="14" t="str">
        <f>VLOOKUP(
    Languages!A303,
    Languages!$A$2:$AE$310,
    MATCH(
      _xlfn.XLOOKUP(E$1, 'Language &amp; Currency Data'!$A$2:$A$100, 'Language &amp; Currency Data'!$B$2:$B$100),
      Languages!$A$1:$AE$1,
      0),
    FALSE)</f>
        <v>Se não pensou em nenhum líder em particular ao responder à pergunta anterior, deixe o campo em branco e prossiga.</v>
      </c>
      <c r="F316" s="4" t="str">
        <f>VLOOKUP(
    Languages!A303,
    Languages!$A$2:$AE$310,
    MATCH(
      _xlfn.XLOOKUP(F$1, 'Language &amp; Currency Data'!$A$2:$A$100, 'Language &amp; Currency Data'!$B$2:$B$100),
      Languages!$A$1:$AE$1,
      0),
    FALSE)</f>
        <v>If you did not think about any particular leader when responding to the previous question, please leave the box blank and proceed.</v>
      </c>
      <c r="G316" s="14" t="str">
        <f>VLOOKUP(
    Languages!A303,
    Languages!$A$2:$AE$310,
    MATCH(
      _xlfn.XLOOKUP(G$1, 'Language &amp; Currency Data'!$A$2:$A$100, 'Language &amp; Currency Data'!$B$2:$B$100),
      Languages!$A$1:$AE$1,
      0),
    FALSE)</f>
        <v>如果您在回答上一个问题时并未想到任何特定领导人，请将此框留空并继续作答。</v>
      </c>
      <c r="H316" s="6" t="str">
        <f>VLOOKUP(
    Languages!A303,
    Languages!$A$2:$AE$310,
    MATCH(
      _xlfn.XLOOKUP(H$1, 'Language &amp; Currency Data'!$A$2:$A$100, 'Language &amp; Currency Data'!$B$2:$B$100),
      Languages!$A$1:$AE$1,
      0),
    FALSE)</f>
        <v>Si no ha pensado en ningún líder en particular al responder a la pregunta anterior, deje el cuadro de texto en blanco y continúe.</v>
      </c>
      <c r="I316" s="6" t="str">
        <f>VLOOKUP(
    Languages!A303,
    Languages!$A$2:$AE$310,
    MATCH(
      _xlfn.XLOOKUP(I$1, 'Language &amp; Currency Data'!$A$2:$A$100, 'Language &amp; Currency Data'!$B$2:$B$100),
      Languages!$A$1:$AE$1,
      0),
    FALSE)</f>
        <v>Si no ha pensado en ningún líder en particular al responder a la pregunta anterior, deje el cuadro de texto en blanco y continúe.</v>
      </c>
      <c r="J316" s="6" t="str">
        <f>VLOOKUP(
    Languages!A303,
    Languages!$A$2:$AE$310,
    MATCH(
      _xlfn.XLOOKUP(J$1, 'Language &amp; Currency Data'!$A$2:$A$100, 'Language &amp; Currency Data'!$B$2:$B$100),
      Languages!$A$1:$AE$1,
      0),
    FALSE)</f>
        <v>Pokud jste při odpovídání na naši předchozí otázku nemysleli na žádného konkrétního představitele, ponechte toto pole prázdné a pokračujte.</v>
      </c>
      <c r="K316" s="6" t="str">
        <f>VLOOKUP(
    Languages!A303,
    Languages!$A$2:$AE$310,
    MATCH(
      _xlfn.XLOOKUP(K$1, 'Language &amp; Currency Data'!$A$2:$A$100, 'Language &amp; Currency Data'!$B$2:$B$100),
      Languages!$A$1:$AE$1,
      0),
    FALSE)</f>
        <v>Mikäli et aiempaan kysymykseen vastatessasi ajatellut ketään tiettyä johtajaa, jätä tekstikenttä tyhjäksi ja jatka eteenpäin.</v>
      </c>
      <c r="L316" s="32" t="str">
        <f>VLOOKUP(
    Languages!A303,
    Languages!$A$2:$AE$310,
    MATCH(
      _xlfn.XLOOKUP(L$1, 'Language &amp; Currency Data'!$A$2:$A$100, 'Language &amp; Currency Data'!$B$2:$B$100),
      Languages!$A$1:$AE$1,
      0),
    FALSE)</f>
        <v>Si vous n'avez pensé à aucun•e dirigeant•e en particulier en répondant à la question précédente, veuillez laisser la case vide et continuer.</v>
      </c>
      <c r="M316" s="32" t="str">
        <f>VLOOKUP(
    Languages!A303,
    Languages!$A$2:$AE$310,
    MATCH(
      _xlfn.XLOOKUP(M$1, 'Language &amp; Currency Data'!$A$2:$A$100, 'Language &amp; Currency Data'!$B$2:$B$100),
      Languages!$A$1:$AE$1,
      0),
    FALSE)</f>
        <v>Falls Sie bei der Beantwortung der vorigen Frage keinen bestimmten politischen Machthaber im Sinn hatten, lassen Sie das Feld bitte leer und setzen Sie die Umfrage fort.</v>
      </c>
      <c r="N316" s="6" t="str">
        <f>VLOOKUP(
    Languages!A303,
    Languages!$A$2:$AE$310,
    MATCH(
      _xlfn.XLOOKUP(N$1, 'Language &amp; Currency Data'!$A$2:$A$100, 'Language &amp; Currency Data'!$B$2:$B$100),
      Languages!$A$1:$AE$1,
      0),
    FALSE)</f>
        <v>Εάν δεν σκεφτήκατε κάποιον συγκεκριμένο ηγέτη όταν απαντήσατε στην προηγούμενη ερώτηση, αφήστε το πλαίσιο κενό και προχωρήστε.</v>
      </c>
      <c r="O316" s="32" t="str">
        <f>VLOOKUP(
    Languages!A303,
    Languages!$A$2:$AE$310,
    MATCH(
      _xlfn.XLOOKUP(O$1, 'Language &amp; Currency Data'!$A$2:$A$100, 'Language &amp; Currency Data'!$B$2:$B$100),
      Languages!$A$1:$AE$1,
      0),
    FALSE)</f>
        <v>Ha az előző kérdésre adott válaszában nem gondolt semmilyen konkrét vezetőre, kérjük, hagyja üresen a négyzetet, és folytassa.</v>
      </c>
      <c r="P316" s="6" t="str">
        <f>VLOOKUP(
    Languages!A303,
    Languages!$A$2:$AE$310,
    MATCH(
      _xlfn.XLOOKUP(P$1, 'Language &amp; Currency Data'!$A$2:$A$100, 'Language &amp; Currency Data'!$B$2:$B$100),
      Languages!$A$1:$AE$1,
      0),
    FALSE)</f>
        <v>अगर आपने पिछले प्रश्न का उत्तर देते समय किसी विशेष नेता के बारे में नहीं सोचा था, तो कृपया बॉक्स को खाली छोड़ दें और आगे बढ़ें।</v>
      </c>
      <c r="Q316" s="6" t="str">
        <f>VLOOKUP(
    Languages!A303,
    Languages!$A$2:$AE$310,
    MATCH(
      _xlfn.XLOOKUP(Q$1, 'Language &amp; Currency Data'!$A$2:$A$100, 'Language &amp; Currency Data'!$B$2:$B$100),
      Languages!$A$1:$AE$1,
      0),
    FALSE)</f>
        <v>Jika Anda tidak memikirkan pemimpin tertentu saat menjawab pertanyaan sebelumnya, harap biarkan kotak kosong dan lanjutkan.</v>
      </c>
      <c r="R316" s="6" t="str">
        <f>VLOOKUP(
    Languages!A303,
    Languages!$A$2:$AE$310,
    MATCH(
      _xlfn.XLOOKUP(R$1, 'Language &amp; Currency Data'!$A$2:$A$100, 'Language &amp; Currency Data'!$B$2:$B$100),
      Languages!$A$1:$AE$1,
      0),
    FALSE)</f>
        <v>If you did not think about any particular leader when responding to the previous question, please leave the box blank and proceed.</v>
      </c>
      <c r="S316" s="14" t="str">
        <f>VLOOKUP(
    Languages!A303,
    Languages!$A$2:$AE$310,
    MATCH(
      _xlfn.XLOOKUP(S$1, 'Language &amp; Currency Data'!$A$2:$A$100, 'Language &amp; Currency Data'!$B$2:$B$100),
      Languages!$A$1:$AE$1,
      0),
    FALSE)</f>
        <v>Se nel rispondere alla domanda precedente non ha pensato ad alcun leader in particolare, lasci la casella in bianco e prosegua.</v>
      </c>
      <c r="T316" s="14" t="str">
        <f>VLOOKUP(
    Languages!A303,
    Languages!$A$2:$AE$310,
    MATCH(
      _xlfn.XLOOKUP(T$1, 'Language &amp; Currency Data'!$A$2:$A$100, 'Language &amp; Currency Data'!$B$2:$B$100),
      Languages!$A$1:$AE$1,
      0),
    FALSE)</f>
        <v>前の質問で特定の指導者を思い浮かべなかった場合は、欄を空白のままにして続行してください。</v>
      </c>
      <c r="U316" s="32" t="str">
        <f>VLOOKUP(
    Languages!A303,
    Languages!$A$2:$AE$310,
    MATCH(
      _xlfn.XLOOKUP(U$1, 'Language &amp; Currency Data'!$A$2:$A$100, 'Language &amp; Currency Data'!$B$2:$B$100),
      Languages!$A$1:$AE$1,
      0),
    FALSE)</f>
        <v>Jika anda tidak memikirkan tentang mana-mana pemimpin tertentu semasa menjawab soalan-soalan sebelum ini, sila biarkan kotak kosong dan teruskan.</v>
      </c>
      <c r="V316" s="32" t="str">
        <f>VLOOKUP(
    Languages!A303,
    Languages!$A$2:$AE$310,
    MATCH(
      _xlfn.XLOOKUP(V$1, 'Language &amp; Currency Data'!$A$2:$A$100, 'Language &amp; Currency Data'!$B$2:$B$100),
      Languages!$A$1:$AE$1,
      0),
    FALSE)</f>
        <v>Si no ha pensado en ningún líder en particular al responder a la pregunta anterior, deje el cuadro de texto en blanco y continúe.</v>
      </c>
      <c r="W316" s="14" t="str">
        <f>VLOOKUP(
    Languages!A303,
    Languages!$A$2:$AE$310,
    MATCH(
      _xlfn.XLOOKUP(W$1, 'Language &amp; Currency Data'!$A$2:$A$100, 'Language &amp; Currency Data'!$B$2:$B$100),
      Languages!$A$1:$AE$1,
      0),
    FALSE)</f>
        <v>Laat het vak leeg en ga verder als u bij het beantwoorden van de vorige vraag niet heeft gedacht aan een bepaalde leider.</v>
      </c>
      <c r="X316" s="32" t="str">
        <f>VLOOKUP(
    Languages!A303,
    Languages!$A$2:$AE$310,
    MATCH(
      _xlfn.XLOOKUP(X$1, 'Language &amp; Currency Data'!$A$2:$A$100, 'Language &amp; Currency Data'!$B$2:$B$100),
      Languages!$A$1:$AE$1,
      0),
    FALSE)</f>
        <v>If you did not think about any particular leader when responding to the previous question, please leave the box blank and proceed.</v>
      </c>
      <c r="Y316" s="32" t="str">
        <f>VLOOKUP(
    Languages!A303,
    Languages!$A$2:$AE$310,
    MATCH(
      _xlfn.XLOOKUP(Y$1, 'Language &amp; Currency Data'!$A$2:$A$100, 'Language &amp; Currency Data'!$B$2:$B$100),
      Languages!$A$1:$AE$1,
      0),
    FALSE)</f>
        <v>Hvis du ikke tenkte på noen bestemt leder da du svarte på det forrige spørsmålet, vennligst la feltet stå tomt og gå videre.</v>
      </c>
      <c r="Z316" s="32" t="str">
        <f>VLOOKUP(
    Languages!A303,
    Languages!$A$2:$AE$310,
    MATCH(
      _xlfn.XLOOKUP(Z$1, 'Language &amp; Currency Data'!$A$2:$A$100, 'Language &amp; Currency Data'!$B$2:$B$100),
      Languages!$A$1:$AE$1,
      0),
    FALSE)</f>
        <v>اگر آپ نے پچھلے سوال کا جواب دیتے وقت کسی مخصوص رہنما کے بارے میں نہیں سوچا، تو براہ کرم خانے کو خالی چھوڑ دیں اور آگے بڑھیں۔</v>
      </c>
      <c r="AA316" s="32" t="str">
        <f>VLOOKUP(
    Languages!A303,
    Languages!$A$2:$AE$310,
    MATCH(
      _xlfn.XLOOKUP(AA$1, 'Language &amp; Currency Data'!$A$2:$A$100, 'Language &amp; Currency Data'!$B$2:$B$100),
      Languages!$A$1:$AE$1,
      0),
    FALSE)</f>
        <v>Kung hindi mo inisip ang sinumang partikular na lider nang sumasagot sa naunang tanong, pakiiwang blangko ang box at magpatuloy.</v>
      </c>
      <c r="AB316" s="32" t="str">
        <f>VLOOKUP(
    Languages!A303,
    Languages!$A$2:$AE$310,
    MATCH(
      _xlfn.XLOOKUP(AB$1, 'Language &amp; Currency Data'!$A$2:$A$100, 'Language &amp; Currency Data'!$B$2:$B$100),
      Languages!$A$1:$AE$1,
      0),
    FALSE)</f>
        <v>Jeśli nie pomyślał\/a Pan\/Pani o żadnym konkretnym przywódcy, odpowiadając na poprzednie pytanie, prosimy zostawić pole puste i kontynuować.</v>
      </c>
      <c r="AC316" t="str">
        <f>VLOOKUP(
    Languages!A303,
    Languages!$A$2:$AE$310,
    MATCH(
      _xlfn.XLOOKUP(AC$1, 'Language &amp; Currency Data'!$A$2:$A$100, 'Language &amp; Currency Data'!$B$2:$B$100),
      Languages!$A$1:$AE$1,
      0),
    FALSE)</f>
        <v>Se não pensou em nenhum líder em particular ao responder à pergunta anterior, deixe o campo em branco e prossiga.</v>
      </c>
      <c r="AD316" s="32" t="str">
        <f>VLOOKUP(
    Languages!A303,
    Languages!$A$2:$AE$310,
    MATCH(
      _xlfn.XLOOKUP(AD$1, 'Language &amp; Currency Data'!$A$2:$A$100, 'Language &amp; Currency Data'!$B$2:$B$100),
      Languages!$A$1:$AE$1,
      0),
    FALSE)</f>
        <v>Dacă nu v-ați gândit la un anumit lider atunci când ați răspuns la întrebarea anterioară, vă rugăm să lăsați caseta necompletată și să continuați.</v>
      </c>
      <c r="AE316" s="6" t="str">
        <f>VLOOKUP(
    Languages!A303,
    Languages!$A$2:$AE$310,
    MATCH(
      _xlfn.XLOOKUP(AE$1, 'Language &amp; Currency Data'!$A$2:$A$100, 'Language &amp; Currency Data'!$B$2:$B$100),
      Languages!$A$1:$AE$1,
      0),
    FALSE)</f>
        <v>Ak ste nemysleli na žiadneho konkrétneho lídra, keď ste odpovedali na predchádzajúcu otázku, nechajte políčko prázdne a pokračujte ďalej.</v>
      </c>
      <c r="AF316" s="6" t="str">
        <f>VLOOKUP(
    Languages!A303,
    Languages!$A$2:$AE$310,
    MATCH(
      _xlfn.XLOOKUP(AF$1, 'Language &amp; Currency Data'!$A$2:$A$100, 'Language &amp; Currency Data'!$B$2:$B$100),
      Languages!$A$1:$AE$1,
      0),
    FALSE)</f>
        <v>Indien u nie aan enige spesifieke leier gedink het toe u die vorige vraag beantwoord het nie, los asseblief die blokkie leeg en gaan voort.</v>
      </c>
      <c r="AG316" s="6" t="str">
        <f>VLOOKUP(
    Languages!A303,
    Languages!$A$2:$AE$310,
    MATCH(
      _xlfn.XLOOKUP(AG$1, 'Language &amp; Currency Data'!$A$2:$A$100, 'Language &amp; Currency Data'!$B$2:$B$100),
      Languages!$A$1:$AE$1,
      0),
    FALSE)</f>
        <v>이전 질문에 답하실 때 특정 지도자를 염두에 두지 않으셨다면 해당 칸을 비워 두고 계속 진행해 주십시오.</v>
      </c>
      <c r="AH316" s="32" t="str">
        <f>VLOOKUP(
    Languages!A303,
    Languages!$A$2:$AE$310,
    MATCH(
      _xlfn.XLOOKUP(AH$1, 'Language &amp; Currency Data'!$A$2:$A$100, 'Language &amp; Currency Data'!$B$2:$B$100),
      Languages!$A$1:$AE$1,
      0),
    FALSE)</f>
        <v>Si no ha pensado en ningún líder en particular al responder a la pregunta anterior, deje el cuadro de texto en blanco y continúe.</v>
      </c>
      <c r="AI316" s="32" t="str">
        <f>VLOOKUP(
    Languages!A303,
    Languages!$A$2:$AE$310,
    MATCH(
      _xlfn.XLOOKUP(AI$1, 'Language &amp; Currency Data'!$A$2:$A$100, 'Language &amp; Currency Data'!$B$2:$B$100),
      Languages!$A$1:$AE$1,
      0),
    FALSE)</f>
        <v>Om du inte tänkte på någon särskild ledare när du svarade på den föregående frågan, lämna rutan tom och fortsätt.</v>
      </c>
      <c r="AJ316" s="6" t="str">
        <f>VLOOKUP(
    Languages!A303,
    Languages!$A$2:$AE$310,
    MATCH(
      _xlfn.XLOOKUP(AJ$1, 'Language &amp; Currency Data'!$A$2:$A$100, 'Language &amp; Currency Data'!$B$2:$B$100),
      Languages!$A$1:$AE$1,
      0),
    FALSE)</f>
        <v>如果您當時沒有想到任何具體的政治領袖，請留白並繼續作答。</v>
      </c>
      <c r="AK316" s="32" t="str">
        <f>VLOOKUP(
    Languages!A303,
    Languages!$A$2:$AE$310,
    MATCH(
      _xlfn.XLOOKUP(AK$1, 'Language &amp; Currency Data'!$A$2:$A$100, 'Language &amp; Currency Data'!$B$2:$B$100),
      Languages!$A$1:$AE$1,
      0),
    FALSE)</f>
        <v>หากคุณไม่ได้นึกถึงผู้นำคนใดเป็นพิเศษเมื่อตอบคำถามก่อนหน้านี้ โปรดเว้นว่างช่องนี้และดำเนินการต่อ</v>
      </c>
      <c r="AL316" s="37" t="str">
        <f>VLOOKUP(
    Languages!A303,
    Languages!$A$2:$AE$310,
    MATCH(
      _xlfn.XLOOKUP(AL$1, 'Language &amp; Currency Data'!$A$2:$A$100, 'Language &amp; Currency Data'!$B$2:$B$100),
      Languages!$A$1:$AE$1,
      0),
    FALSE)</f>
        <v>Bir önceki soruya yanıt verirken herhangi bir lider hakkında düşünmediyseniz lütfen kutuyu boş bırakın ve devam edin.</v>
      </c>
      <c r="AM316" s="6" t="str">
        <f>VLOOKUP(
    Languages!A303,
    Languages!$A$2:$AE$310,
    MATCH(
      _xlfn.XLOOKUP(AM$1, 'Language &amp; Currency Data'!$A$2:$A$100, 'Language &amp; Currency Data'!$B$2:$B$100),
      Languages!$A$1:$AE$1,
      0),
    FALSE)</f>
        <v>If you did not think about any particular leader when responding to the previous question, please leave the box blank and proceed.</v>
      </c>
      <c r="AN316" s="6" t="str">
        <f>VLOOKUP(
    Languages!A303,
    Languages!$A$2:$AE$310,
    MATCH(
      _xlfn.XLOOKUP(AN$1, 'Language &amp; Currency Data'!$A$2:$A$100, 'Language &amp; Currency Data'!$B$2:$B$100),
      Languages!$A$1:$AE$1,
      0),
    FALSE)</f>
        <v>If you did not think about any particular leader when responding to the previous question, please leave the box blank and proceed.</v>
      </c>
      <c r="AO316" s="32" t="str">
        <f>VLOOKUP(
    Languages!A303,
    Languages!$A$2:$AE$310,
    MATCH(
      _xlfn.XLOOKUP(AO$1, 'Language &amp; Currency Data'!$A$2:$A$100, 'Language &amp; Currency Data'!$B$2:$B$100),
      Languages!$A$1:$AE$1,
      0),
    FALSE)</f>
        <v>Nếu quý vị không nghĩ về bất kỳ nhà lãnh đạo cụ thể nào khi trả lời câu hỏi trước, vui lòng để ô trống và tiếp tục.</v>
      </c>
      <c r="AP316" s="7" t="str">
        <f>VLOOKUP(
    Languages!A303,
    Languages!$A$2:$AE$310,
    MATCH(
      _xlfn.XLOOKUP("United Kingdom", 'Language &amp; Currency Data'!$A$2:$A$100, 'Language &amp; Currency Data'!$B$2:$B$100),
      Languages!$A$1:$AE$1,
      0),
    FALSE)</f>
        <v>If you did not think about any particular leader when responding to the previous question, please leave the box blank and proceed.</v>
      </c>
      <c r="AQ316" s="7" t="str">
        <f>VLOOKUP(
    Languages!A303,
    Languages!$A$2:$AE$310,
    MATCH(
      _xlfn.XLOOKUP("United Kingdom", 'Language &amp; Currency Data'!$A$2:$A$100, 'Language &amp; Currency Data'!$B$2:$B$100),
      Languages!$A$1:$AE$1,
      0),
    FALSE)</f>
        <v>If you did not think about any particular leader when responding to the previous question, please leave the box blank and proceed.</v>
      </c>
      <c r="AR316" s="7" t="str">
        <f>VLOOKUP(
    Languages!A303,
    Languages!$A$2:$AE$310,
    MATCH(
      _xlfn.XLOOKUP("United Kingdom", 'Language &amp; Currency Data'!$A$2:$A$100, 'Language &amp; Currency Data'!$B$2:$B$100),
      Languages!$A$1:$AE$1,
      0),
    FALSE)</f>
        <v>If you did not think about any particular leader when responding to the previous question, please leave the box blank and proceed.</v>
      </c>
      <c r="AS316" s="7" t="str">
        <f>VLOOKUP(
    Languages!A303,
    Languages!$A$2:$AE$310,
    MATCH(
      _xlfn.XLOOKUP("United Kingdom", 'Language &amp; Currency Data'!$A$2:$A$100, 'Language &amp; Currency Data'!$B$2:$B$100),
      Languages!$A$1:$AE$1,
      0),
    FALSE)</f>
        <v>If you did not think about any particular leader when responding to the previous question, please leave the box blank and proceed.</v>
      </c>
      <c r="AT316" s="7" t="str">
        <f>VLOOKUP(
    Languages!A303,
    Languages!$A$2:$AE$310,
    MATCH(
      _xlfn.XLOOKUP("United Kingdom", 'Language &amp; Currency Data'!$A$2:$A$100, 'Language &amp; Currency Data'!$B$2:$B$100),
      Languages!$A$1:$AE$1,
      0),
    FALSE)</f>
        <v>If you did not think about any particular leader when responding to the previous question, please leave the box blank and proceed.</v>
      </c>
      <c r="AU316" s="7" t="str">
        <f>VLOOKUP(
    Languages!A303,
    Languages!$A$2:$AE$310,
    MATCH(
      _xlfn.XLOOKUP("United Kingdom", 'Language &amp; Currency Data'!$A$2:$A$100, 'Language &amp; Currency Data'!$B$2:$B$100),
      Languages!$A$1:$AE$1,
      0),
    FALSE)</f>
        <v>If you did not think about any particular leader when responding to the previous question, please leave the box blank and proceed.</v>
      </c>
      <c r="AV316" s="7" t="str">
        <f>VLOOKUP(
    Languages!A303,
    Languages!$A$2:$AE$310,
    MATCH(
      _xlfn.XLOOKUP("United Kingdom", 'Language &amp; Currency Data'!$A$2:$A$100, 'Language &amp; Currency Data'!$B$2:$B$100),
      Languages!$A$1:$AE$1,
      0),
    FALSE)</f>
        <v>If you did not think about any particular leader when responding to the previous question, please leave the box blank and proceed.</v>
      </c>
      <c r="AW316" s="7" t="str">
        <f>VLOOKUP(
    Languages!A303,
    Languages!$A$2:$AE$310,
    MATCH(
      _xlfn.XLOOKUP("United Kingdom", 'Language &amp; Currency Data'!$A$2:$A$100, 'Language &amp; Currency Data'!$B$2:$B$100),
      Languages!$A$1:$AE$1,
      0),
    FALSE)</f>
        <v>If you did not think about any particular leader when responding to the previous question, please leave the box blank and proceed.</v>
      </c>
    </row>
    <row r="317" spans="1:49" s="6" customFormat="1" ht="42.75" x14ac:dyDescent="0.45">
      <c r="A317" s="7" t="str">
        <f>Languages!B304</f>
        <v>Did you think about any particular leader? If so, please write the name of this leader in the box below.</v>
      </c>
      <c r="B317" s="6" t="str">
        <f>VLOOKUP(
    Languages!A304,
    Languages!$A$2:$AE$310,
    MATCH(
      _xlfn.XLOOKUP(B$1, 'Language &amp; Currency Data'!$A$2:$A$100, 'Language &amp; Currency Data'!$B$2:$B$100),
      Languages!$A$1:$AE$1,
      0),
    FALSE)</f>
        <v>¿Ha pensado en algún líder en particular? En caso afirmativo, escriba el nombre de ese líder en el siguiente cuadro de texto.</v>
      </c>
      <c r="C317" s="6" t="str">
        <f>VLOOKUP(
    Languages!A304,
    Languages!$A$2:$AE$310,
    MATCH(
      _xlfn.XLOOKUP(C$1, 'Language &amp; Currency Data'!$A$2:$A$100, 'Language &amp; Currency Data'!$B$2:$B$100),
      Languages!$A$1:$AE$1,
      0),
    FALSE)</f>
        <v>Did you think about any particular leader? If so, please write the name of this leader in the box below.</v>
      </c>
      <c r="D317" s="6" t="str">
        <f>VLOOKUP(
    Languages!A304,
    Languages!$A$2:$AE$310,
    MATCH(
      _xlfn.XLOOKUP(D$1, 'Language &amp; Currency Data'!$A$2:$A$100, 'Language &amp; Currency Data'!$B$2:$B$100),
      Languages!$A$1:$AE$1,
      0),
    FALSE)</f>
        <v>Haben Sie einen bestimmten Machthaber im Sinn? Wenn ja, tragen Sie den Namen dieses Machthabers bitte im nachstehenden Feld ein.</v>
      </c>
      <c r="E317" s="14" t="str">
        <f>VLOOKUP(
    Languages!A304,
    Languages!$A$2:$AE$310,
    MATCH(
      _xlfn.XLOOKUP(E$1, 'Language &amp; Currency Data'!$A$2:$A$100, 'Language &amp; Currency Data'!$B$2:$B$100),
      Languages!$A$1:$AE$1,
      0),
    FALSE)</f>
        <v>Pensou em algum líder em particular? Se sim, escreva o nome desse líder no campo abaixo.</v>
      </c>
      <c r="F317" s="4" t="str">
        <f>VLOOKUP(
    Languages!A304,
    Languages!$A$2:$AE$310,
    MATCH(
      _xlfn.XLOOKUP(F$1, 'Language &amp; Currency Data'!$A$2:$A$100, 'Language &amp; Currency Data'!$B$2:$B$100),
      Languages!$A$1:$AE$1,
      0),
    FALSE)</f>
        <v>Did you think about any particular leader? If so, please write the name of this leader in the box below.</v>
      </c>
      <c r="G317" s="14" t="str">
        <f>VLOOKUP(
    Languages!A304,
    Languages!$A$2:$AE$310,
    MATCH(
      _xlfn.XLOOKUP(G$1, 'Language &amp; Currency Data'!$A$2:$A$100, 'Language &amp; Currency Data'!$B$2:$B$100),
      Languages!$A$1:$AE$1,
      0),
    FALSE)</f>
        <v>您是否想到了任何特定领导人？如果您想到了某一特定领导人，请在下方方框中填写该领导人的姓名。</v>
      </c>
      <c r="H317" s="6" t="str">
        <f>VLOOKUP(
    Languages!A304,
    Languages!$A$2:$AE$310,
    MATCH(
      _xlfn.XLOOKUP(H$1, 'Language &amp; Currency Data'!$A$2:$A$100, 'Language &amp; Currency Data'!$B$2:$B$100),
      Languages!$A$1:$AE$1,
      0),
    FALSE)</f>
        <v>¿Ha pensado en algún líder en particular? En caso afirmativo, escriba el nombre de ese líder en el siguiente cuadro de texto.</v>
      </c>
      <c r="I317" s="6" t="str">
        <f>VLOOKUP(
    Languages!A304,
    Languages!$A$2:$AE$310,
    MATCH(
      _xlfn.XLOOKUP(I$1, 'Language &amp; Currency Data'!$A$2:$A$100, 'Language &amp; Currency Data'!$B$2:$B$100),
      Languages!$A$1:$AE$1,
      0),
    FALSE)</f>
        <v>¿Ha pensado en algún líder en particular? En caso afirmativo, escriba el nombre de ese líder en el siguiente cuadro de texto.</v>
      </c>
      <c r="J317" s="6" t="str">
        <f>VLOOKUP(
    Languages!A304,
    Languages!$A$2:$AE$310,
    MATCH(
      _xlfn.XLOOKUP(J$1, 'Language &amp; Currency Data'!$A$2:$A$100, 'Language &amp; Currency Data'!$B$2:$B$100),
      Languages!$A$1:$AE$1,
      0),
    FALSE)</f>
        <v>Mysleli jste na nějakého konkrétního představitele? Pokud ano, napište jméno tohoto představitele do pole níže.</v>
      </c>
      <c r="K317" s="6" t="str">
        <f>VLOOKUP(
    Languages!A304,
    Languages!$A$2:$AE$310,
    MATCH(
      _xlfn.XLOOKUP(K$1, 'Language &amp; Currency Data'!$A$2:$A$100, 'Language &amp; Currency Data'!$B$2:$B$100),
      Languages!$A$1:$AE$1,
      0),
    FALSE)</f>
        <v>Ajattelitko jotakuta tiettyä johtajaa? Mikäli ajattelit, kirjoita tämän johtajan nimi alla olevaan tekstikenttään.</v>
      </c>
      <c r="L317" s="32" t="str">
        <f>VLOOKUP(
    Languages!A304,
    Languages!$A$2:$AE$310,
    MATCH(
      _xlfn.XLOOKUP(L$1, 'Language &amp; Currency Data'!$A$2:$A$100, 'Language &amp; Currency Data'!$B$2:$B$100),
      Languages!$A$1:$AE$1,
      0),
    FALSE)</f>
        <v>Avez-vous pensé à un•e dirigeant•e en particulier ? Si c'est le cas, veuillez inscrire le nom de ce•tte dirigeant•e dans la case ci-dessous.</v>
      </c>
      <c r="M317" s="32" t="str">
        <f>VLOOKUP(
    Languages!A304,
    Languages!$A$2:$AE$310,
    MATCH(
      _xlfn.XLOOKUP(M$1, 'Language &amp; Currency Data'!$A$2:$A$100, 'Language &amp; Currency Data'!$B$2:$B$100),
      Languages!$A$1:$AE$1,
      0),
    FALSE)</f>
        <v>Haben Sie einen bestimmten Machthaber im Sinn? Wenn ja, tragen Sie den Namen dieses Machthabers bitte im nachstehenden Feld ein.</v>
      </c>
      <c r="N317" s="6" t="str">
        <f>VLOOKUP(
    Languages!A304,
    Languages!$A$2:$AE$310,
    MATCH(
      _xlfn.XLOOKUP(N$1, 'Language &amp; Currency Data'!$A$2:$A$100, 'Language &amp; Currency Data'!$B$2:$B$100),
      Languages!$A$1:$AE$1,
      0),
    FALSE)</f>
        <v>Σκεφτήκατε κάποιον συγκεκριμένο ηγέτη; Εάν ναι, γράψτε το όνομα αυτού του ηγέτη στο παρακάτω πλαίσιο.</v>
      </c>
      <c r="O317" s="32" t="str">
        <f>VLOOKUP(
    Languages!A304,
    Languages!$A$2:$AE$310,
    MATCH(
      _xlfn.XLOOKUP(O$1, 'Language &amp; Currency Data'!$A$2:$A$100, 'Language &amp; Currency Data'!$B$2:$B$100),
      Languages!$A$1:$AE$1,
      0),
    FALSE)</f>
        <v>Gondolt-e valamilyen konkrét vezetőre? Ha igen, kérjük, írja be a vezető nevét az alábbi mezőbe.</v>
      </c>
      <c r="P317" s="6" t="str">
        <f>VLOOKUP(
    Languages!A304,
    Languages!$A$2:$AE$310,
    MATCH(
      _xlfn.XLOOKUP(P$1, 'Language &amp; Currency Data'!$A$2:$A$100, 'Language &amp; Currency Data'!$B$2:$B$100),
      Languages!$A$1:$AE$1,
      0),
    FALSE)</f>
        <v>क्या आपने किसी विशेष नेता के बारे में सोचा? यदि हां, तो कृपया नीचे दिए गए बॉक्स में उस लीडर का नाम लिखें।</v>
      </c>
      <c r="Q317" s="6" t="str">
        <f>VLOOKUP(
    Languages!A304,
    Languages!$A$2:$AE$310,
    MATCH(
      _xlfn.XLOOKUP(Q$1, 'Language &amp; Currency Data'!$A$2:$A$100, 'Language &amp; Currency Data'!$B$2:$B$100),
      Languages!$A$1:$AE$1,
      0),
    FALSE)</f>
        <v>Apakah Anda memikirkan pemimpin tertentu? Jika ya, harap tuliskan nama pemimpin tersebut di kotak di bawah ini.</v>
      </c>
      <c r="R317" s="6" t="str">
        <f>VLOOKUP(
    Languages!A304,
    Languages!$A$2:$AE$310,
    MATCH(
      _xlfn.XLOOKUP(R$1, 'Language &amp; Currency Data'!$A$2:$A$100, 'Language &amp; Currency Data'!$B$2:$B$100),
      Languages!$A$1:$AE$1,
      0),
    FALSE)</f>
        <v>Did you think about any particular leader? If so, please write the name of this leader in the box below.</v>
      </c>
      <c r="S317" s="14" t="str">
        <f>VLOOKUP(
    Languages!A304,
    Languages!$A$2:$AE$310,
    MATCH(
      _xlfn.XLOOKUP(S$1, 'Language &amp; Currency Data'!$A$2:$A$100, 'Language &amp; Currency Data'!$B$2:$B$100),
      Languages!$A$1:$AE$1,
      0),
    FALSE)</f>
        <v>Ha pensato a qualche leader in particolare? In caso affermativo, scriva il nome di questo leader nella casella qui sotto.</v>
      </c>
      <c r="T317" s="14" t="str">
        <f>VLOOKUP(
    Languages!A304,
    Languages!$A$2:$AE$310,
    MATCH(
      _xlfn.XLOOKUP(T$1, 'Language &amp; Currency Data'!$A$2:$A$100, 'Language &amp; Currency Data'!$B$2:$B$100),
      Languages!$A$1:$AE$1,
      0),
    FALSE)</f>
        <v>特定の指導者を思い浮かべましたか？その場合は、以下の欄にそのリーダーの名前をご記入ください。</v>
      </c>
      <c r="U317" s="32" t="str">
        <f>VLOOKUP(
    Languages!A304,
    Languages!$A$2:$AE$310,
    MATCH(
      _xlfn.XLOOKUP(U$1, 'Language &amp; Currency Data'!$A$2:$A$100, 'Language &amp; Currency Data'!$B$2:$B$100),
      Languages!$A$1:$AE$1,
      0),
    FALSE)</f>
        <v>Adakah anda memikirkan tentang mana-mana pemimpin tertentu? Jika ya, sila tuliskan nama pemimpin ini dalam kotak di bawah.</v>
      </c>
      <c r="V317" s="32" t="str">
        <f>VLOOKUP(
    Languages!A304,
    Languages!$A$2:$AE$310,
    MATCH(
      _xlfn.XLOOKUP(V$1, 'Language &amp; Currency Data'!$A$2:$A$100, 'Language &amp; Currency Data'!$B$2:$B$100),
      Languages!$A$1:$AE$1,
      0),
    FALSE)</f>
        <v>¿Ha pensado en algún líder en particular? En caso afirmativo, escriba el nombre de ese líder en el siguiente cuadro de texto.</v>
      </c>
      <c r="W317" s="14" t="str">
        <f>VLOOKUP(
    Languages!A304,
    Languages!$A$2:$AE$310,
    MATCH(
      _xlfn.XLOOKUP(W$1, 'Language &amp; Currency Data'!$A$2:$A$100, 'Language &amp; Currency Data'!$B$2:$B$100),
      Languages!$A$1:$AE$1,
      0),
    FALSE)</f>
        <v>Heeft u aan een bepaalde leider gedacht? Indien dit het geval is, schrijf dan de naam van deze leider in het onderstaande vak.</v>
      </c>
      <c r="X317" s="32" t="str">
        <f>VLOOKUP(
    Languages!A304,
    Languages!$A$2:$AE$310,
    MATCH(
      _xlfn.XLOOKUP(X$1, 'Language &amp; Currency Data'!$A$2:$A$100, 'Language &amp; Currency Data'!$B$2:$B$100),
      Languages!$A$1:$AE$1,
      0),
    FALSE)</f>
        <v>Did you think about any particular leader? If so, please write the name of this leader in the box below.</v>
      </c>
      <c r="Y317" s="32" t="str">
        <f>VLOOKUP(
    Languages!A304,
    Languages!$A$2:$AE$310,
    MATCH(
      _xlfn.XLOOKUP(Y$1, 'Language &amp; Currency Data'!$A$2:$A$100, 'Language &amp; Currency Data'!$B$2:$B$100),
      Languages!$A$1:$AE$1,
      0),
    FALSE)</f>
        <v>Tenkte du på en bestemt leder? Hvis ja, vennligst skriv navnet på denne lederen i feltet nedenfor.</v>
      </c>
      <c r="Z317" s="32" t="str">
        <f>VLOOKUP(
    Languages!A304,
    Languages!$A$2:$AE$310,
    MATCH(
      _xlfn.XLOOKUP(Z$1, 'Language &amp; Currency Data'!$A$2:$A$100, 'Language &amp; Currency Data'!$B$2:$B$100),
      Languages!$A$1:$AE$1,
      0),
    FALSE)</f>
        <v>کیا آپ نے کسی مخصوص رہنما کے بارے میں سوچا؟ اگر ہاں، تو براہ کرم نیچے دیے گئے خانے میں اس رہنما کا نام لکھیں۔</v>
      </c>
      <c r="AA317" s="32" t="str">
        <f>VLOOKUP(
    Languages!A304,
    Languages!$A$2:$AE$310,
    MATCH(
      _xlfn.XLOOKUP(AA$1, 'Language &amp; Currency Data'!$A$2:$A$100, 'Language &amp; Currency Data'!$B$2:$B$100),
      Languages!$A$1:$AE$1,
      0),
    FALSE)</f>
        <v>May inisip ka bang partikular na lider? Kung oo, pakilagay ang pangalan ng lider na ito sa box sa ibaba.</v>
      </c>
      <c r="AB317" s="32" t="str">
        <f>VLOOKUP(
    Languages!A304,
    Languages!$A$2:$AE$310,
    MATCH(
      _xlfn.XLOOKUP(AB$1, 'Language &amp; Currency Data'!$A$2:$A$100, 'Language &amp; Currency Data'!$B$2:$B$100),
      Languages!$A$1:$AE$1,
      0),
    FALSE)</f>
        <v>Czy ma Pan\/Pani na myśli konkretnego przywódcę? Jeśli tak, prosimy podać nazwisko tego przywódcy w okienku poniżej.</v>
      </c>
      <c r="AC317" t="str">
        <f>VLOOKUP(
    Languages!A304,
    Languages!$A$2:$AE$310,
    MATCH(
      _xlfn.XLOOKUP(AC$1, 'Language &amp; Currency Data'!$A$2:$A$100, 'Language &amp; Currency Data'!$B$2:$B$100),
      Languages!$A$1:$AE$1,
      0),
    FALSE)</f>
        <v>Pensou em algum líder em particular? Se sim, escreva o nome desse líder no campo abaixo.</v>
      </c>
      <c r="AD317" s="32" t="str">
        <f>VLOOKUP(
    Languages!A304,
    Languages!$A$2:$AE$310,
    MATCH(
      _xlfn.XLOOKUP(AD$1, 'Language &amp; Currency Data'!$A$2:$A$100, 'Language &amp; Currency Data'!$B$2:$B$100),
      Languages!$A$1:$AE$1,
      0),
    FALSE)</f>
        <v>V-ați gândit la un anumit lider? Dacă da, vă rugăm să scrieți numele liderului în casete de mai jos:</v>
      </c>
      <c r="AE317" s="6" t="str">
        <f>VLOOKUP(
    Languages!A304,
    Languages!$A$2:$AE$310,
    MATCH(
      _xlfn.XLOOKUP(AE$1, 'Language &amp; Currency Data'!$A$2:$A$100, 'Language &amp; Currency Data'!$B$2:$B$100),
      Languages!$A$1:$AE$1,
      0),
    FALSE)</f>
        <v>Mali ste na mysli konkrétneho lídra? Ak áno, uveďte jeho meno do kolónku nižšie.</v>
      </c>
      <c r="AF317" s="6" t="str">
        <f>VLOOKUP(
    Languages!A304,
    Languages!$A$2:$AE$310,
    MATCH(
      _xlfn.XLOOKUP(AF$1, 'Language &amp; Currency Data'!$A$2:$A$100, 'Language &amp; Currency Data'!$B$2:$B$100),
      Languages!$A$1:$AE$1,
      0),
    FALSE)</f>
        <v>Het jy aan ‘n spesifieke leier gedink? Indien wel, skryf asseblief die naam van hierdie leier in die blokkie hier onder.</v>
      </c>
      <c r="AG317" s="6" t="str">
        <f>VLOOKUP(
    Languages!A304,
    Languages!$A$2:$AE$310,
    MATCH(
      _xlfn.XLOOKUP(AG$1, 'Language &amp; Currency Data'!$A$2:$A$100, 'Language &amp; Currency Data'!$B$2:$B$100),
      Languages!$A$1:$AE$1,
      0),
    FALSE)</f>
        <v>특정 지도자를 떠올리셨습니까? 그렇다면 아래 공란에 해당 지도자의 이름을 기입해 주십시오.</v>
      </c>
      <c r="AH317" s="32" t="str">
        <f>VLOOKUP(
    Languages!A304,
    Languages!$A$2:$AE$310,
    MATCH(
      _xlfn.XLOOKUP(AH$1, 'Language &amp; Currency Data'!$A$2:$A$100, 'Language &amp; Currency Data'!$B$2:$B$100),
      Languages!$A$1:$AE$1,
      0),
    FALSE)</f>
        <v>¿Ha pensado en algún líder en particular? En caso afirmativo, escriba el nombre de ese líder en el siguiente cuadro de texto.</v>
      </c>
      <c r="AI317" s="32" t="str">
        <f>VLOOKUP(
    Languages!A304,
    Languages!$A$2:$AE$310,
    MATCH(
      _xlfn.XLOOKUP(AI$1, 'Language &amp; Currency Data'!$A$2:$A$100, 'Language &amp; Currency Data'!$B$2:$B$100),
      Languages!$A$1:$AE$1,
      0),
    FALSE)</f>
        <v>Tänker du på någon specifik ledare? Skriv i så fall namnet på denna ledare i rutan nedan.</v>
      </c>
      <c r="AJ317" s="6" t="str">
        <f>VLOOKUP(
    Languages!A304,
    Languages!$A$2:$AE$310,
    MATCH(
      _xlfn.XLOOKUP(AJ$1, 'Language &amp; Currency Data'!$A$2:$A$100, 'Language &amp; Currency Data'!$B$2:$B$100),
      Languages!$A$1:$AE$1,
      0),
    FALSE)</f>
        <v>您剛剛是否有想到任何具體的領袖？如果有，請在下面輸入這位領袖的名字：</v>
      </c>
      <c r="AK317" s="32" t="str">
        <f>VLOOKUP(
    Languages!A304,
    Languages!$A$2:$AE$310,
    MATCH(
      _xlfn.XLOOKUP(AK$1, 'Language &amp; Currency Data'!$A$2:$A$100, 'Language &amp; Currency Data'!$B$2:$B$100),
      Languages!$A$1:$AE$1,
      0),
    FALSE)</f>
        <v>คุณนึกถึงผู้นำคนใดเป็นพิเศษหรือไม่ หากเป็นเช่นนั้น โปรดเขียนชื่อผู้นำคนนี้ลงในช่องด้านล่าง</v>
      </c>
      <c r="AL317" s="37" t="str">
        <f>VLOOKUP(
    Languages!A304,
    Languages!$A$2:$AE$310,
    MATCH(
      _xlfn.XLOOKUP(AL$1, 'Language &amp; Currency Data'!$A$2:$A$100, 'Language &amp; Currency Data'!$B$2:$B$100),
      Languages!$A$1:$AE$1,
      0),
    FALSE)</f>
        <v>Belirli bir lider hakkında düşündünüz mü? Düşündüyseniz lütfen aşağıdaki kutuya bu liderin adını yazın.</v>
      </c>
      <c r="AM317" s="6" t="str">
        <f>VLOOKUP(
    Languages!A304,
    Languages!$A$2:$AE$310,
    MATCH(
      _xlfn.XLOOKUP(AM$1, 'Language &amp; Currency Data'!$A$2:$A$100, 'Language &amp; Currency Data'!$B$2:$B$100),
      Languages!$A$1:$AE$1,
      0),
    FALSE)</f>
        <v>Did you think about any particular leader? If so, please write the name of this leader in the box below.</v>
      </c>
      <c r="AN317" s="6" t="str">
        <f>VLOOKUP(
    Languages!A304,
    Languages!$A$2:$AE$310,
    MATCH(
      _xlfn.XLOOKUP(AN$1, 'Language &amp; Currency Data'!$A$2:$A$100, 'Language &amp; Currency Data'!$B$2:$B$100),
      Languages!$A$1:$AE$1,
      0),
    FALSE)</f>
        <v>Did you think about any particular leader? If so, please write the name of this leader in the box below.</v>
      </c>
      <c r="AO317" s="32" t="str">
        <f>VLOOKUP(
    Languages!A304,
    Languages!$A$2:$AE$310,
    MATCH(
      _xlfn.XLOOKUP(AO$1, 'Language &amp; Currency Data'!$A$2:$A$100, 'Language &amp; Currency Data'!$B$2:$B$100),
      Languages!$A$1:$AE$1,
      0),
    FALSE)</f>
        <v>Quý vị có nghĩ về bất kỳ nhà lãnh đạo cụ thể nào không? Nếu có, vui lòng viết tên của nhà lãnh đạo này vào ô bên dưới.</v>
      </c>
      <c r="AP317" s="7" t="str">
        <f>VLOOKUP(
    Languages!A304,
    Languages!$A$2:$AE$310,
    MATCH(
      _xlfn.XLOOKUP("United Kingdom", 'Language &amp; Currency Data'!$A$2:$A$100, 'Language &amp; Currency Data'!$B$2:$B$100),
      Languages!$A$1:$AE$1,
      0),
    FALSE)</f>
        <v>Did you think about any particular leader? If so, please write the name of this leader in the box below.</v>
      </c>
      <c r="AQ317" s="7" t="str">
        <f>VLOOKUP(
    Languages!A304,
    Languages!$A$2:$AE$310,
    MATCH(
      _xlfn.XLOOKUP("United Kingdom", 'Language &amp; Currency Data'!$A$2:$A$100, 'Language &amp; Currency Data'!$B$2:$B$100),
      Languages!$A$1:$AE$1,
      0),
    FALSE)</f>
        <v>Did you think about any particular leader? If so, please write the name of this leader in the box below.</v>
      </c>
      <c r="AR317" s="7" t="str">
        <f>VLOOKUP(
    Languages!A304,
    Languages!$A$2:$AE$310,
    MATCH(
      _xlfn.XLOOKUP("United Kingdom", 'Language &amp; Currency Data'!$A$2:$A$100, 'Language &amp; Currency Data'!$B$2:$B$100),
      Languages!$A$1:$AE$1,
      0),
    FALSE)</f>
        <v>Did you think about any particular leader? If so, please write the name of this leader in the box below.</v>
      </c>
      <c r="AS317" s="7" t="str">
        <f>VLOOKUP(
    Languages!A304,
    Languages!$A$2:$AE$310,
    MATCH(
      _xlfn.XLOOKUP("United Kingdom", 'Language &amp; Currency Data'!$A$2:$A$100, 'Language &amp; Currency Data'!$B$2:$B$100),
      Languages!$A$1:$AE$1,
      0),
    FALSE)</f>
        <v>Did you think about any particular leader? If so, please write the name of this leader in the box below.</v>
      </c>
      <c r="AT317" s="7" t="str">
        <f>VLOOKUP(
    Languages!A304,
    Languages!$A$2:$AE$310,
    MATCH(
      _xlfn.XLOOKUP("United Kingdom", 'Language &amp; Currency Data'!$A$2:$A$100, 'Language &amp; Currency Data'!$B$2:$B$100),
      Languages!$A$1:$AE$1,
      0),
    FALSE)</f>
        <v>Did you think about any particular leader? If so, please write the name of this leader in the box below.</v>
      </c>
      <c r="AU317" s="7" t="str">
        <f>VLOOKUP(
    Languages!A304,
    Languages!$A$2:$AE$310,
    MATCH(
      _xlfn.XLOOKUP("United Kingdom", 'Language &amp; Currency Data'!$A$2:$A$100, 'Language &amp; Currency Data'!$B$2:$B$100),
      Languages!$A$1:$AE$1,
      0),
    FALSE)</f>
        <v>Did you think about any particular leader? If so, please write the name of this leader in the box below.</v>
      </c>
      <c r="AV317" s="7" t="str">
        <f>VLOOKUP(
    Languages!A304,
    Languages!$A$2:$AE$310,
    MATCH(
      _xlfn.XLOOKUP("United Kingdom", 'Language &amp; Currency Data'!$A$2:$A$100, 'Language &amp; Currency Data'!$B$2:$B$100),
      Languages!$A$1:$AE$1,
      0),
    FALSE)</f>
        <v>Did you think about any particular leader? If so, please write the name of this leader in the box below.</v>
      </c>
      <c r="AW317" s="7" t="str">
        <f>VLOOKUP(
    Languages!A304,
    Languages!$A$2:$AE$310,
    MATCH(
      _xlfn.XLOOKUP("United Kingdom", 'Language &amp; Currency Data'!$A$2:$A$100, 'Language &amp; Currency Data'!$B$2:$B$100),
      Languages!$A$1:$AE$1,
      0),
    FALSE)</f>
        <v>Did you think about any particular leader? If so, please write the name of this leader in the box below.</v>
      </c>
    </row>
    <row r="318" spans="1:49" s="6" customFormat="1" x14ac:dyDescent="0.45">
      <c r="A318" s="7" t="str">
        <f>Languages!B305</f>
        <v>Leader name:</v>
      </c>
      <c r="B318" s="6" t="str">
        <f>VLOOKUP(
    Languages!A305,
    Languages!$A$2:$AE$310,
    MATCH(
      _xlfn.XLOOKUP(B$1, 'Language &amp; Currency Data'!$A$2:$A$100, 'Language &amp; Currency Data'!$B$2:$B$100),
      Languages!$A$1:$AE$1,
      0),
    FALSE)</f>
        <v>Nombre del líder:</v>
      </c>
      <c r="C318" s="6" t="str">
        <f>VLOOKUP(
    Languages!A305,
    Languages!$A$2:$AE$310,
    MATCH(
      _xlfn.XLOOKUP(C$1, 'Language &amp; Currency Data'!$A$2:$A$100, 'Language &amp; Currency Data'!$B$2:$B$100),
      Languages!$A$1:$AE$1,
      0),
    FALSE)</f>
        <v>Leader name:</v>
      </c>
      <c r="D318" s="6" t="str">
        <f>VLOOKUP(
    Languages!A305,
    Languages!$A$2:$AE$310,
    MATCH(
      _xlfn.XLOOKUP(D$1, 'Language &amp; Currency Data'!$A$2:$A$100, 'Language &amp; Currency Data'!$B$2:$B$100),
      Languages!$A$1:$AE$1,
      0),
    FALSE)</f>
        <v>Name des Machthabers:</v>
      </c>
      <c r="E318" s="14" t="str">
        <f>VLOOKUP(
    Languages!A305,
    Languages!$A$2:$AE$310,
    MATCH(
      _xlfn.XLOOKUP(E$1, 'Language &amp; Currency Data'!$A$2:$A$100, 'Language &amp; Currency Data'!$B$2:$B$100),
      Languages!$A$1:$AE$1,
      0),
    FALSE)</f>
        <v>Nome do líder:</v>
      </c>
      <c r="F318" s="4" t="str">
        <f>VLOOKUP(
    Languages!A305,
    Languages!$A$2:$AE$310,
    MATCH(
      _xlfn.XLOOKUP(F$1, 'Language &amp; Currency Data'!$A$2:$A$100, 'Language &amp; Currency Data'!$B$2:$B$100),
      Languages!$A$1:$AE$1,
      0),
    FALSE)</f>
        <v>Leader name:</v>
      </c>
      <c r="G318" s="14" t="str">
        <f>VLOOKUP(
    Languages!A305,
    Languages!$A$2:$AE$310,
    MATCH(
      _xlfn.XLOOKUP(G$1, 'Language &amp; Currency Data'!$A$2:$A$100, 'Language &amp; Currency Data'!$B$2:$B$100),
      Languages!$A$1:$AE$1,
      0),
    FALSE)</f>
        <v>领导人姓名：</v>
      </c>
      <c r="H318" s="6" t="str">
        <f>VLOOKUP(
    Languages!A305,
    Languages!$A$2:$AE$310,
    MATCH(
      _xlfn.XLOOKUP(H$1, 'Language &amp; Currency Data'!$A$2:$A$100, 'Language &amp; Currency Data'!$B$2:$B$100),
      Languages!$A$1:$AE$1,
      0),
    FALSE)</f>
        <v>Nombre del líder:</v>
      </c>
      <c r="I318" s="6" t="str">
        <f>VLOOKUP(
    Languages!A305,
    Languages!$A$2:$AE$310,
    MATCH(
      _xlfn.XLOOKUP(I$1, 'Language &amp; Currency Data'!$A$2:$A$100, 'Language &amp; Currency Data'!$B$2:$B$100),
      Languages!$A$1:$AE$1,
      0),
    FALSE)</f>
        <v>Nombre del líder:</v>
      </c>
      <c r="J318" s="6" t="str">
        <f>VLOOKUP(
    Languages!A305,
    Languages!$A$2:$AE$310,
    MATCH(
      _xlfn.XLOOKUP(J$1, 'Language &amp; Currency Data'!$A$2:$A$100, 'Language &amp; Currency Data'!$B$2:$B$100),
      Languages!$A$1:$AE$1,
      0),
    FALSE)</f>
        <v>Jméno představitele:</v>
      </c>
      <c r="K318" s="6" t="str">
        <f>VLOOKUP(
    Languages!A305,
    Languages!$A$2:$AE$310,
    MATCH(
      _xlfn.XLOOKUP(K$1, 'Language &amp; Currency Data'!$A$2:$A$100, 'Language &amp; Currency Data'!$B$2:$B$100),
      Languages!$A$1:$AE$1,
      0),
    FALSE)</f>
        <v>Johtajan nimi:</v>
      </c>
      <c r="L318" s="32" t="str">
        <f>VLOOKUP(
    Languages!A305,
    Languages!$A$2:$AE$310,
    MATCH(
      _xlfn.XLOOKUP(L$1, 'Language &amp; Currency Data'!$A$2:$A$100, 'Language &amp; Currency Data'!$B$2:$B$100),
      Languages!$A$1:$AE$1,
      0),
    FALSE)</f>
        <v>Nom du\/de la dirigeant•e :</v>
      </c>
      <c r="M318" s="32" t="str">
        <f>VLOOKUP(
    Languages!A305,
    Languages!$A$2:$AE$310,
    MATCH(
      _xlfn.XLOOKUP(M$1, 'Language &amp; Currency Data'!$A$2:$A$100, 'Language &amp; Currency Data'!$B$2:$B$100),
      Languages!$A$1:$AE$1,
      0),
    FALSE)</f>
        <v>Name des Machthabers:</v>
      </c>
      <c r="N318" s="6" t="str">
        <f>VLOOKUP(
    Languages!A305,
    Languages!$A$2:$AE$310,
    MATCH(
      _xlfn.XLOOKUP(N$1, 'Language &amp; Currency Data'!$A$2:$A$100, 'Language &amp; Currency Data'!$B$2:$B$100),
      Languages!$A$1:$AE$1,
      0),
    FALSE)</f>
        <v>Όνομα ηγέτη:</v>
      </c>
      <c r="O318" s="32" t="str">
        <f>VLOOKUP(
    Languages!A305,
    Languages!$A$2:$AE$310,
    MATCH(
      _xlfn.XLOOKUP(O$1, 'Language &amp; Currency Data'!$A$2:$A$100, 'Language &amp; Currency Data'!$B$2:$B$100),
      Languages!$A$1:$AE$1,
      0),
    FALSE)</f>
        <v>Vezető neve:</v>
      </c>
      <c r="P318" s="6" t="str">
        <f>VLOOKUP(
    Languages!A305,
    Languages!$A$2:$AE$310,
    MATCH(
      _xlfn.XLOOKUP(P$1, 'Language &amp; Currency Data'!$A$2:$A$100, 'Language &amp; Currency Data'!$B$2:$B$100),
      Languages!$A$1:$AE$1,
      0),
    FALSE)</f>
        <v>नेता का नाम</v>
      </c>
      <c r="Q318" s="6" t="str">
        <f>VLOOKUP(
    Languages!A305,
    Languages!$A$2:$AE$310,
    MATCH(
      _xlfn.XLOOKUP(Q$1, 'Language &amp; Currency Data'!$A$2:$A$100, 'Language &amp; Currency Data'!$B$2:$B$100),
      Languages!$A$1:$AE$1,
      0),
    FALSE)</f>
        <v>Nama pemimpin:</v>
      </c>
      <c r="R318" s="6" t="str">
        <f>VLOOKUP(
    Languages!A305,
    Languages!$A$2:$AE$310,
    MATCH(
      _xlfn.XLOOKUP(R$1, 'Language &amp; Currency Data'!$A$2:$A$100, 'Language &amp; Currency Data'!$B$2:$B$100),
      Languages!$A$1:$AE$1,
      0),
    FALSE)</f>
        <v>Leader name:</v>
      </c>
      <c r="S318" s="14" t="str">
        <f>VLOOKUP(
    Languages!A305,
    Languages!$A$2:$AE$310,
    MATCH(
      _xlfn.XLOOKUP(S$1, 'Language &amp; Currency Data'!$A$2:$A$100, 'Language &amp; Currency Data'!$B$2:$B$100),
      Languages!$A$1:$AE$1,
      0),
    FALSE)</f>
        <v>Nome del leader:</v>
      </c>
      <c r="T318" s="14" t="str">
        <f>VLOOKUP(
    Languages!A305,
    Languages!$A$2:$AE$310,
    MATCH(
      _xlfn.XLOOKUP(T$1, 'Language &amp; Currency Data'!$A$2:$A$100, 'Language &amp; Currency Data'!$B$2:$B$100),
      Languages!$A$1:$AE$1,
      0),
    FALSE)</f>
        <v>指導者の名前</v>
      </c>
      <c r="U318" s="32" t="str">
        <f>VLOOKUP(
    Languages!A305,
    Languages!$A$2:$AE$310,
    MATCH(
      _xlfn.XLOOKUP(U$1, 'Language &amp; Currency Data'!$A$2:$A$100, 'Language &amp; Currency Data'!$B$2:$B$100),
      Languages!$A$1:$AE$1,
      0),
    FALSE)</f>
        <v>Nama pemimpin:</v>
      </c>
      <c r="V318" s="32" t="str">
        <f>VLOOKUP(
    Languages!A305,
    Languages!$A$2:$AE$310,
    MATCH(
      _xlfn.XLOOKUP(V$1, 'Language &amp; Currency Data'!$A$2:$A$100, 'Language &amp; Currency Data'!$B$2:$B$100),
      Languages!$A$1:$AE$1,
      0),
    FALSE)</f>
        <v>Nombre del líder:</v>
      </c>
      <c r="W318" s="14" t="str">
        <f>VLOOKUP(
    Languages!A305,
    Languages!$A$2:$AE$310,
    MATCH(
      _xlfn.XLOOKUP(W$1, 'Language &amp; Currency Data'!$A$2:$A$100, 'Language &amp; Currency Data'!$B$2:$B$100),
      Languages!$A$1:$AE$1,
      0),
    FALSE)</f>
        <v>Naam leider:</v>
      </c>
      <c r="X318" s="32" t="str">
        <f>VLOOKUP(
    Languages!A305,
    Languages!$A$2:$AE$310,
    MATCH(
      _xlfn.XLOOKUP(X$1, 'Language &amp; Currency Data'!$A$2:$A$100, 'Language &amp; Currency Data'!$B$2:$B$100),
      Languages!$A$1:$AE$1,
      0),
    FALSE)</f>
        <v>Leader name:</v>
      </c>
      <c r="Y318" s="32" t="str">
        <f>VLOOKUP(
    Languages!A305,
    Languages!$A$2:$AE$310,
    MATCH(
      _xlfn.XLOOKUP(Y$1, 'Language &amp; Currency Data'!$A$2:$A$100, 'Language &amp; Currency Data'!$B$2:$B$100),
      Languages!$A$1:$AE$1,
      0),
    FALSE)</f>
        <v>Navn på leder:</v>
      </c>
      <c r="Z318" s="32" t="str">
        <f>VLOOKUP(
    Languages!A305,
    Languages!$A$2:$AE$310,
    MATCH(
      _xlfn.XLOOKUP(Z$1, 'Language &amp; Currency Data'!$A$2:$A$100, 'Language &amp; Currency Data'!$B$2:$B$100),
      Languages!$A$1:$AE$1,
      0),
    FALSE)</f>
        <v>رہنما کا نام:</v>
      </c>
      <c r="AA318" s="32" t="str">
        <f>VLOOKUP(
    Languages!A305,
    Languages!$A$2:$AE$310,
    MATCH(
      _xlfn.XLOOKUP(AA$1, 'Language &amp; Currency Data'!$A$2:$A$100, 'Language &amp; Currency Data'!$B$2:$B$100),
      Languages!$A$1:$AE$1,
      0),
    FALSE)</f>
        <v>Pangalan ng lider:</v>
      </c>
      <c r="AB318" s="32" t="str">
        <f>VLOOKUP(
    Languages!A305,
    Languages!$A$2:$AE$310,
    MATCH(
      _xlfn.XLOOKUP(AB$1, 'Language &amp; Currency Data'!$A$2:$A$100, 'Language &amp; Currency Data'!$B$2:$B$100),
      Languages!$A$1:$AE$1,
      0),
    FALSE)</f>
        <v>Nazwisko przywódcy:</v>
      </c>
      <c r="AC318" t="str">
        <f>VLOOKUP(
    Languages!A305,
    Languages!$A$2:$AE$310,
    MATCH(
      _xlfn.XLOOKUP(AC$1, 'Language &amp; Currency Data'!$A$2:$A$100, 'Language &amp; Currency Data'!$B$2:$B$100),
      Languages!$A$1:$AE$1,
      0),
    FALSE)</f>
        <v>Nome do líder:</v>
      </c>
      <c r="AD318" s="32" t="str">
        <f>VLOOKUP(
    Languages!A305,
    Languages!$A$2:$AE$310,
    MATCH(
      _xlfn.XLOOKUP(AD$1, 'Language &amp; Currency Data'!$A$2:$A$100, 'Language &amp; Currency Data'!$B$2:$B$100),
      Languages!$A$1:$AE$1,
      0),
    FALSE)</f>
        <v>Numele liderului:</v>
      </c>
      <c r="AE318" s="6" t="str">
        <f>VLOOKUP(
    Languages!A305,
    Languages!$A$2:$AE$310,
    MATCH(
      _xlfn.XLOOKUP(AE$1, 'Language &amp; Currency Data'!$A$2:$A$100, 'Language &amp; Currency Data'!$B$2:$B$100),
      Languages!$A$1:$AE$1,
      0),
    FALSE)</f>
        <v>Meno lídra:</v>
      </c>
      <c r="AF318" s="6" t="str">
        <f>VLOOKUP(
    Languages!A305,
    Languages!$A$2:$AE$310,
    MATCH(
      _xlfn.XLOOKUP(AF$1, 'Language &amp; Currency Data'!$A$2:$A$100, 'Language &amp; Currency Data'!$B$2:$B$100),
      Languages!$A$1:$AE$1,
      0),
    FALSE)</f>
        <v>Leier se naam:</v>
      </c>
      <c r="AG318" s="6" t="str">
        <f>VLOOKUP(
    Languages!A305,
    Languages!$A$2:$AE$310,
    MATCH(
      _xlfn.XLOOKUP(AG$1, 'Language &amp; Currency Data'!$A$2:$A$100, 'Language &amp; Currency Data'!$B$2:$B$100),
      Languages!$A$1:$AE$1,
      0),
    FALSE)</f>
        <v>지도자 이름:</v>
      </c>
      <c r="AH318" s="32" t="str">
        <f>VLOOKUP(
    Languages!A305,
    Languages!$A$2:$AE$310,
    MATCH(
      _xlfn.XLOOKUP(AH$1, 'Language &amp; Currency Data'!$A$2:$A$100, 'Language &amp; Currency Data'!$B$2:$B$100),
      Languages!$A$1:$AE$1,
      0),
    FALSE)</f>
        <v>Nombre del líder:</v>
      </c>
      <c r="AI318" s="32" t="str">
        <f>VLOOKUP(
    Languages!A305,
    Languages!$A$2:$AE$310,
    MATCH(
      _xlfn.XLOOKUP(AI$1, 'Language &amp; Currency Data'!$A$2:$A$100, 'Language &amp; Currency Data'!$B$2:$B$100),
      Languages!$A$1:$AE$1,
      0),
    FALSE)</f>
        <v>Ledarens namn:</v>
      </c>
      <c r="AJ318" s="6" t="str">
        <f>VLOOKUP(
    Languages!A305,
    Languages!$A$2:$AE$310,
    MATCH(
      _xlfn.XLOOKUP(AJ$1, 'Language &amp; Currency Data'!$A$2:$A$100, 'Language &amp; Currency Data'!$B$2:$B$100),
      Languages!$A$1:$AE$1,
      0),
    FALSE)</f>
        <v>領袖姓名：</v>
      </c>
      <c r="AK318" s="32" t="str">
        <f>VLOOKUP(
    Languages!A305,
    Languages!$A$2:$AE$310,
    MATCH(
      _xlfn.XLOOKUP(AK$1, 'Language &amp; Currency Data'!$A$2:$A$100, 'Language &amp; Currency Data'!$B$2:$B$100),
      Languages!$A$1:$AE$1,
      0),
    FALSE)</f>
        <v>ชื่อผู้นำ:</v>
      </c>
      <c r="AL318" s="37" t="str">
        <f>VLOOKUP(
    Languages!A305,
    Languages!$A$2:$AE$310,
    MATCH(
      _xlfn.XLOOKUP(AL$1, 'Language &amp; Currency Data'!$A$2:$A$100, 'Language &amp; Currency Data'!$B$2:$B$100),
      Languages!$A$1:$AE$1,
      0),
    FALSE)</f>
        <v>Liderin adı:</v>
      </c>
      <c r="AM318" s="6" t="str">
        <f>VLOOKUP(
    Languages!A305,
    Languages!$A$2:$AE$310,
    MATCH(
      _xlfn.XLOOKUP(AM$1, 'Language &amp; Currency Data'!$A$2:$A$100, 'Language &amp; Currency Data'!$B$2:$B$100),
      Languages!$A$1:$AE$1,
      0),
    FALSE)</f>
        <v>Leader name:</v>
      </c>
      <c r="AN318" s="6" t="str">
        <f>VLOOKUP(
    Languages!A305,
    Languages!$A$2:$AE$310,
    MATCH(
      _xlfn.XLOOKUP(AN$1, 'Language &amp; Currency Data'!$A$2:$A$100, 'Language &amp; Currency Data'!$B$2:$B$100),
      Languages!$A$1:$AE$1,
      0),
    FALSE)</f>
        <v>Leader name:</v>
      </c>
      <c r="AO318" s="32" t="str">
        <f>VLOOKUP(
    Languages!A305,
    Languages!$A$2:$AE$310,
    MATCH(
      _xlfn.XLOOKUP(AO$1, 'Language &amp; Currency Data'!$A$2:$A$100, 'Language &amp; Currency Data'!$B$2:$B$100),
      Languages!$A$1:$AE$1,
      0),
    FALSE)</f>
        <v>Tên nhà lãnh đạo:</v>
      </c>
      <c r="AP318" s="7" t="str">
        <f>VLOOKUP(
    Languages!A305,
    Languages!$A$2:$AE$310,
    MATCH(
      _xlfn.XLOOKUP("United Kingdom", 'Language &amp; Currency Data'!$A$2:$A$100, 'Language &amp; Currency Data'!$B$2:$B$100),
      Languages!$A$1:$AE$1,
      0),
    FALSE)</f>
        <v>Leader name:</v>
      </c>
      <c r="AQ318" s="7" t="str">
        <f>VLOOKUP(
    Languages!A305,
    Languages!$A$2:$AE$310,
    MATCH(
      _xlfn.XLOOKUP("United Kingdom", 'Language &amp; Currency Data'!$A$2:$A$100, 'Language &amp; Currency Data'!$B$2:$B$100),
      Languages!$A$1:$AE$1,
      0),
    FALSE)</f>
        <v>Leader name:</v>
      </c>
      <c r="AR318" s="7" t="str">
        <f>VLOOKUP(
    Languages!A305,
    Languages!$A$2:$AE$310,
    MATCH(
      _xlfn.XLOOKUP("United Kingdom", 'Language &amp; Currency Data'!$A$2:$A$100, 'Language &amp; Currency Data'!$B$2:$B$100),
      Languages!$A$1:$AE$1,
      0),
    FALSE)</f>
        <v>Leader name:</v>
      </c>
      <c r="AS318" s="7" t="str">
        <f>VLOOKUP(
    Languages!A305,
    Languages!$A$2:$AE$310,
    MATCH(
      _xlfn.XLOOKUP("United Kingdom", 'Language &amp; Currency Data'!$A$2:$A$100, 'Language &amp; Currency Data'!$B$2:$B$100),
      Languages!$A$1:$AE$1,
      0),
    FALSE)</f>
        <v>Leader name:</v>
      </c>
      <c r="AT318" s="7" t="str">
        <f>VLOOKUP(
    Languages!A305,
    Languages!$A$2:$AE$310,
    MATCH(
      _xlfn.XLOOKUP("United Kingdom", 'Language &amp; Currency Data'!$A$2:$A$100, 'Language &amp; Currency Data'!$B$2:$B$100),
      Languages!$A$1:$AE$1,
      0),
    FALSE)</f>
        <v>Leader name:</v>
      </c>
      <c r="AU318" s="7" t="str">
        <f>VLOOKUP(
    Languages!A305,
    Languages!$A$2:$AE$310,
    MATCH(
      _xlfn.XLOOKUP("United Kingdom", 'Language &amp; Currency Data'!$A$2:$A$100, 'Language &amp; Currency Data'!$B$2:$B$100),
      Languages!$A$1:$AE$1,
      0),
    FALSE)</f>
        <v>Leader name:</v>
      </c>
      <c r="AV318" s="7" t="str">
        <f>VLOOKUP(
    Languages!A305,
    Languages!$A$2:$AE$310,
    MATCH(
      _xlfn.XLOOKUP("United Kingdom", 'Language &amp; Currency Data'!$A$2:$A$100, 'Language &amp; Currency Data'!$B$2:$B$100),
      Languages!$A$1:$AE$1,
      0),
    FALSE)</f>
        <v>Leader name:</v>
      </c>
      <c r="AW318" s="7" t="str">
        <f>VLOOKUP(
    Languages!A305,
    Languages!$A$2:$AE$310,
    MATCH(
      _xlfn.XLOOKUP("United Kingdom", 'Language &amp; Currency Data'!$A$2:$A$100, 'Language &amp; Currency Data'!$B$2:$B$100),
      Languages!$A$1:$AE$1,
      0),
    FALSE)</f>
        <v>Leader name:</v>
      </c>
    </row>
    <row r="319" spans="1:49" s="6" customFormat="1" ht="28.5" x14ac:dyDescent="0.45">
      <c r="A319" s="7" t="str">
        <f>Languages!B306</f>
        <v>Thank you for filling out the survey!</v>
      </c>
      <c r="B319" s="6" t="str">
        <f>VLOOKUP(
    Languages!A306,
    Languages!$A$2:$AE$310,
    MATCH(
      _xlfn.XLOOKUP(B$1, 'Language &amp; Currency Data'!$A$2:$A$100, 'Language &amp; Currency Data'!$B$2:$B$100),
      Languages!$A$1:$AE$1,
      0),
    FALSE)</f>
        <v xml:space="preserve">¡Gracias por completar la encuesta! </v>
      </c>
      <c r="C319" s="6" t="str">
        <f>VLOOKUP(
    Languages!A306,
    Languages!$A$2:$AE$310,
    MATCH(
      _xlfn.XLOOKUP(C$1, 'Language &amp; Currency Data'!$A$2:$A$100, 'Language &amp; Currency Data'!$B$2:$B$100),
      Languages!$A$1:$AE$1,
      0),
    FALSE)</f>
        <v>Thank you for filling out the survey!</v>
      </c>
      <c r="D319" s="6" t="str">
        <f>VLOOKUP(
    Languages!A306,
    Languages!$A$2:$AE$310,
    MATCH(
      _xlfn.XLOOKUP(D$1, 'Language &amp; Currency Data'!$A$2:$A$100, 'Language &amp; Currency Data'!$B$2:$B$100),
      Languages!$A$1:$AE$1,
      0),
    FALSE)</f>
        <v>Vielen Dank für Ihre Teilnahme an der Umfrage!</v>
      </c>
      <c r="E319" s="14" t="str">
        <f>VLOOKUP(
    Languages!A306,
    Languages!$A$2:$AE$310,
    MATCH(
      _xlfn.XLOOKUP(E$1, 'Language &amp; Currency Data'!$A$2:$A$100, 'Language &amp; Currency Data'!$B$2:$B$100),
      Languages!$A$1:$AE$1,
      0),
    FALSE)</f>
        <v xml:space="preserve">Obrigado por ter respondido à pesquisa! </v>
      </c>
      <c r="F319" s="4" t="str">
        <f>VLOOKUP(
    Languages!A306,
    Languages!$A$2:$AE$310,
    MATCH(
      _xlfn.XLOOKUP(F$1, 'Language &amp; Currency Data'!$A$2:$A$100, 'Language &amp; Currency Data'!$B$2:$B$100),
      Languages!$A$1:$AE$1,
      0),
    FALSE)</f>
        <v>Thank you for filling out the survey!</v>
      </c>
      <c r="G319" s="14" t="str">
        <f>VLOOKUP(
    Languages!A306,
    Languages!$A$2:$AE$310,
    MATCH(
      _xlfn.XLOOKUP(G$1, 'Language &amp; Currency Data'!$A$2:$A$100, 'Language &amp; Currency Data'!$B$2:$B$100),
      Languages!$A$1:$AE$1,
      0),
    FALSE)</f>
        <v xml:space="preserve">感谢您填写此调查问卷！ </v>
      </c>
      <c r="H319" s="6" t="str">
        <f>VLOOKUP(
    Languages!A306,
    Languages!$A$2:$AE$310,
    MATCH(
      _xlfn.XLOOKUP(H$1, 'Language &amp; Currency Data'!$A$2:$A$100, 'Language &amp; Currency Data'!$B$2:$B$100),
      Languages!$A$1:$AE$1,
      0),
    FALSE)</f>
        <v xml:space="preserve">¡Gracias por completar la encuesta! </v>
      </c>
      <c r="I319" s="6" t="str">
        <f>VLOOKUP(
    Languages!A306,
    Languages!$A$2:$AE$310,
    MATCH(
      _xlfn.XLOOKUP(I$1, 'Language &amp; Currency Data'!$A$2:$A$100, 'Language &amp; Currency Data'!$B$2:$B$100),
      Languages!$A$1:$AE$1,
      0),
    FALSE)</f>
        <v xml:space="preserve">¡Gracias por completar la encuesta! </v>
      </c>
      <c r="J319" s="6" t="str">
        <f>VLOOKUP(
    Languages!A306,
    Languages!$A$2:$AE$310,
    MATCH(
      _xlfn.XLOOKUP(J$1, 'Language &amp; Currency Data'!$A$2:$A$100, 'Language &amp; Currency Data'!$B$2:$B$100),
      Languages!$A$1:$AE$1,
      0),
    FALSE)</f>
        <v xml:space="preserve">Děkujeme vám za vyplnění dotazníku! </v>
      </c>
      <c r="K319" s="6" t="str">
        <f>VLOOKUP(
    Languages!A306,
    Languages!$A$2:$AE$310,
    MATCH(
      _xlfn.XLOOKUP(K$1, 'Language &amp; Currency Data'!$A$2:$A$100, 'Language &amp; Currency Data'!$B$2:$B$100),
      Languages!$A$1:$AE$1,
      0),
    FALSE)</f>
        <v xml:space="preserve">Kiitos kyselyyn vastaamisesta! </v>
      </c>
      <c r="L319" s="32" t="str">
        <f>VLOOKUP(
    Languages!A306,
    Languages!$A$2:$AE$310,
    MATCH(
      _xlfn.XLOOKUP(L$1, 'Language &amp; Currency Data'!$A$2:$A$100, 'Language &amp; Currency Data'!$B$2:$B$100),
      Languages!$A$1:$AE$1,
      0),
    FALSE)</f>
        <v xml:space="preserve">Merci d'avoir répondu à l'enquête ! </v>
      </c>
      <c r="M319" s="32" t="str">
        <f>VLOOKUP(
    Languages!A306,
    Languages!$A$2:$AE$310,
    MATCH(
      _xlfn.XLOOKUP(M$1, 'Language &amp; Currency Data'!$A$2:$A$100, 'Language &amp; Currency Data'!$B$2:$B$100),
      Languages!$A$1:$AE$1,
      0),
    FALSE)</f>
        <v>Vielen Dank für Ihre Teilnahme an der Umfrage!</v>
      </c>
      <c r="N319" s="6" t="str">
        <f>VLOOKUP(
    Languages!A306,
    Languages!$A$2:$AE$310,
    MATCH(
      _xlfn.XLOOKUP(N$1, 'Language &amp; Currency Data'!$A$2:$A$100, 'Language &amp; Currency Data'!$B$2:$B$100),
      Languages!$A$1:$AE$1,
      0),
    FALSE)</f>
        <v xml:space="preserve">Σας ευχαριστούμε που συμπληρώσατε το ερωτηματολόγιο! </v>
      </c>
      <c r="O319" s="32" t="str">
        <f>VLOOKUP(
    Languages!A306,
    Languages!$A$2:$AE$310,
    MATCH(
      _xlfn.XLOOKUP(O$1, 'Language &amp; Currency Data'!$A$2:$A$100, 'Language &amp; Currency Data'!$B$2:$B$100),
      Languages!$A$1:$AE$1,
      0),
    FALSE)</f>
        <v xml:space="preserve">Köszönjük, hogy kitöltötte a felmérést! </v>
      </c>
      <c r="P319" s="6" t="str">
        <f>VLOOKUP(
    Languages!A306,
    Languages!$A$2:$AE$310,
    MATCH(
      _xlfn.XLOOKUP(P$1, 'Language &amp; Currency Data'!$A$2:$A$100, 'Language &amp; Currency Data'!$B$2:$B$100),
      Languages!$A$1:$AE$1,
      0),
    FALSE)</f>
        <v xml:space="preserve">इस सर्वेक्षण को भरने के लिए आपको धन्यवाद। </v>
      </c>
      <c r="Q319" s="6" t="str">
        <f>VLOOKUP(
    Languages!A306,
    Languages!$A$2:$AE$310,
    MATCH(
      _xlfn.XLOOKUP(Q$1, 'Language &amp; Currency Data'!$A$2:$A$100, 'Language &amp; Currency Data'!$B$2:$B$100),
      Languages!$A$1:$AE$1,
      0),
    FALSE)</f>
        <v>Terima kasih telah mengisi survei!</v>
      </c>
      <c r="R319" s="6" t="str">
        <f>VLOOKUP(
    Languages!A306,
    Languages!$A$2:$AE$310,
    MATCH(
      _xlfn.XLOOKUP(R$1, 'Language &amp; Currency Data'!$A$2:$A$100, 'Language &amp; Currency Data'!$B$2:$B$100),
      Languages!$A$1:$AE$1,
      0),
    FALSE)</f>
        <v>Thank you for filling out the survey!</v>
      </c>
      <c r="S319" s="14" t="str">
        <f>VLOOKUP(
    Languages!A306,
    Languages!$A$2:$AE$310,
    MATCH(
      _xlfn.XLOOKUP(S$1, 'Language &amp; Currency Data'!$A$2:$A$100, 'Language &amp; Currency Data'!$B$2:$B$100),
      Languages!$A$1:$AE$1,
      0),
    FALSE)</f>
        <v xml:space="preserve">La ringraziamo per aver partecipato al sondaggio! </v>
      </c>
      <c r="T319" s="14" t="str">
        <f>VLOOKUP(
    Languages!A306,
    Languages!$A$2:$AE$310,
    MATCH(
      _xlfn.XLOOKUP(T$1, 'Language &amp; Currency Data'!$A$2:$A$100, 'Language &amp; Currency Data'!$B$2:$B$100),
      Languages!$A$1:$AE$1,
      0),
    FALSE)</f>
        <v xml:space="preserve">アンケートにご回答いただきありがとうございました。 </v>
      </c>
      <c r="U319" s="32" t="str">
        <f>VLOOKUP(
    Languages!A306,
    Languages!$A$2:$AE$310,
    MATCH(
      _xlfn.XLOOKUP(U$1, 'Language &amp; Currency Data'!$A$2:$A$100, 'Language &amp; Currency Data'!$B$2:$B$100),
      Languages!$A$1:$AE$1,
      0),
    FALSE)</f>
        <v xml:space="preserve">Terima kasih kerana mengisi tinjauan! </v>
      </c>
      <c r="V319" s="32" t="str">
        <f>VLOOKUP(
    Languages!A306,
    Languages!$A$2:$AE$310,
    MATCH(
      _xlfn.XLOOKUP(V$1, 'Language &amp; Currency Data'!$A$2:$A$100, 'Language &amp; Currency Data'!$B$2:$B$100),
      Languages!$A$1:$AE$1,
      0),
    FALSE)</f>
        <v xml:space="preserve">¡Gracias por completar la encuesta! </v>
      </c>
      <c r="W319" s="14" t="str">
        <f>VLOOKUP(
    Languages!A306,
    Languages!$A$2:$AE$310,
    MATCH(
      _xlfn.XLOOKUP(W$1, 'Language &amp; Currency Data'!$A$2:$A$100, 'Language &amp; Currency Data'!$B$2:$B$100),
      Languages!$A$1:$AE$1,
      0),
    FALSE)</f>
        <v xml:space="preserve">Bedankt voor het invullen van de enquête! </v>
      </c>
      <c r="X319" s="32" t="str">
        <f>VLOOKUP(
    Languages!A306,
    Languages!$A$2:$AE$310,
    MATCH(
      _xlfn.XLOOKUP(X$1, 'Language &amp; Currency Data'!$A$2:$A$100, 'Language &amp; Currency Data'!$B$2:$B$100),
      Languages!$A$1:$AE$1,
      0),
    FALSE)</f>
        <v>Thank you for filling out the survey!</v>
      </c>
      <c r="Y319" s="32" t="str">
        <f>VLOOKUP(
    Languages!A306,
    Languages!$A$2:$AE$310,
    MATCH(
      _xlfn.XLOOKUP(Y$1, 'Language &amp; Currency Data'!$A$2:$A$100, 'Language &amp; Currency Data'!$B$2:$B$100),
      Languages!$A$1:$AE$1,
      0),
    FALSE)</f>
        <v>Takk for at du fylte ut undersøkelsen!</v>
      </c>
      <c r="Z319" s="32" t="str">
        <f>VLOOKUP(
    Languages!A306,
    Languages!$A$2:$AE$310,
    MATCH(
      _xlfn.XLOOKUP(Z$1, 'Language &amp; Currency Data'!$A$2:$A$100, 'Language &amp; Currency Data'!$B$2:$B$100),
      Languages!$A$1:$AE$1,
      0),
    FALSE)</f>
        <v>اس سروے کو پُر کرنے کے لیے آپ کا شکریہ!</v>
      </c>
      <c r="AA319" s="32" t="str">
        <f>VLOOKUP(
    Languages!A306,
    Languages!$A$2:$AE$310,
    MATCH(
      _xlfn.XLOOKUP(AA$1, 'Language &amp; Currency Data'!$A$2:$A$100, 'Language &amp; Currency Data'!$B$2:$B$100),
      Languages!$A$1:$AE$1,
      0),
    FALSE)</f>
        <v xml:space="preserve">Salamat sa pagpuno ng survey! </v>
      </c>
      <c r="AB319" s="32" t="str">
        <f>VLOOKUP(
    Languages!A306,
    Languages!$A$2:$AE$310,
    MATCH(
      _xlfn.XLOOKUP(AB$1, 'Language &amp; Currency Data'!$A$2:$A$100, 'Language &amp; Currency Data'!$B$2:$B$100),
      Languages!$A$1:$AE$1,
      0),
    FALSE)</f>
        <v xml:space="preserve">Dziękujemy za wypełnienie ankiety! </v>
      </c>
      <c r="AC319" t="str">
        <f>VLOOKUP(
    Languages!A306,
    Languages!$A$2:$AE$310,
    MATCH(
      _xlfn.XLOOKUP(AC$1, 'Language &amp; Currency Data'!$A$2:$A$100, 'Language &amp; Currency Data'!$B$2:$B$100),
      Languages!$A$1:$AE$1,
      0),
    FALSE)</f>
        <v xml:space="preserve">Obrigado por ter respondido ao inquérito! </v>
      </c>
      <c r="AD319" s="32" t="str">
        <f>VLOOKUP(
    Languages!A306,
    Languages!$A$2:$AE$310,
    MATCH(
      _xlfn.XLOOKUP(AD$1, 'Language &amp; Currency Data'!$A$2:$A$100, 'Language &amp; Currency Data'!$B$2:$B$100),
      Languages!$A$1:$AE$1,
      0),
    FALSE)</f>
        <v xml:space="preserve">Vă mulțumim pentru completarea sondajului. </v>
      </c>
      <c r="AE319" s="6" t="str">
        <f>VLOOKUP(
    Languages!A306,
    Languages!$A$2:$AE$310,
    MATCH(
      _xlfn.XLOOKUP(AE$1, 'Language &amp; Currency Data'!$A$2:$A$100, 'Language &amp; Currency Data'!$B$2:$B$100),
      Languages!$A$1:$AE$1,
      0),
    FALSE)</f>
        <v xml:space="preserve">Ďakujeme vám za vyplnenie tohto dotazníka. </v>
      </c>
      <c r="AF319" s="6" t="str">
        <f>VLOOKUP(
    Languages!A306,
    Languages!$A$2:$AE$310,
    MATCH(
      _xlfn.XLOOKUP(AF$1, 'Language &amp; Currency Data'!$A$2:$A$100, 'Language &amp; Currency Data'!$B$2:$B$100),
      Languages!$A$1:$AE$1,
      0),
    FALSE)</f>
        <v xml:space="preserve">Dankie dat u die vraelys voltooi het! </v>
      </c>
      <c r="AG319" s="6" t="str">
        <f>VLOOKUP(
    Languages!A306,
    Languages!$A$2:$AE$310,
    MATCH(
      _xlfn.XLOOKUP(AG$1, 'Language &amp; Currency Data'!$A$2:$A$100, 'Language &amp; Currency Data'!$B$2:$B$100),
      Languages!$A$1:$AE$1,
      0),
    FALSE)</f>
        <v xml:space="preserve">설문조사에 참여해 주셔서 감사합니다! </v>
      </c>
      <c r="AH319" s="32" t="str">
        <f>VLOOKUP(
    Languages!A306,
    Languages!$A$2:$AE$310,
    MATCH(
      _xlfn.XLOOKUP(AH$1, 'Language &amp; Currency Data'!$A$2:$A$100, 'Language &amp; Currency Data'!$B$2:$B$100),
      Languages!$A$1:$AE$1,
      0),
    FALSE)</f>
        <v xml:space="preserve">¡Gracias por completar la encuesta! </v>
      </c>
      <c r="AI319" s="32" t="str">
        <f>VLOOKUP(
    Languages!A306,
    Languages!$A$2:$AE$310,
    MATCH(
      _xlfn.XLOOKUP(AI$1, 'Language &amp; Currency Data'!$A$2:$A$100, 'Language &amp; Currency Data'!$B$2:$B$100),
      Languages!$A$1:$AE$1,
      0),
    FALSE)</f>
        <v xml:space="preserve">Tack för att du genomfört undersökningen! </v>
      </c>
      <c r="AJ319" s="6" t="str">
        <f>VLOOKUP(
    Languages!A306,
    Languages!$A$2:$AE$310,
    MATCH(
      _xlfn.XLOOKUP(AJ$1, 'Language &amp; Currency Data'!$A$2:$A$100, 'Language &amp; Currency Data'!$B$2:$B$100),
      Languages!$A$1:$AE$1,
      0),
    FALSE)</f>
        <v xml:space="preserve">感謝您填寫本問卷調查！ </v>
      </c>
      <c r="AK319" s="32" t="str">
        <f>VLOOKUP(
    Languages!A306,
    Languages!$A$2:$AE$310,
    MATCH(
      _xlfn.XLOOKUP(AK$1, 'Language &amp; Currency Data'!$A$2:$A$100, 'Language &amp; Currency Data'!$B$2:$B$100),
      Languages!$A$1:$AE$1,
      0),
    FALSE)</f>
        <v xml:space="preserve">ขอขอบคุณที่ตอบแบบสำรวจ </v>
      </c>
      <c r="AL319" s="37" t="str">
        <f>VLOOKUP(
    Languages!A306,
    Languages!$A$2:$AE$310,
    MATCH(
      _xlfn.XLOOKUP(AL$1, 'Language &amp; Currency Data'!$A$2:$A$100, 'Language &amp; Currency Data'!$B$2:$B$100),
      Languages!$A$1:$AE$1,
      0),
    FALSE)</f>
        <v xml:space="preserve">Anketi tamamladığınız için teşekkür ederiz! </v>
      </c>
      <c r="AM319" s="6" t="str">
        <f>VLOOKUP(
    Languages!A306,
    Languages!$A$2:$AE$310,
    MATCH(
      _xlfn.XLOOKUP(AM$1, 'Language &amp; Currency Data'!$A$2:$A$100, 'Language &amp; Currency Data'!$B$2:$B$100),
      Languages!$A$1:$AE$1,
      0),
    FALSE)</f>
        <v>Thank you for filling out the survey!</v>
      </c>
      <c r="AN319" s="6" t="str">
        <f>VLOOKUP(
    Languages!A306,
    Languages!$A$2:$AE$310,
    MATCH(
      _xlfn.XLOOKUP(AN$1, 'Language &amp; Currency Data'!$A$2:$A$100, 'Language &amp; Currency Data'!$B$2:$B$100),
      Languages!$A$1:$AE$1,
      0),
    FALSE)</f>
        <v>Thank you for filling out the survey!</v>
      </c>
      <c r="AO319" s="32" t="str">
        <f>VLOOKUP(
    Languages!A306,
    Languages!$A$2:$AE$310,
    MATCH(
      _xlfn.XLOOKUP(AO$1, 'Language &amp; Currency Data'!$A$2:$A$100, 'Language &amp; Currency Data'!$B$2:$B$100),
      Languages!$A$1:$AE$1,
      0),
    FALSE)</f>
        <v>Cảm ơn quý vị đã thực hiện khảo sát!</v>
      </c>
      <c r="AP319" s="7" t="str">
        <f>VLOOKUP(
    Languages!A306,
    Languages!$A$2:$AE$310,
    MATCH(
      _xlfn.XLOOKUP("United Kingdom", 'Language &amp; Currency Data'!$A$2:$A$100, 'Language &amp; Currency Data'!$B$2:$B$100),
      Languages!$A$1:$AE$1,
      0),
    FALSE)</f>
        <v>Thank you for filling out the survey!</v>
      </c>
      <c r="AQ319" s="7" t="str">
        <f>VLOOKUP(
    Languages!A306,
    Languages!$A$2:$AE$310,
    MATCH(
      _xlfn.XLOOKUP("United Kingdom", 'Language &amp; Currency Data'!$A$2:$A$100, 'Language &amp; Currency Data'!$B$2:$B$100),
      Languages!$A$1:$AE$1,
      0),
    FALSE)</f>
        <v>Thank you for filling out the survey!</v>
      </c>
      <c r="AR319" s="7" t="str">
        <f>VLOOKUP(
    Languages!A306,
    Languages!$A$2:$AE$310,
    MATCH(
      _xlfn.XLOOKUP("United Kingdom", 'Language &amp; Currency Data'!$A$2:$A$100, 'Language &amp; Currency Data'!$B$2:$B$100),
      Languages!$A$1:$AE$1,
      0),
    FALSE)</f>
        <v>Thank you for filling out the survey!</v>
      </c>
      <c r="AS319" s="7" t="str">
        <f>VLOOKUP(
    Languages!A306,
    Languages!$A$2:$AE$310,
    MATCH(
      _xlfn.XLOOKUP("United Kingdom", 'Language &amp; Currency Data'!$A$2:$A$100, 'Language &amp; Currency Data'!$B$2:$B$100),
      Languages!$A$1:$AE$1,
      0),
    FALSE)</f>
        <v>Thank you for filling out the survey!</v>
      </c>
      <c r="AT319" s="7" t="str">
        <f>VLOOKUP(
    Languages!A306,
    Languages!$A$2:$AE$310,
    MATCH(
      _xlfn.XLOOKUP("United Kingdom", 'Language &amp; Currency Data'!$A$2:$A$100, 'Language &amp; Currency Data'!$B$2:$B$100),
      Languages!$A$1:$AE$1,
      0),
    FALSE)</f>
        <v>Thank you for filling out the survey!</v>
      </c>
      <c r="AU319" s="7" t="str">
        <f>VLOOKUP(
    Languages!A306,
    Languages!$A$2:$AE$310,
    MATCH(
      _xlfn.XLOOKUP("United Kingdom", 'Language &amp; Currency Data'!$A$2:$A$100, 'Language &amp; Currency Data'!$B$2:$B$100),
      Languages!$A$1:$AE$1,
      0),
    FALSE)</f>
        <v>Thank you for filling out the survey!</v>
      </c>
      <c r="AV319" s="7" t="str">
        <f>VLOOKUP(
    Languages!A306,
    Languages!$A$2:$AE$310,
    MATCH(
      _xlfn.XLOOKUP("United Kingdom", 'Language &amp; Currency Data'!$A$2:$A$100, 'Language &amp; Currency Data'!$B$2:$B$100),
      Languages!$A$1:$AE$1,
      0),
    FALSE)</f>
        <v>Thank you for filling out the survey!</v>
      </c>
      <c r="AW319" s="7" t="str">
        <f>VLOOKUP(
    Languages!A306,
    Languages!$A$2:$AE$310,
    MATCH(
      _xlfn.XLOOKUP("United Kingdom", 'Language &amp; Currency Data'!$A$2:$A$100, 'Language &amp; Currency Data'!$B$2:$B$100),
      Languages!$A$1:$AE$1,
      0),
    FALSE)</f>
        <v>Thank you for filling out the survey!</v>
      </c>
    </row>
    <row r="320" spans="1:49" ht="28.5" x14ac:dyDescent="0.45">
      <c r="A320" s="7" t="str">
        <f>Languages!B307</f>
        <v>If you have any feedback to the survey as a whole, please write it here.</v>
      </c>
      <c r="B320" s="6" t="str">
        <f>VLOOKUP(
    Languages!A307,
    Languages!$A$2:$AE$310,
    MATCH(
      _xlfn.XLOOKUP(B$1, 'Language &amp; Currency Data'!$A$2:$A$100, 'Language &amp; Currency Data'!$B$2:$B$100),
      Languages!$A$1:$AE$1,
      0),
    FALSE)</f>
        <v xml:space="preserve">Si tiene algún comentario sobre la encuesta en general, escríbalo a continuación. </v>
      </c>
      <c r="C320" s="6" t="str">
        <f>VLOOKUP(
    Languages!A307,
    Languages!$A$2:$AE$310,
    MATCH(
      _xlfn.XLOOKUP(C$1, 'Language &amp; Currency Data'!$A$2:$A$100, 'Language &amp; Currency Data'!$B$2:$B$100),
      Languages!$A$1:$AE$1,
      0),
    FALSE)</f>
        <v>If you have any feedback to the survey as a whole, please write it here.</v>
      </c>
      <c r="D320" s="6" t="str">
        <f>VLOOKUP(
    Languages!A307,
    Languages!$A$2:$AE$310,
    MATCH(
      _xlfn.XLOOKUP(D$1, 'Language &amp; Currency Data'!$A$2:$A$100, 'Language &amp; Currency Data'!$B$2:$B$100),
      Languages!$A$1:$AE$1,
      0),
    FALSE)</f>
        <v>Falls Sie zur Umfrage generell Feedback geben möchten, können Sie dies hier eintragen.</v>
      </c>
      <c r="E320" s="14" t="str">
        <f>VLOOKUP(
    Languages!A307,
    Languages!$A$2:$AE$310,
    MATCH(
      _xlfn.XLOOKUP(E$1, 'Language &amp; Currency Data'!$A$2:$A$100, 'Language &amp; Currency Data'!$B$2:$B$100),
      Languages!$A$1:$AE$1,
      0),
    FALSE)</f>
        <v xml:space="preserve">Se tiver algum comentário sobre a pesquisa no seu todo, escreva-o aqui. </v>
      </c>
      <c r="F320" s="4" t="str">
        <f>VLOOKUP(
    Languages!A307,
    Languages!$A$2:$AE$310,
    MATCH(
      _xlfn.XLOOKUP(F$1, 'Language &amp; Currency Data'!$A$2:$A$100, 'Language &amp; Currency Data'!$B$2:$B$100),
      Languages!$A$1:$AE$1,
      0),
    FALSE)</f>
        <v>If you have any feedback to the survey as a whole, please write it here.</v>
      </c>
      <c r="G320" s="14" t="str">
        <f>VLOOKUP(
    Languages!A307,
    Languages!$A$2:$AE$310,
    MATCH(
      _xlfn.XLOOKUP(G$1, 'Language &amp; Currency Data'!$A$2:$A$100, 'Language &amp; Currency Data'!$B$2:$B$100),
      Languages!$A$1:$AE$1,
      0),
    FALSE)</f>
        <v xml:space="preserve">如果您对整个调查过程有任何反馈意见，请在此处填写。 </v>
      </c>
      <c r="H320" s="6" t="str">
        <f>VLOOKUP(
    Languages!A307,
    Languages!$A$2:$AE$310,
    MATCH(
      _xlfn.XLOOKUP(H$1, 'Language &amp; Currency Data'!$A$2:$A$100, 'Language &amp; Currency Data'!$B$2:$B$100),
      Languages!$A$1:$AE$1,
      0),
    FALSE)</f>
        <v xml:space="preserve">Si tiene algún comentario sobre la encuesta en general, escríbalo a continuación. </v>
      </c>
      <c r="I320" s="6" t="str">
        <f>VLOOKUP(
    Languages!A307,
    Languages!$A$2:$AE$310,
    MATCH(
      _xlfn.XLOOKUP(I$1, 'Language &amp; Currency Data'!$A$2:$A$100, 'Language &amp; Currency Data'!$B$2:$B$100),
      Languages!$A$1:$AE$1,
      0),
    FALSE)</f>
        <v xml:space="preserve">Si tiene algún comentario sobre la encuesta en general, escríbalo a continuación. </v>
      </c>
      <c r="J320" s="6" t="str">
        <f>VLOOKUP(
    Languages!A307,
    Languages!$A$2:$AE$310,
    MATCH(
      _xlfn.XLOOKUP(J$1, 'Language &amp; Currency Data'!$A$2:$A$100, 'Language &amp; Currency Data'!$B$2:$B$100),
      Languages!$A$1:$AE$1,
      0),
    FALSE)</f>
        <v xml:space="preserve">Pokud máte k průzkumu jako celku nějakou připomínku, napište ji prosím sem. </v>
      </c>
      <c r="K320" s="6" t="str">
        <f>VLOOKUP(
    Languages!A307,
    Languages!$A$2:$AE$310,
    MATCH(
      _xlfn.XLOOKUP(K$1, 'Language &amp; Currency Data'!$A$2:$A$100, 'Language &amp; Currency Data'!$B$2:$B$100),
      Languages!$A$1:$AE$1,
      0),
    FALSE)</f>
        <v xml:space="preserve">Jos sinulla on palautetta kyselystä kokonaisuutena, voit kirjoittaa huomautuksesi tähän. </v>
      </c>
      <c r="L320" s="32" t="str">
        <f>VLOOKUP(
    Languages!A307,
    Languages!$A$2:$AE$310,
    MATCH(
      _xlfn.XLOOKUP(L$1, 'Language &amp; Currency Data'!$A$2:$A$100, 'Language &amp; Currency Data'!$B$2:$B$100),
      Languages!$A$1:$AE$1,
      0),
    FALSE)</f>
        <v xml:space="preserve">Si vous avez des commentaires sur l'enquête dans son ensemble, veuillez les écrire ici. </v>
      </c>
      <c r="M320" s="32" t="str">
        <f>VLOOKUP(
    Languages!A307,
    Languages!$A$2:$AE$310,
    MATCH(
      _xlfn.XLOOKUP(M$1, 'Language &amp; Currency Data'!$A$2:$A$100, 'Language &amp; Currency Data'!$B$2:$B$100),
      Languages!$A$1:$AE$1,
      0),
    FALSE)</f>
        <v>Falls Sie zur Umfrage generell Feedback geben möchten, können Sie dies hier eintragen.</v>
      </c>
      <c r="N320" s="6" t="str">
        <f>VLOOKUP(
    Languages!A307,
    Languages!$A$2:$AE$310,
    MATCH(
      _xlfn.XLOOKUP(N$1, 'Language &amp; Currency Data'!$A$2:$A$100, 'Language &amp; Currency Data'!$B$2:$B$100),
      Languages!$A$1:$AE$1,
      0),
    FALSE)</f>
        <v xml:space="preserve">Εάν έχετε σχόλια για την έρευνα συνολικά, παρακαλούμε γράψτε τα εδώ. </v>
      </c>
      <c r="O320" s="32" t="str">
        <f>VLOOKUP(
    Languages!A307,
    Languages!$A$2:$AE$310,
    MATCH(
      _xlfn.XLOOKUP(O$1, 'Language &amp; Currency Data'!$A$2:$A$100, 'Language &amp; Currency Data'!$B$2:$B$100),
      Languages!$A$1:$AE$1,
      0),
    FALSE)</f>
        <v xml:space="preserve">Ha bármilyen visszajelzése van a felmérés egészével kapcsolatban, kérjük, itt írja meg. </v>
      </c>
      <c r="P320" s="6" t="str">
        <f>VLOOKUP(
    Languages!A307,
    Languages!$A$2:$AE$310,
    MATCH(
      _xlfn.XLOOKUP(P$1, 'Language &amp; Currency Data'!$A$2:$A$100, 'Language &amp; Currency Data'!$B$2:$B$100),
      Languages!$A$1:$AE$1,
      0),
    FALSE)</f>
        <v xml:space="preserve">अगर संपूर्ण सर्वेक्षण पर आपके पास कोई सुझाव है, तो कृपया इसे यहां लिखें। </v>
      </c>
      <c r="Q320" s="6" t="str">
        <f>VLOOKUP(
    Languages!A307,
    Languages!$A$2:$AE$310,
    MATCH(
      _xlfn.XLOOKUP(Q$1, 'Language &amp; Currency Data'!$A$2:$A$100, 'Language &amp; Currency Data'!$B$2:$B$100),
      Languages!$A$1:$AE$1,
      0),
    FALSE)</f>
        <v>Jika Anda memiliki umpan balik terhadap survei secara keseluruhan, silakan tulis di sini.</v>
      </c>
      <c r="R320" s="6" t="str">
        <f>VLOOKUP(
    Languages!A307,
    Languages!$A$2:$AE$310,
    MATCH(
      _xlfn.XLOOKUP(R$1, 'Language &amp; Currency Data'!$A$2:$A$100, 'Language &amp; Currency Data'!$B$2:$B$100),
      Languages!$A$1:$AE$1,
      0),
    FALSE)</f>
        <v>If you have any feedback to the survey as a whole, please write it here.</v>
      </c>
      <c r="S320" s="14" t="str">
        <f>VLOOKUP(
    Languages!A307,
    Languages!$A$2:$AE$310,
    MATCH(
      _xlfn.XLOOKUP(S$1, 'Language &amp; Currency Data'!$A$2:$A$100, 'Language &amp; Currency Data'!$B$2:$B$100),
      Languages!$A$1:$AE$1,
      0),
    FALSE)</f>
        <v xml:space="preserve">Nel caso in cui Lei avesse dei riscontri sul sondaggio nel suo complesso, li indichi qui. </v>
      </c>
      <c r="T320" s="14" t="str">
        <f>VLOOKUP(
    Languages!A307,
    Languages!$A$2:$AE$310,
    MATCH(
      _xlfn.XLOOKUP(T$1, 'Language &amp; Currency Data'!$A$2:$A$100, 'Language &amp; Currency Data'!$B$2:$B$100),
      Languages!$A$1:$AE$1,
      0),
    FALSE)</f>
        <v xml:space="preserve">アンケート全体に対するご意見がありましたらこちらにご記入ください。 </v>
      </c>
      <c r="U320" s="32" t="str">
        <f>VLOOKUP(
    Languages!A307,
    Languages!$A$2:$AE$310,
    MATCH(
      _xlfn.XLOOKUP(U$1, 'Language &amp; Currency Data'!$A$2:$A$100, 'Language &amp; Currency Data'!$B$2:$B$100),
      Languages!$A$1:$AE$1,
      0),
    FALSE)</f>
        <v xml:space="preserve">Jika anda mempunyai sebarang maklum balas tentang tinjauan secara keseluruhan, sila tuliskan di sini. </v>
      </c>
      <c r="V320" s="32" t="str">
        <f>VLOOKUP(
    Languages!A307,
    Languages!$A$2:$AE$310,
    MATCH(
      _xlfn.XLOOKUP(V$1, 'Language &amp; Currency Data'!$A$2:$A$100, 'Language &amp; Currency Data'!$B$2:$B$100),
      Languages!$A$1:$AE$1,
      0),
    FALSE)</f>
        <v xml:space="preserve">Si tiene algún comentario sobre la encuesta en general, escríbalo a continuación. </v>
      </c>
      <c r="W320" s="14" t="str">
        <f>VLOOKUP(
    Languages!A307,
    Languages!$A$2:$AE$310,
    MATCH(
      _xlfn.XLOOKUP(W$1, 'Language &amp; Currency Data'!$A$2:$A$100, 'Language &amp; Currency Data'!$B$2:$B$100),
      Languages!$A$1:$AE$1,
      0),
    FALSE)</f>
        <v xml:space="preserve">Als u feedback hebt op de enquête als geheel, schrijf die dan hier. </v>
      </c>
      <c r="X320" s="32" t="str">
        <f>VLOOKUP(
    Languages!A307,
    Languages!$A$2:$AE$310,
    MATCH(
      _xlfn.XLOOKUP(X$1, 'Language &amp; Currency Data'!$A$2:$A$100, 'Language &amp; Currency Data'!$B$2:$B$100),
      Languages!$A$1:$AE$1,
      0),
    FALSE)</f>
        <v>If you have any feedback to the survey as a whole, please write it here.</v>
      </c>
      <c r="Y320" s="32" t="str">
        <f>VLOOKUP(
    Languages!A307,
    Languages!$A$2:$AE$310,
    MATCH(
      _xlfn.XLOOKUP(Y$1, 'Language &amp; Currency Data'!$A$2:$A$100, 'Language &amp; Currency Data'!$B$2:$B$100),
      Languages!$A$1:$AE$1,
      0),
    FALSE)</f>
        <v>Hvis du har noen tilbakemeldinger til undersøkelsen som en helhet, vennligst skriv dem her.</v>
      </c>
      <c r="Z320" s="32" t="str">
        <f>VLOOKUP(
    Languages!A307,
    Languages!$A$2:$AE$310,
    MATCH(
      _xlfn.XLOOKUP(Z$1, 'Language &amp; Currency Data'!$A$2:$A$100, 'Language &amp; Currency Data'!$B$2:$B$100),
      Languages!$A$1:$AE$1,
      0),
    FALSE)</f>
        <v>اگر مجموعی طور پر سروے کے حوالے سے آپ کی کوئی رائے ہے، تو براہ کرم اسے یہاں تحریر کریں۔</v>
      </c>
      <c r="AA320" s="32" t="str">
        <f>VLOOKUP(
    Languages!A307,
    Languages!$A$2:$AE$310,
    MATCH(
      _xlfn.XLOOKUP(AA$1, 'Language &amp; Currency Data'!$A$2:$A$100, 'Language &amp; Currency Data'!$B$2:$B$100),
      Languages!$A$1:$AE$1,
      0),
    FALSE)</f>
        <v xml:space="preserve">Kung may anumang pagpuna ka sa survey bilang kabuuan, pakisulat ito dito. </v>
      </c>
      <c r="AB320" s="32" t="str">
        <f>VLOOKUP(
    Languages!A307,
    Languages!$A$2:$AE$310,
    MATCH(
      _xlfn.XLOOKUP(AB$1, 'Language &amp; Currency Data'!$A$2:$A$100, 'Language &amp; Currency Data'!$B$2:$B$100),
      Languages!$A$1:$AE$1,
      0),
    FALSE)</f>
        <v>Jeśli ma Pan(i) jakiekolwiek informacje zwrotne dotyczące ankiety, może je Pan(i) wpisać tutaj.</v>
      </c>
      <c r="AC320" t="str">
        <f>VLOOKUP(
    Languages!A307,
    Languages!$A$2:$AE$310,
    MATCH(
      _xlfn.XLOOKUP(AC$1, 'Language &amp; Currency Data'!$A$2:$A$100, 'Language &amp; Currency Data'!$B$2:$B$100),
      Languages!$A$1:$AE$1,
      0),
    FALSE)</f>
        <v xml:space="preserve">Se tiver algum comentário sobre o inquérito no seu todo, por favor escreva-o aqui. </v>
      </c>
      <c r="AD320" s="32" t="str">
        <f>VLOOKUP(
    Languages!A307,
    Languages!$A$2:$AE$310,
    MATCH(
      _xlfn.XLOOKUP(AD$1, 'Language &amp; Currency Data'!$A$2:$A$100, 'Language &amp; Currency Data'!$B$2:$B$100),
      Languages!$A$1:$AE$1,
      0),
    FALSE)</f>
        <v xml:space="preserve">Dacă aveți feedback la sondaj în general, vă rugăm să îl scrieți aici. </v>
      </c>
      <c r="AE320" s="6" t="str">
        <f>VLOOKUP(
    Languages!A307,
    Languages!$A$2:$AE$310,
    MATCH(
      _xlfn.XLOOKUP(AE$1, 'Language &amp; Currency Data'!$A$2:$A$100, 'Language &amp; Currency Data'!$B$2:$B$100),
      Languages!$A$1:$AE$1,
      0),
    FALSE)</f>
        <v xml:space="preserve">Ak máte nejaké pripomienky k prieskumu ako takému, môžete ich napísať sem. </v>
      </c>
      <c r="AF320" s="6" t="str">
        <f>VLOOKUP(
    Languages!A307,
    Languages!$A$2:$AE$310,
    MATCH(
      _xlfn.XLOOKUP(AF$1, 'Language &amp; Currency Data'!$A$2:$A$100, 'Language &amp; Currency Data'!$B$2:$B$100),
      Languages!$A$1:$AE$1,
      0),
    FALSE)</f>
        <v xml:space="preserve">As u enige terugvoer oor die opname in die algemeen het, skryf dit asseblief hier. </v>
      </c>
      <c r="AG320" s="6" t="str">
        <f>VLOOKUP(
    Languages!A307,
    Languages!$A$2:$AE$310,
    MATCH(
      _xlfn.XLOOKUP(AG$1, 'Language &amp; Currency Data'!$A$2:$A$100, 'Language &amp; Currency Data'!$B$2:$B$100),
      Languages!$A$1:$AE$1,
      0),
    FALSE)</f>
        <v xml:space="preserve">설문조사 전반에 대한 피드백이 있으시면 여기에 작성해 주시기 바랍니다. </v>
      </c>
      <c r="AH320" s="32" t="str">
        <f>VLOOKUP(
    Languages!A307,
    Languages!$A$2:$AE$310,
    MATCH(
      _xlfn.XLOOKUP(AH$1, 'Language &amp; Currency Data'!$A$2:$A$100, 'Language &amp; Currency Data'!$B$2:$B$100),
      Languages!$A$1:$AE$1,
      0),
    FALSE)</f>
        <v xml:space="preserve">Si tiene algún comentario sobre la encuesta en general, escríbalo a continuación. </v>
      </c>
      <c r="AI320" s="32" t="str">
        <f>VLOOKUP(
    Languages!A307,
    Languages!$A$2:$AE$310,
    MATCH(
      _xlfn.XLOOKUP(AI$1, 'Language &amp; Currency Data'!$A$2:$A$100, 'Language &amp; Currency Data'!$B$2:$B$100),
      Languages!$A$1:$AE$1,
      0),
    FALSE)</f>
        <v xml:space="preserve">Om du har någon återkoppling på undersökningen som helhet kan du skriva dem här. </v>
      </c>
      <c r="AJ320" s="6" t="str">
        <f>VLOOKUP(
    Languages!A307,
    Languages!$A$2:$AE$310,
    MATCH(
      _xlfn.XLOOKUP(AJ$1, 'Language &amp; Currency Data'!$A$2:$A$100, 'Language &amp; Currency Data'!$B$2:$B$100),
      Languages!$A$1:$AE$1,
      0),
    FALSE)</f>
        <v xml:space="preserve">如果您對整份調查有任何意見反應，請在這裡填寫。 </v>
      </c>
      <c r="AK320" s="32" t="str">
        <f>VLOOKUP(
    Languages!A307,
    Languages!$A$2:$AE$310,
    MATCH(
      _xlfn.XLOOKUP(AK$1, 'Language &amp; Currency Data'!$A$2:$A$100, 'Language &amp; Currency Data'!$B$2:$B$100),
      Languages!$A$1:$AE$1,
      0),
    FALSE)</f>
        <v xml:space="preserve">หากมีข้อเสนอแนะเกี่ยวกับแบบสำรวจในภาพรวม โปรดเขียนลงในที่นี้ </v>
      </c>
      <c r="AL320" s="37" t="str">
        <f>VLOOKUP(
    Languages!A307,
    Languages!$A$2:$AE$310,
    MATCH(
      _xlfn.XLOOKUP(AL$1, 'Language &amp; Currency Data'!$A$2:$A$100, 'Language &amp; Currency Data'!$B$2:$B$100),
      Languages!$A$1:$AE$1,
      0),
    FALSE)</f>
        <v xml:space="preserve">Anketin bütününe ilişkin herhangi bir geri bildiriminiz varsa lütfen buraya yazın. </v>
      </c>
      <c r="AM320" s="6" t="str">
        <f>VLOOKUP(
    Languages!A307,
    Languages!$A$2:$AE$310,
    MATCH(
      _xlfn.XLOOKUP(AM$1, 'Language &amp; Currency Data'!$A$2:$A$100, 'Language &amp; Currency Data'!$B$2:$B$100),
      Languages!$A$1:$AE$1,
      0),
    FALSE)</f>
        <v>If you have any feedback to the survey as a whole, please write it here.</v>
      </c>
      <c r="AN320" s="6" t="str">
        <f>VLOOKUP(
    Languages!A307,
    Languages!$A$2:$AE$310,
    MATCH(
      _xlfn.XLOOKUP(AN$1, 'Language &amp; Currency Data'!$A$2:$A$100, 'Language &amp; Currency Data'!$B$2:$B$100),
      Languages!$A$1:$AE$1,
      0),
    FALSE)</f>
        <v>If you have any feedback to the survey as a whole, please write it here.</v>
      </c>
      <c r="AO320" s="32" t="str">
        <f>VLOOKUP(
    Languages!A307,
    Languages!$A$2:$AE$310,
    MATCH(
      _xlfn.XLOOKUP(AO$1, 'Language &amp; Currency Data'!$A$2:$A$100, 'Language &amp; Currency Data'!$B$2:$B$100),
      Languages!$A$1:$AE$1,
      0),
    FALSE)</f>
        <v>Nếu quý vị có bất kỳ phản hồi nào về toàn bộ khảo sát, xin vui lòng viết tại đây.</v>
      </c>
      <c r="AP320" s="7" t="str">
        <f>VLOOKUP(
    Languages!A307,
    Languages!$A$2:$AE$310,
    MATCH(
      _xlfn.XLOOKUP("United Kingdom", 'Language &amp; Currency Data'!$A$2:$A$100, 'Language &amp; Currency Data'!$B$2:$B$100),
      Languages!$A$1:$AE$1,
      0),
    FALSE)</f>
        <v>If you have any feedback to the survey as a whole, please write it here.</v>
      </c>
      <c r="AQ320" s="7" t="str">
        <f>VLOOKUP(
    Languages!A307,
    Languages!$A$2:$AE$310,
    MATCH(
      _xlfn.XLOOKUP("United Kingdom", 'Language &amp; Currency Data'!$A$2:$A$100, 'Language &amp; Currency Data'!$B$2:$B$100),
      Languages!$A$1:$AE$1,
      0),
    FALSE)</f>
        <v>If you have any feedback to the survey as a whole, please write it here.</v>
      </c>
      <c r="AR320" s="7" t="str">
        <f>VLOOKUP(
    Languages!A307,
    Languages!$A$2:$AE$310,
    MATCH(
      _xlfn.XLOOKUP("United Kingdom", 'Language &amp; Currency Data'!$A$2:$A$100, 'Language &amp; Currency Data'!$B$2:$B$100),
      Languages!$A$1:$AE$1,
      0),
    FALSE)</f>
        <v>If you have any feedback to the survey as a whole, please write it here.</v>
      </c>
      <c r="AS320" s="7" t="str">
        <f>VLOOKUP(
    Languages!A307,
    Languages!$A$2:$AE$310,
    MATCH(
      _xlfn.XLOOKUP("United Kingdom", 'Language &amp; Currency Data'!$A$2:$A$100, 'Language &amp; Currency Data'!$B$2:$B$100),
      Languages!$A$1:$AE$1,
      0),
    FALSE)</f>
        <v>If you have any feedback to the survey as a whole, please write it here.</v>
      </c>
      <c r="AT320" s="7" t="str">
        <f>VLOOKUP(
    Languages!A307,
    Languages!$A$2:$AE$310,
    MATCH(
      _xlfn.XLOOKUP("United Kingdom", 'Language &amp; Currency Data'!$A$2:$A$100, 'Language &amp; Currency Data'!$B$2:$B$100),
      Languages!$A$1:$AE$1,
      0),
    FALSE)</f>
        <v>If you have any feedback to the survey as a whole, please write it here.</v>
      </c>
      <c r="AU320" s="7" t="str">
        <f>VLOOKUP(
    Languages!A307,
    Languages!$A$2:$AE$310,
    MATCH(
      _xlfn.XLOOKUP("United Kingdom", 'Language &amp; Currency Data'!$A$2:$A$100, 'Language &amp; Currency Data'!$B$2:$B$100),
      Languages!$A$1:$AE$1,
      0),
    FALSE)</f>
        <v>If you have any feedback to the survey as a whole, please write it here.</v>
      </c>
      <c r="AV320" s="7" t="str">
        <f>VLOOKUP(
    Languages!A307,
    Languages!$A$2:$AE$310,
    MATCH(
      _xlfn.XLOOKUP("United Kingdom", 'Language &amp; Currency Data'!$A$2:$A$100, 'Language &amp; Currency Data'!$B$2:$B$100),
      Languages!$A$1:$AE$1,
      0),
    FALSE)</f>
        <v>If you have any feedback to the survey as a whole, please write it here.</v>
      </c>
      <c r="AW320" s="7" t="str">
        <f>VLOOKUP(
    Languages!A307,
    Languages!$A$2:$AE$310,
    MATCH(
      _xlfn.XLOOKUP("United Kingdom", 'Language &amp; Currency Data'!$A$2:$A$100, 'Language &amp; Currency Data'!$B$2:$B$100),
      Languages!$A$1:$AE$1,
      0),
    FALSE)</f>
        <v>If you have any feedback to the survey as a whole, please write it here.</v>
      </c>
    </row>
    <row r="321" spans="1:49" x14ac:dyDescent="0.45">
      <c r="A321" s="7" t="str">
        <f>Languages!B308</f>
        <v>No:</v>
      </c>
      <c r="B321" s="6" t="str">
        <f>VLOOKUP(
    Languages!A308,
    Languages!$A$2:$AE$310,
    MATCH(
      _xlfn.XLOOKUP(B$1, 'Language &amp; Currency Data'!$A$2:$A$100, 'Language &amp; Currency Data'!$B$2:$B$100),
      Languages!$A$1:$AE$1,
      0),
    FALSE)</f>
        <v>No:</v>
      </c>
      <c r="C321" s="6" t="str">
        <f>VLOOKUP(
    Languages!A308,
    Languages!$A$2:$AE$310,
    MATCH(
      _xlfn.XLOOKUP(C$1, 'Language &amp; Currency Data'!$A$2:$A$100, 'Language &amp; Currency Data'!$B$2:$B$100),
      Languages!$A$1:$AE$1,
      0),
    FALSE)</f>
        <v>No:</v>
      </c>
      <c r="D321" s="6" t="str">
        <f>VLOOKUP(
    Languages!A308,
    Languages!$A$2:$AE$310,
    MATCH(
      _xlfn.XLOOKUP(D$1, 'Language &amp; Currency Data'!$A$2:$A$100, 'Language &amp; Currency Data'!$B$2:$B$100),
      Languages!$A$1:$AE$1,
      0),
    FALSE)</f>
        <v>Nein:</v>
      </c>
      <c r="E321" s="14" t="str">
        <f>VLOOKUP(
    Languages!A308,
    Languages!$A$2:$AE$310,
    MATCH(
      _xlfn.XLOOKUP(E$1, 'Language &amp; Currency Data'!$A$2:$A$100, 'Language &amp; Currency Data'!$B$2:$B$100),
      Languages!$A$1:$AE$1,
      0),
    FALSE)</f>
        <v>Não:</v>
      </c>
      <c r="F321" s="4" t="str">
        <f>VLOOKUP(
    Languages!A308,
    Languages!$A$2:$AE$310,
    MATCH(
      _xlfn.XLOOKUP(F$1, 'Language &amp; Currency Data'!$A$2:$A$100, 'Language &amp; Currency Data'!$B$2:$B$100),
      Languages!$A$1:$AE$1,
      0),
    FALSE)</f>
        <v>No:</v>
      </c>
      <c r="G321" s="14" t="str">
        <f>VLOOKUP(
    Languages!A308,
    Languages!$A$2:$AE$310,
    MATCH(
      _xlfn.XLOOKUP(G$1, 'Language &amp; Currency Data'!$A$2:$A$100, 'Language &amp; Currency Data'!$B$2:$B$100),
      Languages!$A$1:$AE$1,
      0),
    FALSE)</f>
        <v>否:</v>
      </c>
      <c r="H321" s="6" t="str">
        <f>VLOOKUP(
    Languages!A308,
    Languages!$A$2:$AE$310,
    MATCH(
      _xlfn.XLOOKUP(H$1, 'Language &amp; Currency Data'!$A$2:$A$100, 'Language &amp; Currency Data'!$B$2:$B$100),
      Languages!$A$1:$AE$1,
      0),
    FALSE)</f>
        <v>No:</v>
      </c>
      <c r="I321" s="6" t="str">
        <f>VLOOKUP(
    Languages!A308,
    Languages!$A$2:$AE$310,
    MATCH(
      _xlfn.XLOOKUP(I$1, 'Language &amp; Currency Data'!$A$2:$A$100, 'Language &amp; Currency Data'!$B$2:$B$100),
      Languages!$A$1:$AE$1,
      0),
    FALSE)</f>
        <v>No:</v>
      </c>
      <c r="J321" s="6" t="str">
        <f>VLOOKUP(
    Languages!A308,
    Languages!$A$2:$AE$310,
    MATCH(
      _xlfn.XLOOKUP(J$1, 'Language &amp; Currency Data'!$A$2:$A$100, 'Language &amp; Currency Data'!$B$2:$B$100),
      Languages!$A$1:$AE$1,
      0),
    FALSE)</f>
        <v>Ne:</v>
      </c>
      <c r="K321" s="6" t="str">
        <f>VLOOKUP(
    Languages!A308,
    Languages!$A$2:$AE$310,
    MATCH(
      _xlfn.XLOOKUP(K$1, 'Language &amp; Currency Data'!$A$2:$A$100, 'Language &amp; Currency Data'!$B$2:$B$100),
      Languages!$A$1:$AE$1,
      0),
    FALSE)</f>
        <v>Ei:</v>
      </c>
      <c r="L321" s="32" t="str">
        <f>VLOOKUP(
    Languages!A308,
    Languages!$A$2:$AE$310,
    MATCH(
      _xlfn.XLOOKUP(L$1, 'Language &amp; Currency Data'!$A$2:$A$100, 'Language &amp; Currency Data'!$B$2:$B$100),
      Languages!$A$1:$AE$1,
      0),
    FALSE)</f>
        <v>Non:</v>
      </c>
      <c r="M321" s="32" t="str">
        <f>VLOOKUP(
    Languages!A308,
    Languages!$A$2:$AE$310,
    MATCH(
      _xlfn.XLOOKUP(M$1, 'Language &amp; Currency Data'!$A$2:$A$100, 'Language &amp; Currency Data'!$B$2:$B$100),
      Languages!$A$1:$AE$1,
      0),
    FALSE)</f>
        <v>Nein:</v>
      </c>
      <c r="N321" s="6" t="str">
        <f>VLOOKUP(
    Languages!A308,
    Languages!$A$2:$AE$310,
    MATCH(
      _xlfn.XLOOKUP(N$1, 'Language &amp; Currency Data'!$A$2:$A$100, 'Language &amp; Currency Data'!$B$2:$B$100),
      Languages!$A$1:$AE$1,
      0),
    FALSE)</f>
        <v>Όχι:</v>
      </c>
      <c r="O321" s="32" t="str">
        <f>VLOOKUP(
    Languages!A308,
    Languages!$A$2:$AE$310,
    MATCH(
      _xlfn.XLOOKUP(O$1, 'Language &amp; Currency Data'!$A$2:$A$100, 'Language &amp; Currency Data'!$B$2:$B$100),
      Languages!$A$1:$AE$1,
      0),
    FALSE)</f>
        <v>Nem:</v>
      </c>
      <c r="P321" s="6" t="str">
        <f>VLOOKUP(
    Languages!A308,
    Languages!$A$2:$AE$310,
    MATCH(
      _xlfn.XLOOKUP(P$1, 'Language &amp; Currency Data'!$A$2:$A$100, 'Language &amp; Currency Data'!$B$2:$B$100),
      Languages!$A$1:$AE$1,
      0),
    FALSE)</f>
        <v>नहीं:</v>
      </c>
      <c r="Q321" s="6" t="str">
        <f>VLOOKUP(
    Languages!A308,
    Languages!$A$2:$AE$310,
    MATCH(
      _xlfn.XLOOKUP(Q$1, 'Language &amp; Currency Data'!$A$2:$A$100, 'Language &amp; Currency Data'!$B$2:$B$100),
      Languages!$A$1:$AE$1,
      0),
    FALSE)</f>
        <v>Tidak:</v>
      </c>
      <c r="R321" s="6" t="str">
        <f>VLOOKUP(
    Languages!A308,
    Languages!$A$2:$AE$310,
    MATCH(
      _xlfn.XLOOKUP(R$1, 'Language &amp; Currency Data'!$A$2:$A$100, 'Language &amp; Currency Data'!$B$2:$B$100),
      Languages!$A$1:$AE$1,
      0),
    FALSE)</f>
        <v>No:</v>
      </c>
      <c r="S321" s="14" t="str">
        <f>VLOOKUP(
    Languages!A308,
    Languages!$A$2:$AE$310,
    MATCH(
      _xlfn.XLOOKUP(S$1, 'Language &amp; Currency Data'!$A$2:$A$100, 'Language &amp; Currency Data'!$B$2:$B$100),
      Languages!$A$1:$AE$1,
      0),
    FALSE)</f>
        <v>No:</v>
      </c>
      <c r="T321" s="14" t="str">
        <f>VLOOKUP(
    Languages!A308,
    Languages!$A$2:$AE$310,
    MATCH(
      _xlfn.XLOOKUP(T$1, 'Language &amp; Currency Data'!$A$2:$A$100, 'Language &amp; Currency Data'!$B$2:$B$100),
      Languages!$A$1:$AE$1,
      0),
    FALSE)</f>
        <v>いいえ:</v>
      </c>
      <c r="U321" s="32" t="str">
        <f>VLOOKUP(
    Languages!A308,
    Languages!$A$2:$AE$310,
    MATCH(
      _xlfn.XLOOKUP(U$1, 'Language &amp; Currency Data'!$A$2:$A$100, 'Language &amp; Currency Data'!$B$2:$B$100),
      Languages!$A$1:$AE$1,
      0),
    FALSE)</f>
        <v>Tidak:</v>
      </c>
      <c r="V321" s="32" t="str">
        <f>VLOOKUP(
    Languages!A308,
    Languages!$A$2:$AE$310,
    MATCH(
      _xlfn.XLOOKUP(V$1, 'Language &amp; Currency Data'!$A$2:$A$100, 'Language &amp; Currency Data'!$B$2:$B$100),
      Languages!$A$1:$AE$1,
      0),
    FALSE)</f>
        <v>No:</v>
      </c>
      <c r="W321" s="14" t="str">
        <f>VLOOKUP(
    Languages!A308,
    Languages!$A$2:$AE$310,
    MATCH(
      _xlfn.XLOOKUP(W$1, 'Language &amp; Currency Data'!$A$2:$A$100, 'Language &amp; Currency Data'!$B$2:$B$100),
      Languages!$A$1:$AE$1,
      0),
    FALSE)</f>
        <v>Nee:</v>
      </c>
      <c r="X321" s="32" t="str">
        <f>VLOOKUP(
    Languages!A308,
    Languages!$A$2:$AE$310,
    MATCH(
      _xlfn.XLOOKUP(X$1, 'Language &amp; Currency Data'!$A$2:$A$100, 'Language &amp; Currency Data'!$B$2:$B$100),
      Languages!$A$1:$AE$1,
      0),
    FALSE)</f>
        <v>No:</v>
      </c>
      <c r="Y321" s="32" t="str">
        <f>VLOOKUP(
    Languages!A308,
    Languages!$A$2:$AE$310,
    MATCH(
      _xlfn.XLOOKUP(Y$1, 'Language &amp; Currency Data'!$A$2:$A$100, 'Language &amp; Currency Data'!$B$2:$B$100),
      Languages!$A$1:$AE$1,
      0),
    FALSE)</f>
        <v>Nei:</v>
      </c>
      <c r="Z321" s="32" t="str">
        <f>VLOOKUP(
    Languages!A308,
    Languages!$A$2:$AE$310,
    MATCH(
      _xlfn.XLOOKUP(Z$1, 'Language &amp; Currency Data'!$A$2:$A$100, 'Language &amp; Currency Data'!$B$2:$B$100),
      Languages!$A$1:$AE$1,
      0),
    FALSE)</f>
        <v>جی ہاں</v>
      </c>
      <c r="AA321" s="32" t="str">
        <f>VLOOKUP(
    Languages!A308,
    Languages!$A$2:$AE$310,
    MATCH(
      _xlfn.XLOOKUP(AA$1, 'Language &amp; Currency Data'!$A$2:$A$100, 'Language &amp; Currency Data'!$B$2:$B$100),
      Languages!$A$1:$AE$1,
      0),
    FALSE)</f>
        <v>Hindi:</v>
      </c>
      <c r="AB321" s="32" t="str">
        <f>VLOOKUP(
    Languages!A308,
    Languages!$A$2:$AE$310,
    MATCH(
      _xlfn.XLOOKUP(AB$1, 'Language &amp; Currency Data'!$A$2:$A$100, 'Language &amp; Currency Data'!$B$2:$B$100),
      Languages!$A$1:$AE$1,
      0),
    FALSE)</f>
        <v>Nie:</v>
      </c>
      <c r="AC321" t="str">
        <f>VLOOKUP(
    Languages!A308,
    Languages!$A$2:$AE$310,
    MATCH(
      _xlfn.XLOOKUP(AC$1, 'Language &amp; Currency Data'!$A$2:$A$100, 'Language &amp; Currency Data'!$B$2:$B$100),
      Languages!$A$1:$AE$1,
      0),
    FALSE)</f>
        <v>Não:</v>
      </c>
      <c r="AD321" s="32" t="str">
        <f>VLOOKUP(
    Languages!A308,
    Languages!$A$2:$AE$310,
    MATCH(
      _xlfn.XLOOKUP(AD$1, 'Language &amp; Currency Data'!$A$2:$A$100, 'Language &amp; Currency Data'!$B$2:$B$100),
      Languages!$A$1:$AE$1,
      0),
    FALSE)</f>
        <v>Nu:</v>
      </c>
      <c r="AE321" s="6" t="str">
        <f>VLOOKUP(
    Languages!A308,
    Languages!$A$2:$AE$310,
    MATCH(
      _xlfn.XLOOKUP(AE$1, 'Language &amp; Currency Data'!$A$2:$A$100, 'Language &amp; Currency Data'!$B$2:$B$100),
      Languages!$A$1:$AE$1,
      0),
    FALSE)</f>
        <v>Nie:</v>
      </c>
      <c r="AF321" s="6" t="str">
        <f>VLOOKUP(
    Languages!A308,
    Languages!$A$2:$AE$310,
    MATCH(
      _xlfn.XLOOKUP(AF$1, 'Language &amp; Currency Data'!$A$2:$A$100, 'Language &amp; Currency Data'!$B$2:$B$100),
      Languages!$A$1:$AE$1,
      0),
    FALSE)</f>
        <v>Nee:</v>
      </c>
      <c r="AG321" s="6" t="str">
        <f>VLOOKUP(
    Languages!A308,
    Languages!$A$2:$AE$310,
    MATCH(
      _xlfn.XLOOKUP(AG$1, 'Language &amp; Currency Data'!$A$2:$A$100, 'Language &amp; Currency Data'!$B$2:$B$100),
      Languages!$A$1:$AE$1,
      0),
    FALSE)</f>
        <v>아니요:</v>
      </c>
      <c r="AH321" s="32" t="str">
        <f>VLOOKUP(
    Languages!A308,
    Languages!$A$2:$AE$310,
    MATCH(
      _xlfn.XLOOKUP(AH$1, 'Language &amp; Currency Data'!$A$2:$A$100, 'Language &amp; Currency Data'!$B$2:$B$100),
      Languages!$A$1:$AE$1,
      0),
    FALSE)</f>
        <v>No:</v>
      </c>
      <c r="AI321" s="32" t="str">
        <f>VLOOKUP(
    Languages!A308,
    Languages!$A$2:$AE$310,
    MATCH(
      _xlfn.XLOOKUP(AI$1, 'Language &amp; Currency Data'!$A$2:$A$100, 'Language &amp; Currency Data'!$B$2:$B$100),
      Languages!$A$1:$AE$1,
      0),
    FALSE)</f>
        <v>Nej:</v>
      </c>
      <c r="AJ321" s="6" t="str">
        <f>VLOOKUP(
    Languages!A308,
    Languages!$A$2:$AE$310,
    MATCH(
      _xlfn.XLOOKUP(AJ$1, 'Language &amp; Currency Data'!$A$2:$A$100, 'Language &amp; Currency Data'!$B$2:$B$100),
      Languages!$A$1:$AE$1,
      0),
    FALSE)</f>
        <v>否:</v>
      </c>
      <c r="AK321" s="32" t="str">
        <f>VLOOKUP(
    Languages!A308,
    Languages!$A$2:$AE$310,
    MATCH(
      _xlfn.XLOOKUP(AK$1, 'Language &amp; Currency Data'!$A$2:$A$100, 'Language &amp; Currency Data'!$B$2:$B$100),
      Languages!$A$1:$AE$1,
      0),
    FALSE)</f>
        <v>ไม่ใช่:</v>
      </c>
      <c r="AL321" s="37" t="str">
        <f>VLOOKUP(
    Languages!A308,
    Languages!$A$2:$AE$310,
    MATCH(
      _xlfn.XLOOKUP(AL$1, 'Language &amp; Currency Data'!$A$2:$A$100, 'Language &amp; Currency Data'!$B$2:$B$100),
      Languages!$A$1:$AE$1,
      0),
    FALSE)</f>
        <v>Hayır:</v>
      </c>
      <c r="AM321" s="6" t="str">
        <f>VLOOKUP(
    Languages!A308,
    Languages!$A$2:$AE$310,
    MATCH(
      _xlfn.XLOOKUP(AM$1, 'Language &amp; Currency Data'!$A$2:$A$100, 'Language &amp; Currency Data'!$B$2:$B$100),
      Languages!$A$1:$AE$1,
      0),
    FALSE)</f>
        <v>No:</v>
      </c>
      <c r="AN321" s="6" t="str">
        <f>VLOOKUP(
    Languages!A308,
    Languages!$A$2:$AE$310,
    MATCH(
      _xlfn.XLOOKUP(AN$1, 'Language &amp; Currency Data'!$A$2:$A$100, 'Language &amp; Currency Data'!$B$2:$B$100),
      Languages!$A$1:$AE$1,
      0),
    FALSE)</f>
        <v>No:</v>
      </c>
      <c r="AO321" s="32" t="str">
        <f>VLOOKUP(
    Languages!A308,
    Languages!$A$2:$AE$310,
    MATCH(
      _xlfn.XLOOKUP(AO$1, 'Language &amp; Currency Data'!$A$2:$A$100, 'Language &amp; Currency Data'!$B$2:$B$100),
      Languages!$A$1:$AE$1,
      0),
    FALSE)</f>
        <v>Không:</v>
      </c>
      <c r="AP321" s="7" t="str">
        <f>VLOOKUP(
    Languages!A308,
    Languages!$A$2:$AE$310,
    MATCH(
      _xlfn.XLOOKUP("United Kingdom", 'Language &amp; Currency Data'!$A$2:$A$100, 'Language &amp; Currency Data'!$B$2:$B$100),
      Languages!$A$1:$AE$1,
      0),
    FALSE)</f>
        <v>No:</v>
      </c>
      <c r="AQ321" s="7" t="str">
        <f>VLOOKUP(
    Languages!A308,
    Languages!$A$2:$AE$310,
    MATCH(
      _xlfn.XLOOKUP("United Kingdom", 'Language &amp; Currency Data'!$A$2:$A$100, 'Language &amp; Currency Data'!$B$2:$B$100),
      Languages!$A$1:$AE$1,
      0),
    FALSE)</f>
        <v>No:</v>
      </c>
      <c r="AR321" s="7" t="str">
        <f>VLOOKUP(
    Languages!A308,
    Languages!$A$2:$AE$310,
    MATCH(
      _xlfn.XLOOKUP("United Kingdom", 'Language &amp; Currency Data'!$A$2:$A$100, 'Language &amp; Currency Data'!$B$2:$B$100),
      Languages!$A$1:$AE$1,
      0),
    FALSE)</f>
        <v>No:</v>
      </c>
      <c r="AS321" s="7" t="str">
        <f>VLOOKUP(
    Languages!A308,
    Languages!$A$2:$AE$310,
    MATCH(
      _xlfn.XLOOKUP("United Kingdom", 'Language &amp; Currency Data'!$A$2:$A$100, 'Language &amp; Currency Data'!$B$2:$B$100),
      Languages!$A$1:$AE$1,
      0),
    FALSE)</f>
        <v>No:</v>
      </c>
      <c r="AT321" s="7" t="str">
        <f>VLOOKUP(
    Languages!A308,
    Languages!$A$2:$AE$310,
    MATCH(
      _xlfn.XLOOKUP("United Kingdom", 'Language &amp; Currency Data'!$A$2:$A$100, 'Language &amp; Currency Data'!$B$2:$B$100),
      Languages!$A$1:$AE$1,
      0),
    FALSE)</f>
        <v>No:</v>
      </c>
      <c r="AU321" s="7" t="str">
        <f>VLOOKUP(
    Languages!A308,
    Languages!$A$2:$AE$310,
    MATCH(
      _xlfn.XLOOKUP("United Kingdom", 'Language &amp; Currency Data'!$A$2:$A$100, 'Language &amp; Currency Data'!$B$2:$B$100),
      Languages!$A$1:$AE$1,
      0),
    FALSE)</f>
        <v>No:</v>
      </c>
      <c r="AV321" s="7" t="str">
        <f>VLOOKUP(
    Languages!A308,
    Languages!$A$2:$AE$310,
    MATCH(
      _xlfn.XLOOKUP("United Kingdom", 'Language &amp; Currency Data'!$A$2:$A$100, 'Language &amp; Currency Data'!$B$2:$B$100),
      Languages!$A$1:$AE$1,
      0),
    FALSE)</f>
        <v>No:</v>
      </c>
      <c r="AW321" s="7" t="str">
        <f>VLOOKUP(
    Languages!A308,
    Languages!$A$2:$AE$310,
    MATCH(
      _xlfn.XLOOKUP("United Kingdom", 'Language &amp; Currency Data'!$A$2:$A$100, 'Language &amp; Currency Data'!$B$2:$B$100),
      Languages!$A$1:$AE$1,
      0),
    FALSE)</f>
        <v>No:</v>
      </c>
    </row>
    <row r="322" spans="1:49" x14ac:dyDescent="0.45">
      <c r="A322" s="7" t="str">
        <f>Languages!B309</f>
        <v>Yes:</v>
      </c>
      <c r="B322" s="6" t="str">
        <f>VLOOKUP(
    Languages!A309,
    Languages!$A$2:$AE$310,
    MATCH(
      _xlfn.XLOOKUP(B$1, 'Language &amp; Currency Data'!$A$2:$A$100, 'Language &amp; Currency Data'!$B$2:$B$100),
      Languages!$A$1:$AE$1,
      0),
    FALSE)</f>
        <v>Sí:</v>
      </c>
      <c r="C322" s="6" t="str">
        <f>VLOOKUP(
    Languages!A309,
    Languages!$A$2:$AE$310,
    MATCH(
      _xlfn.XLOOKUP(C$1, 'Language &amp; Currency Data'!$A$2:$A$100, 'Language &amp; Currency Data'!$B$2:$B$100),
      Languages!$A$1:$AE$1,
      0),
    FALSE)</f>
        <v>Yes:</v>
      </c>
      <c r="D322" s="6" t="str">
        <f>VLOOKUP(
    Languages!A309,
    Languages!$A$2:$AE$310,
    MATCH(
      _xlfn.XLOOKUP(D$1, 'Language &amp; Currency Data'!$A$2:$A$100, 'Language &amp; Currency Data'!$B$2:$B$100),
      Languages!$A$1:$AE$1,
      0),
    FALSE)</f>
        <v>Ja:</v>
      </c>
      <c r="E322" s="14" t="str">
        <f>VLOOKUP(
    Languages!A309,
    Languages!$A$2:$AE$310,
    MATCH(
      _xlfn.XLOOKUP(E$1, 'Language &amp; Currency Data'!$A$2:$A$100, 'Language &amp; Currency Data'!$B$2:$B$100),
      Languages!$A$1:$AE$1,
      0),
    FALSE)</f>
        <v>Sim:</v>
      </c>
      <c r="F322" s="4" t="str">
        <f>VLOOKUP(
    Languages!A309,
    Languages!$A$2:$AE$310,
    MATCH(
      _xlfn.XLOOKUP(F$1, 'Language &amp; Currency Data'!$A$2:$A$100, 'Language &amp; Currency Data'!$B$2:$B$100),
      Languages!$A$1:$AE$1,
      0),
    FALSE)</f>
        <v>Yes:</v>
      </c>
      <c r="G322" s="14" t="str">
        <f>VLOOKUP(
    Languages!A309,
    Languages!$A$2:$AE$310,
    MATCH(
      _xlfn.XLOOKUP(G$1, 'Language &amp; Currency Data'!$A$2:$A$100, 'Language &amp; Currency Data'!$B$2:$B$100),
      Languages!$A$1:$AE$1,
      0),
    FALSE)</f>
        <v>是:</v>
      </c>
      <c r="H322" s="6" t="str">
        <f>VLOOKUP(
    Languages!A309,
    Languages!$A$2:$AE$310,
    MATCH(
      _xlfn.XLOOKUP(H$1, 'Language &amp; Currency Data'!$A$2:$A$100, 'Language &amp; Currency Data'!$B$2:$B$100),
      Languages!$A$1:$AE$1,
      0),
    FALSE)</f>
        <v>Sí:</v>
      </c>
      <c r="I322" s="6" t="str">
        <f>VLOOKUP(
    Languages!A309,
    Languages!$A$2:$AE$310,
    MATCH(
      _xlfn.XLOOKUP(I$1, 'Language &amp; Currency Data'!$A$2:$A$100, 'Language &amp; Currency Data'!$B$2:$B$100),
      Languages!$A$1:$AE$1,
      0),
    FALSE)</f>
        <v>Sí:</v>
      </c>
      <c r="J322" s="6" t="str">
        <f>VLOOKUP(
    Languages!A309,
    Languages!$A$2:$AE$310,
    MATCH(
      _xlfn.XLOOKUP(J$1, 'Language &amp; Currency Data'!$A$2:$A$100, 'Language &amp; Currency Data'!$B$2:$B$100),
      Languages!$A$1:$AE$1,
      0),
    FALSE)</f>
        <v>Ano:</v>
      </c>
      <c r="K322" s="6" t="str">
        <f>VLOOKUP(
    Languages!A309,
    Languages!$A$2:$AE$310,
    MATCH(
      _xlfn.XLOOKUP(K$1, 'Language &amp; Currency Data'!$A$2:$A$100, 'Language &amp; Currency Data'!$B$2:$B$100),
      Languages!$A$1:$AE$1,
      0),
    FALSE)</f>
        <v>Kyllä:</v>
      </c>
      <c r="L322" s="32" t="str">
        <f>VLOOKUP(
    Languages!A309,
    Languages!$A$2:$AE$310,
    MATCH(
      _xlfn.XLOOKUP(L$1, 'Language &amp; Currency Data'!$A$2:$A$100, 'Language &amp; Currency Data'!$B$2:$B$100),
      Languages!$A$1:$AE$1,
      0),
    FALSE)</f>
        <v>Oui:</v>
      </c>
      <c r="M322" s="32" t="str">
        <f>VLOOKUP(
    Languages!A309,
    Languages!$A$2:$AE$310,
    MATCH(
      _xlfn.XLOOKUP(M$1, 'Language &amp; Currency Data'!$A$2:$A$100, 'Language &amp; Currency Data'!$B$2:$B$100),
      Languages!$A$1:$AE$1,
      0),
    FALSE)</f>
        <v>Ja:</v>
      </c>
      <c r="N322" s="6" t="str">
        <f>VLOOKUP(
    Languages!A309,
    Languages!$A$2:$AE$310,
    MATCH(
      _xlfn.XLOOKUP(N$1, 'Language &amp; Currency Data'!$A$2:$A$100, 'Language &amp; Currency Data'!$B$2:$B$100),
      Languages!$A$1:$AE$1,
      0),
    FALSE)</f>
        <v>Ναι:</v>
      </c>
      <c r="O322" s="32" t="str">
        <f>VLOOKUP(
    Languages!A309,
    Languages!$A$2:$AE$310,
    MATCH(
      _xlfn.XLOOKUP(O$1, 'Language &amp; Currency Data'!$A$2:$A$100, 'Language &amp; Currency Data'!$B$2:$B$100),
      Languages!$A$1:$AE$1,
      0),
    FALSE)</f>
        <v>Igen:</v>
      </c>
      <c r="P322" s="6" t="str">
        <f>VLOOKUP(
    Languages!A309,
    Languages!$A$2:$AE$310,
    MATCH(
      _xlfn.XLOOKUP(P$1, 'Language &amp; Currency Data'!$A$2:$A$100, 'Language &amp; Currency Data'!$B$2:$B$100),
      Languages!$A$1:$AE$1,
      0),
    FALSE)</f>
        <v>हां:</v>
      </c>
      <c r="Q322" s="6" t="str">
        <f>VLOOKUP(
    Languages!A309,
    Languages!$A$2:$AE$310,
    MATCH(
      _xlfn.XLOOKUP(Q$1, 'Language &amp; Currency Data'!$A$2:$A$100, 'Language &amp; Currency Data'!$B$2:$B$100),
      Languages!$A$1:$AE$1,
      0),
    FALSE)</f>
        <v>Ya:</v>
      </c>
      <c r="R322" s="6" t="str">
        <f>VLOOKUP(
    Languages!A309,
    Languages!$A$2:$AE$310,
    MATCH(
      _xlfn.XLOOKUP(R$1, 'Language &amp; Currency Data'!$A$2:$A$100, 'Language &amp; Currency Data'!$B$2:$B$100),
      Languages!$A$1:$AE$1,
      0),
    FALSE)</f>
        <v>Yes:</v>
      </c>
      <c r="S322" s="14" t="str">
        <f>VLOOKUP(
    Languages!A309,
    Languages!$A$2:$AE$310,
    MATCH(
      _xlfn.XLOOKUP(S$1, 'Language &amp; Currency Data'!$A$2:$A$100, 'Language &amp; Currency Data'!$B$2:$B$100),
      Languages!$A$1:$AE$1,
      0),
    FALSE)</f>
        <v>Sì:</v>
      </c>
      <c r="T322" s="14" t="str">
        <f>VLOOKUP(
    Languages!A309,
    Languages!$A$2:$AE$310,
    MATCH(
      _xlfn.XLOOKUP(T$1, 'Language &amp; Currency Data'!$A$2:$A$100, 'Language &amp; Currency Data'!$B$2:$B$100),
      Languages!$A$1:$AE$1,
      0),
    FALSE)</f>
        <v>はい:</v>
      </c>
      <c r="U322" s="32" t="str">
        <f>VLOOKUP(
    Languages!A309,
    Languages!$A$2:$AE$310,
    MATCH(
      _xlfn.XLOOKUP(U$1, 'Language &amp; Currency Data'!$A$2:$A$100, 'Language &amp; Currency Data'!$B$2:$B$100),
      Languages!$A$1:$AE$1,
      0),
    FALSE)</f>
        <v>Ya:</v>
      </c>
      <c r="V322" s="32" t="str">
        <f>VLOOKUP(
    Languages!A309,
    Languages!$A$2:$AE$310,
    MATCH(
      _xlfn.XLOOKUP(V$1, 'Language &amp; Currency Data'!$A$2:$A$100, 'Language &amp; Currency Data'!$B$2:$B$100),
      Languages!$A$1:$AE$1,
      0),
    FALSE)</f>
        <v>Sí:</v>
      </c>
      <c r="W322" s="14" t="str">
        <f>VLOOKUP(
    Languages!A309,
    Languages!$A$2:$AE$310,
    MATCH(
      _xlfn.XLOOKUP(W$1, 'Language &amp; Currency Data'!$A$2:$A$100, 'Language &amp; Currency Data'!$B$2:$B$100),
      Languages!$A$1:$AE$1,
      0),
    FALSE)</f>
        <v>Ja:</v>
      </c>
      <c r="X322" s="32" t="str">
        <f>VLOOKUP(
    Languages!A309,
    Languages!$A$2:$AE$310,
    MATCH(
      _xlfn.XLOOKUP(X$1, 'Language &amp; Currency Data'!$A$2:$A$100, 'Language &amp; Currency Data'!$B$2:$B$100),
      Languages!$A$1:$AE$1,
      0),
    FALSE)</f>
        <v>Yes:</v>
      </c>
      <c r="Y322" s="32" t="str">
        <f>VLOOKUP(
    Languages!A309,
    Languages!$A$2:$AE$310,
    MATCH(
      _xlfn.XLOOKUP(Y$1, 'Language &amp; Currency Data'!$A$2:$A$100, 'Language &amp; Currency Data'!$B$2:$B$100),
      Languages!$A$1:$AE$1,
      0),
    FALSE)</f>
        <v>Ja:</v>
      </c>
      <c r="Z322" s="32" t="str">
        <f>VLOOKUP(
    Languages!A309,
    Languages!$A$2:$AE$310,
    MATCH(
      _xlfn.XLOOKUP(Z$1, 'Language &amp; Currency Data'!$A$2:$A$100, 'Language &amp; Currency Data'!$B$2:$B$100),
      Languages!$A$1:$AE$1,
      0),
    FALSE)</f>
        <v>نہیں</v>
      </c>
      <c r="AA322" s="32" t="str">
        <f>VLOOKUP(
    Languages!A309,
    Languages!$A$2:$AE$310,
    MATCH(
      _xlfn.XLOOKUP(AA$1, 'Language &amp; Currency Data'!$A$2:$A$100, 'Language &amp; Currency Data'!$B$2:$B$100),
      Languages!$A$1:$AE$1,
      0),
    FALSE)</f>
        <v>Oo:</v>
      </c>
      <c r="AB322" s="32" t="str">
        <f>VLOOKUP(
    Languages!A309,
    Languages!$A$2:$AE$310,
    MATCH(
      _xlfn.XLOOKUP(AB$1, 'Language &amp; Currency Data'!$A$2:$A$100, 'Language &amp; Currency Data'!$B$2:$B$100),
      Languages!$A$1:$AE$1,
      0),
    FALSE)</f>
        <v>Tak:</v>
      </c>
      <c r="AC322" t="str">
        <f>VLOOKUP(
    Languages!A309,
    Languages!$A$2:$AE$310,
    MATCH(
      _xlfn.XLOOKUP(AC$1, 'Language &amp; Currency Data'!$A$2:$A$100, 'Language &amp; Currency Data'!$B$2:$B$100),
      Languages!$A$1:$AE$1,
      0),
    FALSE)</f>
        <v>Sim:</v>
      </c>
      <c r="AD322" s="32" t="str">
        <f>VLOOKUP(
    Languages!A309,
    Languages!$A$2:$AE$310,
    MATCH(
      _xlfn.XLOOKUP(AD$1, 'Language &amp; Currency Data'!$A$2:$A$100, 'Language &amp; Currency Data'!$B$2:$B$100),
      Languages!$A$1:$AE$1,
      0),
    FALSE)</f>
        <v>Da:</v>
      </c>
      <c r="AE322" s="6" t="str">
        <f>VLOOKUP(
    Languages!A309,
    Languages!$A$2:$AE$310,
    MATCH(
      _xlfn.XLOOKUP(AE$1, 'Language &amp; Currency Data'!$A$2:$A$100, 'Language &amp; Currency Data'!$B$2:$B$100),
      Languages!$A$1:$AE$1,
      0),
    FALSE)</f>
        <v>Áno:</v>
      </c>
      <c r="AF322" s="6" t="str">
        <f>VLOOKUP(
    Languages!A309,
    Languages!$A$2:$AE$310,
    MATCH(
      _xlfn.XLOOKUP(AF$1, 'Language &amp; Currency Data'!$A$2:$A$100, 'Language &amp; Currency Data'!$B$2:$B$100),
      Languages!$A$1:$AE$1,
      0),
    FALSE)</f>
        <v>Ja:</v>
      </c>
      <c r="AG322" s="6" t="str">
        <f>VLOOKUP(
    Languages!A309,
    Languages!$A$2:$AE$310,
    MATCH(
      _xlfn.XLOOKUP(AG$1, 'Language &amp; Currency Data'!$A$2:$A$100, 'Language &amp; Currency Data'!$B$2:$B$100),
      Languages!$A$1:$AE$1,
      0),
    FALSE)</f>
        <v>예:</v>
      </c>
      <c r="AH322" s="32" t="str">
        <f>VLOOKUP(
    Languages!A309,
    Languages!$A$2:$AE$310,
    MATCH(
      _xlfn.XLOOKUP(AH$1, 'Language &amp; Currency Data'!$A$2:$A$100, 'Language &amp; Currency Data'!$B$2:$B$100),
      Languages!$A$1:$AE$1,
      0),
    FALSE)</f>
        <v>Sí:</v>
      </c>
      <c r="AI322" s="32" t="str">
        <f>VLOOKUP(
    Languages!A309,
    Languages!$A$2:$AE$310,
    MATCH(
      _xlfn.XLOOKUP(AI$1, 'Language &amp; Currency Data'!$A$2:$A$100, 'Language &amp; Currency Data'!$B$2:$B$100),
      Languages!$A$1:$AE$1,
      0),
    FALSE)</f>
        <v>Ja:</v>
      </c>
      <c r="AJ322" s="6" t="str">
        <f>VLOOKUP(
    Languages!A309,
    Languages!$A$2:$AE$310,
    MATCH(
      _xlfn.XLOOKUP(AJ$1, 'Language &amp; Currency Data'!$A$2:$A$100, 'Language &amp; Currency Data'!$B$2:$B$100),
      Languages!$A$1:$AE$1,
      0),
    FALSE)</f>
        <v>是:</v>
      </c>
      <c r="AK322" s="32" t="str">
        <f>VLOOKUP(
    Languages!A309,
    Languages!$A$2:$AE$310,
    MATCH(
      _xlfn.XLOOKUP(AK$1, 'Language &amp; Currency Data'!$A$2:$A$100, 'Language &amp; Currency Data'!$B$2:$B$100),
      Languages!$A$1:$AE$1,
      0),
    FALSE)</f>
        <v>ใช่:</v>
      </c>
      <c r="AL322" s="37" t="str">
        <f>VLOOKUP(
    Languages!A309,
    Languages!$A$2:$AE$310,
    MATCH(
      _xlfn.XLOOKUP(AL$1, 'Language &amp; Currency Data'!$A$2:$A$100, 'Language &amp; Currency Data'!$B$2:$B$100),
      Languages!$A$1:$AE$1,
      0),
    FALSE)</f>
        <v>Evet:</v>
      </c>
      <c r="AM322" s="6" t="str">
        <f>VLOOKUP(
    Languages!A309,
    Languages!$A$2:$AE$310,
    MATCH(
      _xlfn.XLOOKUP(AM$1, 'Language &amp; Currency Data'!$A$2:$A$100, 'Language &amp; Currency Data'!$B$2:$B$100),
      Languages!$A$1:$AE$1,
      0),
    FALSE)</f>
        <v>Yes:</v>
      </c>
      <c r="AN322" s="6" t="str">
        <f>VLOOKUP(
    Languages!A309,
    Languages!$A$2:$AE$310,
    MATCH(
      _xlfn.XLOOKUP(AN$1, 'Language &amp; Currency Data'!$A$2:$A$100, 'Language &amp; Currency Data'!$B$2:$B$100),
      Languages!$A$1:$AE$1,
      0),
    FALSE)</f>
        <v>Yes:</v>
      </c>
      <c r="AO322" s="32" t="str">
        <f>VLOOKUP(
    Languages!A309,
    Languages!$A$2:$AE$310,
    MATCH(
      _xlfn.XLOOKUP(AO$1, 'Language &amp; Currency Data'!$A$2:$A$100, 'Language &amp; Currency Data'!$B$2:$B$100),
      Languages!$A$1:$AE$1,
      0),
    FALSE)</f>
        <v>Có:</v>
      </c>
      <c r="AP322" s="7" t="str">
        <f>VLOOKUP(
    Languages!A309,
    Languages!$A$2:$AE$310,
    MATCH(
      _xlfn.XLOOKUP("United Kingdom", 'Language &amp; Currency Data'!$A$2:$A$100, 'Language &amp; Currency Data'!$B$2:$B$100),
      Languages!$A$1:$AE$1,
      0),
    FALSE)</f>
        <v>Yes:</v>
      </c>
      <c r="AQ322" s="7" t="str">
        <f>VLOOKUP(
    Languages!A309,
    Languages!$A$2:$AE$310,
    MATCH(
      _xlfn.XLOOKUP("United Kingdom", 'Language &amp; Currency Data'!$A$2:$A$100, 'Language &amp; Currency Data'!$B$2:$B$100),
      Languages!$A$1:$AE$1,
      0),
    FALSE)</f>
        <v>Yes:</v>
      </c>
      <c r="AR322" s="7" t="str">
        <f>VLOOKUP(
    Languages!A309,
    Languages!$A$2:$AE$310,
    MATCH(
      _xlfn.XLOOKUP("United Kingdom", 'Language &amp; Currency Data'!$A$2:$A$100, 'Language &amp; Currency Data'!$B$2:$B$100),
      Languages!$A$1:$AE$1,
      0),
    FALSE)</f>
        <v>Yes:</v>
      </c>
      <c r="AS322" s="7" t="str">
        <f>VLOOKUP(
    Languages!A309,
    Languages!$A$2:$AE$310,
    MATCH(
      _xlfn.XLOOKUP("United Kingdom", 'Language &amp; Currency Data'!$A$2:$A$100, 'Language &amp; Currency Data'!$B$2:$B$100),
      Languages!$A$1:$AE$1,
      0),
    FALSE)</f>
        <v>Yes:</v>
      </c>
      <c r="AT322" s="7" t="str">
        <f>VLOOKUP(
    Languages!A309,
    Languages!$A$2:$AE$310,
    MATCH(
      _xlfn.XLOOKUP("United Kingdom", 'Language &amp; Currency Data'!$A$2:$A$100, 'Language &amp; Currency Data'!$B$2:$B$100),
      Languages!$A$1:$AE$1,
      0),
    FALSE)</f>
        <v>Yes:</v>
      </c>
      <c r="AU322" s="7" t="str">
        <f>VLOOKUP(
    Languages!A309,
    Languages!$A$2:$AE$310,
    MATCH(
      _xlfn.XLOOKUP("United Kingdom", 'Language &amp; Currency Data'!$A$2:$A$100, 'Language &amp; Currency Data'!$B$2:$B$100),
      Languages!$A$1:$AE$1,
      0),
    FALSE)</f>
        <v>Yes:</v>
      </c>
      <c r="AV322" s="7" t="str">
        <f>VLOOKUP(
    Languages!A309,
    Languages!$A$2:$AE$310,
    MATCH(
      _xlfn.XLOOKUP("United Kingdom", 'Language &amp; Currency Data'!$A$2:$A$100, 'Language &amp; Currency Data'!$B$2:$B$100),
      Languages!$A$1:$AE$1,
      0),
    FALSE)</f>
        <v>Yes:</v>
      </c>
      <c r="AW322" s="7" t="str">
        <f>VLOOKUP(
    Languages!A309,
    Languages!$A$2:$AE$310,
    MATCH(
      _xlfn.XLOOKUP("United Kingdom", 'Language &amp; Currency Data'!$A$2:$A$100, 'Language &amp; Currency Data'!$B$2:$B$100),
      Languages!$A$1:$AE$1,
      0),
    FALSE)</f>
        <v>Yes:</v>
      </c>
    </row>
    <row r="323" spans="1:49" x14ac:dyDescent="0.45">
      <c r="A323" s="7" t="str">
        <f>Languages!B310</f>
        <v>You did not pass the attention check.</v>
      </c>
      <c r="B323" s="6" t="str">
        <f>VLOOKUP(
    Languages!A310,
    Languages!$A$2:$AE$310,
    MATCH(
      _xlfn.XLOOKUP(B$1, 'Language &amp; Currency Data'!$A$2:$A$100, 'Language &amp; Currency Data'!$B$2:$B$100),
      Languages!$A$1:$AE$1,
      0),
    FALSE)</f>
        <v>No ha superado la prueba de atención.</v>
      </c>
      <c r="C323" s="6" t="str">
        <f>VLOOKUP(
    Languages!A310,
    Languages!$A$2:$AE$310,
    MATCH(
      _xlfn.XLOOKUP(C$1, 'Language &amp; Currency Data'!$A$2:$A$100, 'Language &amp; Currency Data'!$B$2:$B$100),
      Languages!$A$1:$AE$1,
      0),
    FALSE)</f>
        <v>You did not pass the attention check.</v>
      </c>
      <c r="D323" s="6" t="str">
        <f>VLOOKUP(
    Languages!A310,
    Languages!$A$2:$AE$310,
    MATCH(
      _xlfn.XLOOKUP(D$1, 'Language &amp; Currency Data'!$A$2:$A$100, 'Language &amp; Currency Data'!$B$2:$B$100),
      Languages!$A$1:$AE$1,
      0),
    FALSE)</f>
        <v>Sie haben den Aufmerksamkeitstest nicht bestanden.</v>
      </c>
      <c r="E323" s="14" t="str">
        <f>VLOOKUP(
    Languages!A310,
    Languages!$A$2:$AE$310,
    MATCH(
      _xlfn.XLOOKUP(E$1, 'Language &amp; Currency Data'!$A$2:$A$100, 'Language &amp; Currency Data'!$B$2:$B$100),
      Languages!$A$1:$AE$1,
      0),
    FALSE)</f>
        <v>Não passou no teste de atenção.</v>
      </c>
      <c r="F323" s="4" t="str">
        <f>VLOOKUP(
    Languages!A310,
    Languages!$A$2:$AE$310,
    MATCH(
      _xlfn.XLOOKUP(F$1, 'Language &amp; Currency Data'!$A$2:$A$100, 'Language &amp; Currency Data'!$B$2:$B$100),
      Languages!$A$1:$AE$1,
      0),
    FALSE)</f>
        <v>You did not pass the attention check.</v>
      </c>
      <c r="G323" s="14" t="str">
        <f>VLOOKUP(
    Languages!A310,
    Languages!$A$2:$AE$310,
    MATCH(
      _xlfn.XLOOKUP(G$1, 'Language &amp; Currency Data'!$A$2:$A$100, 'Language &amp; Currency Data'!$B$2:$B$100),
      Languages!$A$1:$AE$1,
      0),
    FALSE)</f>
        <v>您未通过注意力测试。</v>
      </c>
      <c r="H323" s="6" t="str">
        <f>VLOOKUP(
    Languages!A310,
    Languages!$A$2:$AE$310,
    MATCH(
      _xlfn.XLOOKUP(H$1, 'Language &amp; Currency Data'!$A$2:$A$100, 'Language &amp; Currency Data'!$B$2:$B$100),
      Languages!$A$1:$AE$1,
      0),
    FALSE)</f>
        <v>No ha superado la prueba de atención.</v>
      </c>
      <c r="I323" s="6" t="str">
        <f>VLOOKUP(
    Languages!A310,
    Languages!$A$2:$AE$310,
    MATCH(
      _xlfn.XLOOKUP(I$1, 'Language &amp; Currency Data'!$A$2:$A$100, 'Language &amp; Currency Data'!$B$2:$B$100),
      Languages!$A$1:$AE$1,
      0),
    FALSE)</f>
        <v>No ha superado la prueba de atención.</v>
      </c>
      <c r="J323" s="6" t="str">
        <f>VLOOKUP(
    Languages!A310,
    Languages!$A$2:$AE$310,
    MATCH(
      _xlfn.XLOOKUP(J$1, 'Language &amp; Currency Data'!$A$2:$A$100, 'Language &amp; Currency Data'!$B$2:$B$100),
      Languages!$A$1:$AE$1,
      0),
    FALSE)</f>
        <v>Neprošli jste kontrolou pozornosti.</v>
      </c>
      <c r="K323" s="6" t="str">
        <f>VLOOKUP(
    Languages!A310,
    Languages!$A$2:$AE$310,
    MATCH(
      _xlfn.XLOOKUP(K$1, 'Language &amp; Currency Data'!$A$2:$A$100, 'Language &amp; Currency Data'!$B$2:$B$100),
      Languages!$A$1:$AE$1,
      0),
    FALSE)</f>
        <v>Et läpäissyt havainnointikykyä mittaavaa tarkistusta.</v>
      </c>
      <c r="L323" s="32" t="str">
        <f>VLOOKUP(
    Languages!A310,
    Languages!$A$2:$AE$310,
    MATCH(
      _xlfn.XLOOKUP(L$1, 'Language &amp; Currency Data'!$A$2:$A$100, 'Language &amp; Currency Data'!$B$2:$B$100),
      Languages!$A$1:$AE$1,
      0),
    FALSE)</f>
        <v>Vous n'avez pas réussi le test d'attention.</v>
      </c>
      <c r="M323" s="32" t="str">
        <f>VLOOKUP(
    Languages!A310,
    Languages!$A$2:$AE$310,
    MATCH(
      _xlfn.XLOOKUP(M$1, 'Language &amp; Currency Data'!$A$2:$A$100, 'Language &amp; Currency Data'!$B$2:$B$100),
      Languages!$A$1:$AE$1,
      0),
    FALSE)</f>
        <v>Sie haben den Aufmerksamkeitstest nicht bestanden.</v>
      </c>
      <c r="N323" s="6" t="str">
        <f>VLOOKUP(
    Languages!A310,
    Languages!$A$2:$AE$310,
    MATCH(
      _xlfn.XLOOKUP(N$1, 'Language &amp; Currency Data'!$A$2:$A$100, 'Language &amp; Currency Data'!$B$2:$B$100),
      Languages!$A$1:$AE$1,
      0),
    FALSE)</f>
        <v>Δεν περάσατε τον έλεγχο προσοχής.</v>
      </c>
      <c r="O323" s="32" t="str">
        <f>VLOOKUP(
    Languages!A310,
    Languages!$A$2:$AE$310,
    MATCH(
      _xlfn.XLOOKUP(O$1, 'Language &amp; Currency Data'!$A$2:$A$100, 'Language &amp; Currency Data'!$B$2:$B$100),
      Languages!$A$1:$AE$1,
      0),
    FALSE)</f>
        <v>Ön nem ment át a figyelemellenőrzésen.</v>
      </c>
      <c r="P323" s="6" t="str">
        <f>VLOOKUP(
    Languages!A310,
    Languages!$A$2:$AE$310,
    MATCH(
      _xlfn.XLOOKUP(P$1, 'Language &amp; Currency Data'!$A$2:$A$100, 'Language &amp; Currency Data'!$B$2:$B$100),
      Languages!$A$1:$AE$1,
      0),
    FALSE)</f>
        <v>आप एकाग्रता जांच में उत्तीर्ण नहीं हुए।</v>
      </c>
      <c r="Q323" s="6" t="str">
        <f>VLOOKUP(
    Languages!A310,
    Languages!$A$2:$AE$310,
    MATCH(
      _xlfn.XLOOKUP(Q$1, 'Language &amp; Currency Data'!$A$2:$A$100, 'Language &amp; Currency Data'!$B$2:$B$100),
      Languages!$A$1:$AE$1,
      0),
    FALSE)</f>
        <v>Anda tidak lulus pemeriksaan perhatian.</v>
      </c>
      <c r="R323" s="6" t="str">
        <f>VLOOKUP(
    Languages!A310,
    Languages!$A$2:$AE$310,
    MATCH(
      _xlfn.XLOOKUP(R$1, 'Language &amp; Currency Data'!$A$2:$A$100, 'Language &amp; Currency Data'!$B$2:$B$100),
      Languages!$A$1:$AE$1,
      0),
    FALSE)</f>
        <v>You did not pass the attention check.</v>
      </c>
      <c r="S323" s="14" t="str">
        <f>VLOOKUP(
    Languages!A310,
    Languages!$A$2:$AE$310,
    MATCH(
      _xlfn.XLOOKUP(S$1, 'Language &amp; Currency Data'!$A$2:$A$100, 'Language &amp; Currency Data'!$B$2:$B$100),
      Languages!$A$1:$AE$1,
      0),
    FALSE)</f>
        <v>Non ha superato il test per la valutazione dell'attenzione.</v>
      </c>
      <c r="T323" s="14" t="str">
        <f>VLOOKUP(
    Languages!A310,
    Languages!$A$2:$AE$310,
    MATCH(
      _xlfn.XLOOKUP(T$1, 'Language &amp; Currency Data'!$A$2:$A$100, 'Language &amp; Currency Data'!$B$2:$B$100),
      Languages!$A$1:$AE$1,
      0),
    FALSE)</f>
        <v>注意チェックに合格しませんでした。</v>
      </c>
      <c r="U323" s="32" t="str">
        <f>VLOOKUP(
    Languages!A310,
    Languages!$A$2:$AE$310,
    MATCH(
      _xlfn.XLOOKUP(U$1, 'Language &amp; Currency Data'!$A$2:$A$100, 'Language &amp; Currency Data'!$B$2:$B$100),
      Languages!$A$1:$AE$1,
      0),
    FALSE)</f>
        <v>Anda tidak lulus semakan perhatian.</v>
      </c>
      <c r="V323" s="32" t="str">
        <f>VLOOKUP(
    Languages!A310,
    Languages!$A$2:$AE$310,
    MATCH(
      _xlfn.XLOOKUP(V$1, 'Language &amp; Currency Data'!$A$2:$A$100, 'Language &amp; Currency Data'!$B$2:$B$100),
      Languages!$A$1:$AE$1,
      0),
    FALSE)</f>
        <v>No ha superado la prueba de atención.</v>
      </c>
      <c r="W323" s="14" t="str">
        <f>VLOOKUP(
    Languages!A310,
    Languages!$A$2:$AE$310,
    MATCH(
      _xlfn.XLOOKUP(W$1, 'Language &amp; Currency Data'!$A$2:$A$100, 'Language &amp; Currency Data'!$B$2:$B$100),
      Languages!$A$1:$AE$1,
      0),
    FALSE)</f>
        <v>U bent niet geslaagd voor de aandachtscheck.</v>
      </c>
      <c r="X323" s="32" t="str">
        <f>VLOOKUP(
    Languages!A310,
    Languages!$A$2:$AE$310,
    MATCH(
      _xlfn.XLOOKUP(X$1, 'Language &amp; Currency Data'!$A$2:$A$100, 'Language &amp; Currency Data'!$B$2:$B$100),
      Languages!$A$1:$AE$1,
      0),
    FALSE)</f>
        <v>You did not pass the attention check.</v>
      </c>
      <c r="Y323" s="32" t="str">
        <f>VLOOKUP(
    Languages!A310,
    Languages!$A$2:$AE$310,
    MATCH(
      _xlfn.XLOOKUP(Y$1, 'Language &amp; Currency Data'!$A$2:$A$100, 'Language &amp; Currency Data'!$B$2:$B$100),
      Languages!$A$1:$AE$1,
      0),
    FALSE)</f>
        <v>Du besto ikke oppmerksomhetssjekken.</v>
      </c>
      <c r="Z323" s="32" t="str">
        <f>VLOOKUP(
    Languages!A310,
    Languages!$A$2:$AE$310,
    MATCH(
      _xlfn.XLOOKUP(Z$1, 'Language &amp; Currency Data'!$A$2:$A$100, 'Language &amp; Currency Data'!$B$2:$B$100),
      Languages!$A$1:$AE$1,
      0),
    FALSE)</f>
        <v>آپ توجہ کے جائزے میں کامیاب نہیں ہوئے۔</v>
      </c>
      <c r="AA323" s="32" t="str">
        <f>VLOOKUP(
    Languages!A310,
    Languages!$A$2:$AE$310,
    MATCH(
      _xlfn.XLOOKUP(AA$1, 'Language &amp; Currency Data'!$A$2:$A$100, 'Language &amp; Currency Data'!$B$2:$B$100),
      Languages!$A$1:$AE$1,
      0),
    FALSE)</f>
        <v>Hindi ka pumasa sa pagsusuri sa atensiyon.</v>
      </c>
      <c r="AB323" s="32" t="str">
        <f>VLOOKUP(
    Languages!A310,
    Languages!$A$2:$AE$310,
    MATCH(
      _xlfn.XLOOKUP(AB$1, 'Language &amp; Currency Data'!$A$2:$A$100, 'Language &amp; Currency Data'!$B$2:$B$100),
      Languages!$A$1:$AE$1,
      0),
    FALSE)</f>
        <v>Nie zdał(a) Pan(i) testu uważności.</v>
      </c>
      <c r="AC323" t="str">
        <f>VLOOKUP(
    Languages!A310,
    Languages!$A$2:$AE$310,
    MATCH(
      _xlfn.XLOOKUP(AC$1, 'Language &amp; Currency Data'!$A$2:$A$100, 'Language &amp; Currency Data'!$B$2:$B$100),
      Languages!$A$1:$AE$1,
      0),
    FALSE)</f>
        <v>Não passou no teste de atenção.</v>
      </c>
      <c r="AD323" s="32" t="str">
        <f>VLOOKUP(
    Languages!A310,
    Languages!$A$2:$AE$310,
    MATCH(
      _xlfn.XLOOKUP(AD$1, 'Language &amp; Currency Data'!$A$2:$A$100, 'Language &amp; Currency Data'!$B$2:$B$100),
      Languages!$A$1:$AE$1,
      0),
    FALSE)</f>
        <v>Nu ați trecut testul de verificare a atenției.</v>
      </c>
      <c r="AE323" s="6" t="str">
        <f>VLOOKUP(
    Languages!A310,
    Languages!$A$2:$AE$310,
    MATCH(
      _xlfn.XLOOKUP(AE$1, 'Language &amp; Currency Data'!$A$2:$A$100, 'Language &amp; Currency Data'!$B$2:$B$100),
      Languages!$A$1:$AE$1,
      0),
    FALSE)</f>
        <v>Neprešli ste kontrolou pozornosti.</v>
      </c>
      <c r="AF323" s="6" t="str">
        <f>VLOOKUP(
    Languages!A310,
    Languages!$A$2:$AE$310,
    MATCH(
      _xlfn.XLOOKUP(AF$1, 'Language &amp; Currency Data'!$A$2:$A$100, 'Language &amp; Currency Data'!$B$2:$B$100),
      Languages!$A$1:$AE$1,
      0),
    FALSE)</f>
        <v>U het nie die aandagtoets geslaag nie.</v>
      </c>
      <c r="AG323" s="6" t="str">
        <f>VLOOKUP(
    Languages!A310,
    Languages!$A$2:$AE$310,
    MATCH(
      _xlfn.XLOOKUP(AG$1, 'Language &amp; Currency Data'!$A$2:$A$100, 'Language &amp; Currency Data'!$B$2:$B$100),
      Languages!$A$1:$AE$1,
      0),
    FALSE)</f>
        <v>주의력 테스트를 통과하지 못했습니다.</v>
      </c>
      <c r="AH323" s="32" t="str">
        <f>VLOOKUP(
    Languages!A310,
    Languages!$A$2:$AE$310,
    MATCH(
      _xlfn.XLOOKUP(AH$1, 'Language &amp; Currency Data'!$A$2:$A$100, 'Language &amp; Currency Data'!$B$2:$B$100),
      Languages!$A$1:$AE$1,
      0),
    FALSE)</f>
        <v>No ha superado la prueba de atención.</v>
      </c>
      <c r="AI323" s="32" t="str">
        <f>VLOOKUP(
    Languages!A310,
    Languages!$A$2:$AE$310,
    MATCH(
      _xlfn.XLOOKUP(AI$1, 'Language &amp; Currency Data'!$A$2:$A$100, 'Language &amp; Currency Data'!$B$2:$B$100),
      Languages!$A$1:$AE$1,
      0),
    FALSE)</f>
        <v>Du klarade inte uppmärksamhetskontrollen.</v>
      </c>
      <c r="AJ323" s="6" t="str">
        <f>VLOOKUP(
    Languages!A310,
    Languages!$A$2:$AE$310,
    MATCH(
      _xlfn.XLOOKUP(AJ$1, 'Language &amp; Currency Data'!$A$2:$A$100, 'Language &amp; Currency Data'!$B$2:$B$100),
      Languages!$A$1:$AE$1,
      0),
    FALSE)</f>
        <v>您沒有通過注意力測試。</v>
      </c>
      <c r="AK323" s="32" t="str">
        <f>VLOOKUP(
    Languages!A310,
    Languages!$A$2:$AE$310,
    MATCH(
      _xlfn.XLOOKUP(AK$1, 'Language &amp; Currency Data'!$A$2:$A$100, 'Language &amp; Currency Data'!$B$2:$B$100),
      Languages!$A$1:$AE$1,
      0),
    FALSE)</f>
        <v>คุณไม่ผ่านการตรวจสอบความตั้งใจ</v>
      </c>
      <c r="AL323" s="37" t="str">
        <f>VLOOKUP(
    Languages!A310,
    Languages!$A$2:$AE$310,
    MATCH(
      _xlfn.XLOOKUP(AL$1, 'Language &amp; Currency Data'!$A$2:$A$100, 'Language &amp; Currency Data'!$B$2:$B$100),
      Languages!$A$1:$AE$1,
      0),
    FALSE)</f>
        <v>Dikkat kontrolünü geçemediniz.</v>
      </c>
      <c r="AM323" s="6" t="str">
        <f>VLOOKUP(
    Languages!A310,
    Languages!$A$2:$AE$310,
    MATCH(
      _xlfn.XLOOKUP(AM$1, 'Language &amp; Currency Data'!$A$2:$A$100, 'Language &amp; Currency Data'!$B$2:$B$100),
      Languages!$A$1:$AE$1,
      0),
    FALSE)</f>
        <v>You did not pass the attention check.</v>
      </c>
      <c r="AN323" s="6" t="str">
        <f>VLOOKUP(
    Languages!A310,
    Languages!$A$2:$AE$310,
    MATCH(
      _xlfn.XLOOKUP(AN$1, 'Language &amp; Currency Data'!$A$2:$A$100, 'Language &amp; Currency Data'!$B$2:$B$100),
      Languages!$A$1:$AE$1,
      0),
    FALSE)</f>
        <v>You did not pass the attention check.</v>
      </c>
      <c r="AO323" s="32" t="str">
        <f>VLOOKUP(
    Languages!A310,
    Languages!$A$2:$AE$310,
    MATCH(
      _xlfn.XLOOKUP(AO$1, 'Language &amp; Currency Data'!$A$2:$A$100, 'Language &amp; Currency Data'!$B$2:$B$100),
      Languages!$A$1:$AE$1,
      0),
    FALSE)</f>
        <v>Quý vị không vượt qua được bài kiểm tra về sự tập trung.</v>
      </c>
      <c r="AP323" s="7" t="str">
        <f>VLOOKUP(
    Languages!A310,
    Languages!$A$2:$AE$310,
    MATCH(
      _xlfn.XLOOKUP("United Kingdom", 'Language &amp; Currency Data'!$A$2:$A$100, 'Language &amp; Currency Data'!$B$2:$B$100),
      Languages!$A$1:$AE$1,
      0),
    FALSE)</f>
        <v>You did not pass the attention check.</v>
      </c>
      <c r="AQ323" s="7" t="str">
        <f>VLOOKUP(
    Languages!A310,
    Languages!$A$2:$AE$310,
    MATCH(
      _xlfn.XLOOKUP("United Kingdom", 'Language &amp; Currency Data'!$A$2:$A$100, 'Language &amp; Currency Data'!$B$2:$B$100),
      Languages!$A$1:$AE$1,
      0),
    FALSE)</f>
        <v>You did not pass the attention check.</v>
      </c>
      <c r="AR323" s="7" t="str">
        <f>VLOOKUP(
    Languages!A310,
    Languages!$A$2:$AE$310,
    MATCH(
      _xlfn.XLOOKUP("United Kingdom", 'Language &amp; Currency Data'!$A$2:$A$100, 'Language &amp; Currency Data'!$B$2:$B$100),
      Languages!$A$1:$AE$1,
      0),
    FALSE)</f>
        <v>You did not pass the attention check.</v>
      </c>
      <c r="AS323" s="7" t="str">
        <f>VLOOKUP(
    Languages!A310,
    Languages!$A$2:$AE$310,
    MATCH(
      _xlfn.XLOOKUP("United Kingdom", 'Language &amp; Currency Data'!$A$2:$A$100, 'Language &amp; Currency Data'!$B$2:$B$100),
      Languages!$A$1:$AE$1,
      0),
    FALSE)</f>
        <v>You did not pass the attention check.</v>
      </c>
      <c r="AT323" s="7" t="str">
        <f>VLOOKUP(
    Languages!A310,
    Languages!$A$2:$AE$310,
    MATCH(
      _xlfn.XLOOKUP("United Kingdom", 'Language &amp; Currency Data'!$A$2:$A$100, 'Language &amp; Currency Data'!$B$2:$B$100),
      Languages!$A$1:$AE$1,
      0),
    FALSE)</f>
        <v>You did not pass the attention check.</v>
      </c>
      <c r="AU323" s="7" t="str">
        <f>VLOOKUP(
    Languages!A310,
    Languages!$A$2:$AE$310,
    MATCH(
      _xlfn.XLOOKUP("United Kingdom", 'Language &amp; Currency Data'!$A$2:$A$100, 'Language &amp; Currency Data'!$B$2:$B$100),
      Languages!$A$1:$AE$1,
      0),
    FALSE)</f>
        <v>You did not pass the attention check.</v>
      </c>
      <c r="AV323" s="7" t="str">
        <f>VLOOKUP(
    Languages!A310,
    Languages!$A$2:$AE$310,
    MATCH(
      _xlfn.XLOOKUP("United Kingdom", 'Language &amp; Currency Data'!$A$2:$A$100, 'Language &amp; Currency Data'!$B$2:$B$100),
      Languages!$A$1:$AE$1,
      0),
    FALSE)</f>
        <v>You did not pass the attention check.</v>
      </c>
      <c r="AW323" s="7" t="str">
        <f>VLOOKUP(
    Languages!A310,
    Languages!$A$2:$AE$310,
    MATCH(
      _xlfn.XLOOKUP("United Kingdom", 'Language &amp; Currency Data'!$A$2:$A$100, 'Language &amp; Currency Data'!$B$2:$B$100),
      Languages!$A$1:$AE$1,
      0),
    FALSE)</f>
        <v>You did not pass the attention check.</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Language &amp; Currency Data</vt:lpstr>
      <vt:lpstr>Political Party</vt:lpstr>
      <vt:lpstr>Political Question</vt:lpstr>
      <vt:lpstr>Languages</vt:lpstr>
      <vt:lpstr>Countries</vt:lpstr>
      <vt:lpstr>Countries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Kai Izumi</cp:lastModifiedBy>
  <cp:revision/>
  <dcterms:created xsi:type="dcterms:W3CDTF">2024-07-05T12:40:56Z</dcterms:created>
  <dcterms:modified xsi:type="dcterms:W3CDTF">2025-05-26T09:53:02Z</dcterms:modified>
  <cp:category/>
  <cp:contentStatus/>
</cp:coreProperties>
</file>