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IJWASAN4\Desktop\kajal\"/>
    </mc:Choice>
  </mc:AlternateContent>
  <xr:revisionPtr revIDLastSave="0" documentId="13_ncr:1_{D6446106-7465-4D75-831D-6986F423E8CD}" xr6:coauthVersionLast="47" xr6:coauthVersionMax="47" xr10:uidLastSave="{00000000-0000-0000-0000-000000000000}"/>
  <bookViews>
    <workbookView xWindow="-110" yWindow="-110" windowWidth="19420" windowHeight="1030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1" l="1"/>
  <c r="N52" i="1"/>
  <c r="N51" i="1"/>
  <c r="N50" i="1"/>
  <c r="N49" i="1"/>
  <c r="N45" i="1"/>
  <c r="N44" i="1"/>
  <c r="N43" i="1"/>
  <c r="N42" i="1"/>
  <c r="N41" i="1"/>
  <c r="S4" i="1"/>
  <c r="O28" i="1"/>
  <c r="O27" i="1"/>
  <c r="O24" i="1"/>
  <c r="O23" i="1"/>
  <c r="O22" i="1"/>
  <c r="O21" i="1"/>
  <c r="O20" i="1"/>
  <c r="S17" i="1"/>
  <c r="S16" i="1"/>
  <c r="S15" i="1"/>
  <c r="S12" i="1"/>
  <c r="S11" i="1"/>
  <c r="S10" i="1"/>
  <c r="S9" i="1"/>
  <c r="S8" i="1"/>
  <c r="S14" i="1"/>
  <c r="S13" i="1"/>
  <c r="S7" i="1"/>
  <c r="S6" i="1"/>
  <c r="S5" i="1"/>
</calcChain>
</file>

<file path=xl/sharedStrings.xml><?xml version="1.0" encoding="utf-8"?>
<sst xmlns="http://schemas.openxmlformats.org/spreadsheetml/2006/main" count="117" uniqueCount="76">
  <si>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</si>
  <si>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</si>
  <si>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</si>
  <si>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</si>
  <si>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</si>
  <si>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</si>
  <si>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</si>
  <si>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</si>
  <si>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</si>
  <si>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</si>
  <si>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</si>
  <si>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</si>
  <si>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</si>
  <si>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</si>
  <si>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</si>
  <si>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</si>
  <si>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</si>
  <si>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</si>
  <si>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</si>
  <si>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</si>
  <si>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</si>
  <si>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</si>
  <si>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</si>
  <si>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</si>
  <si>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</si>
  <si>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</si>
  <si>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</si>
  <si>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</si>
  <si>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</si>
  <si>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</si>
  <si>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</si>
  <si>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</si>
  <si>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</si>
  <si>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</si>
  <si>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</si>
  <si>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</si>
  <si>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</si>
  <si>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</si>
  <si>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</si>
  <si>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</si>
  <si>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</si>
  <si>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</si>
  <si>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</si>
  <si>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</si>
  <si>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</si>
  <si>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</si>
  <si>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</si>
  <si>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</si>
  <si>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</si>
  <si>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</si>
  <si>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</si>
  <si>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</si>
  <si>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</si>
  <si>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</si>
  <si>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</si>
  <si>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</si>
  <si>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</si>
  <si>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</si>
  <si>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</si>
  <si>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t>KERALA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</si>
  <si>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</si>
  <si>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</si>
  <si>
    <r>
      <t xml:space="preserve">Here are some questions related to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 based on the table provided:</t>
    </r>
  </si>
  <si>
    <t>VLOOKUP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</si>
  <si>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>.</t>
    </r>
  </si>
  <si>
    <r>
      <t xml:space="preserve">2. Retrieve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Punjab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</si>
  <si>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3.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</si>
  <si>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Jharkhand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</si>
  <si>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of </t>
    </r>
    <r>
      <rPr>
        <b/>
        <sz val="11"/>
        <color theme="1"/>
        <rFont val="Aptos Narrow"/>
        <family val="2"/>
        <scheme val="minor"/>
      </rPr>
      <t>Himachal Pradesh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VLOOKUP</t>
    </r>
    <r>
      <rPr>
        <sz val="11"/>
        <color theme="1"/>
        <rFont val="Aptos Narrow"/>
        <family val="2"/>
        <scheme val="minor"/>
      </rPr>
      <t>.</t>
    </r>
  </si>
  <si>
    <t>HLOOKUP Questions:</t>
  </si>
  <si>
    <r>
      <t xml:space="preserve">1.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retrieve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5th row</t>
    </r>
    <r>
      <rPr>
        <sz val="11"/>
        <color theme="1"/>
        <rFont val="Aptos Narrow"/>
        <family val="2"/>
        <scheme val="minor"/>
      </rPr>
      <t>.</t>
    </r>
  </si>
  <si>
    <r>
      <t xml:space="preserve">2. Find the </t>
    </r>
    <r>
      <rPr>
        <b/>
        <sz val="11"/>
        <color theme="1"/>
        <rFont val="Aptos Narrow"/>
        <family val="2"/>
        <scheme val="minor"/>
      </rPr>
      <t>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12th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</si>
  <si>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3. Retrieve the </t>
    </r>
    <r>
      <rPr>
        <b/>
        <sz val="11"/>
        <color theme="1"/>
        <rFont val="Aptos Narrow"/>
        <family val="2"/>
        <scheme val="minor"/>
      </rPr>
      <t>Female Population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8th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</si>
  <si>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r>
      <t xml:space="preserve">4.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 xml:space="preserve">, get the </t>
    </r>
    <r>
      <rPr>
        <b/>
        <sz val="11"/>
        <color theme="1"/>
        <rFont val="Aptos Narrow"/>
        <family val="2"/>
        <scheme val="minor"/>
      </rPr>
      <t>Gender Ratio</t>
    </r>
    <r>
      <rPr>
        <sz val="11"/>
        <color theme="1"/>
        <rFont val="Aptos Narrow"/>
        <family val="2"/>
        <scheme val="minor"/>
      </rPr>
      <t xml:space="preserve"> for the state listed in the </t>
    </r>
    <r>
      <rPr>
        <b/>
        <sz val="11"/>
        <color theme="1"/>
        <rFont val="Aptos Narrow"/>
        <family val="2"/>
        <scheme val="minor"/>
      </rPr>
      <t>3rd row</t>
    </r>
    <r>
      <rPr>
        <sz val="11"/>
        <color theme="1"/>
        <rFont val="Aptos Narrow"/>
        <family val="2"/>
        <scheme val="minor"/>
      </rPr>
      <t>.</t>
    </r>
  </si>
  <si>
    <r>
      <t xml:space="preserve">5. Find the </t>
    </r>
    <r>
      <rPr>
        <b/>
        <sz val="11"/>
        <color theme="1"/>
        <rFont val="Aptos Narrow"/>
        <family val="2"/>
        <scheme val="minor"/>
      </rPr>
      <t>Population</t>
    </r>
    <r>
      <rPr>
        <sz val="11"/>
        <color theme="1"/>
        <rFont val="Aptos Narrow"/>
        <family val="2"/>
        <scheme val="minor"/>
      </rPr>
      <t xml:space="preserve"> of the state listed in the </t>
    </r>
    <r>
      <rPr>
        <b/>
        <sz val="11"/>
        <color theme="1"/>
        <rFont val="Aptos Narrow"/>
        <family val="2"/>
        <scheme val="minor"/>
      </rPr>
      <t>10th row</t>
    </r>
    <r>
      <rPr>
        <sz val="11"/>
        <color theme="1"/>
        <rFont val="Aptos Narrow"/>
        <family val="2"/>
        <scheme val="minor"/>
      </rPr>
      <t xml:space="preserve"> using </t>
    </r>
    <r>
      <rPr>
        <b/>
        <sz val="11"/>
        <color theme="1"/>
        <rFont val="Aptos Narrow"/>
        <family val="2"/>
        <scheme val="minor"/>
      </rPr>
      <t>HLOOKUP</t>
    </r>
    <r>
      <rPr>
        <sz val="11"/>
        <color theme="1"/>
        <rFont val="Aptos Narrow"/>
        <family val="2"/>
        <scheme val="minor"/>
      </rPr>
      <t>.</t>
    </r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</si>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</sst>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1" fillId="0" borderId="2" xfId="0" applyFont="1" applyBorder="1"/>
    <xf numFmtId="3" fontId="0" fillId="0" borderId="8" xfId="0" applyNumberForma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23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vertical="center" indent="1"/>
    </xf>
    <xf numFmtId="0" fontId="0" fillId="0" borderId="27" xfId="0" applyBorder="1" applyAlignment="1">
      <alignment horizontal="left" vertical="center" indent="1"/>
    </xf>
    <xf numFmtId="0" fontId="0" fillId="0" borderId="28" xfId="0" applyBorder="1" applyAlignment="1">
      <alignment horizontal="left" vertical="center" indent="1"/>
    </xf>
    <xf numFmtId="0" fontId="0" fillId="2" borderId="30" xfId="0" applyFont="1" applyFill="1" applyBorder="1" applyAlignment="1">
      <alignment vertical="center" wrapText="1"/>
    </xf>
    <xf numFmtId="0" fontId="0" fillId="0" borderId="30" xfId="0" applyFont="1" applyBorder="1" applyAlignment="1">
      <alignment vertical="center" wrapText="1"/>
    </xf>
    <xf numFmtId="3" fontId="0" fillId="2" borderId="29" xfId="0" applyNumberFormat="1" applyFont="1" applyFill="1" applyBorder="1" applyAlignment="1">
      <alignment vertical="center" wrapText="1"/>
    </xf>
    <xf numFmtId="3" fontId="0" fillId="0" borderId="29" xfId="0" applyNumberFormat="1" applyFont="1" applyBorder="1" applyAlignment="1">
      <alignment vertical="center" wrapText="1"/>
    </xf>
    <xf numFmtId="0" fontId="0" fillId="2" borderId="31" xfId="0" applyFont="1" applyFill="1" applyBorder="1" applyAlignment="1">
      <alignment vertical="center" wrapText="1"/>
    </xf>
    <xf numFmtId="0" fontId="0" fillId="0" borderId="31" xfId="0" applyFont="1" applyBorder="1" applyAlignment="1">
      <alignment vertical="center" wrapText="1"/>
    </xf>
    <xf numFmtId="3" fontId="0" fillId="0" borderId="31" xfId="0" applyNumberFormat="1" applyFont="1" applyBorder="1" applyAlignment="1">
      <alignment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60"/>
  <sheetViews>
    <sheetView tabSelected="1" topLeftCell="E45" workbookViewId="0">
      <selection activeCell="N39" sqref="N39"/>
    </sheetView>
  </sheetViews>
  <sheetFormatPr defaultRowHeight="14.5" x14ac:dyDescent="0.35"/>
  <cols>
    <col min="1" max="1" width="16.54296875" bestFit="1" customWidth="1"/>
    <col min="2" max="2" width="10" bestFit="1" customWidth="1"/>
    <col min="3" max="3" width="13.6328125" bestFit="1" customWidth="1"/>
    <col min="4" max="4" width="16.08984375" bestFit="1" customWidth="1"/>
    <col min="5" max="5" width="9.90625" bestFit="1" customWidth="1"/>
    <col min="6" max="6" width="10.90625" bestFit="1" customWidth="1"/>
    <col min="7" max="7" width="9.90625" bestFit="1" customWidth="1"/>
    <col min="8" max="8" width="8.1796875" bestFit="1" customWidth="1"/>
    <col min="9" max="9" width="9.90625" bestFit="1" customWidth="1"/>
    <col min="10" max="10" width="8.90625" bestFit="1" customWidth="1"/>
    <col min="11" max="12" width="9.90625" bestFit="1" customWidth="1"/>
    <col min="13" max="13" width="8.90625" bestFit="1" customWidth="1"/>
    <col min="14" max="17" width="9.90625" bestFit="1" customWidth="1"/>
    <col min="18" max="18" width="7.54296875" bestFit="1" customWidth="1"/>
    <col min="19" max="19" width="14.1796875" bestFit="1" customWidth="1"/>
    <col min="20" max="20" width="10.90625" bestFit="1" customWidth="1"/>
    <col min="21" max="24" width="8.90625" bestFit="1" customWidth="1"/>
    <col min="25" max="27" width="9.90625" bestFit="1" customWidth="1"/>
    <col min="28" max="28" width="7.36328125" bestFit="1" customWidth="1"/>
    <col min="29" max="30" width="9.90625" bestFit="1" customWidth="1"/>
    <col min="31" max="31" width="8.90625" bestFit="1" customWidth="1"/>
    <col min="32" max="32" width="10.90625" bestFit="1" customWidth="1"/>
    <col min="33" max="34" width="9.906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P1" s="4"/>
    </row>
    <row r="2" spans="1:19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19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9" t="s">
        <v>40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7" t="s">
        <v>41</v>
      </c>
    </row>
    <row r="4" spans="1:19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18" t="s">
        <v>37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20"/>
      <c r="S4" s="6">
        <f>SUM(Table1[Population])</f>
        <v>1208264978</v>
      </c>
    </row>
    <row r="5" spans="1:19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12" t="s">
        <v>38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  <c r="S5" s="4">
        <f>COUNTA(Table1[Population])</f>
        <v>33</v>
      </c>
    </row>
    <row r="6" spans="1:19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12" t="s">
        <v>39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4">
        <f>AVERAGE(Table1[Population])</f>
        <v>36614090.242424242</v>
      </c>
    </row>
    <row r="7" spans="1:19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12" t="s">
        <v>43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  <c r="S7" s="4">
        <f>SUMIF(E2:E34,"&gt;950",B2:B34)</f>
        <v>378671998</v>
      </c>
    </row>
    <row r="8" spans="1:19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12" t="s">
        <v>45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4">
        <f>COUNTIF(Table1[Population],"&gt;50000000")</f>
        <v>9</v>
      </c>
    </row>
    <row r="9" spans="1:19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12" t="s">
        <v>44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S9" s="4">
        <f ca="1">AVERAGEIF(Table1[Gender Ratio],"&gt;950",B19:B34)</f>
        <v>46060649.428571425</v>
      </c>
    </row>
    <row r="10" spans="1:19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12" t="s">
        <v>46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4">
        <f>COUNTIF(Table1[Population],"&gt;50000000")</f>
        <v>9</v>
      </c>
    </row>
    <row r="11" spans="1:19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12" t="s">
        <v>48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/>
      <c r="S11" s="4">
        <f>COUNTIFS(Table1[Male Population],"&gt;20000000",Table1[Female Population],"&gt;20000000")</f>
        <v>11</v>
      </c>
    </row>
    <row r="12" spans="1:19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12" t="s">
        <v>47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4">
        <f>AVERAGEIFS(Table1[Population],Table1[Male Population],"&gt;10000000",Table1[Gender Ratio],"&gt;950")</f>
        <v>43744269.625</v>
      </c>
    </row>
    <row r="13" spans="1:19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12" t="s">
        <v>50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/>
      <c r="S13" s="4">
        <f>MAX(Table1[Gender Ratio])</f>
        <v>1084</v>
      </c>
    </row>
    <row r="14" spans="1:19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12" t="s">
        <v>49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4">
        <f>MIN(Table1[Gender Ratio])</f>
        <v>700</v>
      </c>
    </row>
    <row r="15" spans="1:19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12" t="s">
        <v>56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/>
      <c r="S15" s="4">
        <f>COUNTIF(Table1[Population],"&lt;60000000")</f>
        <v>24</v>
      </c>
    </row>
    <row r="16" spans="1:19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12" t="s">
        <v>60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8">
        <f>SUM(Table1[Population])</f>
        <v>1208264978</v>
      </c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24" t="s">
        <v>61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  <c r="S17" s="5">
        <f>B34/SUM(Table1[Population]*100)</f>
        <v>2.7323219879171027E-2</v>
      </c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27" t="s">
        <v>57</v>
      </c>
      <c r="H19" s="28"/>
      <c r="I19" s="28"/>
      <c r="J19" s="28"/>
      <c r="K19" s="28"/>
      <c r="L19" s="28"/>
      <c r="M19" s="28"/>
      <c r="N19" s="29"/>
      <c r="O19" s="7" t="s">
        <v>41</v>
      </c>
    </row>
    <row r="20" spans="1:19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15" t="s">
        <v>51</v>
      </c>
      <c r="H20" s="16"/>
      <c r="I20" s="16"/>
      <c r="J20" s="16"/>
      <c r="K20" s="16"/>
      <c r="L20" s="16"/>
      <c r="M20" s="16"/>
      <c r="N20" s="17"/>
      <c r="O20" s="6">
        <f>VLOOKUP("kerala",Table1[],2,0)</f>
        <v>33406061</v>
      </c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12" t="s">
        <v>52</v>
      </c>
      <c r="H21" s="13"/>
      <c r="I21" s="13"/>
      <c r="J21" s="13"/>
      <c r="K21" s="13"/>
      <c r="L21" s="13"/>
      <c r="M21" s="13"/>
      <c r="N21" s="14"/>
      <c r="O21" s="4">
        <f>VLOOKUP("maharash",Table1[],3,1)</f>
        <v>37612306</v>
      </c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12" t="s">
        <v>53</v>
      </c>
      <c r="H22" s="13"/>
      <c r="I22" s="13"/>
      <c r="J22" s="13"/>
      <c r="K22" s="13"/>
      <c r="L22" s="13"/>
      <c r="M22" s="13"/>
      <c r="N22" s="14"/>
      <c r="O22" s="4">
        <f>VLOOKUP("Tamilnadu",Table1[],4,1)</f>
        <v>36009055</v>
      </c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12" t="s">
        <v>54</v>
      </c>
      <c r="H23" s="13"/>
      <c r="I23" s="13"/>
      <c r="J23" s="13"/>
      <c r="K23" s="13"/>
      <c r="L23" s="13"/>
      <c r="M23" s="13"/>
      <c r="N23" s="14"/>
      <c r="O23" s="4">
        <f>VLOOKUP("Rajasthan",Table1[],4,0)</f>
        <v>32997440</v>
      </c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12" t="s">
        <v>58</v>
      </c>
      <c r="H24" s="13"/>
      <c r="I24" s="13"/>
      <c r="J24" s="13"/>
      <c r="K24" s="13"/>
      <c r="L24" s="13"/>
      <c r="M24" s="13"/>
      <c r="N24" s="14"/>
      <c r="O24" s="4">
        <f>MAX(Table1[Population],2,0)</f>
        <v>199812341</v>
      </c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30"/>
      <c r="H25" s="31"/>
      <c r="I25" s="31"/>
      <c r="J25" s="31"/>
      <c r="K25" s="31"/>
      <c r="L25" s="31"/>
      <c r="M25" s="31"/>
      <c r="N25" s="32"/>
      <c r="O25" s="4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12" t="s">
        <v>55</v>
      </c>
      <c r="H26" s="13"/>
      <c r="I26" s="13"/>
      <c r="J26" s="13"/>
      <c r="K26" s="13"/>
      <c r="L26" s="13"/>
      <c r="M26" s="13"/>
      <c r="N26" s="14"/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30" t="s">
        <v>16</v>
      </c>
      <c r="H27" s="31"/>
      <c r="I27" s="31"/>
      <c r="J27" s="31"/>
      <c r="K27" s="31"/>
      <c r="L27" s="31"/>
      <c r="M27" s="31"/>
      <c r="N27" s="32"/>
      <c r="O27" s="4">
        <f>VLOOKUP(G28,Table1[],2,0)</f>
        <v>33406061</v>
      </c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21" t="s">
        <v>59</v>
      </c>
      <c r="H28" s="22"/>
      <c r="I28" s="22"/>
      <c r="J28" s="22"/>
      <c r="K28" s="22"/>
      <c r="L28" s="22"/>
      <c r="M28" s="22"/>
      <c r="N28" s="23"/>
      <c r="O28" s="5">
        <f>VLOOKUP(G28,Table1[],2,0)</f>
        <v>33406061</v>
      </c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14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14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14" x14ac:dyDescent="0.35">
      <c r="A35" s="2"/>
      <c r="B35" s="3"/>
      <c r="C35" s="3"/>
      <c r="D35" s="3"/>
      <c r="E35" s="2"/>
    </row>
    <row r="36" spans="1:14" ht="15" thickBot="1" x14ac:dyDescent="0.4"/>
    <row r="37" spans="1:14" x14ac:dyDescent="0.35">
      <c r="E37" s="15" t="s">
        <v>62</v>
      </c>
      <c r="F37" s="16"/>
      <c r="G37" s="16"/>
      <c r="H37" s="16"/>
      <c r="I37" s="16"/>
      <c r="J37" s="16"/>
      <c r="K37" s="16"/>
      <c r="L37" s="16"/>
      <c r="M37" s="17"/>
    </row>
    <row r="38" spans="1:14" x14ac:dyDescent="0.35">
      <c r="E38" s="33"/>
      <c r="F38" s="34"/>
      <c r="G38" s="34"/>
      <c r="H38" s="34"/>
      <c r="I38" s="34"/>
      <c r="J38" s="34"/>
      <c r="K38" s="34"/>
      <c r="L38" s="34"/>
      <c r="M38" s="35"/>
    </row>
    <row r="39" spans="1:14" ht="17.5" x14ac:dyDescent="0.35">
      <c r="E39" s="36" t="s">
        <v>63</v>
      </c>
      <c r="F39" s="37"/>
      <c r="G39" s="37"/>
      <c r="H39" s="37"/>
      <c r="I39" s="37"/>
      <c r="J39" s="37"/>
      <c r="K39" s="37"/>
      <c r="L39" s="37"/>
      <c r="M39" s="38"/>
      <c r="N39" s="55" t="s">
        <v>75</v>
      </c>
    </row>
    <row r="40" spans="1:14" x14ac:dyDescent="0.35">
      <c r="E40" s="39"/>
      <c r="F40" s="40"/>
      <c r="G40" s="40"/>
      <c r="H40" s="40"/>
      <c r="I40" s="40"/>
      <c r="J40" s="40"/>
      <c r="K40" s="40"/>
      <c r="L40" s="40"/>
      <c r="M40" s="41"/>
    </row>
    <row r="41" spans="1:14" x14ac:dyDescent="0.35">
      <c r="E41" s="39" t="s">
        <v>64</v>
      </c>
      <c r="F41" s="40"/>
      <c r="G41" s="40"/>
      <c r="H41" s="40"/>
      <c r="I41" s="40"/>
      <c r="J41" s="40"/>
      <c r="K41" s="40"/>
      <c r="L41" s="40"/>
      <c r="M41" s="41"/>
      <c r="N41">
        <f>VLOOKUP("KERALA",Table1[],2,0)</f>
        <v>33406061</v>
      </c>
    </row>
    <row r="42" spans="1:14" x14ac:dyDescent="0.35">
      <c r="E42" s="39" t="s">
        <v>65</v>
      </c>
      <c r="F42" s="40"/>
      <c r="G42" s="40"/>
      <c r="H42" s="40"/>
      <c r="I42" s="40"/>
      <c r="J42" s="40"/>
      <c r="K42" s="40"/>
      <c r="L42" s="40"/>
      <c r="M42" s="41"/>
      <c r="N42">
        <f>VLOOKUP("punjab",Table1[],5,1)</f>
        <v>895</v>
      </c>
    </row>
    <row r="43" spans="1:14" x14ac:dyDescent="0.35">
      <c r="E43" s="39" t="s">
        <v>66</v>
      </c>
      <c r="F43" s="40"/>
      <c r="G43" s="40"/>
      <c r="H43" s="40"/>
      <c r="I43" s="40"/>
      <c r="J43" s="40"/>
      <c r="K43" s="40"/>
      <c r="L43" s="40"/>
      <c r="M43" s="41"/>
      <c r="N43">
        <f>VLOOKUP("Tamilnadu",Table1[],3,1)</f>
        <v>36137975</v>
      </c>
    </row>
    <row r="44" spans="1:14" x14ac:dyDescent="0.35">
      <c r="E44" s="39" t="s">
        <v>67</v>
      </c>
      <c r="F44" s="40"/>
      <c r="G44" s="40"/>
      <c r="H44" s="40"/>
      <c r="I44" s="40"/>
      <c r="J44" s="40"/>
      <c r="K44" s="40"/>
      <c r="L44" s="40"/>
      <c r="M44" s="41"/>
      <c r="N44">
        <f>VLOOKUP("jharkhand",Table1[],4,0)</f>
        <v>16057819</v>
      </c>
    </row>
    <row r="45" spans="1:14" x14ac:dyDescent="0.35">
      <c r="E45" s="39" t="s">
        <v>68</v>
      </c>
      <c r="F45" s="40"/>
      <c r="G45" s="40"/>
      <c r="H45" s="40"/>
      <c r="I45" s="40"/>
      <c r="J45" s="40"/>
      <c r="K45" s="40"/>
      <c r="L45" s="40"/>
      <c r="M45" s="41"/>
      <c r="N45">
        <f>VLOOKUP("himachak pradesh",Table1[],5,1)</f>
        <v>879</v>
      </c>
    </row>
    <row r="46" spans="1:14" x14ac:dyDescent="0.35">
      <c r="E46" s="33"/>
      <c r="F46" s="34"/>
      <c r="G46" s="34"/>
      <c r="H46" s="34"/>
      <c r="I46" s="34"/>
      <c r="J46" s="34"/>
      <c r="K46" s="34"/>
      <c r="L46" s="34"/>
      <c r="M46" s="35"/>
    </row>
    <row r="47" spans="1:14" ht="17.5" x14ac:dyDescent="0.35">
      <c r="E47" s="36" t="s">
        <v>69</v>
      </c>
      <c r="F47" s="37"/>
      <c r="G47" s="37"/>
      <c r="H47" s="37"/>
      <c r="I47" s="37"/>
      <c r="J47" s="37"/>
      <c r="K47" s="37"/>
      <c r="L47" s="37"/>
      <c r="M47" s="38"/>
      <c r="N47" s="55" t="s">
        <v>75</v>
      </c>
    </row>
    <row r="48" spans="1:14" x14ac:dyDescent="0.35">
      <c r="E48" s="39"/>
      <c r="F48" s="40"/>
      <c r="G48" s="40"/>
      <c r="H48" s="40"/>
      <c r="I48" s="40"/>
      <c r="J48" s="40"/>
      <c r="K48" s="40"/>
      <c r="L48" s="40"/>
      <c r="M48" s="41"/>
    </row>
    <row r="49" spans="1:34" x14ac:dyDescent="0.35">
      <c r="E49" s="39" t="s">
        <v>70</v>
      </c>
      <c r="F49" s="40"/>
      <c r="G49" s="40"/>
      <c r="H49" s="40"/>
      <c r="I49" s="40"/>
      <c r="J49" s="40"/>
      <c r="K49" s="40"/>
      <c r="L49" s="40"/>
      <c r="M49" s="41"/>
      <c r="N49">
        <f>HLOOKUP(F56,A56:AH60,2,0)</f>
        <v>104099452</v>
      </c>
    </row>
    <row r="50" spans="1:34" x14ac:dyDescent="0.35">
      <c r="E50" s="39" t="s">
        <v>71</v>
      </c>
      <c r="F50" s="40"/>
      <c r="G50" s="40"/>
      <c r="H50" s="40"/>
      <c r="I50" s="40"/>
      <c r="J50" s="40"/>
      <c r="K50" s="40"/>
      <c r="L50" s="40"/>
      <c r="M50" s="41"/>
      <c r="N50">
        <f>HLOOKUP(M56,A56:AH60,3,0)</f>
        <v>3481873</v>
      </c>
    </row>
    <row r="51" spans="1:34" x14ac:dyDescent="0.35">
      <c r="E51" s="39" t="s">
        <v>72</v>
      </c>
      <c r="F51" s="40"/>
      <c r="G51" s="40"/>
      <c r="H51" s="40"/>
      <c r="I51" s="40"/>
      <c r="J51" s="40"/>
      <c r="K51" s="40"/>
      <c r="L51" s="40"/>
      <c r="M51" s="41"/>
      <c r="N51">
        <f>HLOOKUP(I56,A56:AH60,4,0)</f>
        <v>7800615</v>
      </c>
    </row>
    <row r="52" spans="1:34" x14ac:dyDescent="0.35">
      <c r="E52" s="39" t="s">
        <v>73</v>
      </c>
      <c r="F52" s="40"/>
      <c r="G52" s="40"/>
      <c r="H52" s="40"/>
      <c r="I52" s="40"/>
      <c r="J52" s="40"/>
      <c r="K52" s="40"/>
      <c r="L52" s="40"/>
      <c r="M52" s="41"/>
      <c r="N52">
        <f>HLOOKUP(D56,A56:AH60,5,0)</f>
        <v>938</v>
      </c>
    </row>
    <row r="53" spans="1:34" ht="15" thickBot="1" x14ac:dyDescent="0.4">
      <c r="E53" s="42" t="s">
        <v>74</v>
      </c>
      <c r="F53" s="43"/>
      <c r="G53" s="43"/>
      <c r="H53" s="43"/>
      <c r="I53" s="43"/>
      <c r="J53" s="43"/>
      <c r="K53" s="43"/>
      <c r="L53" s="43"/>
      <c r="M53" s="44"/>
      <c r="N53">
        <f>HLOOKUP(K56,A56:AH60,2,0)</f>
        <v>60439692</v>
      </c>
    </row>
    <row r="56" spans="1:34" ht="87" x14ac:dyDescent="0.35">
      <c r="A56" s="52" t="s">
        <v>0</v>
      </c>
      <c r="B56" s="45" t="s">
        <v>34</v>
      </c>
      <c r="C56" s="46" t="s">
        <v>13</v>
      </c>
      <c r="D56" s="45" t="s">
        <v>31</v>
      </c>
      <c r="E56" s="46" t="s">
        <v>18</v>
      </c>
      <c r="F56" s="45" t="s">
        <v>6</v>
      </c>
      <c r="G56" s="46" t="s">
        <v>20</v>
      </c>
      <c r="H56" s="45" t="s">
        <v>35</v>
      </c>
      <c r="I56" s="46" t="s">
        <v>22</v>
      </c>
      <c r="J56" s="45" t="s">
        <v>30</v>
      </c>
      <c r="K56" s="46" t="s">
        <v>12</v>
      </c>
      <c r="L56" s="45" t="s">
        <v>21</v>
      </c>
      <c r="M56" s="46" t="s">
        <v>25</v>
      </c>
      <c r="N56" s="45" t="s">
        <v>23</v>
      </c>
      <c r="O56" s="46" t="s">
        <v>17</v>
      </c>
      <c r="P56" s="45" t="s">
        <v>11</v>
      </c>
      <c r="Q56" s="46" t="s">
        <v>16</v>
      </c>
      <c r="R56" s="45" t="s">
        <v>36</v>
      </c>
      <c r="S56" s="46" t="s">
        <v>8</v>
      </c>
      <c r="T56" s="45" t="s">
        <v>5</v>
      </c>
      <c r="U56" s="46" t="s">
        <v>28</v>
      </c>
      <c r="V56" s="45" t="s">
        <v>27</v>
      </c>
      <c r="W56" s="46" t="s">
        <v>32</v>
      </c>
      <c r="X56" s="45" t="s">
        <v>29</v>
      </c>
      <c r="Y56" s="46" t="s">
        <v>14</v>
      </c>
      <c r="Z56" s="45" t="s">
        <v>19</v>
      </c>
      <c r="AA56" s="46" t="s">
        <v>10</v>
      </c>
      <c r="AB56" s="45" t="s">
        <v>33</v>
      </c>
      <c r="AC56" s="46" t="s">
        <v>9</v>
      </c>
      <c r="AD56" s="45" t="s">
        <v>15</v>
      </c>
      <c r="AE56" s="46" t="s">
        <v>26</v>
      </c>
      <c r="AF56" s="45" t="s">
        <v>4</v>
      </c>
      <c r="AG56" s="46" t="s">
        <v>24</v>
      </c>
      <c r="AH56" s="45" t="s">
        <v>7</v>
      </c>
    </row>
    <row r="57" spans="1:34" x14ac:dyDescent="0.35">
      <c r="A57" s="53" t="s">
        <v>1</v>
      </c>
      <c r="B57" s="47">
        <v>380581</v>
      </c>
      <c r="C57" s="48">
        <v>49386799</v>
      </c>
      <c r="D57" s="47">
        <v>1383727</v>
      </c>
      <c r="E57" s="48">
        <v>31205576</v>
      </c>
      <c r="F57" s="47">
        <v>104099452</v>
      </c>
      <c r="G57" s="48">
        <v>25545198</v>
      </c>
      <c r="H57" s="47">
        <v>585764</v>
      </c>
      <c r="I57" s="48">
        <v>16787941</v>
      </c>
      <c r="J57" s="47">
        <v>1458545</v>
      </c>
      <c r="K57" s="48">
        <v>60439692</v>
      </c>
      <c r="L57" s="47">
        <v>25351462</v>
      </c>
      <c r="M57" s="48">
        <v>6864602</v>
      </c>
      <c r="N57" s="47">
        <v>12541302</v>
      </c>
      <c r="O57" s="48">
        <v>32988134</v>
      </c>
      <c r="P57" s="47">
        <v>61095297</v>
      </c>
      <c r="Q57" s="48">
        <v>33406061</v>
      </c>
      <c r="R57" s="47">
        <v>64473</v>
      </c>
      <c r="S57" s="48">
        <v>72626809</v>
      </c>
      <c r="T57" s="47">
        <v>112374333</v>
      </c>
      <c r="U57" s="48">
        <v>2570390</v>
      </c>
      <c r="V57" s="47">
        <v>2966889</v>
      </c>
      <c r="W57" s="48">
        <v>1097206</v>
      </c>
      <c r="X57" s="47">
        <v>1978502</v>
      </c>
      <c r="Y57" s="48">
        <v>41974218</v>
      </c>
      <c r="Z57" s="47">
        <v>27743338</v>
      </c>
      <c r="AA57" s="48">
        <v>68548437</v>
      </c>
      <c r="AB57" s="47">
        <v>610577</v>
      </c>
      <c r="AC57" s="48">
        <v>72147030</v>
      </c>
      <c r="AD57" s="47">
        <v>35193978</v>
      </c>
      <c r="AE57" s="48">
        <v>3673917</v>
      </c>
      <c r="AF57" s="47">
        <v>199812341</v>
      </c>
      <c r="AG57" s="48">
        <v>10086292</v>
      </c>
      <c r="AH57" s="47">
        <v>91276115</v>
      </c>
    </row>
    <row r="58" spans="1:34" x14ac:dyDescent="0.35">
      <c r="A58" s="53" t="s">
        <v>2</v>
      </c>
      <c r="B58" s="47">
        <v>202871</v>
      </c>
      <c r="C58" s="48">
        <v>24831408</v>
      </c>
      <c r="D58" s="47">
        <v>713912</v>
      </c>
      <c r="E58" s="48">
        <v>15939443</v>
      </c>
      <c r="F58" s="47">
        <v>54278157</v>
      </c>
      <c r="G58" s="48">
        <v>12827915</v>
      </c>
      <c r="H58" s="47">
        <v>344669</v>
      </c>
      <c r="I58" s="48">
        <v>8987326</v>
      </c>
      <c r="J58" s="47">
        <v>739140</v>
      </c>
      <c r="K58" s="48">
        <v>31491260</v>
      </c>
      <c r="L58" s="47">
        <v>13494734</v>
      </c>
      <c r="M58" s="48">
        <v>3481873</v>
      </c>
      <c r="N58" s="47">
        <v>6640662</v>
      </c>
      <c r="O58" s="48">
        <v>16930315</v>
      </c>
      <c r="P58" s="47">
        <v>30966657</v>
      </c>
      <c r="Q58" s="48">
        <v>16027412</v>
      </c>
      <c r="R58" s="47">
        <v>33123</v>
      </c>
      <c r="S58" s="48">
        <v>37612306</v>
      </c>
      <c r="T58" s="47">
        <v>58243056</v>
      </c>
      <c r="U58" s="48">
        <v>1290171</v>
      </c>
      <c r="V58" s="47">
        <v>1491832</v>
      </c>
      <c r="W58" s="48">
        <v>555339</v>
      </c>
      <c r="X58" s="47">
        <v>1024649</v>
      </c>
      <c r="Y58" s="48">
        <v>21212136</v>
      </c>
      <c r="Z58" s="47">
        <v>14639465</v>
      </c>
      <c r="AA58" s="48">
        <v>35550997</v>
      </c>
      <c r="AB58" s="47">
        <v>323070</v>
      </c>
      <c r="AC58" s="48">
        <v>36137975</v>
      </c>
      <c r="AD58" s="47">
        <v>17611633</v>
      </c>
      <c r="AE58" s="48">
        <v>1874376</v>
      </c>
      <c r="AF58" s="47">
        <v>104596415</v>
      </c>
      <c r="AG58" s="48">
        <v>5137773</v>
      </c>
      <c r="AH58" s="47">
        <v>46809027</v>
      </c>
    </row>
    <row r="59" spans="1:34" x14ac:dyDescent="0.35">
      <c r="A59" s="53" t="s">
        <v>3</v>
      </c>
      <c r="B59" s="47">
        <v>177710</v>
      </c>
      <c r="C59" s="48">
        <v>24555391</v>
      </c>
      <c r="D59" s="47">
        <v>669815</v>
      </c>
      <c r="E59" s="48">
        <v>15266133</v>
      </c>
      <c r="F59" s="47">
        <v>49821295</v>
      </c>
      <c r="G59" s="48">
        <v>12717283</v>
      </c>
      <c r="H59" s="47">
        <v>241095</v>
      </c>
      <c r="I59" s="48">
        <v>7800615</v>
      </c>
      <c r="J59" s="47">
        <v>719405</v>
      </c>
      <c r="K59" s="48">
        <v>28948432</v>
      </c>
      <c r="L59" s="47">
        <v>11856728</v>
      </c>
      <c r="M59" s="48">
        <v>3382729</v>
      </c>
      <c r="N59" s="47">
        <v>5900640</v>
      </c>
      <c r="O59" s="48">
        <v>16057819</v>
      </c>
      <c r="P59" s="47">
        <v>30128640</v>
      </c>
      <c r="Q59" s="48">
        <v>17378649</v>
      </c>
      <c r="R59" s="47">
        <v>31350</v>
      </c>
      <c r="S59" s="48">
        <v>35014503</v>
      </c>
      <c r="T59" s="47">
        <v>54131277</v>
      </c>
      <c r="U59" s="48">
        <v>1280219</v>
      </c>
      <c r="V59" s="47">
        <v>1475057</v>
      </c>
      <c r="W59" s="48">
        <v>541867</v>
      </c>
      <c r="X59" s="47">
        <v>953853</v>
      </c>
      <c r="Y59" s="48">
        <v>20762082</v>
      </c>
      <c r="Z59" s="47">
        <v>13103873</v>
      </c>
      <c r="AA59" s="48">
        <v>32997440</v>
      </c>
      <c r="AB59" s="47">
        <v>287507</v>
      </c>
      <c r="AC59" s="48">
        <v>36009055</v>
      </c>
      <c r="AD59" s="47">
        <v>17582345</v>
      </c>
      <c r="AE59" s="48">
        <v>1799541</v>
      </c>
      <c r="AF59" s="47">
        <v>95215926</v>
      </c>
      <c r="AG59" s="48">
        <v>4948519</v>
      </c>
      <c r="AH59" s="47">
        <v>44467088</v>
      </c>
    </row>
    <row r="60" spans="1:34" x14ac:dyDescent="0.35">
      <c r="A60" s="54" t="s">
        <v>42</v>
      </c>
      <c r="B60" s="49">
        <v>876</v>
      </c>
      <c r="C60" s="50">
        <v>989</v>
      </c>
      <c r="D60" s="49">
        <v>938</v>
      </c>
      <c r="E60" s="50">
        <v>958</v>
      </c>
      <c r="F60" s="49">
        <v>919</v>
      </c>
      <c r="G60" s="50">
        <v>992</v>
      </c>
      <c r="H60" s="49">
        <v>700</v>
      </c>
      <c r="I60" s="50">
        <v>868</v>
      </c>
      <c r="J60" s="49">
        <v>973</v>
      </c>
      <c r="K60" s="50">
        <v>920</v>
      </c>
      <c r="L60" s="49">
        <v>879</v>
      </c>
      <c r="M60" s="50">
        <v>972</v>
      </c>
      <c r="N60" s="49">
        <v>889</v>
      </c>
      <c r="O60" s="50">
        <v>948</v>
      </c>
      <c r="P60" s="49">
        <v>973</v>
      </c>
      <c r="Q60" s="51">
        <v>1084</v>
      </c>
      <c r="R60" s="49">
        <v>947</v>
      </c>
      <c r="S60" s="50">
        <v>931</v>
      </c>
      <c r="T60" s="49">
        <v>931</v>
      </c>
      <c r="U60" s="50">
        <v>992</v>
      </c>
      <c r="V60" s="49">
        <v>989</v>
      </c>
      <c r="W60" s="50">
        <v>976</v>
      </c>
      <c r="X60" s="49">
        <v>931</v>
      </c>
      <c r="Y60" s="50">
        <v>979</v>
      </c>
      <c r="Z60" s="49">
        <v>895</v>
      </c>
      <c r="AA60" s="50">
        <v>928</v>
      </c>
      <c r="AB60" s="49">
        <v>890</v>
      </c>
      <c r="AC60" s="50">
        <v>996</v>
      </c>
      <c r="AD60" s="49">
        <v>998</v>
      </c>
      <c r="AE60" s="50">
        <v>960</v>
      </c>
      <c r="AF60" s="49">
        <v>912</v>
      </c>
      <c r="AG60" s="50">
        <v>963</v>
      </c>
      <c r="AH60" s="49">
        <v>950</v>
      </c>
    </row>
  </sheetData>
  <mergeCells count="42">
    <mergeCell ref="E52:M52"/>
    <mergeCell ref="E53:M53"/>
    <mergeCell ref="E47:M47"/>
    <mergeCell ref="E48:M48"/>
    <mergeCell ref="E49:M49"/>
    <mergeCell ref="E50:M50"/>
    <mergeCell ref="E51:M51"/>
    <mergeCell ref="E42:M42"/>
    <mergeCell ref="E43:M43"/>
    <mergeCell ref="E44:M44"/>
    <mergeCell ref="E45:M45"/>
    <mergeCell ref="E46:M46"/>
    <mergeCell ref="E37:M37"/>
    <mergeCell ref="E38:M38"/>
    <mergeCell ref="E39:M39"/>
    <mergeCell ref="E40:M40"/>
    <mergeCell ref="E41:M41"/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BIJWASAN4</cp:lastModifiedBy>
  <dcterms:created xsi:type="dcterms:W3CDTF">2024-12-15T17:39:50Z</dcterms:created>
  <dcterms:modified xsi:type="dcterms:W3CDTF">2024-12-24T05:40:31Z</dcterms:modified>
</cp:coreProperties>
</file>